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sem Phy" sheetId="1" r:id="rId4"/>
    <sheet state="visible" name="1SemChem" sheetId="2" r:id="rId5"/>
    <sheet state="visible" name="2nd sem PHY" sheetId="3" r:id="rId6"/>
    <sheet state="visible" name="2nd Sem Chem" sheetId="4" r:id="rId7"/>
    <sheet state="visible" name="3rdSemA" sheetId="5" r:id="rId8"/>
    <sheet state="visible" name="3rdSemB" sheetId="6" r:id="rId9"/>
    <sheet state="visible" name="3rdSemC" sheetId="7" r:id="rId10"/>
    <sheet state="visible" name="4th A" sheetId="8" r:id="rId11"/>
    <sheet state="visible" name="4th B" sheetId="9" r:id="rId12"/>
    <sheet state="visible" name="4th C" sheetId="10" r:id="rId13"/>
    <sheet state="visible" name="5th A" sheetId="11" r:id="rId14"/>
    <sheet state="visible" name="5th B" sheetId="12" r:id="rId15"/>
    <sheet state="visible" name="5th C" sheetId="13" r:id="rId16"/>
    <sheet state="visible" name="CGPA" sheetId="14" r:id="rId17"/>
    <sheet state="visible" name="Toppers" sheetId="15" r:id="rId18"/>
    <sheet state="visible" name="Students Info" sheetId="16" r:id="rId19"/>
  </sheets>
  <definedNames/>
  <calcPr/>
  <extLst>
    <ext uri="GoogleSheetsCustomDataVersion2">
      <go:sheetsCustomData xmlns:go="http://customooxmlschemas.google.com/" r:id="rId20" roundtripDataChecksum="YvOjNdRK731s5Ka34/ScrrPTY5tgScWKu8D5DqB+nW4="/>
    </ext>
  </extLst>
</workbook>
</file>

<file path=xl/sharedStrings.xml><?xml version="1.0" encoding="utf-8"?>
<sst xmlns="http://schemas.openxmlformats.org/spreadsheetml/2006/main" count="9236" uniqueCount="3381">
  <si>
    <r>
      <rPr>
        <rFont val="Times New Roman"/>
        <b/>
        <color theme="1"/>
        <sz val="24.0"/>
      </rPr>
      <t>Alva’s Institute of Engineering &amp; Technology</t>
    </r>
    <r>
      <rPr>
        <rFont val="Arial"/>
        <color theme="1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Arial"/>
        <color theme="1"/>
      </rPr>
      <t xml:space="preserve">
</t>
    </r>
    <r>
      <rPr>
        <rFont val="Times New Roman"/>
        <b/>
        <color theme="1"/>
        <sz val="18.0"/>
      </rPr>
      <t>DEPARTMENT OF COMPUTER SCIENCE &amp; ENGINEERING</t>
    </r>
  </si>
  <si>
    <t>Sl.
No</t>
  </si>
  <si>
    <t>USN</t>
  </si>
  <si>
    <t xml:space="preserve">NAME OF THE STUDENT </t>
  </si>
  <si>
    <t>Mathematics 
  (4 credits)</t>
  </si>
  <si>
    <t>Physics 
 (4 credits)</t>
  </si>
  <si>
    <t>Programming Using C 
(3 credits)</t>
  </si>
  <si>
    <t xml:space="preserve">         ENGLISH    
      (1 credits)</t>
  </si>
  <si>
    <t>Indian Constitution                                   (1 credits)</t>
  </si>
  <si>
    <t>IDT
 (1 credits)</t>
  </si>
  <si>
    <t>GREEN BUILDINGS
 (3 credits)</t>
  </si>
  <si>
    <t>IME
(3 credits)</t>
  </si>
  <si>
    <t>Grand 
Total</t>
  </si>
  <si>
    <t>ACT %</t>
  </si>
  <si>
    <t>CrP</t>
  </si>
  <si>
    <t>SGPA</t>
  </si>
  <si>
    <t>RESULT</t>
  </si>
  <si>
    <t>BMATS101</t>
  </si>
  <si>
    <t>BPHYS102</t>
  </si>
  <si>
    <t>BPOPS103</t>
  </si>
  <si>
    <t xml:space="preserve">BENGK106 </t>
  </si>
  <si>
    <t>BICOK107</t>
  </si>
  <si>
    <t>BETCK105B</t>
  </si>
  <si>
    <t>BIDTK158</t>
  </si>
  <si>
    <t>IA</t>
  </si>
  <si>
    <t>EXT</t>
  </si>
  <si>
    <t>TOT</t>
  </si>
  <si>
    <t>GI</t>
  </si>
  <si>
    <t>4AL22CS006</t>
  </si>
  <si>
    <t>AKHIFA SHEIK</t>
  </si>
  <si>
    <t>4AL22CS007</t>
  </si>
  <si>
    <t>AKHILESH H R</t>
  </si>
  <si>
    <t>4AL22CS008</t>
  </si>
  <si>
    <t>AKSHAY REVANASIDDAPPA B</t>
  </si>
  <si>
    <t>4AL22CS013</t>
  </si>
  <si>
    <t>ANUSH</t>
  </si>
  <si>
    <t>4AL22CS015</t>
  </si>
  <si>
    <t>APOORVA</t>
  </si>
  <si>
    <t>4AL22CS016</t>
  </si>
  <si>
    <t>4AL22CS017</t>
  </si>
  <si>
    <t>ARUN</t>
  </si>
  <si>
    <t>4AL22CS022</t>
  </si>
  <si>
    <t>BASAVARAJ</t>
  </si>
  <si>
    <t>4AL22CS024</t>
  </si>
  <si>
    <t>BHARATH M</t>
  </si>
  <si>
    <t>4AL22CS025</t>
  </si>
  <si>
    <t>BHOOMIKA R</t>
  </si>
  <si>
    <t>4AL22CS029</t>
  </si>
  <si>
    <t>CHETHAN D B</t>
  </si>
  <si>
    <t>4AL22CS030</t>
  </si>
  <si>
    <t>CHETHAN KUMAR</t>
  </si>
  <si>
    <t>4AL22CS031</t>
  </si>
  <si>
    <t>CHETHAN L R</t>
  </si>
  <si>
    <t>4AL22CS033</t>
  </si>
  <si>
    <t>CHIRASHRI</t>
  </si>
  <si>
    <t>4AL22CS034</t>
  </si>
  <si>
    <t>DARSHAN B</t>
  </si>
  <si>
    <t>4AL22CS035</t>
  </si>
  <si>
    <t>DEEPAK</t>
  </si>
  <si>
    <t>4AL22CS036</t>
  </si>
  <si>
    <t>DEEPIKA N</t>
  </si>
  <si>
    <t>4AL22CS037</t>
  </si>
  <si>
    <t>DEVIKA S A</t>
  </si>
  <si>
    <t>4AL22CS038</t>
  </si>
  <si>
    <t>DHANARAJ SHRISHAIL BIRADAR</t>
  </si>
  <si>
    <t>4AL22CS039</t>
  </si>
  <si>
    <t>DISHA M</t>
  </si>
  <si>
    <t>4AL22CS040</t>
  </si>
  <si>
    <t>DIVYA</t>
  </si>
  <si>
    <t>4AL22CS045</t>
  </si>
  <si>
    <t>GAJENDRA A</t>
  </si>
  <si>
    <t>4AL22CS046</t>
  </si>
  <si>
    <t>GAYATRI M BALIGAR</t>
  </si>
  <si>
    <t>4AL22CS048</t>
  </si>
  <si>
    <t>GOURI KARABASAPPA BANAKAR</t>
  </si>
  <si>
    <t>4AL22CS052</t>
  </si>
  <si>
    <t>H L RAKSHA</t>
  </si>
  <si>
    <t>4AL22CS053</t>
  </si>
  <si>
    <t>H MANJULA</t>
  </si>
  <si>
    <t>4AL22CS058</t>
  </si>
  <si>
    <t>HARSHITHA H N</t>
  </si>
  <si>
    <t>4AL22CS059</t>
  </si>
  <si>
    <t>HARSHITHA M</t>
  </si>
  <si>
    <t>4AL22CS062</t>
  </si>
  <si>
    <t>HEMANTH R</t>
  </si>
  <si>
    <t>4AL22CS063</t>
  </si>
  <si>
    <t>INCHARA ANGADI</t>
  </si>
  <si>
    <t>4AL22CS065</t>
  </si>
  <si>
    <t>JAYALAKSHMI C</t>
  </si>
  <si>
    <t>4AL22CS068</t>
  </si>
  <si>
    <t>K VEERESH</t>
  </si>
  <si>
    <t>4AL22CS071</t>
  </si>
  <si>
    <t>KARTHIK N</t>
  </si>
  <si>
    <t>4AL22CS072</t>
  </si>
  <si>
    <t>KARTHIKEYA J S</t>
  </si>
  <si>
    <t>4AL22CS074</t>
  </si>
  <si>
    <t>KAVYASHREE</t>
  </si>
  <si>
    <t>4AL22CS075</t>
  </si>
  <si>
    <t>KEERTHANA M</t>
  </si>
  <si>
    <t>4AL22CS077</t>
  </si>
  <si>
    <t>KEERTHIRAJ S B</t>
  </si>
  <si>
    <t>4AL22CS079</t>
  </si>
  <si>
    <t>KUSUMA C D</t>
  </si>
  <si>
    <t>4AL22CS080</t>
  </si>
  <si>
    <t>LAKSHMI SHIVABASAPPA BANAKAR</t>
  </si>
  <si>
    <t>4AL22CS082</t>
  </si>
  <si>
    <t>MAHIMA NAYAK</t>
  </si>
  <si>
    <t>4AL22CS083</t>
  </si>
  <si>
    <t>MALLIKA K</t>
  </si>
  <si>
    <t>4AL22CS084</t>
  </si>
  <si>
    <t>MANOHARI B R</t>
  </si>
  <si>
    <t>4AL22CS085</t>
  </si>
  <si>
    <t>MEGHA BASAVARAJ TAMBAKAD</t>
  </si>
  <si>
    <t>4AL22CS087</t>
  </si>
  <si>
    <t>MEHEK H N</t>
  </si>
  <si>
    <t>4AL22CS093</t>
  </si>
  <si>
    <t>NIKSHITHA P RAI</t>
  </si>
  <si>
    <t>4AL22CS095</t>
  </si>
  <si>
    <t>NISHITHA SUVARNA</t>
  </si>
  <si>
    <t>4AL22CS096</t>
  </si>
  <si>
    <t>NISHMITHA S SHETTY</t>
  </si>
  <si>
    <t>4AL22CS100</t>
  </si>
  <si>
    <t>PAVITRA ISHWARAPPA TALAWAR</t>
  </si>
  <si>
    <t>4AL22CS101</t>
  </si>
  <si>
    <t>POOJA K R</t>
  </si>
  <si>
    <t>4AL22CS102</t>
  </si>
  <si>
    <t>PRAJWAL</t>
  </si>
  <si>
    <t>4AL22CS106</t>
  </si>
  <si>
    <t>PRATHAMESH SHETTY</t>
  </si>
  <si>
    <t>4AL22CS110</t>
  </si>
  <si>
    <t>PRIYANKA</t>
  </si>
  <si>
    <t>4AL22CS111</t>
  </si>
  <si>
    <t>PUTTARAJU D P</t>
  </si>
  <si>
    <t>4AL22CS112</t>
  </si>
  <si>
    <t>RAGHAVENDRA P KARJAGI</t>
  </si>
  <si>
    <t>4AL22CS113</t>
  </si>
  <si>
    <t>RAHUL S KOTI</t>
  </si>
  <si>
    <t>4AL22CS114</t>
  </si>
  <si>
    <t>RAJESHWARI</t>
  </si>
  <si>
    <t>4AL22CS116</t>
  </si>
  <si>
    <t>RAKSHITHA</t>
  </si>
  <si>
    <t>4AL22CS122</t>
  </si>
  <si>
    <t>SAHANA G</t>
  </si>
  <si>
    <t>4AL22CS123</t>
  </si>
  <si>
    <t>SAHANA U</t>
  </si>
  <si>
    <t>4AL22CS126</t>
  </si>
  <si>
    <t>SAKSHI SHETTY</t>
  </si>
  <si>
    <t>4AL22CS130</t>
  </si>
  <si>
    <t>SANJAY N</t>
  </si>
  <si>
    <t>4AL22CS131</t>
  </si>
  <si>
    <t>SHARANYA</t>
  </si>
  <si>
    <t>4AL22CS133</t>
  </si>
  <si>
    <t>SHARATH</t>
  </si>
  <si>
    <t>4AL22CS134</t>
  </si>
  <si>
    <t>SHARATH KUMAR B</t>
  </si>
  <si>
    <t>4AL22CS136</t>
  </si>
  <si>
    <t>SHASHANK D</t>
  </si>
  <si>
    <t>4AL22CS137</t>
  </si>
  <si>
    <t>SHASHANK D P</t>
  </si>
  <si>
    <t>4AL22CS140</t>
  </si>
  <si>
    <t>SHERIN</t>
  </si>
  <si>
    <t>4AL22CS145</t>
  </si>
  <si>
    <t>SHIVAKUMAR V</t>
  </si>
  <si>
    <t>4AL22CS146</t>
  </si>
  <si>
    <t>SHIVALEELA KALASAD</t>
  </si>
  <si>
    <t>4AL22CS147</t>
  </si>
  <si>
    <t>SHIVANI KAMATH</t>
  </si>
  <si>
    <t>4AL22CS148</t>
  </si>
  <si>
    <t>SHIVAPRASAD R K</t>
  </si>
  <si>
    <t>4AL22CS153</t>
  </si>
  <si>
    <t>SHRAVANKUMAR CHANDRASHEKHARA KUDARI</t>
  </si>
  <si>
    <t>4AL22CS156</t>
  </si>
  <si>
    <t>SHRAVYA S M</t>
  </si>
  <si>
    <t>4AL22CS159</t>
  </si>
  <si>
    <t>SIDDHARTH KANABARGI</t>
  </si>
  <si>
    <t>4AL22CS160</t>
  </si>
  <si>
    <t>SOWMYA SHETTY</t>
  </si>
  <si>
    <t>4AL22CS165</t>
  </si>
  <si>
    <t>SRUSHTI N B</t>
  </si>
  <si>
    <t>4AL22CS167</t>
  </si>
  <si>
    <t>SUDEEP YALLAPPA KALAPUR</t>
  </si>
  <si>
    <t>4AL22CS169</t>
  </si>
  <si>
    <t>SUMANTH L</t>
  </si>
  <si>
    <t>4AL22CS174</t>
  </si>
  <si>
    <t>SWANJITH A K</t>
  </si>
  <si>
    <t>4AL22CS175</t>
  </si>
  <si>
    <t>SWAPNIL SAMBHAJI ALORI</t>
  </si>
  <si>
    <t>4AL22CS178</t>
  </si>
  <si>
    <t>TANGEVVA RUDRAPPA GADAD</t>
  </si>
  <si>
    <t>4AL22CS179</t>
  </si>
  <si>
    <t>TARUN SHRAVANKUMAR AGARWAL</t>
  </si>
  <si>
    <t>4AL22CS185</t>
  </si>
  <si>
    <t>VARSHITHA R</t>
  </si>
  <si>
    <t>4AL22CS187</t>
  </si>
  <si>
    <t>VARUN N R</t>
  </si>
  <si>
    <t>4AL22CS189</t>
  </si>
  <si>
    <t>YOGHANA B K</t>
  </si>
  <si>
    <t>% Of Pass</t>
  </si>
  <si>
    <t>Pass</t>
  </si>
  <si>
    <t>Fails</t>
  </si>
  <si>
    <t>Absent</t>
  </si>
  <si>
    <t>Total No. Of Students</t>
  </si>
  <si>
    <t>TOPPER   4AL22CS106     PRATHAMESH SHETTY</t>
  </si>
  <si>
    <t>FCD-</t>
  </si>
  <si>
    <t>FC -</t>
  </si>
  <si>
    <t>SC</t>
  </si>
  <si>
    <t>Fails-</t>
  </si>
  <si>
    <t>Total Students</t>
  </si>
  <si>
    <t>Class % of Pass</t>
  </si>
  <si>
    <t>Class Coordinator</t>
  </si>
  <si>
    <t>HoD CSE</t>
  </si>
  <si>
    <t>Mathematics
 (4 credits)</t>
  </si>
  <si>
    <t>Chemistry 
   (4 credits)</t>
  </si>
  <si>
    <t>CAED                                    
 (3 credits)</t>
  </si>
  <si>
    <t xml:space="preserve"> English       
(1 credits)</t>
  </si>
  <si>
    <t xml:space="preserve"> Kannada   
 (1 credits)</t>
  </si>
  <si>
    <t>SFH
  (1 credits)</t>
  </si>
  <si>
    <t xml:space="preserve"> Python
 (3 credits)</t>
  </si>
  <si>
    <t>IEE 
    (3 credits)</t>
  </si>
  <si>
    <t xml:space="preserve">CrP
</t>
  </si>
  <si>
    <t>BCHES102</t>
  </si>
  <si>
    <t>BCEDK103</t>
  </si>
  <si>
    <t>BKSKK107</t>
  </si>
  <si>
    <t xml:space="preserve">BSFHK158 </t>
  </si>
  <si>
    <t xml:space="preserve">BPLCK105B </t>
  </si>
  <si>
    <t>BESCK104C</t>
  </si>
  <si>
    <t>4AL22CS001</t>
  </si>
  <si>
    <t>ABHISHEK B</t>
  </si>
  <si>
    <t>4AL22CS002</t>
  </si>
  <si>
    <t>ABHISHEK GOWDA G R</t>
  </si>
  <si>
    <t>4AL22CS003</t>
  </si>
  <si>
    <t>ABHISHEK R ALLAPUR</t>
  </si>
  <si>
    <t>4AL22CS004</t>
  </si>
  <si>
    <t>ADHYA H SHETTY</t>
  </si>
  <si>
    <t>4AL22CS005</t>
  </si>
  <si>
    <t>ADVITH V SUVARNA</t>
  </si>
  <si>
    <t>4AL22CS009</t>
  </si>
  <si>
    <t>ALAN C RAJU</t>
  </si>
  <si>
    <t>4AL22CS010</t>
  </si>
  <si>
    <t>AMITH GOWDA H M</t>
  </si>
  <si>
    <t>4AL22CS011</t>
  </si>
  <si>
    <t>AMRUTHA M</t>
  </si>
  <si>
    <t>4AL22CS012</t>
  </si>
  <si>
    <t>ANSIL KUMAR</t>
  </si>
  <si>
    <t>4AL22CS014</t>
  </si>
  <si>
    <t>ANUSHA K N</t>
  </si>
  <si>
    <t>4AL22CS018</t>
  </si>
  <si>
    <t>ARVIND KUMAR OJHA</t>
  </si>
  <si>
    <t>4AL22CS019</t>
  </si>
  <si>
    <t>ASHRITHA</t>
  </si>
  <si>
    <t>4AL22CS020</t>
  </si>
  <si>
    <t>AYESHATUL HAFEEZA</t>
  </si>
  <si>
    <t>4AL22CS021</t>
  </si>
  <si>
    <t>B B NAIK</t>
  </si>
  <si>
    <t>4AL22CS023</t>
  </si>
  <si>
    <t>BHARATH H D</t>
  </si>
  <si>
    <t>4AL22CS026</t>
  </si>
  <si>
    <t>BRIJESH S K</t>
  </si>
  <si>
    <t>4AL22CS027</t>
  </si>
  <si>
    <t>CHARAN KUMAR V</t>
  </si>
  <si>
    <t>4AL22CS028</t>
  </si>
  <si>
    <t>CHARISHMA G</t>
  </si>
  <si>
    <t>4AL22CS032</t>
  </si>
  <si>
    <t>CHINMAY GOWDA H V</t>
  </si>
  <si>
    <t>4AL22CS041</t>
  </si>
  <si>
    <t>DIYA RAI</t>
  </si>
  <si>
    <t>4AL22CS042</t>
  </si>
  <si>
    <t>ELLURI CHAITANYA SRINIVAS</t>
  </si>
  <si>
    <t>4AL22CS043</t>
  </si>
  <si>
    <t>FAIZA</t>
  </si>
  <si>
    <t>4AL22CS044</t>
  </si>
  <si>
    <t>GAGAN</t>
  </si>
  <si>
    <t>4AL22CS047</t>
  </si>
  <si>
    <t>GLANIL TAURO</t>
  </si>
  <si>
    <t>4AL22CS049</t>
  </si>
  <si>
    <t>GOWDA MIILEE MADANKUMAR</t>
  </si>
  <si>
    <t>4AL22CS050</t>
  </si>
  <si>
    <t>GRISHMA PRASHANT BHANDARE</t>
  </si>
  <si>
    <t>4AL22CS051</t>
  </si>
  <si>
    <t>H I AKSHAY</t>
  </si>
  <si>
    <t>4AL22CS055</t>
  </si>
  <si>
    <t>HARSHA C R</t>
  </si>
  <si>
    <t>4AL22CS056</t>
  </si>
  <si>
    <t>HARSHITH L S</t>
  </si>
  <si>
    <t>4AL22CS057</t>
  </si>
  <si>
    <t>HARSHITHA D BANGERA</t>
  </si>
  <si>
    <t>4AL22CS060</t>
  </si>
  <si>
    <t>4AL22CS061</t>
  </si>
  <si>
    <t>HEETHA SHREE S</t>
  </si>
  <si>
    <t>4AL22CS064</t>
  </si>
  <si>
    <t>INDRAJITH S</t>
  </si>
  <si>
    <t>4AL22CS066</t>
  </si>
  <si>
    <t>JEEVAN K</t>
  </si>
  <si>
    <t>4AL22CS067</t>
  </si>
  <si>
    <t>K JEEVAN KUMAR</t>
  </si>
  <si>
    <t>4AL22CS069</t>
  </si>
  <si>
    <t>KANISHKA SHETTY</t>
  </si>
  <si>
    <t>4AL22CS070</t>
  </si>
  <si>
    <t>KARAN</t>
  </si>
  <si>
    <t>4AL22CS073</t>
  </si>
  <si>
    <t>KAVYA S</t>
  </si>
  <si>
    <t>4AL22CS076</t>
  </si>
  <si>
    <t>KEERTHANA R S</t>
  </si>
  <si>
    <t>4AL22CS078</t>
  </si>
  <si>
    <t>KIRAN KUMAR</t>
  </si>
  <si>
    <t>4AL22CS081</t>
  </si>
  <si>
    <t>LOHITH B R</t>
  </si>
  <si>
    <t>4AL22CS086</t>
  </si>
  <si>
    <t>MEGHANA N K</t>
  </si>
  <si>
    <t>4AL22CS088</t>
  </si>
  <si>
    <t>MERLYN LUVIS ALMEIDA</t>
  </si>
  <si>
    <t>4AL22CS089</t>
  </si>
  <si>
    <t>MOHAMMED AHAZAR</t>
  </si>
  <si>
    <t>4AL22CS090</t>
  </si>
  <si>
    <t>MOHIDIN AHMED KABEER</t>
  </si>
  <si>
    <t>4AL22CS091</t>
  </si>
  <si>
    <t>NAUSHA TENDULKAR</t>
  </si>
  <si>
    <t>4AL22CS092</t>
  </si>
  <si>
    <t>NEHA N RAO</t>
  </si>
  <si>
    <t>4AL22CS094</t>
  </si>
  <si>
    <t>NISARGA S</t>
  </si>
  <si>
    <t>4AL22CS097</t>
  </si>
  <si>
    <t>PADMARAJ PRAPHULL KURUNDWADE</t>
  </si>
  <si>
    <t>4AL22CS098</t>
  </si>
  <si>
    <t>PALLAVI</t>
  </si>
  <si>
    <t>4AL22CS099</t>
  </si>
  <si>
    <t>PAVAN KUMAR H R</t>
  </si>
  <si>
    <t>4AL22CS103</t>
  </si>
  <si>
    <t>PRAMOD K S</t>
  </si>
  <si>
    <t>4AL22CS104</t>
  </si>
  <si>
    <t>PRANATHI BHAT</t>
  </si>
  <si>
    <t>4AL22CS105</t>
  </si>
  <si>
    <t>PRANAV TIRAKANAGOUDAR</t>
  </si>
  <si>
    <t>4AL22CS107</t>
  </si>
  <si>
    <t>PRATHI U SHETTY</t>
  </si>
  <si>
    <t>4AL22CS108</t>
  </si>
  <si>
    <t>PREETHAM DEVADIGA</t>
  </si>
  <si>
    <t>4AL22CS109</t>
  </si>
  <si>
    <t>PREETY KAKCHINGTABAM</t>
  </si>
  <si>
    <t>4AL22CS115</t>
  </si>
  <si>
    <t>RAKSHITH V RAO</t>
  </si>
  <si>
    <t>4AL22CS117</t>
  </si>
  <si>
    <t>RASHMITHA M S</t>
  </si>
  <si>
    <t>4AL22CS118</t>
  </si>
  <si>
    <t>RAVITEJ C NEELI</t>
  </si>
  <si>
    <t>4AL22CS119</t>
  </si>
  <si>
    <t>RITHIKA P SHETTY</t>
  </si>
  <si>
    <t>4AL22CS120</t>
  </si>
  <si>
    <t>ROHINI R BANAGAR</t>
  </si>
  <si>
    <t>4AL22CS121</t>
  </si>
  <si>
    <t>ROSHAN S</t>
  </si>
  <si>
    <t>4AL22CS124</t>
  </si>
  <si>
    <t>SAKSHI</t>
  </si>
  <si>
    <t>4AL22CS125</t>
  </si>
  <si>
    <t>SAKSHI B K</t>
  </si>
  <si>
    <t>4AL22CS127</t>
  </si>
  <si>
    <t>SAMBRAM</t>
  </si>
  <si>
    <t>4AL22CS128</t>
  </si>
  <si>
    <t>SAMEEKSHA SHETTY</t>
  </si>
  <si>
    <t>4AL22CS129</t>
  </si>
  <si>
    <t>SANJANA MADI</t>
  </si>
  <si>
    <t>4AL22CS132</t>
  </si>
  <si>
    <t>SHARANYA R</t>
  </si>
  <si>
    <t>4AL22CS135</t>
  </si>
  <si>
    <t>SHASHANK BHANDARY</t>
  </si>
  <si>
    <t>4AL22CS138</t>
  </si>
  <si>
    <t>SHASHANK S SHEELAVANTAR</t>
  </si>
  <si>
    <t>4AL22CS139</t>
  </si>
  <si>
    <t>SHASHWATI B U</t>
  </si>
  <si>
    <t>4AL22CS141</t>
  </si>
  <si>
    <t>SHETTY KRISHMA KRISHNA</t>
  </si>
  <si>
    <t>4AL22CS142</t>
  </si>
  <si>
    <t>SHETTY PRAKHYAT PRAKASH</t>
  </si>
  <si>
    <t>4AL22CS143</t>
  </si>
  <si>
    <t>SHETTY SAMAY DEEPAK</t>
  </si>
  <si>
    <t>4AL22CS144</t>
  </si>
  <si>
    <t>SHETTY VINITH VIJAY</t>
  </si>
  <si>
    <t>4AL22CS149</t>
  </si>
  <si>
    <t>SHLAGHANA</t>
  </si>
  <si>
    <t>4AL22CS150</t>
  </si>
  <si>
    <t>SHODHAN KUMAR SHETTY</t>
  </si>
  <si>
    <t>4AL22CS151</t>
  </si>
  <si>
    <t>SHRADDHITHA P SHETTIGAR</t>
  </si>
  <si>
    <t>4AL22CS152</t>
  </si>
  <si>
    <t>SHRAVAN</t>
  </si>
  <si>
    <t>4AL22CS154</t>
  </si>
  <si>
    <t>SHRAVYA</t>
  </si>
  <si>
    <t>4AL22CS155</t>
  </si>
  <si>
    <t>SHRAVYA P SHETTY</t>
  </si>
  <si>
    <t>4AL22CS157</t>
  </si>
  <si>
    <t>SHREYA RAJENDRA GAONKAR</t>
  </si>
  <si>
    <t>4AL22CS158</t>
  </si>
  <si>
    <t>SHREYAS PUTHRAN</t>
  </si>
  <si>
    <t>4AL22CS161</t>
  </si>
  <si>
    <t>SPOORTHI</t>
  </si>
  <si>
    <t>4AL22CS162</t>
  </si>
  <si>
    <t>SRIJAN G ANGADI</t>
  </si>
  <si>
    <t>4AL22CS163</t>
  </si>
  <si>
    <t>SRIRAKSHA</t>
  </si>
  <si>
    <t>4AL22CS164</t>
  </si>
  <si>
    <t>SRUJAN B N</t>
  </si>
  <si>
    <t>4AL22CS166</t>
  </si>
  <si>
    <t>SUDEEKSHA SHETTY</t>
  </si>
  <si>
    <t>4AL22CS168</t>
  </si>
  <si>
    <t>SUMANTH</t>
  </si>
  <si>
    <t>4AL22CS170</t>
  </si>
  <si>
    <t>SUMANTH S</t>
  </si>
  <si>
    <t>4AL22CS171</t>
  </si>
  <si>
    <t>SURAJ</t>
  </si>
  <si>
    <t>4AL22CS172</t>
  </si>
  <si>
    <t>SURAKSHA B R</t>
  </si>
  <si>
    <t>4AL22CS173</t>
  </si>
  <si>
    <t>SUSHMITHA</t>
  </si>
  <si>
    <t>4AL22CS176</t>
  </si>
  <si>
    <t>SWAROOP SHRINIVAS SALIAN</t>
  </si>
  <si>
    <t>4AL22CS177</t>
  </si>
  <si>
    <t>SWEEKRITHI SHETTY</t>
  </si>
  <si>
    <t>4AL22CS180</t>
  </si>
  <si>
    <t>THRISHA M S</t>
  </si>
  <si>
    <t>4AL22CS181</t>
  </si>
  <si>
    <t>V ADITYA</t>
  </si>
  <si>
    <t>4AL22CS182</t>
  </si>
  <si>
    <t>VAIBHAVI MALEMATH</t>
  </si>
  <si>
    <t>4AL22CS183</t>
  </si>
  <si>
    <t>VAIGAS LOYSTON VINCENT</t>
  </si>
  <si>
    <t>4AL22CS184</t>
  </si>
  <si>
    <t>VANDANA H M</t>
  </si>
  <si>
    <t>4AL22CS186</t>
  </si>
  <si>
    <t>VARUN H M</t>
  </si>
  <si>
    <t>4AL22CS188</t>
  </si>
  <si>
    <t>YOGESHWARA B</t>
  </si>
  <si>
    <t>4AL22CS190</t>
  </si>
  <si>
    <t>YUMLEMBAM HENBA SINGH</t>
  </si>
  <si>
    <t>Faculty Name</t>
  </si>
  <si>
    <t>TOPPER         4AL22CS143            SHETTY SAMAY DEEPAK</t>
  </si>
  <si>
    <r>
      <rPr>
        <rFont val="Times New Roman"/>
        <b/>
        <color theme="1"/>
        <sz val="24.0"/>
      </rPr>
      <t>Alva’s Institute of Engineering &amp; Technology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8.0"/>
      </rPr>
      <t>DEPARTMENT OF COMPUTER SCIENCE &amp; ENGINEERING</t>
    </r>
  </si>
  <si>
    <t>Maths
 (4 credits)</t>
  </si>
  <si>
    <t>POP</t>
  </si>
  <si>
    <t>English</t>
  </si>
  <si>
    <t>GREEN BUILDINGS                                                  (3 credits)</t>
  </si>
  <si>
    <t>BMATS201</t>
  </si>
  <si>
    <t>BPHYS202</t>
  </si>
  <si>
    <t>BPOPS203</t>
  </si>
  <si>
    <t xml:space="preserve">BPWSK206 </t>
  </si>
  <si>
    <t>BICOK207</t>
  </si>
  <si>
    <t xml:space="preserve">BIDTK258 </t>
  </si>
  <si>
    <t>BETCK205B</t>
  </si>
  <si>
    <t>BESCK204D</t>
  </si>
  <si>
    <t>TOPPER      4AL22CS144  SHETTY VINITH VIJAY   87.88%</t>
  </si>
  <si>
    <t xml:space="preserve"> % of Pass</t>
  </si>
  <si>
    <r>
      <rPr>
        <rFont val="Times New Roman"/>
        <b/>
        <color theme="1"/>
        <sz val="24.0"/>
      </rPr>
      <t>Alva’s Institute of Engineering &amp; Technology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8.0"/>
      </rPr>
      <t>DEPARTMENT OF COMPUTER SCIENCE &amp; ENGINEERING</t>
    </r>
  </si>
  <si>
    <t>Chemistry 
  (4 credits)</t>
  </si>
  <si>
    <t>CAED 
  (3 credits)</t>
  </si>
  <si>
    <t>English
  (1 credits)</t>
  </si>
  <si>
    <t>Kannada 
  (1 credits)</t>
  </si>
  <si>
    <t>Python
  (3 credits)</t>
  </si>
  <si>
    <t>IEE 
  (3 credits)</t>
  </si>
  <si>
    <t>BCHES202</t>
  </si>
  <si>
    <t>BCEDK203</t>
  </si>
  <si>
    <t>BPWSK206</t>
  </si>
  <si>
    <t>BKBKK207</t>
  </si>
  <si>
    <t>BSFHK258</t>
  </si>
  <si>
    <t>BPLCK205B</t>
  </si>
  <si>
    <t>BESCK204C</t>
  </si>
  <si>
    <t>AKSHAY REVANASIDDAPPA BANGARI</t>
  </si>
  <si>
    <t>TOPPER      4AL22CS046    GAYATRI M BALIGAR    92.5%</t>
  </si>
  <si>
    <t>% Pass</t>
  </si>
  <si>
    <r>
      <rPr>
        <rFont val="Times New Roman"/>
        <b/>
        <color theme="1"/>
        <sz val="24.0"/>
      </rPr>
      <t>Alva’s Institute of Engineering &amp; Technology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8.0"/>
      </rPr>
      <t>DEPARTMENT OF COMPUTER SCIENCE &amp; ENGINEERING</t>
    </r>
  </si>
  <si>
    <t>Maths CS
 (4 credits)</t>
  </si>
  <si>
    <t>DDCO 
 (4 credits)</t>
  </si>
  <si>
    <t>OS (4 Credits)</t>
  </si>
  <si>
    <t>DSA(3 Credits)</t>
  </si>
  <si>
    <t>DS Lab                                  (1 credits)</t>
  </si>
  <si>
    <t>OOPs Java
 (3 credits)</t>
  </si>
  <si>
    <t>SCR                                               (1 credits)</t>
  </si>
  <si>
    <t>DAE Lab
(1 credits)</t>
  </si>
  <si>
    <t xml:space="preserve">NSS/PE/Y0GA
</t>
  </si>
  <si>
    <t>BCS301</t>
  </si>
  <si>
    <t>BCS302</t>
  </si>
  <si>
    <t>BCS303</t>
  </si>
  <si>
    <t xml:space="preserve">BCS304 </t>
  </si>
  <si>
    <t>BCSL305</t>
  </si>
  <si>
    <t xml:space="preserve">BCS306A </t>
  </si>
  <si>
    <t>BSCK307</t>
  </si>
  <si>
    <t>BCS358A</t>
  </si>
  <si>
    <t>BNSK359/BPEK359/BYOK359</t>
  </si>
  <si>
    <t>4AL23CS400</t>
  </si>
  <si>
    <t>ANNAPURNESHWARI BAKKAYYA HIREMATH</t>
  </si>
  <si>
    <t>4AL23CS401</t>
  </si>
  <si>
    <t>ANVETHA H M</t>
  </si>
  <si>
    <t>4AL23CS402</t>
  </si>
  <si>
    <t>JYOTI BHOKARE</t>
  </si>
  <si>
    <t>4AL23CS403</t>
  </si>
  <si>
    <t>LAKSHMI PRASAD D YADAV</t>
  </si>
  <si>
    <t>4AL23CS404</t>
  </si>
  <si>
    <t>RACHANA M</t>
  </si>
  <si>
    <t>Faculty</t>
  </si>
  <si>
    <t>Mrs Rashmi R</t>
  </si>
  <si>
    <t>Mr.Abhijith L</t>
  </si>
  <si>
    <t>Mrs.Vidya</t>
  </si>
  <si>
    <t>Mrs.Deepika K</t>
  </si>
  <si>
    <t>Mrs.Deepika</t>
  </si>
  <si>
    <t>Mrs.Deeksha M</t>
  </si>
  <si>
    <t>Mr.Abhijith</t>
  </si>
  <si>
    <r>
      <rPr>
        <rFont val="Times New Roman"/>
        <b/>
        <color theme="1"/>
        <sz val="24.0"/>
      </rPr>
      <t>Alva’s Institute of Engineering &amp; Technology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8.0"/>
      </rPr>
      <t>DEPARTMENT OF COMPUTER SCIENCE &amp; ENGINEERING</t>
    </r>
  </si>
  <si>
    <t>NSS/PE/Y0GA</t>
  </si>
  <si>
    <t>FAIL</t>
  </si>
  <si>
    <t>w</t>
  </si>
  <si>
    <t>FC</t>
  </si>
  <si>
    <t>4AL23CS405</t>
  </si>
  <si>
    <t>RAKESH RAJESH PATTAR</t>
  </si>
  <si>
    <t>4AL23CS406</t>
  </si>
  <si>
    <t>SACHIN IRANNA MUNDAS</t>
  </si>
  <si>
    <t>4AL23CS407</t>
  </si>
  <si>
    <t>SANIYA AMITKUMAR VATURI</t>
  </si>
  <si>
    <t>4AL23CS408</t>
  </si>
  <si>
    <t>SHRAVANA GOWRI</t>
  </si>
  <si>
    <t>Staff</t>
  </si>
  <si>
    <t xml:space="preserve">Mr.Radhika </t>
  </si>
  <si>
    <t>Kiran B V</t>
  </si>
  <si>
    <t>Mr. Harshavardhan H</t>
  </si>
  <si>
    <t>Deepika Kamath</t>
  </si>
  <si>
    <t>Deeksha M</t>
  </si>
  <si>
    <t>Abhijith Kotian</t>
  </si>
  <si>
    <t>Giridhar Gowda</t>
  </si>
  <si>
    <r>
      <rPr>
        <rFont val="Times New Roman"/>
        <b/>
        <color theme="1"/>
        <sz val="24.0"/>
      </rPr>
      <t>Alva’s Institute of Engineering &amp; Technology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&quot;Times New Roman&quot;"/>
        <b/>
        <color theme="1"/>
        <sz val="24.0"/>
      </rPr>
      <t xml:space="preserve">
</t>
    </r>
    <r>
      <rPr>
        <rFont val="Times New Roman"/>
        <b/>
        <color theme="1"/>
        <sz val="18.0"/>
      </rPr>
      <t>DEPARTMENT OF COMPUTER SCIENCE &amp; ENGINEERING</t>
    </r>
  </si>
  <si>
    <t>4AL23CS409</t>
  </si>
  <si>
    <t>SNEHA V KHANAGAVI</t>
  </si>
  <si>
    <t>4AL23CS410</t>
  </si>
  <si>
    <t>SOUDARYA SUDHIR SAPARE</t>
  </si>
  <si>
    <t>4AL23CS411</t>
  </si>
  <si>
    <t>SRUSTHI E B</t>
  </si>
  <si>
    <t>4AL23CS412</t>
  </si>
  <si>
    <t>THRISHA K S</t>
  </si>
  <si>
    <t>Kavitha B</t>
  </si>
  <si>
    <t>Vidya</t>
  </si>
  <si>
    <t>Harshavardhan H</t>
  </si>
  <si>
    <t>Harshavardhan</t>
  </si>
  <si>
    <t>Dr.Senthil Kumar R</t>
  </si>
  <si>
    <r>
      <rPr>
        <rFont val="Times New Roman"/>
        <b/>
        <color theme="1"/>
        <sz val="24.0"/>
      </rPr>
      <t>Alva’s Institute of Engineering &amp; Technology</t>
    </r>
    <r>
      <rPr>
        <rFont val="Times New Roman"/>
        <b/>
        <color theme="1"/>
        <sz val="14.0"/>
      </rPr>
      <t xml:space="preserve">
Shobhavana Campus, Mijar, Moodbidri, D.K – 574225
(Accredited by NAAC with A+ Grade, Accredited by NBA New Delhi (CSE&amp;ECE))</t>
    </r>
    <r>
      <rPr>
        <rFont val="Times New Roman"/>
        <color theme="1"/>
        <sz val="14.0"/>
      </rPr>
      <t xml:space="preserve">
</t>
    </r>
    <r>
      <rPr>
        <rFont val="Times New Roman"/>
        <b/>
        <color theme="1"/>
        <sz val="14.0"/>
      </rPr>
      <t xml:space="preserve">DEPARTMENT OF COMPUTER SCIENCE &amp; ENGINEERING- </t>
    </r>
    <r>
      <rPr>
        <rFont val="Times New Roman"/>
        <b/>
        <color rgb="FFFF0000"/>
        <sz val="14.0"/>
      </rPr>
      <t>4th Semester A Section</t>
    </r>
  </si>
  <si>
    <t>ADA</t>
  </si>
  <si>
    <t>MC</t>
  </si>
  <si>
    <t>DBMS</t>
  </si>
  <si>
    <t>ADA LAB</t>
  </si>
  <si>
    <t>BIOLOGY</t>
  </si>
  <si>
    <t>UHV</t>
  </si>
  <si>
    <t>PE/NSS/YOGA</t>
  </si>
  <si>
    <t>DMS</t>
  </si>
  <si>
    <t>LATEX LAB</t>
  </si>
  <si>
    <t>BCS401(3 credits)</t>
  </si>
  <si>
    <t>BCS402(4 credits)</t>
  </si>
  <si>
    <t>BCS403(4 credits)</t>
  </si>
  <si>
    <t>BCSL404(1 credit)</t>
  </si>
  <si>
    <t>BBOC407(2 credits)</t>
  </si>
  <si>
    <t>BUHK408(1 credit)</t>
  </si>
  <si>
    <t>BPEK459(0 credit)</t>
  </si>
  <si>
    <t>BCS405A(3 credits)</t>
  </si>
  <si>
    <t>BCSL456D(1 credit)</t>
  </si>
  <si>
    <t>ANNAPURNESHWARI</t>
  </si>
  <si>
    <t>Kirab B V</t>
  </si>
  <si>
    <t>Dr.Keerthiraj Patil</t>
  </si>
  <si>
    <t>Dr.Bramha Prakash H P</t>
  </si>
  <si>
    <t>Nisha Kumari</t>
  </si>
  <si>
    <t>Dr.Madhusudhan S</t>
  </si>
  <si>
    <r>
      <rPr>
        <rFont val="Times New Roman"/>
        <b/>
        <color theme="1"/>
        <sz val="21.0"/>
      </rPr>
      <t>Alva’s Institute of Engineering &amp; Technology</t>
    </r>
    <r>
      <rPr>
        <rFont val="Times New Roman"/>
        <b/>
        <color theme="1"/>
        <sz val="10.0"/>
      </rPr>
      <t xml:space="preserve">
Shobhavana Campus, Mijar, Moodbidri, D.K – 574225
(Accredited by NAAC with A+ Grade, Accredited by NBA New Delhi (CSE&amp;ECE))</t>
    </r>
    <r>
      <rPr>
        <rFont val="Times New Roman"/>
        <color theme="1"/>
        <sz val="10.0"/>
      </rPr>
      <t xml:space="preserve">
</t>
    </r>
    <r>
      <rPr>
        <rFont val="Times New Roman"/>
        <b/>
        <color theme="1"/>
        <sz val="10.0"/>
      </rPr>
      <t xml:space="preserve">DEPARTMENT OF COMPUTER SCIENCE &amp; ENGINEERING - </t>
    </r>
    <r>
      <rPr>
        <rFont val="Times New Roman"/>
        <b/>
        <color rgb="FFFF0000"/>
        <sz val="10.0"/>
      </rPr>
      <t>4th Semester B Section</t>
    </r>
  </si>
  <si>
    <t>PE/Yoga/NSS</t>
  </si>
  <si>
    <t>GRAND TOTAL</t>
  </si>
  <si>
    <r>
      <rPr>
        <rFont val="Times New Roman"/>
        <color theme="1"/>
        <sz val="10.0"/>
      </rPr>
      <t>RAKESH RAJESH PATTAR</t>
    </r>
  </si>
  <si>
    <r>
      <rPr>
        <rFont val="Times New Roman"/>
        <color rgb="FF000000"/>
        <sz val="10.0"/>
      </rPr>
      <t>SACHIN IRANNA MUNDAS</t>
    </r>
  </si>
  <si>
    <r>
      <rPr>
        <rFont val="Times New Roman"/>
        <color theme="1"/>
        <sz val="10.0"/>
      </rPr>
      <t>SANIYA AMITKUMAR VATURI</t>
    </r>
  </si>
  <si>
    <r>
      <rPr>
        <rFont val="Times New Roman"/>
        <color theme="1"/>
        <sz val="10.0"/>
      </rPr>
      <t>SHRAVANA GOWRI</t>
    </r>
  </si>
  <si>
    <t>Koushik K S</t>
  </si>
  <si>
    <t>Abhijith L Kotian</t>
  </si>
  <si>
    <t>Mrs. Vidya</t>
  </si>
  <si>
    <t>Dr. Senthil Kumar R</t>
  </si>
  <si>
    <t>Mrs. Radhika</t>
  </si>
  <si>
    <t xml:space="preserve"> Fails-</t>
  </si>
  <si>
    <r>
      <rPr>
        <rFont val="Times New Roman"/>
        <b/>
        <color theme="1"/>
        <sz val="24.0"/>
      </rPr>
      <t>Alva’s Institute of Engineering &amp; Technology</t>
    </r>
    <r>
      <rPr>
        <rFont val="Times New Roman"/>
        <b/>
        <color theme="1"/>
        <sz val="16.0"/>
      </rPr>
      <t xml:space="preserve">
</t>
    </r>
    <r>
      <rPr>
        <rFont val="Times New Roman"/>
        <b/>
        <color theme="1"/>
        <sz val="12.0"/>
      </rPr>
      <t>Shobhavana Campus, Mijar, Moodbidri, D.K – 574225
(Accredited by NAAC with A+ Grade, Accredited by NBA New Delhi (CSE&amp;ECE))</t>
    </r>
    <r>
      <rPr>
        <rFont val="Times New Roman"/>
        <color theme="1"/>
        <sz val="12.0"/>
      </rPr>
      <t xml:space="preserve">
</t>
    </r>
    <r>
      <rPr>
        <rFont val="Times New Roman"/>
        <b/>
        <color theme="1"/>
        <sz val="12.0"/>
      </rPr>
      <t xml:space="preserve">DEPARTMENT OF COMPUTER SCIENCE &amp; ENGINEERING- </t>
    </r>
    <r>
      <rPr>
        <rFont val="Times New Roman"/>
        <b/>
        <color rgb="FFFF0000"/>
        <sz val="12.0"/>
      </rPr>
      <t xml:space="preserve">4th Semester C Section </t>
    </r>
  </si>
  <si>
    <t>[</t>
  </si>
  <si>
    <t>Mr. Kiran B V</t>
  </si>
  <si>
    <t>Mr. Prashanth Kumar</t>
  </si>
  <si>
    <t>Mrs. Kavitha B</t>
  </si>
  <si>
    <t>Dr.Madhususdhan S</t>
  </si>
  <si>
    <t>No. of Fails-</t>
  </si>
  <si>
    <r>
      <rPr>
        <rFont val="Times New Roman"/>
        <b/>
        <color theme="1"/>
        <sz val="24.0"/>
      </rPr>
      <t>Alva’s Institute of Engineering &amp; Technology</t>
    </r>
    <r>
      <rPr>
        <rFont val="Times New Roman"/>
        <b/>
        <color theme="1"/>
        <sz val="14.0"/>
      </rPr>
      <t xml:space="preserve">
Shobhavana Campus, Mijar, Moodbidri, D.K – 574225
(Accredited by NAAC with A+ Grade, Accredited by NBA New Delhi (CSE&amp;ECE))</t>
    </r>
    <r>
      <rPr>
        <rFont val="Times New Roman"/>
        <color theme="1"/>
        <sz val="14.0"/>
      </rPr>
      <t xml:space="preserve">
</t>
    </r>
    <r>
      <rPr>
        <rFont val="Times New Roman"/>
        <b/>
        <color theme="1"/>
        <sz val="14.0"/>
      </rPr>
      <t xml:space="preserve">DEPARTMENT OF COMPUTER SCIENCE &amp; ENGINEERING- </t>
    </r>
    <r>
      <rPr>
        <rFont val="Times New Roman"/>
        <b/>
        <color rgb="FFFF0000"/>
        <sz val="14.0"/>
      </rPr>
      <t>5th Semester A Section</t>
    </r>
  </si>
  <si>
    <t>SEPM</t>
  </si>
  <si>
    <t>CN</t>
  </si>
  <si>
    <t>Theory of Computation</t>
  </si>
  <si>
    <t>WEB TECHNOLOGY LAB</t>
  </si>
  <si>
    <t>CG</t>
  </si>
  <si>
    <t>MINI PROJECT</t>
  </si>
  <si>
    <t>RESEARCH METHODOLOGY AND IPR</t>
  </si>
  <si>
    <t>HSMS/ESEM</t>
  </si>
  <si>
    <r>
      <rPr>
        <rFont val="Times New Roman"/>
        <b/>
        <color theme="1"/>
        <sz val="10.0"/>
      </rPr>
      <t xml:space="preserve">PHYSICAL EDUCATION /
</t>
    </r>
    <r>
      <rPr>
        <rFont val="Times New Roman"/>
        <b/>
        <color rgb="FF00B050"/>
        <sz val="10.0"/>
      </rPr>
      <t>NATIONAL SERVICE SCHEME/</t>
    </r>
    <r>
      <rPr>
        <rFont val="Times New Roman"/>
        <b/>
        <color rgb="FFFF00FF"/>
        <sz val="10.0"/>
      </rPr>
      <t>Yoga</t>
    </r>
  </si>
  <si>
    <t>Grand Total</t>
  </si>
  <si>
    <t>Act %</t>
  </si>
  <si>
    <t>Result</t>
  </si>
  <si>
    <t>BCS501
[4 credits]</t>
  </si>
  <si>
    <t>BCS502
[4 credits]</t>
  </si>
  <si>
    <t>BCS503
[4 credits]</t>
  </si>
  <si>
    <t>BCSL504
[ 1 credits]</t>
  </si>
  <si>
    <t xml:space="preserve">BCS515A
[ 3 credits] </t>
  </si>
  <si>
    <t>BCS586
[2 credits]</t>
  </si>
  <si>
    <t>BRMK557
[3 credits]</t>
  </si>
  <si>
    <t xml:space="preserve">BCS508
[1 credits] </t>
  </si>
  <si>
    <r>
      <rPr>
        <rFont val="Times New Roman"/>
        <b/>
        <color theme="1"/>
        <sz val="10.0"/>
      </rPr>
      <t>BPEK559 /</t>
    </r>
    <r>
      <rPr>
        <rFont val="Times New Roman"/>
        <b/>
        <color rgb="FF00B050"/>
        <sz val="10.0"/>
      </rPr>
      <t>BNSK559</t>
    </r>
    <r>
      <rPr>
        <rFont val="Times New Roman"/>
        <b/>
        <color theme="1"/>
        <sz val="10.0"/>
      </rPr>
      <t>/</t>
    </r>
    <r>
      <rPr>
        <rFont val="Times New Roman"/>
        <b/>
        <color rgb="FFFF00FF"/>
        <sz val="10.0"/>
      </rPr>
      <t>BYOK559</t>
    </r>
    <r>
      <rPr>
        <rFont val="Times New Roman"/>
        <b/>
        <color theme="1"/>
        <sz val="10.0"/>
      </rPr>
      <t xml:space="preserve">
[0 credits]</t>
    </r>
  </si>
  <si>
    <t>Dr.Bramha Prakash</t>
  </si>
  <si>
    <t>Dr.Aslam B N</t>
  </si>
  <si>
    <t>Mr.Venkatesh</t>
  </si>
  <si>
    <t>Mr.Giridhar Gowda</t>
  </si>
  <si>
    <t>Ms.Poonam</t>
  </si>
  <si>
    <t>Mr.Surendra P</t>
  </si>
  <si>
    <r>
      <rPr>
        <rFont val="Times New Roman"/>
        <b/>
        <color theme="1"/>
        <sz val="24.0"/>
      </rPr>
      <t>Alva’s Institute of Engineering &amp; Technology</t>
    </r>
    <r>
      <rPr>
        <rFont val="Times New Roman"/>
        <b/>
        <color theme="1"/>
        <sz val="14.0"/>
      </rPr>
      <t xml:space="preserve">
Shobhavana Campus, Mijar, Moodbidri, D.K – 574225
(Accredited by NAAC with A+ Grade, Accredited by NBA New Delhi (CSE&amp;ECE))</t>
    </r>
    <r>
      <rPr>
        <rFont val="Times New Roman"/>
        <color theme="1"/>
        <sz val="14.0"/>
      </rPr>
      <t xml:space="preserve">
</t>
    </r>
    <r>
      <rPr>
        <rFont val="Times New Roman"/>
        <b/>
        <color theme="1"/>
        <sz val="14.0"/>
      </rPr>
      <t xml:space="preserve">DEPARTMENT OF COMPUTER SCIENCE &amp; ENGINEERING- </t>
    </r>
    <r>
      <rPr>
        <rFont val="Times New Roman"/>
        <b/>
        <color rgb="FFFF0000"/>
        <sz val="14.0"/>
      </rPr>
      <t>5th Semester B Section</t>
    </r>
  </si>
  <si>
    <t>SE &amp; Project Management</t>
  </si>
  <si>
    <r>
      <rPr>
        <rFont val="Times New Roman"/>
        <b/>
        <color theme="1"/>
        <sz val="10.0"/>
      </rPr>
      <t xml:space="preserve">PHYSICAL EDUCATION /
</t>
    </r>
    <r>
      <rPr>
        <rFont val="Times New Roman"/>
        <b/>
        <color rgb="FF00B050"/>
        <sz val="10.0"/>
      </rPr>
      <t>NATIONAL SERVICE SCHEME/</t>
    </r>
    <r>
      <rPr>
        <rFont val="Times New Roman"/>
        <b/>
        <color rgb="FFFF00FF"/>
        <sz val="10.0"/>
      </rPr>
      <t>Yoga</t>
    </r>
  </si>
  <si>
    <r>
      <rPr>
        <rFont val="Times New Roman"/>
        <b/>
        <color theme="1"/>
        <sz val="10.0"/>
      </rPr>
      <t>BPEK559 /</t>
    </r>
    <r>
      <rPr>
        <rFont val="Times New Roman"/>
        <b/>
        <color rgb="FF00B050"/>
        <sz val="10.0"/>
      </rPr>
      <t>BNSK559</t>
    </r>
    <r>
      <rPr>
        <rFont val="Times New Roman"/>
        <b/>
        <color theme="1"/>
        <sz val="10.0"/>
      </rPr>
      <t>/</t>
    </r>
    <r>
      <rPr>
        <rFont val="Times New Roman"/>
        <b/>
        <color rgb="FFFF00FF"/>
        <sz val="10.0"/>
      </rPr>
      <t>BYOK559</t>
    </r>
    <r>
      <rPr>
        <rFont val="Times New Roman"/>
        <b/>
        <color theme="1"/>
        <sz val="10.0"/>
      </rPr>
      <t xml:space="preserve">
[0 credits]</t>
    </r>
  </si>
  <si>
    <t>AB</t>
  </si>
  <si>
    <t>Ms.Ruchitha M R</t>
  </si>
  <si>
    <t>Dr.Umeshchandra</t>
  </si>
  <si>
    <r>
      <rPr>
        <rFont val="Times New Roman"/>
        <b/>
        <color theme="1"/>
        <sz val="10.0"/>
      </rPr>
      <t xml:space="preserve">PHYSICAL EDUCATION /
</t>
    </r>
    <r>
      <rPr>
        <rFont val="Times New Roman"/>
        <b/>
        <color rgb="FF00B050"/>
        <sz val="10.0"/>
      </rPr>
      <t>NATIONAL SERVICE SCHEME/</t>
    </r>
    <r>
      <rPr>
        <rFont val="Times New Roman"/>
        <b/>
        <color rgb="FFFF00FF"/>
        <sz val="10.0"/>
      </rPr>
      <t>Yoga</t>
    </r>
  </si>
  <si>
    <r>
      <rPr>
        <rFont val="Times New Roman"/>
        <b/>
        <color theme="1"/>
        <sz val="10.0"/>
      </rPr>
      <t>BPEK559 /</t>
    </r>
    <r>
      <rPr>
        <rFont val="Times New Roman"/>
        <b/>
        <color rgb="FF00B050"/>
        <sz val="10.0"/>
      </rPr>
      <t>BNSK559</t>
    </r>
    <r>
      <rPr>
        <rFont val="Times New Roman"/>
        <b/>
        <color theme="1"/>
        <sz val="10.0"/>
      </rPr>
      <t>/</t>
    </r>
    <r>
      <rPr>
        <rFont val="Times New Roman"/>
        <b/>
        <color rgb="FFFF00FF"/>
        <sz val="10.0"/>
      </rPr>
      <t>BYOK559</t>
    </r>
    <r>
      <rPr>
        <rFont val="Times New Roman"/>
        <b/>
        <color theme="1"/>
        <sz val="10.0"/>
      </rPr>
      <t xml:space="preserve">
[0 credits]</t>
    </r>
  </si>
  <si>
    <t>A</t>
  </si>
  <si>
    <t>Dr.G Srinivasan</t>
  </si>
  <si>
    <t>NAME</t>
  </si>
  <si>
    <t>Cr.P 1</t>
  </si>
  <si>
    <t>SGPA1</t>
  </si>
  <si>
    <t>Cr.P 2</t>
  </si>
  <si>
    <t>SGPA2</t>
  </si>
  <si>
    <t>Cr.P 3</t>
  </si>
  <si>
    <t>SGPA3</t>
  </si>
  <si>
    <t>Cr.P 4</t>
  </si>
  <si>
    <t>SGPA4</t>
  </si>
  <si>
    <t>Cr.P 5</t>
  </si>
  <si>
    <t>SGPA5</t>
  </si>
  <si>
    <t>Cr.P 6</t>
  </si>
  <si>
    <t>SGPA6</t>
  </si>
  <si>
    <t>Cr.P 7</t>
  </si>
  <si>
    <t>SGPA7</t>
  </si>
  <si>
    <t>Cr.P 8</t>
  </si>
  <si>
    <t>SGPA8</t>
  </si>
  <si>
    <t>CGPA</t>
  </si>
  <si>
    <t>Name</t>
  </si>
  <si>
    <t>kcet</t>
  </si>
  <si>
    <t>comedk</t>
  </si>
  <si>
    <t>jee</t>
  </si>
  <si>
    <t>dob</t>
  </si>
  <si>
    <t>place_of_birth</t>
  </si>
  <si>
    <t>gender</t>
  </si>
  <si>
    <t>mob_no</t>
  </si>
  <si>
    <t>email_id</t>
  </si>
  <si>
    <t>aadhar</t>
  </si>
  <si>
    <t>pan_card</t>
  </si>
  <si>
    <t>sc_st</t>
  </si>
  <si>
    <t>caste</t>
  </si>
  <si>
    <t>annual_income</t>
  </si>
  <si>
    <t>present_state</t>
  </si>
  <si>
    <t>present_dist</t>
  </si>
  <si>
    <t>present_house_no_name</t>
  </si>
  <si>
    <t>present_post_village</t>
  </si>
  <si>
    <t>present_pincode</t>
  </si>
  <si>
    <t>permanent_state</t>
  </si>
  <si>
    <t>permanent_dist</t>
  </si>
  <si>
    <t>permanent_house_no_name</t>
  </si>
  <si>
    <t>permanent_post_village</t>
  </si>
  <si>
    <t>permanent_pin_code</t>
  </si>
  <si>
    <t>sslc_school</t>
  </si>
  <si>
    <t>sslc_board_university</t>
  </si>
  <si>
    <t>sslc_reg_no</t>
  </si>
  <si>
    <t>sslc_year</t>
  </si>
  <si>
    <t>sslc_max_marks</t>
  </si>
  <si>
    <t>sslc_obtained_marks</t>
  </si>
  <si>
    <t>sslc_percentage</t>
  </si>
  <si>
    <t>puc_school</t>
  </si>
  <si>
    <t>puc_board_university</t>
  </si>
  <si>
    <t>puc_reg_no</t>
  </si>
  <si>
    <t>puc_year</t>
  </si>
  <si>
    <t>puc_max_marks</t>
  </si>
  <si>
    <t>puc_obtained_marks</t>
  </si>
  <si>
    <t>puc_percentage</t>
  </si>
  <si>
    <t>puc_phy_max_marks</t>
  </si>
  <si>
    <t>puc_phy_obtained_marks</t>
  </si>
  <si>
    <t>puc_maths_max_marks</t>
  </si>
  <si>
    <t>puc_maths_obtained_marks</t>
  </si>
  <si>
    <t>puc_che_max_marks</t>
  </si>
  <si>
    <t>puc_che_obtained_marks</t>
  </si>
  <si>
    <t>puc_elective_max_marks</t>
  </si>
  <si>
    <t>puc_elective_obtained_marks</t>
  </si>
  <si>
    <t>puc_sub_total_marks</t>
  </si>
  <si>
    <t>puc_eng_max_marks</t>
  </si>
  <si>
    <t>puc_eng_obtained_marks</t>
  </si>
  <si>
    <t>mother_name</t>
  </si>
  <si>
    <t>mother_mob_no</t>
  </si>
  <si>
    <t>mother_email_id</t>
  </si>
  <si>
    <t>mother_aadhar</t>
  </si>
  <si>
    <t>mother_pan_card</t>
  </si>
  <si>
    <t>mother_occupation</t>
  </si>
  <si>
    <t>father_name</t>
  </si>
  <si>
    <t>father_mob_no</t>
  </si>
  <si>
    <t>father_email_id</t>
  </si>
  <si>
    <t>father_aadhar</t>
  </si>
  <si>
    <t>father_pan_cad</t>
  </si>
  <si>
    <t>father_occupation</t>
  </si>
  <si>
    <t>21-04-2004</t>
  </si>
  <si>
    <t>Mysore</t>
  </si>
  <si>
    <t>Male</t>
  </si>
  <si>
    <t>abhiabhishek9945@gmail.com</t>
  </si>
  <si>
    <t>EVTPA4700H</t>
  </si>
  <si>
    <t>III B</t>
  </si>
  <si>
    <t>VEERA SHAIVA LINGAYATH</t>
  </si>
  <si>
    <t>Karnataka</t>
  </si>
  <si>
    <t>CHAMRAJANAGAR</t>
  </si>
  <si>
    <t>#7/11</t>
  </si>
  <si>
    <t>Madhuvanahalli , Kollegal Talluk</t>
  </si>
  <si>
    <t>Chamarajnagar</t>
  </si>
  <si>
    <t>Madhuvanahalli Post office</t>
  </si>
  <si>
    <t>Sree Vasavi Vidya Kendra , Kollegal</t>
  </si>
  <si>
    <t>Karnataka Secondary Education Examination Board</t>
  </si>
  <si>
    <t>Nisarga Independent PU College , Kollegal</t>
  </si>
  <si>
    <t>Department of Pre-University Education</t>
  </si>
  <si>
    <t>ANITHA H G</t>
  </si>
  <si>
    <t>9342723655 , 8310360957</t>
  </si>
  <si>
    <t>balasubramanyaswamy935@gmail.com</t>
  </si>
  <si>
    <t>DCDPA4486C</t>
  </si>
  <si>
    <t>House Wife</t>
  </si>
  <si>
    <t>BALASUBRAMANYA SWAMY P</t>
  </si>
  <si>
    <t>8183833935 , 9916851041</t>
  </si>
  <si>
    <t>EFWPB3674C</t>
  </si>
  <si>
    <t>FARMER</t>
  </si>
  <si>
    <t>Shivamoga</t>
  </si>
  <si>
    <t>abhishekgowda86645@gmail.com</t>
  </si>
  <si>
    <t>CUIPA4747C</t>
  </si>
  <si>
    <t>veerashaiva lingayat</t>
  </si>
  <si>
    <t>Rajappa gowdra mane anjaneya keri Haramagatta</t>
  </si>
  <si>
    <t>Haramagatta</t>
  </si>
  <si>
    <t>VISHWA CHETANA VIDYANIKETANA RES.HIGH SCHOOL SHI RAMAGONDANAHALLI, DAVANAG ERE TQ</t>
  </si>
  <si>
    <t>BGS GURUKULA INDP PU COLL, PURALE , SHIVAMOGA 577222</t>
  </si>
  <si>
    <t>DEPARTMENT OF PRE.UNIVERSITY EDUCATION</t>
  </si>
  <si>
    <t>E P Roopa</t>
  </si>
  <si>
    <t>House wife</t>
  </si>
  <si>
    <t>Rajappa H G</t>
  </si>
  <si>
    <t>BNQPR0923K</t>
  </si>
  <si>
    <t>Farmer</t>
  </si>
  <si>
    <t>Gulbarga</t>
  </si>
  <si>
    <t>abhishekallapur1234@gmail.com</t>
  </si>
  <si>
    <t>EROPA9117B</t>
  </si>
  <si>
    <t>Hindu</t>
  </si>
  <si>
    <t>Kalaburgi</t>
  </si>
  <si>
    <t>H NO 1814 19 MSK MILL ROAD NEAR CENTRAL BUSTAND VIDYA NAGAR KALABURGI</t>
  </si>
  <si>
    <t>H NO 1814 19 MSK MILL ROAD NEAR CENTRAL BUSTAND VIDYA NAGAR</t>
  </si>
  <si>
    <t>Kalaburagi</t>
  </si>
  <si>
    <t>SBR HIGH SCHOOL KALABURGI</t>
  </si>
  <si>
    <t>SBR PU COLLEGE KALABURGI</t>
  </si>
  <si>
    <t>Manjula Allapur</t>
  </si>
  <si>
    <t>7212 4988 4706</t>
  </si>
  <si>
    <t>BGIP</t>
  </si>
  <si>
    <t>Teacher</t>
  </si>
  <si>
    <t>Ravindra Allapur</t>
  </si>
  <si>
    <t>8709 3392 2593</t>
  </si>
  <si>
    <t>AMEPR8735K</t>
  </si>
  <si>
    <t>Business</t>
  </si>
  <si>
    <t>17-09-2004</t>
  </si>
  <si>
    <t>Kundapur</t>
  </si>
  <si>
    <t>Female</t>
  </si>
  <si>
    <t>shettyadhya40@gmail.com</t>
  </si>
  <si>
    <t>QDIPS2623N</t>
  </si>
  <si>
    <t>Shetty</t>
  </si>
  <si>
    <t>Udupi</t>
  </si>
  <si>
    <t>Bharathi Nilaya</t>
  </si>
  <si>
    <t>Kavrady</t>
  </si>
  <si>
    <t>BHARATHI NILAYA VALTHOOR MELMANE KAVRADY POST KUNDAPUR TALUK</t>
  </si>
  <si>
    <t>Mother Teresa memorial school,Shankaranaraya</t>
  </si>
  <si>
    <t>State</t>
  </si>
  <si>
    <t>Sri venkatramana pu college,kundapura</t>
  </si>
  <si>
    <t>Shilpa Shetty</t>
  </si>
  <si>
    <t>shilpashetty005@gmail.com</t>
  </si>
  <si>
    <t>LIBPS9155A</t>
  </si>
  <si>
    <t>Home maker</t>
  </si>
  <si>
    <t>Late Harishchandra Shetty</t>
  </si>
  <si>
    <t>15-05-2005</t>
  </si>
  <si>
    <t>MANGLORE</t>
  </si>
  <si>
    <t>advithpoojary15@gmail.com</t>
  </si>
  <si>
    <t>PUVPS2977A</t>
  </si>
  <si>
    <t>II A</t>
  </si>
  <si>
    <t>Billava</t>
  </si>
  <si>
    <t>Dhakshina kannada , MANGALORE</t>
  </si>
  <si>
    <t>4-117/2 Malemar Bhandara house derebail konchady Ashok Nagar post Manglore -575006</t>
  </si>
  <si>
    <t>Malemar</t>
  </si>
  <si>
    <t>Dhakshina kannada, MANGALORE</t>
  </si>
  <si>
    <t>ASHOKNAGAR POST</t>
  </si>
  <si>
    <t>Vidhya Higher Primary School, Derebail Konchady , Manglore</t>
  </si>
  <si>
    <t>Gokarnatheshwara PU College , Gandhinagar, Manglore</t>
  </si>
  <si>
    <t>Sabitha</t>
  </si>
  <si>
    <t>ENBPS3590D</t>
  </si>
  <si>
    <t>Vijaya Kumar</t>
  </si>
  <si>
    <t>IWXPK6452H</t>
  </si>
  <si>
    <t>Lamination work</t>
  </si>
  <si>
    <t>27-10-2004</t>
  </si>
  <si>
    <t>Karnad , Mulki</t>
  </si>
  <si>
    <t>akhifasheik@gmail.com</t>
  </si>
  <si>
    <t>RFKPS0745N</t>
  </si>
  <si>
    <t>II B</t>
  </si>
  <si>
    <t>Muslim</t>
  </si>
  <si>
    <t>Dakshina Kannada</t>
  </si>
  <si>
    <t>1-4(7)</t>
  </si>
  <si>
    <t>Talipady</t>
  </si>
  <si>
    <t>Punaroor post, Talipady village</t>
  </si>
  <si>
    <t>Sri Sharada HP School, kinnigoli, Mangalore, KK</t>
  </si>
  <si>
    <t>CBSE</t>
  </si>
  <si>
    <t>Alva's pu college, Moodbidri, Mangalore TQ, Dakshina Kannada DT 574227</t>
  </si>
  <si>
    <t>Karnataka board</t>
  </si>
  <si>
    <t>Liaqath Begum</t>
  </si>
  <si>
    <t>CMCPB0606B</t>
  </si>
  <si>
    <t>Ibrahim Sheik</t>
  </si>
  <si>
    <t>sheikhi469@gmail.com</t>
  </si>
  <si>
    <t>FXQPS9944K</t>
  </si>
  <si>
    <t>Butcher</t>
  </si>
  <si>
    <t>29-07-2005</t>
  </si>
  <si>
    <t>HASSAN</t>
  </si>
  <si>
    <t>akhill.cse@gmail.com</t>
  </si>
  <si>
    <t>Lingayat</t>
  </si>
  <si>
    <t>Bengaluru</t>
  </si>
  <si>
    <t>No.16 Shree Rangadhama Nilaya</t>
  </si>
  <si>
    <t>Bagalagunte, Dasarahalli, Bengaluru</t>
  </si>
  <si>
    <t>No.16</t>
  </si>
  <si>
    <t>Nagasandra post</t>
  </si>
  <si>
    <t>Triveni Public School (ICSE), Hesarghatta main road, Bengaluru.</t>
  </si>
  <si>
    <t>ICSE</t>
  </si>
  <si>
    <t>M.E.S Kishore Kendra, Malleswaram, Bengaluru</t>
  </si>
  <si>
    <t>Karnataka State Board</t>
  </si>
  <si>
    <t>Jyothi</t>
  </si>
  <si>
    <t>jyothi7967@gmail.com</t>
  </si>
  <si>
    <t>Housewife</t>
  </si>
  <si>
    <t>Renukananda</t>
  </si>
  <si>
    <t>akhilesh7219@gmail.com</t>
  </si>
  <si>
    <t>Self employed</t>
  </si>
  <si>
    <t>15-06-2003</t>
  </si>
  <si>
    <t>ATHARGA</t>
  </si>
  <si>
    <t>akshayrbangari@gmail.com</t>
  </si>
  <si>
    <t>FTQPB2394A</t>
  </si>
  <si>
    <t>ST</t>
  </si>
  <si>
    <t>HINDU TALAWARA</t>
  </si>
  <si>
    <t>Bijapur</t>
  </si>
  <si>
    <t>At post atharga district bijapur</t>
  </si>
  <si>
    <t>bijapur</t>
  </si>
  <si>
    <t>At post atharga.distric-bijapur</t>
  </si>
  <si>
    <t>JNANA BHARTHI VIDYAMANDIR KANNADA MEDIUM HIGH SCHOOL ATHARGA</t>
  </si>
  <si>
    <t>TUNGAL SCIENCE PU COLLEGE,DODDI BUS STOP ITTANGIHAL</t>
  </si>
  <si>
    <t>DEPARTMENT OF PRE-UNIVERSITY EDUCATION</t>
  </si>
  <si>
    <t>MEENAKSHI REVANASIDDAPPA BANGARI</t>
  </si>
  <si>
    <t>REVANASIDDAPPA SANJEEVAPPA BANGARI</t>
  </si>
  <si>
    <t>TEACHER</t>
  </si>
  <si>
    <t>23-11-2004</t>
  </si>
  <si>
    <t>THRISSUR</t>
  </si>
  <si>
    <t>alancraju41@gmail.com</t>
  </si>
  <si>
    <t>GM</t>
  </si>
  <si>
    <t>RCSC</t>
  </si>
  <si>
    <t>Kerala</t>
  </si>
  <si>
    <t>KASARAGOD</t>
  </si>
  <si>
    <t>CHATHAMPUZHAKAL HOUSE</t>
  </si>
  <si>
    <t>PARAPPA/KANHANGAD</t>
  </si>
  <si>
    <t>PARAPPA KANHANGAD</t>
  </si>
  <si>
    <t>GOVERNMENT HIGHER SECONDARY SCHOOL PARAPPA</t>
  </si>
  <si>
    <t>STATE BOARD</t>
  </si>
  <si>
    <t>10A+</t>
  </si>
  <si>
    <t>90% and above</t>
  </si>
  <si>
    <t>ST.JUDES HIGHER SECONDARY SCHOOL,VELLARIKUNDU</t>
  </si>
  <si>
    <t>SANTHA V K</t>
  </si>
  <si>
    <t>HOUSEWIFE</t>
  </si>
  <si>
    <t>RAJU C M</t>
  </si>
  <si>
    <t>rajucmp@gmail.com</t>
  </si>
  <si>
    <t>MEDICAL REPRESENTATIVE</t>
  </si>
  <si>
    <t>Tumkur</t>
  </si>
  <si>
    <t>amithgowda9824@gmail.com</t>
  </si>
  <si>
    <t>ETGPA9043A</t>
  </si>
  <si>
    <t>III A</t>
  </si>
  <si>
    <t>vokkaliga</t>
  </si>
  <si>
    <t>Dakshina kannada</t>
  </si>
  <si>
    <t>Harenahalli Gubbi (Tq) N Hoshalli (post) Tumkur (dist) Karnataka 572211</t>
  </si>
  <si>
    <t>Harenahalli</t>
  </si>
  <si>
    <t>N.Hosahalli</t>
  </si>
  <si>
    <t>SRIMAD RAMBAPURI ENG.MED.HIGH SCHOOL K B CROSS TIPTUR (Tq) TUMKUR (dist) 572114</t>
  </si>
  <si>
    <t>Karnataka secondary education examination board</t>
  </si>
  <si>
    <t>VIDYAVAHINI PU COLLEGE SIT EXTENSION TUMAKURU 572103</t>
  </si>
  <si>
    <t>Anusuya</t>
  </si>
  <si>
    <t>Mohan Kumar H S</t>
  </si>
  <si>
    <t>13-01-2004</t>
  </si>
  <si>
    <t>Hospet</t>
  </si>
  <si>
    <t>amruthamaniperiaswamy@gmail.com</t>
  </si>
  <si>
    <t>Ediga</t>
  </si>
  <si>
    <t>Barathi nagar,Amaravathi,hospet</t>
  </si>
  <si>
    <t>Vijaynagar</t>
  </si>
  <si>
    <t>Gautham raj nilaya</t>
  </si>
  <si>
    <t>Jaycees english medium school, Hospet</t>
  </si>
  <si>
    <t>Karnataka secondary education board</t>
  </si>
  <si>
    <t>Sri guru pu college, hospet</t>
  </si>
  <si>
    <t>Pre university education in karnataka bangalore</t>
  </si>
  <si>
    <t>Nirmala. M</t>
  </si>
  <si>
    <t>dm541hubli@gmail.com</t>
  </si>
  <si>
    <t>APFPN6533B</t>
  </si>
  <si>
    <t>Mani.P</t>
  </si>
  <si>
    <t>mani.periswamy@bata.com</t>
  </si>
  <si>
    <t>4HZPM4478J</t>
  </si>
  <si>
    <t>District manager in bata.ltd</t>
  </si>
  <si>
    <t>26-01-2004</t>
  </si>
  <si>
    <t>Jabalpur</t>
  </si>
  <si>
    <t>ansilkumar38@gmail.com</t>
  </si>
  <si>
    <t>Megh</t>
  </si>
  <si>
    <t>Jammu and Kashmir</t>
  </si>
  <si>
    <t>Jammu</t>
  </si>
  <si>
    <t>Sant Colony</t>
  </si>
  <si>
    <t>R.S. Pura</t>
  </si>
  <si>
    <t>R.S.Pura</t>
  </si>
  <si>
    <t>Ansil Kumar / Punjab</t>
  </si>
  <si>
    <t>Ansil Kumar</t>
  </si>
  <si>
    <t>Ansil Kumar / Jammu</t>
  </si>
  <si>
    <t>Jammu and Kashmir Board of School Education</t>
  </si>
  <si>
    <t>Anita</t>
  </si>
  <si>
    <t>Vijay Kumar</t>
  </si>
  <si>
    <t xml:space="preserve">Ex-Serviceman </t>
  </si>
  <si>
    <t>29-10-2004</t>
  </si>
  <si>
    <t>anushpoojary0101@gmail.com</t>
  </si>
  <si>
    <t>ETCPA9442R</t>
  </si>
  <si>
    <t>Ananthapadmanabha kripa</t>
  </si>
  <si>
    <t>Perdoor</t>
  </si>
  <si>
    <t>Perdoor High school,perdoor</t>
  </si>
  <si>
    <t>Mahatma Gandhi Memorial College,Udupi</t>
  </si>
  <si>
    <t>Prema</t>
  </si>
  <si>
    <t>Worker in Factory</t>
  </si>
  <si>
    <t>Ravi S Poojar</t>
  </si>
  <si>
    <t>Hotel Owner</t>
  </si>
  <si>
    <t>15-02-2004</t>
  </si>
  <si>
    <t>SOMWARPET</t>
  </si>
  <si>
    <t>knanusha2004@gmail.com</t>
  </si>
  <si>
    <t>VEERASHAIVA LINGAYAT</t>
  </si>
  <si>
    <t>KODAGU</t>
  </si>
  <si>
    <t>#104</t>
  </si>
  <si>
    <t>KIBBETTA VILLAGE</t>
  </si>
  <si>
    <t>ST JOSEPH'S HIGH SCHOOL, SOMWARPET, KODAGU, KARNATAKA</t>
  </si>
  <si>
    <t>KARNATAKA STATE BOARD</t>
  </si>
  <si>
    <t>SDM PU COLLEGE, UJIRE, BELTHANGADY TALUK, DAKSHINA KANNADA</t>
  </si>
  <si>
    <t>ASHA K E</t>
  </si>
  <si>
    <t>HOUSE WIFE</t>
  </si>
  <si>
    <t>Nema Raj K M</t>
  </si>
  <si>
    <t>anushanemaraj@gmail.com</t>
  </si>
  <si>
    <t>SELF EMPLOYED</t>
  </si>
  <si>
    <t>15-08-2004</t>
  </si>
  <si>
    <t>apoorvapkamane@gmail.com</t>
  </si>
  <si>
    <t>EVTPA8919Q</t>
  </si>
  <si>
    <t>SC-madiga</t>
  </si>
  <si>
    <t>#10-208</t>
  </si>
  <si>
    <t>Shahanad</t>
  </si>
  <si>
    <t>Shahabad</t>
  </si>
  <si>
    <t>MORARJI DESAI RESIDENTIAL SCHOOL LINGERI STATION, YADAGIRI, YADAGIRI DISTRICT</t>
  </si>
  <si>
    <t>KARNATAKA SECONDARY EDUCATION EXAMINATION BORED</t>
  </si>
  <si>
    <t>ST XAVIER PRE-UNIVERSITY COLLEGE NH 50 FARTABAD POST, SIRNOOR KALABURAGI</t>
  </si>
  <si>
    <t>DEPARTMENT OF PRE-UNIVESITY EDUCATION</t>
  </si>
  <si>
    <t>Shantamma</t>
  </si>
  <si>
    <t>Parashuram</t>
  </si>
  <si>
    <t>Labour</t>
  </si>
  <si>
    <t>15-11-2005</t>
  </si>
  <si>
    <t>Shivukumarguttedar9845@gmail.com</t>
  </si>
  <si>
    <t>FDUPA0638G</t>
  </si>
  <si>
    <t>Eliga</t>
  </si>
  <si>
    <t>10/6 opposite girls high school Ganga Nagar Malkhed</t>
  </si>
  <si>
    <t>Malkhed</t>
  </si>
  <si>
    <t>Shree sai public school sedam</t>
  </si>
  <si>
    <t>Karnataka secondary examination board</t>
  </si>
  <si>
    <t>St xavier's p u college</t>
  </si>
  <si>
    <t>Pre university education</t>
  </si>
  <si>
    <t>Anasuya</t>
  </si>
  <si>
    <t>98453 69650</t>
  </si>
  <si>
    <t>Late. Channayya</t>
  </si>
  <si>
    <t>25-04-2004</t>
  </si>
  <si>
    <t>Yelsangi</t>
  </si>
  <si>
    <t>arunrdhabade@gmail.com</t>
  </si>
  <si>
    <t>Dhakshinkannada</t>
  </si>
  <si>
    <t>Mijar</t>
  </si>
  <si>
    <t>Kalburgi</t>
  </si>
  <si>
    <t>Raviraj dhabade yelsangi</t>
  </si>
  <si>
    <t>Yelsangi 585236</t>
  </si>
  <si>
    <t>Sri sathya sai saraswati boy's high school navanihal dist kalburgi</t>
  </si>
  <si>
    <t>S</t>
  </si>
  <si>
    <t>Gurukul independent pu college. kalburgi</t>
  </si>
  <si>
    <t>Department of Pre-university education</t>
  </si>
  <si>
    <t>Sunanda</t>
  </si>
  <si>
    <t>Raviraj</t>
  </si>
  <si>
    <t>Agriculture</t>
  </si>
  <si>
    <t>Bihar</t>
  </si>
  <si>
    <t>arvind22cse15@gmail.com</t>
  </si>
  <si>
    <t>BRAHMIN</t>
  </si>
  <si>
    <t>ROHTAS</t>
  </si>
  <si>
    <t>S/O RAJIV NAYAN OJHA</t>
  </si>
  <si>
    <t>SILAUTA ARA ROAD BIKRAMGANJ</t>
  </si>
  <si>
    <t>S/o RAJIV NAYAN OJHA</t>
  </si>
  <si>
    <t>DAV PUBLIC SCHOOL BIKRAMGANJ ROHTAS BIHAR</t>
  </si>
  <si>
    <t>P117503230065</t>
  </si>
  <si>
    <t>8.2 CGPA</t>
  </si>
  <si>
    <t>PR B.P SINGH COLLEGE B.NAGAR ROHTAS</t>
  </si>
  <si>
    <t>BSEB</t>
  </si>
  <si>
    <t>R15019004518</t>
  </si>
  <si>
    <t>KUMKUM DEVI, 9025017224</t>
  </si>
  <si>
    <t>RAJIV NAYAN OJHA</t>
  </si>
  <si>
    <t>Ex-Service Man</t>
  </si>
  <si>
    <t>21-01-2005</t>
  </si>
  <si>
    <t>Karkala</t>
  </si>
  <si>
    <t>ashrithabhat972@gmail.com</t>
  </si>
  <si>
    <t>EUDPA6143K</t>
  </si>
  <si>
    <t>Bramhin</t>
  </si>
  <si>
    <t>Sri Durga krupa</t>
  </si>
  <si>
    <t>Aliyoor, moodbidride,manglore taluk</t>
  </si>
  <si>
    <t>Valpady post and aliyoor village</t>
  </si>
  <si>
    <t>Rotary English medium school</t>
  </si>
  <si>
    <t>Karnataka secondary education exam board</t>
  </si>
  <si>
    <t>Rotary pu college</t>
  </si>
  <si>
    <t>Department of pre University education board</t>
  </si>
  <si>
    <t>KUSUMA</t>
  </si>
  <si>
    <t>kusumamurali234@gmail.com</t>
  </si>
  <si>
    <t>8950 4071 9634</t>
  </si>
  <si>
    <t>S R MURALI</t>
  </si>
  <si>
    <t>-</t>
  </si>
  <si>
    <t>Purohith</t>
  </si>
  <si>
    <t>City nursing home karkala</t>
  </si>
  <si>
    <t>ayeshahafeeza274@gmail.com</t>
  </si>
  <si>
    <t>1/187 tilak nagar sacheripete</t>
  </si>
  <si>
    <t>Sacheripete</t>
  </si>
  <si>
    <t>Rotary high school jyothi nagar moodbidri</t>
  </si>
  <si>
    <t>Alvas pu college vidyagiri moodbidri</t>
  </si>
  <si>
    <t>Apsa</t>
  </si>
  <si>
    <t>apsa492@gmail.com</t>
  </si>
  <si>
    <t>7191 3883 9145</t>
  </si>
  <si>
    <t>EQYPA9686J</t>
  </si>
  <si>
    <t>Mohammad Haneef</t>
  </si>
  <si>
    <t>mh6215200@gmail.com</t>
  </si>
  <si>
    <t>8220 8714 3656</t>
  </si>
  <si>
    <t>CVDPM5773J</t>
  </si>
  <si>
    <t>Ripponpet</t>
  </si>
  <si>
    <t>bbnaik589@gmail.com</t>
  </si>
  <si>
    <t>Shivamogga</t>
  </si>
  <si>
    <t>#539/27</t>
  </si>
  <si>
    <t>Govt junior college Ripponpet, Ripponpet</t>
  </si>
  <si>
    <t>KSEEB</t>
  </si>
  <si>
    <t>National indp resi pu college konanduru, konanduru</t>
  </si>
  <si>
    <t>Department of pu education</t>
  </si>
  <si>
    <t>Nagaveni</t>
  </si>
  <si>
    <t>Bhojappa B</t>
  </si>
  <si>
    <t>Sulepeth</t>
  </si>
  <si>
    <t>laxmu.slpt@gmail.com</t>
  </si>
  <si>
    <t>I</t>
  </si>
  <si>
    <t>Kabbaliga</t>
  </si>
  <si>
    <t>Sulepeth tq chincholi dist kalburgi</t>
  </si>
  <si>
    <t>Adarsha vidyalaya polakpalli (chincholi)</t>
  </si>
  <si>
    <t>Sarvajna independent pre University college of science kalburgi</t>
  </si>
  <si>
    <t>Department of pre University education</t>
  </si>
  <si>
    <t>Mallamma</t>
  </si>
  <si>
    <t>HTPPM5279A</t>
  </si>
  <si>
    <t>Laxmikanth</t>
  </si>
  <si>
    <t>FLXPK1407G</t>
  </si>
  <si>
    <t>Former</t>
  </si>
  <si>
    <t>68k</t>
  </si>
  <si>
    <t>20-10-2004</t>
  </si>
  <si>
    <t>Shimoga</t>
  </si>
  <si>
    <t>bharathhdjain4@gmail.com</t>
  </si>
  <si>
    <t>Jain</t>
  </si>
  <si>
    <t>Humcha</t>
  </si>
  <si>
    <t>ST.Thomas English medium school sherali , Bhatkal</t>
  </si>
  <si>
    <t>SDM PU college Ujire</t>
  </si>
  <si>
    <t>Rajashree</t>
  </si>
  <si>
    <t>Dharanendra H S</t>
  </si>
  <si>
    <t>21-06-2004</t>
  </si>
  <si>
    <t>Yadur</t>
  </si>
  <si>
    <t>gbharathm7@gmail.com</t>
  </si>
  <si>
    <t>Vokkaliga</t>
  </si>
  <si>
    <t>Bukkivare</t>
  </si>
  <si>
    <t>Bellur</t>
  </si>
  <si>
    <t>Annapoorna vidya madira. Agumbe.thirthahalli</t>
  </si>
  <si>
    <t>Creative p u college Hirgana</t>
  </si>
  <si>
    <t>Veena</t>
  </si>
  <si>
    <t>bhoomika m235@gmail.com</t>
  </si>
  <si>
    <t>CPRPV4337M</t>
  </si>
  <si>
    <t>Mohan E A</t>
  </si>
  <si>
    <t>bhoomikam235@gmail.com</t>
  </si>
  <si>
    <t>BVHPA7856B</t>
  </si>
  <si>
    <t>30-12-2003</t>
  </si>
  <si>
    <t>bhoomi.r1230@gmail.com</t>
  </si>
  <si>
    <t>Banjara</t>
  </si>
  <si>
    <t>Yalavatti thanda</t>
  </si>
  <si>
    <t>Bekkina kalmutta grama</t>
  </si>
  <si>
    <t>SJSEM high school Malleshwara Nagara,gundappashed shivamogga 577201</t>
  </si>
  <si>
    <t>DVS COMP PU COLLEGE BASAVESWARA CIRCLE SHIVAMOGGA 577201</t>
  </si>
  <si>
    <t>Department of pre-university education</t>
  </si>
  <si>
    <t>Savitra Bai</t>
  </si>
  <si>
    <t>aishubhoomi1230@gmail.com</t>
  </si>
  <si>
    <t>QCGPS6573E</t>
  </si>
  <si>
    <t>Coolie</t>
  </si>
  <si>
    <t>Late.Ramanaik</t>
  </si>
  <si>
    <t>30-07-2004</t>
  </si>
  <si>
    <t>Moodbidri</t>
  </si>
  <si>
    <t>brijesh300704@gmail.com</t>
  </si>
  <si>
    <t>Brahmin</t>
  </si>
  <si>
    <t>Kayarabettuhouse sampige</t>
  </si>
  <si>
    <t>Puthige</t>
  </si>
  <si>
    <t>4-43/1 Kayarabettuhouse</t>
  </si>
  <si>
    <t>Puthige sampige post</t>
  </si>
  <si>
    <t>Alvas English medium school puthige</t>
  </si>
  <si>
    <t>Alvas pu</t>
  </si>
  <si>
    <t>Karnataka Pu board</t>
  </si>
  <si>
    <t>Sangeetha, 9845281909</t>
  </si>
  <si>
    <t xml:space="preserve">Sathish Murthy </t>
  </si>
  <si>
    <t>25-11-2004</t>
  </si>
  <si>
    <t>ck4077@gmail.com</t>
  </si>
  <si>
    <t>Reddy</t>
  </si>
  <si>
    <t>Bangalore South</t>
  </si>
  <si>
    <t>#17 Venkateshwara Nilaya Church Road ,Uttarqhalli</t>
  </si>
  <si>
    <t>Alvas PU</t>
  </si>
  <si>
    <t>Geetha V</t>
  </si>
  <si>
    <t>Venkatesh Babu N</t>
  </si>
  <si>
    <t>babubn@gmail.com</t>
  </si>
  <si>
    <t>Royal Furture Owner</t>
  </si>
  <si>
    <t>17-01-2004</t>
  </si>
  <si>
    <t>Madanapalli, Andhra pradesh</t>
  </si>
  <si>
    <t>Charicharishma1517@gmail.com</t>
  </si>
  <si>
    <t>DXGPG1260J</t>
  </si>
  <si>
    <t>Kuruba</t>
  </si>
  <si>
    <t>Bangalore urban</t>
  </si>
  <si>
    <t>Site no. 3,Vinodh layout, near great international school</t>
  </si>
  <si>
    <t>Avalahalli village, Bidrahalli hobli</t>
  </si>
  <si>
    <t>Site no.3 , vinodh layout, near great international school</t>
  </si>
  <si>
    <t>Virgonagar post, Avalahalli</t>
  </si>
  <si>
    <t>Vidyanikethan english medium high school,Avalahalli village , Virgonagar post</t>
  </si>
  <si>
    <t>Valley view pu college, Bhatarahalli ,KR puram</t>
  </si>
  <si>
    <t>RADHIKA G</t>
  </si>
  <si>
    <t>radhikadevu22@gmail.com</t>
  </si>
  <si>
    <t>BTMPG9974R</t>
  </si>
  <si>
    <t>G DEVARAJULU</t>
  </si>
  <si>
    <t>devarajdevu5297@gmail.com</t>
  </si>
  <si>
    <t>ASEPD6066B</t>
  </si>
  <si>
    <t>CAB DRIVER</t>
  </si>
  <si>
    <t>DAGINAKATTE</t>
  </si>
  <si>
    <t>chethandb.cse@gmail.com</t>
  </si>
  <si>
    <t>LINGAYAT</t>
  </si>
  <si>
    <t>DAVANAGERE</t>
  </si>
  <si>
    <t>Beside LIC office Hiremata, Honnali(T),Davanagere(D)</t>
  </si>
  <si>
    <t>HONNALI, DAVANAGERE</t>
  </si>
  <si>
    <t>HONNALI</t>
  </si>
  <si>
    <t>STELLA MARIS HIGH SCHOOL (DURGIGUDI EXTN,10TH CROSS, HONNALI, DAVANAGERE DIST-577217)</t>
  </si>
  <si>
    <t>ADICHUNCHANAGIRI PU COL,KUVEMPU ROAD SHARAVATINGR,SHIVAMOGGA 577201</t>
  </si>
  <si>
    <t>CHANNAMMA D</t>
  </si>
  <si>
    <t>BASAVANAGOWDA D N</t>
  </si>
  <si>
    <t>Mangalore</t>
  </si>
  <si>
    <t>chethukumar9845@gmail.com</t>
  </si>
  <si>
    <t>Feb-55</t>
  </si>
  <si>
    <t>Badagayedapadavu Mangalore</t>
  </si>
  <si>
    <t>Swami Vivekananda JR. College yedapadavu</t>
  </si>
  <si>
    <t>Karnataka secondary education examination</t>
  </si>
  <si>
    <t>Govt. P.U college Tenka Mijar</t>
  </si>
  <si>
    <t>Lalitha</t>
  </si>
  <si>
    <t>Raghu poojari</t>
  </si>
  <si>
    <t>Lingadahalli, Lingadahalli (post)TARIKERE (tq)Chikkamagaluru (dist) 577129</t>
  </si>
  <si>
    <t>Chethanlrlr2637@gmail.com</t>
  </si>
  <si>
    <t>Lambani</t>
  </si>
  <si>
    <t>Chikkamagaluru</t>
  </si>
  <si>
    <t>S/o Ravikumar L lambani street ,Lingadahalli,Lingadahalli (post),tarikere(taluk),chikkamagaluru (district)-577129</t>
  </si>
  <si>
    <t>Lingadahalli</t>
  </si>
  <si>
    <t>Government Junior college (high school section) lingadahalli</t>
  </si>
  <si>
    <t>State board</t>
  </si>
  <si>
    <t>Government P U college lingadahalli</t>
  </si>
  <si>
    <t>LEELA H</t>
  </si>
  <si>
    <t>RAVIKUMAR L</t>
  </si>
  <si>
    <t>23-02-2004</t>
  </si>
  <si>
    <t>Doddaballapur</t>
  </si>
  <si>
    <t>Gowdachinmay97@gmail.com</t>
  </si>
  <si>
    <t>Gowdaâ€™s</t>
  </si>
  <si>
    <t>Santruptinivasa,Doddaballapur,Kodigehalli grama,kaveri badavane,opposite to new MRF showroom</t>
  </si>
  <si>
    <t>Sri Devraj urs international residential school, Doddaballapur</t>
  </si>
  <si>
    <t>CBSE board</t>
  </si>
  <si>
    <t>M120/06453/0021</t>
  </si>
  <si>
    <t>Vidya nidhi independent pu college, Doddaballapur</t>
  </si>
  <si>
    <t>Mulallamma</t>
  </si>
  <si>
    <t>6236 2411 5346</t>
  </si>
  <si>
    <t>AVHPM6318B</t>
  </si>
  <si>
    <t>K.venkatesha</t>
  </si>
  <si>
    <t>AHNPV8642F</t>
  </si>
  <si>
    <t>26-10-2004</t>
  </si>
  <si>
    <t>DERALAKATTE</t>
  </si>
  <si>
    <t>chirashri261004@gmail.com</t>
  </si>
  <si>
    <t>CVCPC4121P</t>
  </si>
  <si>
    <t>GANIGA</t>
  </si>
  <si>
    <t>DAKSHINA KANNADA</t>
  </si>
  <si>
    <t>1-255/1 THIPLABETTU HOUSE BADAGAYEDAPADAVU VILLAGE AND POST MANGALORE</t>
  </si>
  <si>
    <t>BADAGAYEDAPADAVU</t>
  </si>
  <si>
    <t>IDEAL ENGLISH MEDIUM SCHOOL YEDAPADAU SHIBRIKERE POST MANGALORE</t>
  </si>
  <si>
    <t>KARNATAKA SECONDARY EDUCATION EXAMINATION BOARD</t>
  </si>
  <si>
    <t>ALVA'S PRE-UNIVERSITY COLLEGE MOODBIDRI</t>
  </si>
  <si>
    <t>KUSUMAVATHI</t>
  </si>
  <si>
    <t>kusumavathi110675@gmail.com</t>
  </si>
  <si>
    <t>ENLPK6370P</t>
  </si>
  <si>
    <t>HOMEMAKER</t>
  </si>
  <si>
    <t>JAGANNATHA SAPALIGA</t>
  </si>
  <si>
    <t>jagannathsipaliga@gmail.com</t>
  </si>
  <si>
    <t>BKCPS4476B</t>
  </si>
  <si>
    <t>DRIVER</t>
  </si>
  <si>
    <t>20-01-2004</t>
  </si>
  <si>
    <t>Davanagere</t>
  </si>
  <si>
    <t>dharshanbn2004@gmail.com</t>
  </si>
  <si>
    <t>#660/4 bale holada Siddalingappa road Hondada circle Davanagere</t>
  </si>
  <si>
    <t>Davangere</t>
  </si>
  <si>
    <t>660/4 bale holada Siddalingappa road Hondada circle davanagere</t>
  </si>
  <si>
    <t>Morarji Desai Residential school Devarabelakere,Harihara tq, DAVANAGERE dist</t>
  </si>
  <si>
    <t>Morarji Desai Residential PU college Bommanakatte, Holalkere tq, Chitradurga dist.</t>
  </si>
  <si>
    <t>Karnataka state board</t>
  </si>
  <si>
    <t>Nagarathna</t>
  </si>
  <si>
    <t>Beeresh</t>
  </si>
  <si>
    <t>27-09-2004</t>
  </si>
  <si>
    <t>Padubidri</t>
  </si>
  <si>
    <t>yermalprema@gmail.com</t>
  </si>
  <si>
    <t>Madivala</t>
  </si>
  <si>
    <t>5-162</t>
  </si>
  <si>
    <t>Yermal</t>
  </si>
  <si>
    <t>MAHALAKSHMI ENGLISH MEDIUM HIGH SCHOOL UCHILA</t>
  </si>
  <si>
    <t>POORNAPRAJNA</t>
  </si>
  <si>
    <t>Mohan Saliyan</t>
  </si>
  <si>
    <t>Saloon Owner</t>
  </si>
  <si>
    <t>Alavatta(v), Srinivaspura (t),Kolar(D)</t>
  </si>
  <si>
    <t>anjali8139958932@gmail.com</t>
  </si>
  <si>
    <t>DBQPN9870K</t>
  </si>
  <si>
    <t>Kumbara</t>
  </si>
  <si>
    <t>Kaveri C block</t>
  </si>
  <si>
    <t>Kolar</t>
  </si>
  <si>
    <t>Alavatta village</t>
  </si>
  <si>
    <t>J.thimmasandra(p)</t>
  </si>
  <si>
    <t>Sri Surya EDN SOC English medium school,Booragamakalahally,chintamani taluk,chikkaballapura district</t>
  </si>
  <si>
    <t>Karanataka secondary education board</t>
  </si>
  <si>
    <t>Sri Vijaya PU college,gopasandra (V),9141chintamani(t)Chikkaballapura(D)</t>
  </si>
  <si>
    <t>Anjali.N</t>
  </si>
  <si>
    <t>DTIPA3019P</t>
  </si>
  <si>
    <t>Narayanaswamy S</t>
  </si>
  <si>
    <t>snarayanaswamys7gmail.com</t>
  </si>
  <si>
    <t>AGFPN7965E</t>
  </si>
  <si>
    <t>Conductor</t>
  </si>
  <si>
    <t>13-03-2005</t>
  </si>
  <si>
    <t>dd9660709@gmail.com</t>
  </si>
  <si>
    <t>Prameela mansion</t>
  </si>
  <si>
    <t>Sira</t>
  </si>
  <si>
    <t>Natya Saraswati English medium school,main road,sira, tumkur</t>
  </si>
  <si>
    <t>Karnataka examination authority</t>
  </si>
  <si>
    <t>Precidency pre University college, jyotinagar ,sira, tumkur</t>
  </si>
  <si>
    <t>Prameela</t>
  </si>
  <si>
    <t>8899 6196 8573</t>
  </si>
  <si>
    <t>Shanmukaradya</t>
  </si>
  <si>
    <t>Building contractor</t>
  </si>
  <si>
    <t>Umarani</t>
  </si>
  <si>
    <t>shrishailbiradar117@gmail.com</t>
  </si>
  <si>
    <t>GRFPB4662B</t>
  </si>
  <si>
    <t>Hindu lingayath</t>
  </si>
  <si>
    <t>Maharashtra</t>
  </si>
  <si>
    <t>Sangli</t>
  </si>
  <si>
    <t>Umarani jatta taluk</t>
  </si>
  <si>
    <t>Shree manikeshwari english medium school bijjaragi</t>
  </si>
  <si>
    <t>Karnataka State board</t>
  </si>
  <si>
    <t>Tungal pu college jamakhandi</t>
  </si>
  <si>
    <t>Pre university board</t>
  </si>
  <si>
    <t>Sangita</t>
  </si>
  <si>
    <t>Shrishail</t>
  </si>
  <si>
    <t>18-07-2003</t>
  </si>
  <si>
    <t>TIPTUR</t>
  </si>
  <si>
    <t>disha.mnaik23@gmail.com</t>
  </si>
  <si>
    <t>HJIPD5953B</t>
  </si>
  <si>
    <t>LAMBANI</t>
  </si>
  <si>
    <t>Chikamagalur</t>
  </si>
  <si>
    <t>TEACHER'S QUATRES</t>
  </si>
  <si>
    <t>HOSPETE</t>
  </si>
  <si>
    <t>TUMKUR</t>
  </si>
  <si>
    <t>KOBARIDODDAYYANA PALYA</t>
  </si>
  <si>
    <t>JYOTHIR VIKAS ENGLISH MEDIUM SCHOOL, KADABAGERE</t>
  </si>
  <si>
    <t>KARNATAKA</t>
  </si>
  <si>
    <t>BGS SCIENCE AND COMMERCE PU COLLEGE, BALEHONNORE</t>
  </si>
  <si>
    <t>76. 16</t>
  </si>
  <si>
    <t>SUMALATHA K P</t>
  </si>
  <si>
    <t>jashwanthmeera@gmail.com</t>
  </si>
  <si>
    <t>FVVPP3930B</t>
  </si>
  <si>
    <t>MANJUNATH NAIK B S</t>
  </si>
  <si>
    <t>CHRPM9745G</t>
  </si>
  <si>
    <t>27-03-2005</t>
  </si>
  <si>
    <t>divyaprabu784@gmail.com</t>
  </si>
  <si>
    <t>HXAPD6605N</t>
  </si>
  <si>
    <t>Rajapuri (RSB)</t>
  </si>
  <si>
    <t>1-88/5 near summa school kadari</t>
  </si>
  <si>
    <t>Mubar</t>
  </si>
  <si>
    <t>Mudar village, bajagoli post</t>
  </si>
  <si>
    <t>U.S Nayak high school Patla, Udupi taluk, Udupi dist 576123</t>
  </si>
  <si>
    <t>Govt Pu College Byloor,Karkala taluk,Udupi dist 574102</t>
  </si>
  <si>
    <t>Bio-100</t>
  </si>
  <si>
    <t>Pavithra prabhu</t>
  </si>
  <si>
    <t>rashmiprabhukadari@gmail.com</t>
  </si>
  <si>
    <t>4520 5186 3060</t>
  </si>
  <si>
    <t>DPKPP9163R</t>
  </si>
  <si>
    <t>Coolie worker</t>
  </si>
  <si>
    <t>Subraya prabhu</t>
  </si>
  <si>
    <t>9740379817, what app:6361668346</t>
  </si>
  <si>
    <t>3413 9582 3066</t>
  </si>
  <si>
    <t>DPKPP9164J</t>
  </si>
  <si>
    <t>20-12-2004</t>
  </si>
  <si>
    <t>Puttur</t>
  </si>
  <si>
    <t>diyarai894@gmail.com</t>
  </si>
  <si>
    <t>GFDPR7487J</t>
  </si>
  <si>
    <t>Bunt</t>
  </si>
  <si>
    <t>Maruthi Krupa, Megadde</t>
  </si>
  <si>
    <t>NADPAL Village</t>
  </si>
  <si>
    <t>Seethanadi post, nadpal Village</t>
  </si>
  <si>
    <t>Amrutha Bharathi Vidyalaya,Hebri</t>
  </si>
  <si>
    <t>PRN Amrutha Bharathi PU College,Mithila nagara Hebri</t>
  </si>
  <si>
    <t>Nil</t>
  </si>
  <si>
    <t>BHEPJ4836M</t>
  </si>
  <si>
    <t>Rajesh Rai</t>
  </si>
  <si>
    <t>FCNPR6660D</t>
  </si>
  <si>
    <t>ANDHRA PRADESH</t>
  </si>
  <si>
    <t>chaitanyasrinivas30@gmail.com</t>
  </si>
  <si>
    <t>N</t>
  </si>
  <si>
    <t>Others</t>
  </si>
  <si>
    <t>OCB</t>
  </si>
  <si>
    <t>Andhra Pradesh</t>
  </si>
  <si>
    <t>ANDHRAPRADESH</t>
  </si>
  <si>
    <t>14-33-1</t>
  </si>
  <si>
    <t>MADDIKERA KURNOOL DISTRICT</t>
  </si>
  <si>
    <t>KURNOOL DISTRICT</t>
  </si>
  <si>
    <t>MADDIKERA</t>
  </si>
  <si>
    <t>AP MODEL SCHOOL AND JR COLLEGE MADDIKERA KURNOOL DISTRICT</t>
  </si>
  <si>
    <t>BOARD OF SECONDARY EDUCATION</t>
  </si>
  <si>
    <t>AP MODEL SCHOOL AND JR COLLEGE MADDIKERA KURNOOL DISTRICT ANDHRA PRADESH</t>
  </si>
  <si>
    <t>BOARD OF INTERMEDIATE EDUCATION</t>
  </si>
  <si>
    <t>No</t>
  </si>
  <si>
    <t>ELLURI MANJULA</t>
  </si>
  <si>
    <t>elluruumanjula988@gmail.com</t>
  </si>
  <si>
    <t>AYIPM9850C</t>
  </si>
  <si>
    <t>ELLURI KRISHNA MOHAN GUPTA</t>
  </si>
  <si>
    <t>ag093165m@gmail.com</t>
  </si>
  <si>
    <t>AAFPE7583B</t>
  </si>
  <si>
    <t>14-06-2003</t>
  </si>
  <si>
    <t>sirsi</t>
  </si>
  <si>
    <t>faizasab94@gmail.com</t>
  </si>
  <si>
    <t>ESTPA3369H</t>
  </si>
  <si>
    <t>uttar kannada</t>
  </si>
  <si>
    <t>khuteja manzil ,85</t>
  </si>
  <si>
    <t>hegdekatta</t>
  </si>
  <si>
    <t>khuteja manzil,85</t>
  </si>
  <si>
    <t>govt.comp urdu high school sirsi</t>
  </si>
  <si>
    <t>state board</t>
  </si>
  <si>
    <t>IKRA COMP PU COLLEGE MUSLIM GALLI SIRSI</t>
  </si>
  <si>
    <t>Shameem banu</t>
  </si>
  <si>
    <t>Mohammed Anwar</t>
  </si>
  <si>
    <t>24-10-2004</t>
  </si>
  <si>
    <t>grao23918@gmail.com</t>
  </si>
  <si>
    <t>Kote kshatriya</t>
  </si>
  <si>
    <t>#1-143J</t>
  </si>
  <si>
    <t>Sarapalli,Perdoor</t>
  </si>
  <si>
    <t>Government high school, kalthur, Santekatte, Udupi district</t>
  </si>
  <si>
    <t>Government pu college Hiriyadka, Udupi taluk and district</t>
  </si>
  <si>
    <t>DEPARTMENT OF PRE UNIVERSITY EDUCATION</t>
  </si>
  <si>
    <t>KALPANA</t>
  </si>
  <si>
    <t>Shop</t>
  </si>
  <si>
    <t>GANESH</t>
  </si>
  <si>
    <t>Cooli</t>
  </si>
  <si>
    <t>J C R BADAVANE JAGALURU</t>
  </si>
  <si>
    <t>gajendraagaja567@gmail.com</t>
  </si>
  <si>
    <t>DWXPG4616L</t>
  </si>
  <si>
    <t>BHOVI</t>
  </si>
  <si>
    <t>J C R Badavane JAGALURU</t>
  </si>
  <si>
    <t>JAGALURU</t>
  </si>
  <si>
    <t>Govt. Junior college high school section JAGALURU</t>
  </si>
  <si>
    <t>STATE</t>
  </si>
  <si>
    <t>Sri Siddaganga science pu college Davanagere</t>
  </si>
  <si>
    <t>LAKSHMIDEVI</t>
  </si>
  <si>
    <t>ANJNAPPA K C</t>
  </si>
  <si>
    <t>Hubli</t>
  </si>
  <si>
    <t>gayatribaligar2504@gmail.com</t>
  </si>
  <si>
    <t>GSVPB4762H</t>
  </si>
  <si>
    <t>Hindu-lingayath panchamsaali</t>
  </si>
  <si>
    <t>Haveri</t>
  </si>
  <si>
    <t>Shahbajar,Bankapur,Shiggaon ,haveri</t>
  </si>
  <si>
    <t>Bankapur</t>
  </si>
  <si>
    <t>Shahbajar,Bankapur,Shiggaon,Haveri</t>
  </si>
  <si>
    <t>@bankapur post</t>
  </si>
  <si>
    <t>Benaka Vidya Mandir ,hubli</t>
  </si>
  <si>
    <t>Benaka Pre-university science and commerce college ,hubli</t>
  </si>
  <si>
    <t>Government of karnataka</t>
  </si>
  <si>
    <t>Rekha</t>
  </si>
  <si>
    <t>Kashamma hosagoudar@gmail .com</t>
  </si>
  <si>
    <t>ANYPH9630G</t>
  </si>
  <si>
    <t>Manjunath</t>
  </si>
  <si>
    <t>FTPPB7302R</t>
  </si>
  <si>
    <t>1,25,000</t>
  </si>
  <si>
    <t>Manipal</t>
  </si>
  <si>
    <t>glaniltauro060@gmail.com</t>
  </si>
  <si>
    <t>Christian</t>
  </si>
  <si>
    <t>Trinity House, near Gandhi maidan road,karkala -574104.</t>
  </si>
  <si>
    <t>Trinity House,near Gandhi maidan road,karkala -574104</t>
  </si>
  <si>
    <t>Christ King English medium school ,karkala -574104</t>
  </si>
  <si>
    <t>Christ King PU college,karkala-574104</t>
  </si>
  <si>
    <t>Gretta shanthi pais</t>
  </si>
  <si>
    <t>grettashanthipais@gmail.com</t>
  </si>
  <si>
    <t>Denis tauro</t>
  </si>
  <si>
    <t>denistauro@gmail.com</t>
  </si>
  <si>
    <t>Electrician</t>
  </si>
  <si>
    <t>21-08-2003</t>
  </si>
  <si>
    <t>banakargouri4@gmail.com</t>
  </si>
  <si>
    <t>GRGPB5268C</t>
  </si>
  <si>
    <t>District: Haveri ,</t>
  </si>
  <si>
    <t>Taluq and District: Haveri @ Nelogal 581110</t>
  </si>
  <si>
    <t>Ballary Rudrappa Education Trust Motebennur Taluq: Byadagi . District:Haveri</t>
  </si>
  <si>
    <t>Central Board secondary education</t>
  </si>
  <si>
    <t>PACE Pre University College,Taluq: Byadagi, District:Haveri</t>
  </si>
  <si>
    <t>Mamata Karabasappa Banakar</t>
  </si>
  <si>
    <t>Karabasappa N Banakar</t>
  </si>
  <si>
    <t>banakarakash45@gmail.com</t>
  </si>
  <si>
    <t>AWGPB7627Q</t>
  </si>
  <si>
    <t>16-08-2023</t>
  </si>
  <si>
    <t>Chikmagalur, Karnataka</t>
  </si>
  <si>
    <t>miileegowda@gmail.com</t>
  </si>
  <si>
    <t>Gujarat</t>
  </si>
  <si>
    <t>Vadodara</t>
  </si>
  <si>
    <t>Block 11 flat no.143, Parishram Park, Near Bapu dargah,Gorwa</t>
  </si>
  <si>
    <t>Chikmagalur</t>
  </si>
  <si>
    <t>Ameya nilaya ,Near Mahantina mutt Mudigere PO &amp; Taluk, Chikmagalur</t>
  </si>
  <si>
    <t>Mudigere</t>
  </si>
  <si>
    <t>Gujarat Refinery English Medium School, Vadodara</t>
  </si>
  <si>
    <t>Gujarat State Board</t>
  </si>
  <si>
    <t>Sri Sai Angels Pre University College, Chikmagalur</t>
  </si>
  <si>
    <t>Karnataka Board</t>
  </si>
  <si>
    <t>H M Ganavi</t>
  </si>
  <si>
    <t>MADANGANAVI@GMAIL.COM</t>
  </si>
  <si>
    <t>MADANSC123@GMAIL.COM</t>
  </si>
  <si>
    <t>AAQPG0859H</t>
  </si>
  <si>
    <t>Service</t>
  </si>
  <si>
    <t>25-08-2004</t>
  </si>
  <si>
    <t>grishmabhandare@gmail.com</t>
  </si>
  <si>
    <t>Swakula sali - Maratha</t>
  </si>
  <si>
    <t>253,Uppar Galli, Khasbag, Belgaum -590003</t>
  </si>
  <si>
    <t>Belgaum</t>
  </si>
  <si>
    <t>Dnyan prabhodhan Mandir , Belgaum</t>
  </si>
  <si>
    <t>Kseeb</t>
  </si>
  <si>
    <t>Govindram Seksaria Science PU college, Belgaum</t>
  </si>
  <si>
    <t>Savita Prashant Bhandare</t>
  </si>
  <si>
    <t>Prashant Narayan Bhandare</t>
  </si>
  <si>
    <t>p_bhandare@yahoo.com</t>
  </si>
  <si>
    <t>20-05-2004</t>
  </si>
  <si>
    <t>Honnavar</t>
  </si>
  <si>
    <t>hegdeakshay517@gmail.com</t>
  </si>
  <si>
    <t>ESRPA9893N</t>
  </si>
  <si>
    <t>Hegde</t>
  </si>
  <si>
    <t>Uttarkannada</t>
  </si>
  <si>
    <t>Uttar kannada</t>
  </si>
  <si>
    <t>Mathoma English medium school</t>
  </si>
  <si>
    <t>Spuc kumta</t>
  </si>
  <si>
    <t>Vinaya</t>
  </si>
  <si>
    <t>Ishwar</t>
  </si>
  <si>
    <t>Kodagu</t>
  </si>
  <si>
    <t>Rakshalokesh05@gmail.com</t>
  </si>
  <si>
    <t>No name</t>
  </si>
  <si>
    <t>Hosalli village, malambi post, somwarpet north coorg</t>
  </si>
  <si>
    <t>SHEMS shanivarsanthe, north coorg</t>
  </si>
  <si>
    <t>Sacred Heart college Shanivarsanthe, north coorg</t>
  </si>
  <si>
    <t>VISHALAKSHI H L</t>
  </si>
  <si>
    <t>Vishalageetha@gmail.com</t>
  </si>
  <si>
    <t>DMHPG4096Q</t>
  </si>
  <si>
    <t>LOKESH H J</t>
  </si>
  <si>
    <t>Lokeshhosalli038@gmail.com</t>
  </si>
  <si>
    <t>AIKPL9487G</t>
  </si>
  <si>
    <t>Sandur</t>
  </si>
  <si>
    <t>manjulah002@gmail.com</t>
  </si>
  <si>
    <t>HCLPM3302M</t>
  </si>
  <si>
    <t>Sc</t>
  </si>
  <si>
    <t>Ballari</t>
  </si>
  <si>
    <t>H thayappa,3thward#75, thayamma gudi hattira, bhujanganagara, bellary,sandur, Karnataka 583119</t>
  </si>
  <si>
    <t>Bhujanganagara sandur</t>
  </si>
  <si>
    <t>H thayappa,3th ward #75, thayamma gudi hattira bhujanganagara bhujanganagara bellary sandur Karnataka 583119</t>
  </si>
  <si>
    <t>Bhujanganagara past</t>
  </si>
  <si>
    <t>Morarji Desai residential school bc old Vasavi high school building Hampi road, hospete TQ ballari dist 583201</t>
  </si>
  <si>
    <t>Sri s.v. nanavate p u college shailavarana,18thward, kumaraswamy colony 2ndstage sandur 583119</t>
  </si>
  <si>
    <t>Huligemma</t>
  </si>
  <si>
    <t>H thayappa</t>
  </si>
  <si>
    <t>Ambulance driver</t>
  </si>
  <si>
    <t>Channarayapatna</t>
  </si>
  <si>
    <t>harsharock68@gmail.com</t>
  </si>
  <si>
    <t>Gowdas</t>
  </si>
  <si>
    <t>Hassan</t>
  </si>
  <si>
    <t>8 gayathri badavane channarayapatna</t>
  </si>
  <si>
    <t>Saline vida school channarayapatna</t>
  </si>
  <si>
    <t>Times pu college channarayapatna</t>
  </si>
  <si>
    <t>Pushpa</t>
  </si>
  <si>
    <t>Ramachandra MM, 9008267403</t>
  </si>
  <si>
    <t>Bhadravathi</t>
  </si>
  <si>
    <t>harshith3762@gmail.com</t>
  </si>
  <si>
    <t>BNDPH0002E</t>
  </si>
  <si>
    <t>Brahmins</t>
  </si>
  <si>
    <t>OLD POST OFFICE ROAD NEAR CANARA BANK ,LAKKAVALLI, #33, TERIKERE (TALUK), CHIKKAMAGALURU (DIST)</t>
  </si>
  <si>
    <t>SHIMOGGA</t>
  </si>
  <si>
    <t>LAKKAVALLI</t>
  </si>
  <si>
    <t>GRAMA JYOTHI HIGH SCHOOL, LAKKAVALLI</t>
  </si>
  <si>
    <t>Bgs gurukula independent pu college,purale</t>
  </si>
  <si>
    <t>Anupama</t>
  </si>
  <si>
    <t>86188 98456</t>
  </si>
  <si>
    <t>3877 0024 4928</t>
  </si>
  <si>
    <t>BZPPA6156E</t>
  </si>
  <si>
    <t>L.V Suresh</t>
  </si>
  <si>
    <t>6317 7641 8994</t>
  </si>
  <si>
    <t>DKVPS8715L</t>
  </si>
  <si>
    <t>harshithadbangeraa035@gmail.com</t>
  </si>
  <si>
    <t>GYBPB9431D</t>
  </si>
  <si>
    <t>Kulala</t>
  </si>
  <si>
    <t>2-59(1)Harshitha Hosakaveri punaroor post kinnigoli</t>
  </si>
  <si>
    <t>Talipady village</t>
  </si>
  <si>
    <t>Punaroor post</t>
  </si>
  <si>
    <t>Dr M Rammana shetty memorial english medium school ,Thokur</t>
  </si>
  <si>
    <t>SSLC</t>
  </si>
  <si>
    <t>Sharada pu college ,Kodialbail</t>
  </si>
  <si>
    <t>Prameela B</t>
  </si>
  <si>
    <t>prameelamnglr14@gmail.com</t>
  </si>
  <si>
    <t>ALAPP6025F</t>
  </si>
  <si>
    <t>Nursing officer</t>
  </si>
  <si>
    <t>Damodhar Bangera</t>
  </si>
  <si>
    <t>CSJPB4474J</t>
  </si>
  <si>
    <t>18-07-2004</t>
  </si>
  <si>
    <t>hnharshitha1707@gmail.com</t>
  </si>
  <si>
    <t>DBWPN8452B</t>
  </si>
  <si>
    <t>Kurubas</t>
  </si>
  <si>
    <t>Sri haladamma devi nilaya</t>
  </si>
  <si>
    <t>Honnali</t>
  </si>
  <si>
    <t>B V S ENG MED HIGH SCHOOL HONNALI DAVANAGERE</t>
  </si>
  <si>
    <t>SRI VIJAYA PU COLLEGE JNANASAGARACAMPUS HONNALI DAVANAGEREJNANASAGARACAMPUS HONNALI DAVANAGERE</t>
  </si>
  <si>
    <t>Pushpa latha</t>
  </si>
  <si>
    <t>pushpalathanarasimhappa@gmail.com</t>
  </si>
  <si>
    <t>HERPB0190C</t>
  </si>
  <si>
    <t>Narasimhappa H M</t>
  </si>
  <si>
    <t>hmnkaveri@gmail.com</t>
  </si>
  <si>
    <t>AFXPN7447Q</t>
  </si>
  <si>
    <t>Sales officer</t>
  </si>
  <si>
    <t>harshitham83174@gmail.com</t>
  </si>
  <si>
    <t>Patasali nekar</t>
  </si>
  <si>
    <t>248/2</t>
  </si>
  <si>
    <t>Sri Someshwara Vidyalaya, Davangere</t>
  </si>
  <si>
    <t>Vishwachetana PU College , Davangere</t>
  </si>
  <si>
    <t>Department of Pre University Education</t>
  </si>
  <si>
    <t>Manjula C</t>
  </si>
  <si>
    <t>BMAPM0027L</t>
  </si>
  <si>
    <t xml:space="preserve">Maruthi G, </t>
  </si>
  <si>
    <t>CYEPM813Q</t>
  </si>
  <si>
    <t>harshithamaniperiswamy114@gmail.com</t>
  </si>
  <si>
    <t>Vijayanagar</t>
  </si>
  <si>
    <t>Goutham Raj niliya ,Amaravati, Bharati Nagar,Hospet</t>
  </si>
  <si>
    <t>Munirabad</t>
  </si>
  <si>
    <t>Goutham Raj niliya, Amaravati, Bharati Nagar, Hospet</t>
  </si>
  <si>
    <t>Jaycees High school,Hospet</t>
  </si>
  <si>
    <t>Sri Guru college (chaitanya institute) Hospet</t>
  </si>
  <si>
    <t>Nirmala</t>
  </si>
  <si>
    <t>Mani Periswamy</t>
  </si>
  <si>
    <t>District manager in Bata.ltd</t>
  </si>
  <si>
    <t>22-06-2004</t>
  </si>
  <si>
    <t>Kanakapura</t>
  </si>
  <si>
    <t>heethashrees@gmail.com</t>
  </si>
  <si>
    <t>None</t>
  </si>
  <si>
    <t>Tamil Nadu</t>
  </si>
  <si>
    <t>Krishnagiri</t>
  </si>
  <si>
    <t>88/E</t>
  </si>
  <si>
    <t>Agalakottai</t>
  </si>
  <si>
    <t>Agalkottai</t>
  </si>
  <si>
    <t>HOLY CROSS MATRIC HIGHER SECONDARY SCHOOL/DENKANKOTTAI</t>
  </si>
  <si>
    <t>TNBSE</t>
  </si>
  <si>
    <t>XM20R0584422595</t>
  </si>
  <si>
    <t>HOLY CROSS MATRIC HIGHER SECONDARY SCHOOL/DENKENKOTTAI</t>
  </si>
  <si>
    <t>TN HSC</t>
  </si>
  <si>
    <t>Kurpalatha CM</t>
  </si>
  <si>
    <t>Sathish M</t>
  </si>
  <si>
    <t>inchara.angadi214@gmail.com</t>
  </si>
  <si>
    <t>Maratha</t>
  </si>
  <si>
    <t>....</t>
  </si>
  <si>
    <t>Chalageri</t>
  </si>
  <si>
    <t>.....</t>
  </si>
  <si>
    <t>At post Chalageri</t>
  </si>
  <si>
    <t>Nittur Central School, Ranebennur Haveri</t>
  </si>
  <si>
    <t>Cbse</t>
  </si>
  <si>
    <t>Manyatha Residential PU College ,Kurubarahalli harihar TQ</t>
  </si>
  <si>
    <t>Sunitha</t>
  </si>
  <si>
    <t>EKNPA6611L</t>
  </si>
  <si>
    <t>Shridhar</t>
  </si>
  <si>
    <t>sridhar.k.angadi@gmail.com</t>
  </si>
  <si>
    <t>AJNPA8545Q</t>
  </si>
  <si>
    <t>Sollapura</t>
  </si>
  <si>
    <t>indrajith.s1120@gmail.com</t>
  </si>
  <si>
    <t>Lingayath</t>
  </si>
  <si>
    <t>S/o Shivakumar B, Sollapura, Sollapura Post, Ajjampura Tq</t>
  </si>
  <si>
    <t>PESIT Shimoga</t>
  </si>
  <si>
    <t>Shiva Kumar B</t>
  </si>
  <si>
    <t>Ranebennur, Haveri, Karnataka</t>
  </si>
  <si>
    <t>jayalakshmic370@gmail.com</t>
  </si>
  <si>
    <t>Golla</t>
  </si>
  <si>
    <t>Vidya nagar,channeshwar badawane, somalimgeshwar nilaya, Ranebennur tq, Haveri dist, Karnataka</t>
  </si>
  <si>
    <t>Ranebennur</t>
  </si>
  <si>
    <t>MA0078 ROTARY ENGLISH MEDIUM SCHOOL RANEBENNUR, HAVERI DISTRICT-581115</t>
  </si>
  <si>
    <t>Karnataka Secondary Education Examination</t>
  </si>
  <si>
    <t>SMT PS MAHALINGAPPA PUCOL, #19/10/3B HALEBATHI GRAMA, DAVANGERE</t>
  </si>
  <si>
    <t>Netravati</t>
  </si>
  <si>
    <t>hariprasadc21@gmail.com</t>
  </si>
  <si>
    <t>T. S. Chandrakumar</t>
  </si>
  <si>
    <t>26-04-2004</t>
  </si>
  <si>
    <t>Kanabagattee</t>
  </si>
  <si>
    <t>jeevanjeevajibbii@gmail.com</t>
  </si>
  <si>
    <t>CNRPJ9977M</t>
  </si>
  <si>
    <t>KUMARAPPA house</t>
  </si>
  <si>
    <t>Kanabagatte</t>
  </si>
  <si>
    <t>NUTHAN ENG MED HIGH SCHOOL AJJAMPURA TARIKERE TALUK CHIKMAGALUR DISTRICT 577547</t>
  </si>
  <si>
    <t>PES PU COLLEGE</t>
  </si>
  <si>
    <t>Department of pre University education Karnataka</t>
  </si>
  <si>
    <t>JYOTHI K V</t>
  </si>
  <si>
    <t>BLLPJ5591C</t>
  </si>
  <si>
    <t>KUMARAPPA M</t>
  </si>
  <si>
    <t>FSVPK4500B</t>
  </si>
  <si>
    <t>UDUPI HEBRI</t>
  </si>
  <si>
    <t>jeevanjeevan63643@gmail.com</t>
  </si>
  <si>
    <t>MIXPK4977K</t>
  </si>
  <si>
    <t>Kudubi</t>
  </si>
  <si>
    <t>1-63 VEERABHADRA KRUPA JADDINAMANE SHIVAPURA UDUPI DISTRICT KARKALA TALUK</t>
  </si>
  <si>
    <t>SHIVAPURA</t>
  </si>
  <si>
    <t>UDUPI</t>
  </si>
  <si>
    <t>1-63 VEERABHADRA KRUPA JADDINAMANE UDUPI DISTRICT KARKALA TALUK</t>
  </si>
  <si>
    <t>GOVERNMENT HIGHSCHOOL SHIVAPURA</t>
  </si>
  <si>
    <t>GOVERNMENT PU COLLEGE HIRIADKA</t>
  </si>
  <si>
    <t>YASHODHA</t>
  </si>
  <si>
    <t>AQSPY1230A</t>
  </si>
  <si>
    <t>FACTORY</t>
  </si>
  <si>
    <t>BHOJA NAIK</t>
  </si>
  <si>
    <t>BIRPN5105R</t>
  </si>
  <si>
    <t>PAINTER(COOLI)</t>
  </si>
  <si>
    <t>15-07-2004</t>
  </si>
  <si>
    <t>SIRUGUPPA</t>
  </si>
  <si>
    <t>KVEERESH288@GMAIL.COM</t>
  </si>
  <si>
    <t>CKCPV2897Q</t>
  </si>
  <si>
    <t>KORACHA</t>
  </si>
  <si>
    <t>BELLARY</t>
  </si>
  <si>
    <t>WARD NO 16 ASHRAYA COLONY SIRUGUPPA, SIRUGUPPA TALUK,BELLARY DISTRICT.</t>
  </si>
  <si>
    <t>ADARSHA VIDYALAYA (R M S A) HIGH SCHOOL COMPOUND,SIRUGUPPA,BALLARI DIST-583121</t>
  </si>
  <si>
    <t>VKJ PU COLLEGE,SIRUGUPPA,BALLARY DT 583121</t>
  </si>
  <si>
    <t>DEPARTMENT OF PRE-UNIVERSITY EDUCATION KARNATAKA</t>
  </si>
  <si>
    <t>SHARADAMMA</t>
  </si>
  <si>
    <t>LABOUR</t>
  </si>
  <si>
    <t>K RAMESH</t>
  </si>
  <si>
    <t>kanishkashettty@gmail.com</t>
  </si>
  <si>
    <t>Mahalasa emrald #305 Eshwar nagar, manipal, Udupi</t>
  </si>
  <si>
    <t>Mahalasa Emerald#305, Eshwar Nagar, Manipal, Karnataka 576104</t>
  </si>
  <si>
    <t>Sharad residential school Udupi kunjibettu</t>
  </si>
  <si>
    <t>Janana sudha, karkala</t>
  </si>
  <si>
    <t>Vijaylaxmi shetty, 9164544737</t>
  </si>
  <si>
    <t>Architechect</t>
  </si>
  <si>
    <t>14-01-2003</t>
  </si>
  <si>
    <t>Karanshrigiri2265@gmail.com</t>
  </si>
  <si>
    <t>KZWPK6248F</t>
  </si>
  <si>
    <t>Veerashaiva lingayat</t>
  </si>
  <si>
    <t>Plot no-14 sedam road near,kalskar building Ganesh nagar, kalaburagi,585105</t>
  </si>
  <si>
    <t>KGP high school behind Ganesh Nagar ring road badepur, kalaburagi</t>
  </si>
  <si>
    <t>SARVAJNA INDEPENDENT PU COLLEGE OF SCIENCE, behind Sai mandir, jewargi road kalaburagi</t>
  </si>
  <si>
    <t>Pre-university College</t>
  </si>
  <si>
    <t>Shobha shrigiri</t>
  </si>
  <si>
    <t>Babu Shrigiri</t>
  </si>
  <si>
    <t>Channapatna</t>
  </si>
  <si>
    <t>karthikcse0809@gmail.com</t>
  </si>
  <si>
    <t>Urs or arasu</t>
  </si>
  <si>
    <t>Coimbatore</t>
  </si>
  <si>
    <t>Coimbatore post and BO</t>
  </si>
  <si>
    <t>Vasavi vidyalaya metric higher secondary school, coimbatore</t>
  </si>
  <si>
    <t>State board of school examination, Tamilnadu</t>
  </si>
  <si>
    <t>Somashyla N</t>
  </si>
  <si>
    <t>Narasimha Raja urs K</t>
  </si>
  <si>
    <t>Gold works</t>
  </si>
  <si>
    <t>14-11-2004</t>
  </si>
  <si>
    <t>karthikeyajs2004@gmail.com</t>
  </si>
  <si>
    <t>4-86 E SAMRUDDHI</t>
  </si>
  <si>
    <t>Nayampalli 4th cross Santhekatte Kallianpura</t>
  </si>
  <si>
    <t>Little Rock Indian School Brahmavar</t>
  </si>
  <si>
    <t>Kavitha JS</t>
  </si>
  <si>
    <t>kavithajs@canarabank.com</t>
  </si>
  <si>
    <t>Bank Officer</t>
  </si>
  <si>
    <t>Jayaram Shettigar</t>
  </si>
  <si>
    <t>jayaramshettigarhistory@gmail.com</t>
  </si>
  <si>
    <t>Lecturer</t>
  </si>
  <si>
    <t>Shimogga</t>
  </si>
  <si>
    <t>Geethasuresh657@gmail.com</t>
  </si>
  <si>
    <t>Vishwakarma</t>
  </si>
  <si>
    <t>Durgi gudi 1st parallel road opposite sparsha hospital</t>
  </si>
  <si>
    <t>Durgi gudi 1st parallel road opposite sparsha hospital shimogga</t>
  </si>
  <si>
    <t>Swamy vivekananda English high school shimogga</t>
  </si>
  <si>
    <t>Pace ultra Modern pu collage Shimoga</t>
  </si>
  <si>
    <t>Pre university Education</t>
  </si>
  <si>
    <t>Geetha Suresh A S</t>
  </si>
  <si>
    <t>Suresh N</t>
  </si>
  <si>
    <t>Kavyakashish798@gmail.com</t>
  </si>
  <si>
    <t>Unit industries</t>
  </si>
  <si>
    <t>29-07-2004</t>
  </si>
  <si>
    <t>HEBRI</t>
  </si>
  <si>
    <t>kavyashree.cse@gmail.com</t>
  </si>
  <si>
    <t>QCMPS7841M</t>
  </si>
  <si>
    <t>Rajapuri</t>
  </si>
  <si>
    <t>Brahmalingeshwara nivasa,church road,Ajekar post,Karkala taluk,Udupi district</t>
  </si>
  <si>
    <t>Ajekar</t>
  </si>
  <si>
    <t>Jyothi High School,Ajekar,Karkala Taluk,Udupi District</t>
  </si>
  <si>
    <t>Govt.PU College Muniyal,Karkala Taluk,Udupi district</t>
  </si>
  <si>
    <t>Vinutha Nayak</t>
  </si>
  <si>
    <t>vinuthanayak256@gmail.com</t>
  </si>
  <si>
    <t>CXSPN1878G</t>
  </si>
  <si>
    <t>Vishnumurthi Nayak</t>
  </si>
  <si>
    <t>ajekarvishnumurthi@gmail.com</t>
  </si>
  <si>
    <t>BFFPV5034Q</t>
  </si>
  <si>
    <t>Tailor</t>
  </si>
  <si>
    <t>26-12-2004</t>
  </si>
  <si>
    <t>keerthanakeerthi17609@gmail.com</t>
  </si>
  <si>
    <t>MRVPK9985J</t>
  </si>
  <si>
    <t>KURUBA</t>
  </si>
  <si>
    <t>Near bevina Mara Jenukal Nagara</t>
  </si>
  <si>
    <t>Arsikere</t>
  </si>
  <si>
    <t>Government P U College For Girls Arsikere , Hassan District-573103</t>
  </si>
  <si>
    <t>State Board</t>
  </si>
  <si>
    <t>J S S INDP PU College Haranahalli Arsikere Hassan District- 573122</t>
  </si>
  <si>
    <t>Geetha</t>
  </si>
  <si>
    <t>NCXPK5278N</t>
  </si>
  <si>
    <t>House -wife</t>
  </si>
  <si>
    <t>Mahesh</t>
  </si>
  <si>
    <t>DALPM0804E</t>
  </si>
  <si>
    <t>Timber</t>
  </si>
  <si>
    <t>29-05-2004</t>
  </si>
  <si>
    <t>MYSORE</t>
  </si>
  <si>
    <t>chinnukeerthana85@gmail.com</t>
  </si>
  <si>
    <t>VOKKALIGA GOWDA</t>
  </si>
  <si>
    <t>#13AJ, BLOCK MAHADEVAPURA MAIN ROAD UDAYAGIRI MYSORE-19</t>
  </si>
  <si>
    <t>UDAYAGIRI POST OFFICE , MYSORE</t>
  </si>
  <si>
    <t>ALVAS ENGLISH MEDIUM HIGH SCHOOL,MOODIRIRE</t>
  </si>
  <si>
    <t>ALVAS PU COLLEGE,MOODBIDRI, MANGLORE,DK</t>
  </si>
  <si>
    <t>Bio -83</t>
  </si>
  <si>
    <t>RATHNAVATHI BL</t>
  </si>
  <si>
    <t>SUNKULINGEGOWDA RC</t>
  </si>
  <si>
    <t>sunkulingegowda@gmail.com</t>
  </si>
  <si>
    <t>ADOTG2353F</t>
  </si>
  <si>
    <t>KEB DEPARTMENT JEE POST RETIREMENT</t>
  </si>
  <si>
    <t>14-08-2004</t>
  </si>
  <si>
    <t>Bevinahalli</t>
  </si>
  <si>
    <t>keerthirajs929@gmail.com</t>
  </si>
  <si>
    <t>NMRPK5856C</t>
  </si>
  <si>
    <t>Hadapad</t>
  </si>
  <si>
    <t>Koppal</t>
  </si>
  <si>
    <t>116/12 /Ningappa, Bevinahalli</t>
  </si>
  <si>
    <t>116/12/ Ningappa, Bevinahalli</t>
  </si>
  <si>
    <t>Morarji desai residential school chikkabenakal(gangavati)</t>
  </si>
  <si>
    <t>ICS Mahesh IND pu college Dharwad</t>
  </si>
  <si>
    <t>Department of pre-univarcity education board</t>
  </si>
  <si>
    <t>Roopa</t>
  </si>
  <si>
    <t>FNLPR6049M</t>
  </si>
  <si>
    <t>Ningappa</t>
  </si>
  <si>
    <t>ningappav21@gmail.com</t>
  </si>
  <si>
    <t>AHVPN5672R</t>
  </si>
  <si>
    <t>Hebri</t>
  </si>
  <si>
    <t>kirankumark1707@gmail.com</t>
  </si>
  <si>
    <t>MHAPK8291A</t>
  </si>
  <si>
    <t>DEVADIGA</t>
  </si>
  <si>
    <t>#2-170,DEVASTHANA BETTU,SHIVAPURA</t>
  </si>
  <si>
    <t>GOVERNMENT HIGH SCHOOL SHIVAPURA</t>
  </si>
  <si>
    <t>GOVERNMENT PRE-UNIVERSITY COLLEGE,HIRIADKA</t>
  </si>
  <si>
    <t>GAYATHRI</t>
  </si>
  <si>
    <t>CACPG8287P</t>
  </si>
  <si>
    <t>AUCPG0539N</t>
  </si>
  <si>
    <t>Kusumacd45@gmail.com</t>
  </si>
  <si>
    <t>MQCPK4824J</t>
  </si>
  <si>
    <t>Mochi</t>
  </si>
  <si>
    <t>Peleginamma temple road vijayapura Chikmagalur 577101</t>
  </si>
  <si>
    <t>VOKKALIGARA SANGHA SCH MUDIGERE CHIKMAGALUR</t>
  </si>
  <si>
    <t>CENTRAL BOARD OF SECONDARY EDUCATION</t>
  </si>
  <si>
    <t>VOKKALIGARA SANGHA PU COLL,KM ROAD MUDIGERE,CHIKMAGALUR DT</t>
  </si>
  <si>
    <t>Arathi</t>
  </si>
  <si>
    <t>Dinesh kumar cm</t>
  </si>
  <si>
    <t>BVNPD0025K</t>
  </si>
  <si>
    <t>Agriculture department</t>
  </si>
  <si>
    <t>20-06-2004</t>
  </si>
  <si>
    <t>llakshmisbanakar@gmail.com</t>
  </si>
  <si>
    <t>GRFPB6562Q</t>
  </si>
  <si>
    <t>Veerashaiva lingayata</t>
  </si>
  <si>
    <t>Shivabasappa banakar at nelogal tq /dist: haveri</t>
  </si>
  <si>
    <t>Village nelogal at tq/ district: haveri</t>
  </si>
  <si>
    <t>Shivabasappa banakar at nelogal tq/ dist: Haveri</t>
  </si>
  <si>
    <t>Shivabasappa banakar at nelogal , tq/District: Haveri</t>
  </si>
  <si>
    <t>Ballary rudrappa education trust at motebennur of byadagi taluq and haveri district</t>
  </si>
  <si>
    <t>Central board of secondary education</t>
  </si>
  <si>
    <t>PACE pre University college motebennur of byadagi taluq and haveri district</t>
  </si>
  <si>
    <t>DBVPB4464G</t>
  </si>
  <si>
    <t>Shivabasappa</t>
  </si>
  <si>
    <t>FGCPB5715E</t>
  </si>
  <si>
    <t>brlohith623@gmail.com</t>
  </si>
  <si>
    <t>BPKPL9988J</t>
  </si>
  <si>
    <t>Verashivalingayath</t>
  </si>
  <si>
    <t>RANGAPURA</t>
  </si>
  <si>
    <t>RANGAPURA/Chikmanglur</t>
  </si>
  <si>
    <t>MADAPURA post</t>
  </si>
  <si>
    <t>Anatha international school Arsikere</t>
  </si>
  <si>
    <t>ICSE board</t>
  </si>
  <si>
    <t>Anatha pu college Arsikere</t>
  </si>
  <si>
    <t>Bio:84</t>
  </si>
  <si>
    <t>Latha</t>
  </si>
  <si>
    <t>AMMPL6662P</t>
  </si>
  <si>
    <t>Raghu</t>
  </si>
  <si>
    <t>Hiriyadka</t>
  </si>
  <si>
    <t>nayakmahima632@gmail.com</t>
  </si>
  <si>
    <t>2-96 Jagadish nivasa</t>
  </si>
  <si>
    <t>Neere</t>
  </si>
  <si>
    <t>2-96 Jagadish Nivasa</t>
  </si>
  <si>
    <t>Government Junior College Bailoor</t>
  </si>
  <si>
    <t>Government Pre University College Bailure</t>
  </si>
  <si>
    <t>PU Board</t>
  </si>
  <si>
    <t>Biology - 86</t>
  </si>
  <si>
    <t>Sujatha</t>
  </si>
  <si>
    <t>Jagadish Nayak</t>
  </si>
  <si>
    <t>AWIPN8474D</t>
  </si>
  <si>
    <t>Welding</t>
  </si>
  <si>
    <t>sullia</t>
  </si>
  <si>
    <t>mallikagowda626@gmail.com</t>
  </si>
  <si>
    <t>gowda</t>
  </si>
  <si>
    <t>dakshina kannada</t>
  </si>
  <si>
    <t>6-134/Gumpekallu house Banjikodi</t>
  </si>
  <si>
    <t>Aivarnadu</t>
  </si>
  <si>
    <t>6-134 Gumpekallu house Banjikodi</t>
  </si>
  <si>
    <t>Shree Sharada girls high school sullia taluk D.K</t>
  </si>
  <si>
    <t>Shree Sharada PU college for women sullia taluk D.K</t>
  </si>
  <si>
    <t>department of pre university education</t>
  </si>
  <si>
    <t>Rathnavathi</t>
  </si>
  <si>
    <t>IUQPK9982M</t>
  </si>
  <si>
    <t>house wife</t>
  </si>
  <si>
    <t>Damodara gowda k</t>
  </si>
  <si>
    <t>BPFPG3386C</t>
  </si>
  <si>
    <t>farmer</t>
  </si>
  <si>
    <t>Gogga</t>
  </si>
  <si>
    <t>manoharibrmanu@gmail.com</t>
  </si>
  <si>
    <t>FLHPR4139C</t>
  </si>
  <si>
    <t>Veerashaiva Lingayat</t>
  </si>
  <si>
    <t>Gogga housr(p) shikaripur(t) shivamgo(d)</t>
  </si>
  <si>
    <t>Gogga hosur(p) shikaripura(t) shivampga(d)</t>
  </si>
  <si>
    <t>Gogga hosur (p) shikaripur(t)shivamoga(d)</t>
  </si>
  <si>
    <t>Government high school hosur</t>
  </si>
  <si>
    <t>Alvas per university college moodubidire</t>
  </si>
  <si>
    <t>Karnataka pre university</t>
  </si>
  <si>
    <t>Girijamma br</t>
  </si>
  <si>
    <t>EDUPG8744L</t>
  </si>
  <si>
    <t>Rudrappa bs</t>
  </si>
  <si>
    <t>ESSPR8758G</t>
  </si>
  <si>
    <t>Framer</t>
  </si>
  <si>
    <t>Kasaravalli</t>
  </si>
  <si>
    <t>meghatambakad@gmail.com</t>
  </si>
  <si>
    <t>CJEPT4039D</t>
  </si>
  <si>
    <t>Tambakadavar Oni kadaravalli Kadrolli sampgaon Belgaum karnataka</t>
  </si>
  <si>
    <t>Mudbidri</t>
  </si>
  <si>
    <t>SVK GOVT HIGH SCHOOL KADARAVALLI</t>
  </si>
  <si>
    <t>State government</t>
  </si>
  <si>
    <t>JAVAHAR NAVODAYA VIDYALAYA KOTHALI KUPPANAVADI CHIKKODI</t>
  </si>
  <si>
    <t>Mahadevi</t>
  </si>
  <si>
    <t>Basavaraj</t>
  </si>
  <si>
    <t>13-09-2004</t>
  </si>
  <si>
    <t>Banglore</t>
  </si>
  <si>
    <t>nkmeghana060@gmail.com</t>
  </si>
  <si>
    <t>Vokkaliga Gowda</t>
  </si>
  <si>
    <t>Banglore urban</t>
  </si>
  <si>
    <t>#154 , Meghana nilaya</t>
  </si>
  <si>
    <t>BBMP</t>
  </si>
  <si>
    <t>Sri Jnanakshi vidyaniketan</t>
  </si>
  <si>
    <t>CBSC</t>
  </si>
  <si>
    <t>M120/06462/0073</t>
  </si>
  <si>
    <t>Government pu college ,attiguppe</t>
  </si>
  <si>
    <t>Chandrakala R</t>
  </si>
  <si>
    <t>chandrakalahennur981@gmail.com</t>
  </si>
  <si>
    <t>FWFPR8923B</t>
  </si>
  <si>
    <t>Kumar B</t>
  </si>
  <si>
    <t>Kumar.meghanab@gmail.com</t>
  </si>
  <si>
    <t>AYRP2738E</t>
  </si>
  <si>
    <t>Real estate</t>
  </si>
  <si>
    <t>Huliyar</t>
  </si>
  <si>
    <t>mehek896@gmail.com</t>
  </si>
  <si>
    <t>CXBPN1619J</t>
  </si>
  <si>
    <t>Khalandar nagar Javagal</t>
  </si>
  <si>
    <t>Javagal</t>
  </si>
  <si>
    <t>Govt P.U. College Javagal</t>
  </si>
  <si>
    <t>Govt PU College Javagal</t>
  </si>
  <si>
    <t>Department Of Pre University Education</t>
  </si>
  <si>
    <t>Shabana Banu</t>
  </si>
  <si>
    <t>Nazeer Ahamed Khan</t>
  </si>
  <si>
    <t>KARWAR, UTTARAKANNADA, KARNATAKA</t>
  </si>
  <si>
    <t>merlynalmeida7325@gmail.com</t>
  </si>
  <si>
    <t>FDLPA5566G</t>
  </si>
  <si>
    <t>CHRISTIAN</t>
  </si>
  <si>
    <t>UTTARAKANNADA</t>
  </si>
  <si>
    <t>NANDWAL, KADWAD</t>
  </si>
  <si>
    <t>BALMANDIR HIGH SCHOOL, KARWAR</t>
  </si>
  <si>
    <t>GOVERNMENT PRE UNIVERSITY COLLEGE, KARWAR</t>
  </si>
  <si>
    <t>NIRMALA ALMEIDA</t>
  </si>
  <si>
    <t>nirmalaalmeida82@gmail.com</t>
  </si>
  <si>
    <t>BNEPA1491B</t>
  </si>
  <si>
    <t>LUVIS ALMEIDA</t>
  </si>
  <si>
    <t>BNEPA1493D</t>
  </si>
  <si>
    <t>17-12-2003</t>
  </si>
  <si>
    <t>Lakkavalli</t>
  </si>
  <si>
    <t>mdahazar.8675@gmail.com</t>
  </si>
  <si>
    <t>IKOPM8389G</t>
  </si>
  <si>
    <t>Islam</t>
  </si>
  <si>
    <t>Kurubas Street last house</t>
  </si>
  <si>
    <t>Kurubas Street</t>
  </si>
  <si>
    <t>Grama jyothi high school</t>
  </si>
  <si>
    <t>Raziya sulthan</t>
  </si>
  <si>
    <t>mdahazar.8675m@gmail.com</t>
  </si>
  <si>
    <t>DOEPR4055D</t>
  </si>
  <si>
    <t>Mohammed Ali</t>
  </si>
  <si>
    <t>mdahazar.8675mm@gmail.com</t>
  </si>
  <si>
    <t>CBXPM9066N</t>
  </si>
  <si>
    <t>Cable operator</t>
  </si>
  <si>
    <t>kabeermak88@gmail.com</t>
  </si>
  <si>
    <t>Sadiq manzil</t>
  </si>
  <si>
    <t>Sri Narayana Guru High School &amp; College, Mulki</t>
  </si>
  <si>
    <t>KARNATAKA SCHOOL EXAMINATION AND ASSESSMENT BOARD</t>
  </si>
  <si>
    <t>Department Of Pre-University Education</t>
  </si>
  <si>
    <t>Shehanaz</t>
  </si>
  <si>
    <t>Abdulla M F</t>
  </si>
  <si>
    <t>24-09-2004</t>
  </si>
  <si>
    <t>KARKALA</t>
  </si>
  <si>
    <t>naushatendulkar24@gmail.com</t>
  </si>
  <si>
    <t>Dananjaya house</t>
  </si>
  <si>
    <t>Kukkundoor village</t>
  </si>
  <si>
    <t>Srimad Bhuvanendra Highschool karkala</t>
  </si>
  <si>
    <t>Karkala Jnanasudha pu college, karkala</t>
  </si>
  <si>
    <t>Revathi</t>
  </si>
  <si>
    <t>Divakar kumar</t>
  </si>
  <si>
    <t>neharaorao0@gmail.com</t>
  </si>
  <si>
    <t>Kotegara</t>
  </si>
  <si>
    <t>Neha Nidhi house kg road uppor, Udupi</t>
  </si>
  <si>
    <t>Kg road, Udupi</t>
  </si>
  <si>
    <t>Neha Nidhi house kg road uppor Udupi</t>
  </si>
  <si>
    <t>Uppor</t>
  </si>
  <si>
    <t>Govt girls high school Udupi</t>
  </si>
  <si>
    <t>Milagres college kallianpura Udupi</t>
  </si>
  <si>
    <t>CS</t>
  </si>
  <si>
    <t>Nagaraja</t>
  </si>
  <si>
    <t>Driver</t>
  </si>
  <si>
    <t>Mulleria</t>
  </si>
  <si>
    <t>nikshithaprai2004@gmail.com</t>
  </si>
  <si>
    <t>Bunts</t>
  </si>
  <si>
    <t>D/O:Purandara Rai 2-313 paddeibana Peralu Sullia Talluku Mandekolu Peralu Dakshina Kannada-Karnataka 574239</t>
  </si>
  <si>
    <t>Mandekolu</t>
  </si>
  <si>
    <t>Peral</t>
  </si>
  <si>
    <t>Saint Joseph English Medium High School Beeramangala Church Road Sullia At And Taluk Dakshina Kannada Dist-574239</t>
  </si>
  <si>
    <t>Vivekananda PU College Nehrunagar Puttur Dakshina Kannada Dt 574203</t>
  </si>
  <si>
    <t>Sharmila P Rai</t>
  </si>
  <si>
    <t>Purandara Rai</t>
  </si>
  <si>
    <t>Purandararai49@gmail.com</t>
  </si>
  <si>
    <t>CAPPP9063D</t>
  </si>
  <si>
    <t>1lakh</t>
  </si>
  <si>
    <t>nisargas0904@gmail.com</t>
  </si>
  <si>
    <t>Gowdas(Vokkaliga)</t>
  </si>
  <si>
    <t>#288,7th B cross,VR nagar,Jayanagar 1st block, Banglore-560011</t>
  </si>
  <si>
    <t>Jayanagar</t>
  </si>
  <si>
    <t>Sri Saraswathi Vidya Mandir High School, VV Puram ,Banglore-560004</t>
  </si>
  <si>
    <t>NMKRV PU College, Jayanagar 3rd block, Banglore</t>
  </si>
  <si>
    <t>Hemavathi K</t>
  </si>
  <si>
    <t>Shashikanth S</t>
  </si>
  <si>
    <t>15-10-2004</t>
  </si>
  <si>
    <t>Govt.hospital karkala,Udupi district</t>
  </si>
  <si>
    <t>nishithasuvarna74@gmail.com</t>
  </si>
  <si>
    <t>Byrottu house</t>
  </si>
  <si>
    <t>Nellikar village</t>
  </si>
  <si>
    <t>2-115(4)/Byrottu house</t>
  </si>
  <si>
    <t>Valpady post</t>
  </si>
  <si>
    <t>GOVT.HIGH SCHOOL ALIYURU MOODBIDRE TALUK, DK DIST-574236</t>
  </si>
  <si>
    <t>ST ANTONY COMP PU COLLEGE, NARAVI BELTHANGDY TQ, DAKSHINA KANNADA</t>
  </si>
  <si>
    <t>SUMITHRA</t>
  </si>
  <si>
    <t>NARAYAN POOJARI</t>
  </si>
  <si>
    <t>namithas925@gmail.com</t>
  </si>
  <si>
    <t>Auto driver</t>
  </si>
  <si>
    <t>17-12-2004</t>
  </si>
  <si>
    <t>Kundapura</t>
  </si>
  <si>
    <t>nishmithas439@gmail.com</t>
  </si>
  <si>
    <t>QTLPS5268G</t>
  </si>
  <si>
    <t>2-236, mavinakatte mebailu</t>
  </si>
  <si>
    <t>Shankarnarayana</t>
  </si>
  <si>
    <t>MOTHER TERESA MEMO. SCHOOL SHANKARANARAYANA, COONDAPURA TQ, UDUPI DIST- 576227</t>
  </si>
  <si>
    <t>MOTHER TERESAS PU COLLEGE, SHANKARANARAYANA KUNDAPUR TQ, UDUPI DT, 576227</t>
  </si>
  <si>
    <t>Malathi</t>
  </si>
  <si>
    <t>Homemaker</t>
  </si>
  <si>
    <t>SUDHAKAR SHETTY</t>
  </si>
  <si>
    <t>GTWPS1981R</t>
  </si>
  <si>
    <t>SANGLI, MAHARASHTRA</t>
  </si>
  <si>
    <t>pp.kurundwade@gmail.com</t>
  </si>
  <si>
    <t>Jain(Digambar)</t>
  </si>
  <si>
    <t>BELGAUM</t>
  </si>
  <si>
    <t>House no 305, mahaveer chouk shirguppi</t>
  </si>
  <si>
    <t>SHIRGUPPI/BELGAUM</t>
  </si>
  <si>
    <t>SHIRGUPPI</t>
  </si>
  <si>
    <t>Swami Vivekananda English medium high school SHIRGUPPI</t>
  </si>
  <si>
    <t>KLE's PU science college CHIKKODI</t>
  </si>
  <si>
    <t>Department of PRE-UNIVERSITY Education</t>
  </si>
  <si>
    <t>Shailaja Kurundwade</t>
  </si>
  <si>
    <t>Praphull Kurundwade</t>
  </si>
  <si>
    <t>28-06-2004</t>
  </si>
  <si>
    <t>shettypallavi872@gmail.com</t>
  </si>
  <si>
    <t>HCMPP2566R</t>
  </si>
  <si>
    <t>Prabha nivasa hokkadigoli</t>
  </si>
  <si>
    <t>Arambodi</t>
  </si>
  <si>
    <t>Arambodi post and village</t>
  </si>
  <si>
    <t>Gunashre vidyalaya siddakatte</t>
  </si>
  <si>
    <t>Alvas PU college vidyagiri</t>
  </si>
  <si>
    <t>Sumithra</t>
  </si>
  <si>
    <t>sumithrashetty071@gmail.com</t>
  </si>
  <si>
    <t>ENHPS4224J</t>
  </si>
  <si>
    <t>Agriculturist, Late Yashodara</t>
  </si>
  <si>
    <t>NARASIMHARAJAPURA</t>
  </si>
  <si>
    <t>rathnakarspoojary3@gmail.com</t>
  </si>
  <si>
    <t>MLMPK4743D</t>
  </si>
  <si>
    <t>CHIKKAMAGALURU</t>
  </si>
  <si>
    <t>HULUGAR KATTINAMANE POST NARASIMHARAJAPURA TALUK DAVANA CHIKKAMAGALURU KARNATAKA -577 127</t>
  </si>
  <si>
    <t>HULUGAR,DAVANA</t>
  </si>
  <si>
    <t>577 127</t>
  </si>
  <si>
    <t>HULUGAR, DAVANA,KATTINAMANE POST</t>
  </si>
  <si>
    <t>Government High school Kattinamane</t>
  </si>
  <si>
    <t>JCBM PU COLLEGE SRINGERI</t>
  </si>
  <si>
    <t>Department of Pre University education, Karnataka</t>
  </si>
  <si>
    <t>Sharada</t>
  </si>
  <si>
    <t>PSFPS1570D</t>
  </si>
  <si>
    <t>Rathnakara s poojari</t>
  </si>
  <si>
    <t>GQGPP1473L</t>
  </si>
  <si>
    <t>Ramadurga</t>
  </si>
  <si>
    <t>talawarpavitra132@gmail.com</t>
  </si>
  <si>
    <t>CHMPT4988F</t>
  </si>
  <si>
    <t>Hindu bedar</t>
  </si>
  <si>
    <t>Belagum</t>
  </si>
  <si>
    <t>A/p sangal tq:ramadurga</t>
  </si>
  <si>
    <t>Sangal tq:ramadurga</t>
  </si>
  <si>
    <t>Belagm</t>
  </si>
  <si>
    <t>A/p Sangal</t>
  </si>
  <si>
    <t>MORARJI DESAI RESIDENTIAL SCHOOL YALLAMMANAGUDDA</t>
  </si>
  <si>
    <t>MINORITY MORARJI DESAI RESIDENTIAL GIRLS PU CLG CHIKKODI</t>
  </si>
  <si>
    <t>PU BOARDA</t>
  </si>
  <si>
    <t>Lalita</t>
  </si>
  <si>
    <t>9693 1612 8648</t>
  </si>
  <si>
    <t>CIOPT3099J</t>
  </si>
  <si>
    <t>Ishwarappa K Talawar</t>
  </si>
  <si>
    <t>7695 4285 4663</t>
  </si>
  <si>
    <t>CMJPT3620E</t>
  </si>
  <si>
    <t>21-11-2003</t>
  </si>
  <si>
    <t>Kunabevu (post) Chitradurga district and taluk</t>
  </si>
  <si>
    <t>poojakalle853@gmail.com</t>
  </si>
  <si>
    <t>GVMPP3067F</t>
  </si>
  <si>
    <t>Chitradurga</t>
  </si>
  <si>
    <t>Shree guru Thipperudraswamy Nilaya</t>
  </si>
  <si>
    <t>Kunabevu</t>
  </si>
  <si>
    <t>India International school (CBSE) Chitradurga</t>
  </si>
  <si>
    <t>Central Board of Secondary education</t>
  </si>
  <si>
    <t>Indian international school CBSE, Chitradurga</t>
  </si>
  <si>
    <t>Supriyakalle2006@gmail.com</t>
  </si>
  <si>
    <t>CNDPM5793G</t>
  </si>
  <si>
    <t>Rajesh KT</t>
  </si>
  <si>
    <t>BUKPR5024A</t>
  </si>
  <si>
    <t>28-04-2004</t>
  </si>
  <si>
    <t>YADRAMI</t>
  </si>
  <si>
    <t>prajwalbiradar176@gmail.com</t>
  </si>
  <si>
    <t>HFJPP9537N</t>
  </si>
  <si>
    <t>S/O Sidramappa Biradar, ward no 1, sumbad,Kalaburagi Jewargi Karnataka, 585325</t>
  </si>
  <si>
    <t>SUMBAD</t>
  </si>
  <si>
    <t>S/O Sidramappa Biradar, ward no 1, sumbad, Kalaburagi Jewargi Karnataka, 585325</t>
  </si>
  <si>
    <t>Sri vidyaniketan Public School, Sriramanagar</t>
  </si>
  <si>
    <t>CBSE Board</t>
  </si>
  <si>
    <t>Sri vidyaniketan PU College, sriramanagar</t>
  </si>
  <si>
    <t>DRAKSHAYANI</t>
  </si>
  <si>
    <t>SIDRAMAPPA BIRADAR</t>
  </si>
  <si>
    <t>PIIPS6515K</t>
  </si>
  <si>
    <t>Mandya</t>
  </si>
  <si>
    <t>pramodpammi4842@gmail.com</t>
  </si>
  <si>
    <t>QMVPS6158A</t>
  </si>
  <si>
    <t>Kumbar</t>
  </si>
  <si>
    <t>4842 vijayanagar 4th stage Mysore</t>
  </si>
  <si>
    <t>VIVEKANANDA KANNADA AND ENGLISH MEDIUM HIGH SCHOOL</t>
  </si>
  <si>
    <t>S.D.M.RESIDENTIAL P.U COLLEGE UJIRE</t>
  </si>
  <si>
    <t>Shobha R</t>
  </si>
  <si>
    <t>Somashekar K R</t>
  </si>
  <si>
    <t>1,00,056</t>
  </si>
  <si>
    <t>30-05-2004</t>
  </si>
  <si>
    <t>bhatpranathialangar@gmail.com</t>
  </si>
  <si>
    <t>Benaka, 3-282</t>
  </si>
  <si>
    <t>Padumarnad village , moodbidri city</t>
  </si>
  <si>
    <t>St Thomas English Medium School , Alangar</t>
  </si>
  <si>
    <t>Alvas pu college, moodbidri</t>
  </si>
  <si>
    <t>Prathibha bhat</t>
  </si>
  <si>
    <t>Prathibhabhat317@gmail.com</t>
  </si>
  <si>
    <t>CEJPB6729Q</t>
  </si>
  <si>
    <t>Prasad bhat</t>
  </si>
  <si>
    <t>Pbhat580@gmail.com</t>
  </si>
  <si>
    <t>AERPB7869P</t>
  </si>
  <si>
    <t>Archak</t>
  </si>
  <si>
    <t>31-01-2004</t>
  </si>
  <si>
    <t>Dharwad</t>
  </si>
  <si>
    <t>pranavb317@gmail.com</t>
  </si>
  <si>
    <t>LD  patil Compund, Near Hosa Yellapur Road, 2nd Cross Shivananad Nagar</t>
  </si>
  <si>
    <t>Shaila</t>
  </si>
  <si>
    <t>Basavraj</t>
  </si>
  <si>
    <t>Advocate</t>
  </si>
  <si>
    <t>19-02-2005</t>
  </si>
  <si>
    <t>AJEKAR</t>
  </si>
  <si>
    <t>prathamesh.cse@gmail.com</t>
  </si>
  <si>
    <t>BUNT</t>
  </si>
  <si>
    <t>3-108B</t>
  </si>
  <si>
    <t>BAIRAMPALLI</t>
  </si>
  <si>
    <t>AREKANDIGE POST</t>
  </si>
  <si>
    <t>GOVT JUNIOR COLLEGE, KUKKUJE, KARKALA TALUK, UDUPI DISTRICT, 574108</t>
  </si>
  <si>
    <t>Karkala Jnanasudha Pre-University College, Ganit-Nagar, Kukkundoor, 576117</t>
  </si>
  <si>
    <t>KALAVATHI</t>
  </si>
  <si>
    <t>IZGPK1553M</t>
  </si>
  <si>
    <t>PRAKASHA SHETTY</t>
  </si>
  <si>
    <t>prakashshetty37541@gmail.com</t>
  </si>
  <si>
    <t>Mestri worker</t>
  </si>
  <si>
    <t>28-10-2004</t>
  </si>
  <si>
    <t>Nandalike</t>
  </si>
  <si>
    <t>sprathi630@gmail.com</t>
  </si>
  <si>
    <t>PTYPS2649R</t>
  </si>
  <si>
    <t>Thapparige house nandalike post karkala taluk Udupi district</t>
  </si>
  <si>
    <t>Sri Lakshmi Janardhan international school belman</t>
  </si>
  <si>
    <t>Creative pre University college karkala</t>
  </si>
  <si>
    <t>State board of Karnataka</t>
  </si>
  <si>
    <t>Mallika shetty</t>
  </si>
  <si>
    <t>EFTPS9871D</t>
  </si>
  <si>
    <t>Udaya shetty</t>
  </si>
  <si>
    <t>shettyprathi90@gmail.com</t>
  </si>
  <si>
    <t>BRZPS4176C</t>
  </si>
  <si>
    <t>Supervisor</t>
  </si>
  <si>
    <t>devadigapreetham733@gmail.com</t>
  </si>
  <si>
    <t>Devadiga</t>
  </si>
  <si>
    <t>#3-26/A near mahalingeshwar temple brahmavara Udupi district</t>
  </si>
  <si>
    <t>Brahmavar</t>
  </si>
  <si>
    <t>Brahmavar Udupi district</t>
  </si>
  <si>
    <t>G M Vidhyanikethan public school brahmavar udupi</t>
  </si>
  <si>
    <t>Viveka Pre university college</t>
  </si>
  <si>
    <t>Pramila</t>
  </si>
  <si>
    <t>pramilaharishbvr@gmail.com</t>
  </si>
  <si>
    <t>Harish devadiga</t>
  </si>
  <si>
    <t>Superwiser</t>
  </si>
  <si>
    <t>Manipur</t>
  </si>
  <si>
    <t>pitykakchingtabam@gmail.com</t>
  </si>
  <si>
    <t>KBPPK9976R</t>
  </si>
  <si>
    <t>Imphal West Manipur</t>
  </si>
  <si>
    <t>Singjamei Top Leikai Oinam Thingel Imphal West Manipur</t>
  </si>
  <si>
    <t>Imphal</t>
  </si>
  <si>
    <t>Imphal West</t>
  </si>
  <si>
    <t>Rajkumari sanatombi devi vidyalaya,pangei,Manipur</t>
  </si>
  <si>
    <t>G120/05120/0080</t>
  </si>
  <si>
    <t>Kendriya vidyalaya, Imphal -2,langing, Manipur</t>
  </si>
  <si>
    <t>G222/39349/0116</t>
  </si>
  <si>
    <t>Kshetrimayun Roni devi</t>
  </si>
  <si>
    <t>82569 21254</t>
  </si>
  <si>
    <t>Kakchingtabam Tejbanta Sharma</t>
  </si>
  <si>
    <t>bantapanjisharma@gmail.com</t>
  </si>
  <si>
    <t>Forest officer</t>
  </si>
  <si>
    <t>Raichur</t>
  </si>
  <si>
    <t>jadavpriyanka60@gmail.com</t>
  </si>
  <si>
    <t>Dakshin kannada</t>
  </si>
  <si>
    <t>Kaveri c mijar</t>
  </si>
  <si>
    <t>Kaveri c mijar 504</t>
  </si>
  <si>
    <t>K.mariammnaHalli</t>
  </si>
  <si>
    <t>Priyanka/ mudgal</t>
  </si>
  <si>
    <t>Karnataka secondary education examination bord</t>
  </si>
  <si>
    <t>Sri umamaheshwari pu college lingasuguru, raichur district</t>
  </si>
  <si>
    <t>Geeta</t>
  </si>
  <si>
    <t>Sharnappa jadav@gmail.com</t>
  </si>
  <si>
    <t>DXCPG7264N</t>
  </si>
  <si>
    <t>1st puc</t>
  </si>
  <si>
    <t>Sharanappa</t>
  </si>
  <si>
    <t>jadavsharanappa@gmail.com</t>
  </si>
  <si>
    <t>EEAPS4693B</t>
  </si>
  <si>
    <t>10th</t>
  </si>
  <si>
    <t>DODDAYELACHAGERE</t>
  </si>
  <si>
    <t>puttarajudp46@gmail.com</t>
  </si>
  <si>
    <t>MANDYA</t>
  </si>
  <si>
    <t>DODDAYELACHAGERE HALAGURU HOBALI MALAVALLI TALUK MANDYA DISTRICT</t>
  </si>
  <si>
    <t>HALAGURU</t>
  </si>
  <si>
    <t>DODDAYELACHAGERE HALAGURU HOBALI MALAVALLI</t>
  </si>
  <si>
    <t>DIVYA JYOTI SCHOOL, HALAGURU</t>
  </si>
  <si>
    <t>BHARATHI COMPOSITE PU COLLEGE, BHARATHINAGAR</t>
  </si>
  <si>
    <t>SAROJ AMMA</t>
  </si>
  <si>
    <t>PUTTASWAMY</t>
  </si>
  <si>
    <t>puttaswamyputta.1536@gmail.com</t>
  </si>
  <si>
    <t>Mallenahalli</t>
  </si>
  <si>
    <t>prabhubkarjagiprabhu406@gmail.com</t>
  </si>
  <si>
    <t>MTAPK1456R</t>
  </si>
  <si>
    <t>Virashiva Lingayth</t>
  </si>
  <si>
    <t>S/O: Prabhu, Divigihalli,at post:-Divigihalli,Tq:-Hirekeruru,Dist:-Haveri, Karnataka ,Pin code:-581109</t>
  </si>
  <si>
    <t>Divagihalli</t>
  </si>
  <si>
    <t>Divigihalli</t>
  </si>
  <si>
    <t>Noble Public English Medium High school,Rattihalli,, Hirekeruru Tq, Haveri Dist</t>
  </si>
  <si>
    <t>Dr Thimmareddy Foundation boys PU College, Reddy hostel campus MCC B Block, Davangere 577004,</t>
  </si>
  <si>
    <t>Prabhu</t>
  </si>
  <si>
    <t>JCLPK0286E</t>
  </si>
  <si>
    <t>23-08-2004</t>
  </si>
  <si>
    <t>Bangalore</t>
  </si>
  <si>
    <t>rahulskoti2004@gmail.com</t>
  </si>
  <si>
    <t>HINDU LINGAYATH</t>
  </si>
  <si>
    <t>KOPPAL</t>
  </si>
  <si>
    <t>69/4672 3rd WARD BB NAGAR KUSHTAGI</t>
  </si>
  <si>
    <t>KUSHTAGI</t>
  </si>
  <si>
    <t>KLE INTERNATIONAL SCHOOL ,BELGAVI</t>
  </si>
  <si>
    <t>ALVAS PU COLLEGE, MOODBIDRE</t>
  </si>
  <si>
    <t>88 .16</t>
  </si>
  <si>
    <t>GIRIJA S KOTI</t>
  </si>
  <si>
    <t>SIDDAPPA KOTI</t>
  </si>
  <si>
    <t>siddappakoti@yahoo.com</t>
  </si>
  <si>
    <t>22-04-2003</t>
  </si>
  <si>
    <t>TAVARGERA</t>
  </si>
  <si>
    <t>rajeshwarimyagalamani@gmail.com</t>
  </si>
  <si>
    <t>NAGAPPA MYAGALAMANI 145,1sr ward megalapete tavargera</t>
  </si>
  <si>
    <t>Tavargera</t>
  </si>
  <si>
    <t>145,1st ward megalapete tavargera Koppal district</t>
  </si>
  <si>
    <t>KITTUR RANI CHENNAMMA RESIDENTIAL SCHOOL TAVARAGERA,KUSTAGI,KOPPAL DIST -583279</t>
  </si>
  <si>
    <t>NAVACHETANA RESIDENTIAL PU COLLEGE BHAGYANAGAR,KOPPAL 583238</t>
  </si>
  <si>
    <t>Government of karanataka</t>
  </si>
  <si>
    <t>Myagalamanilalita@gmail.com</t>
  </si>
  <si>
    <t>AGNPL9090L</t>
  </si>
  <si>
    <t>NAGAPPA</t>
  </si>
  <si>
    <t>AHSPN6988K</t>
  </si>
  <si>
    <t>1,00,500</t>
  </si>
  <si>
    <t>raorakshith163@gmail.com</t>
  </si>
  <si>
    <t>FXIPR6103K</t>
  </si>
  <si>
    <t>Ramakshatriya</t>
  </si>
  <si>
    <t>#7-166a, Shree Krishna(Hardila) house, Moodukonaje village, padukonaje post, Moodbidri taluk, Dakshina kannada</t>
  </si>
  <si>
    <t>Moodukonaje village, padukonaje post</t>
  </si>
  <si>
    <t>Rotary English Medium High School Jyothinagara Moodbidri</t>
  </si>
  <si>
    <t>Rotary Pu College, Jyothinagar Moodabidre</t>
  </si>
  <si>
    <t>Department of pre university education karnataka</t>
  </si>
  <si>
    <t>Shubhavathi</t>
  </si>
  <si>
    <t>vrao24344@gmail.com</t>
  </si>
  <si>
    <t>PRMPS5603D</t>
  </si>
  <si>
    <t>Vinaya Rao</t>
  </si>
  <si>
    <t>BRBPR9508K</t>
  </si>
  <si>
    <t>Auto Driver</t>
  </si>
  <si>
    <t>BADYAR</t>
  </si>
  <si>
    <t>rakshithakotyan0@gmail.com</t>
  </si>
  <si>
    <t>FYVPR2741M</t>
  </si>
  <si>
    <t>BILLAVA</t>
  </si>
  <si>
    <t>Karambaru</t>
  </si>
  <si>
    <t>Karambaru Village, Thenkakarandoor post</t>
  </si>
  <si>
    <t>Government Highschool Venoor</t>
  </si>
  <si>
    <t>Shri Gurudeva P.U.College, Belthangady</t>
  </si>
  <si>
    <t>Department of pre-university Education</t>
  </si>
  <si>
    <t>PRAMEELA</t>
  </si>
  <si>
    <t>9562 1323 6233</t>
  </si>
  <si>
    <t>EZNPPO943K</t>
  </si>
  <si>
    <t>House-wife</t>
  </si>
  <si>
    <t>BIRMANA POOJARY</t>
  </si>
  <si>
    <t>2690 4043 4490</t>
  </si>
  <si>
    <t>Hotel chef</t>
  </si>
  <si>
    <t>30-03-2003</t>
  </si>
  <si>
    <t>rrashmitha213@gmail.com</t>
  </si>
  <si>
    <t xml:space="preserve">Vakkaliga </t>
  </si>
  <si>
    <t>#54 KEB Layout Mysore</t>
  </si>
  <si>
    <t>Asha</t>
  </si>
  <si>
    <t>Sidde Gowda</t>
  </si>
  <si>
    <t>14-10-2004</t>
  </si>
  <si>
    <t>Ilkal</t>
  </si>
  <si>
    <t>neeliravitej@gmail.com</t>
  </si>
  <si>
    <t>CYDPN7299B</t>
  </si>
  <si>
    <t>#MIG-04 House number -302 Gokul Road Akshay park Hubli-Dharwad Karnataka 580030</t>
  </si>
  <si>
    <t>Moodubidri</t>
  </si>
  <si>
    <t>ST ANTONY'S PUBLIC SCHOOL HUBLI</t>
  </si>
  <si>
    <t>M120/06422/0040</t>
  </si>
  <si>
    <t>BASE PU COLLEGE HUBLI</t>
  </si>
  <si>
    <t>VIJAYA.C.NEELI</t>
  </si>
  <si>
    <t>vijayaneeli82@gmail.com</t>
  </si>
  <si>
    <t>CHANDRASHEKHAR NEELI</t>
  </si>
  <si>
    <t>chandrashekharneeli@gmail.com</t>
  </si>
  <si>
    <t>BUISNESS</t>
  </si>
  <si>
    <t>27-05-2004</t>
  </si>
  <si>
    <t>Manglore</t>
  </si>
  <si>
    <t>rithikashetty474@gmail.com</t>
  </si>
  <si>
    <t>#2-40/13/A Lakshmi Nilaya Near Chruch Thokur -(10)</t>
  </si>
  <si>
    <t>Dr M Ramanna Shetty Memorial English Medium High School,S.Kodi</t>
  </si>
  <si>
    <t>Sharada Pre-University College,S K.D.B. Campus,Kodialbail,Mangalore,DK</t>
  </si>
  <si>
    <t>Bio-88</t>
  </si>
  <si>
    <t>Sudha P Shetty</t>
  </si>
  <si>
    <t>sudhashetty1242@gmail.com</t>
  </si>
  <si>
    <t>BYHPS1076C</t>
  </si>
  <si>
    <t>Prabhakar Shetty</t>
  </si>
  <si>
    <t>Business man</t>
  </si>
  <si>
    <t>Hospete</t>
  </si>
  <si>
    <t>rohinibanagar888@gmail.com</t>
  </si>
  <si>
    <t>Hindu, lingayat</t>
  </si>
  <si>
    <t>Vijanagar</t>
  </si>
  <si>
    <t>Bgs English medium school,purale,shivamogga</t>
  </si>
  <si>
    <t>Bgs independent pu college,purale, shivamogga</t>
  </si>
  <si>
    <t>Shobha R Banagar</t>
  </si>
  <si>
    <t>mahalakshmisr81@gmail.com</t>
  </si>
  <si>
    <t>FEKPS0314J</t>
  </si>
  <si>
    <t>Rudrappa S Banagar</t>
  </si>
  <si>
    <t>AHNPB0271G</t>
  </si>
  <si>
    <t>14-01-2004</t>
  </si>
  <si>
    <t>roshu176@gmail.com</t>
  </si>
  <si>
    <t>FUDPR7017C</t>
  </si>
  <si>
    <t>Mogaveera</t>
  </si>
  <si>
    <t>#280 jayanagar 1st block</t>
  </si>
  <si>
    <t>Vijaya high school ( Bangalore )</t>
  </si>
  <si>
    <t>NMKRV PU COLLEGE</t>
  </si>
  <si>
    <t>DEPARTMENT OF PRE- UNIVERSITY EDUCATION</t>
  </si>
  <si>
    <t>Sathish</t>
  </si>
  <si>
    <t>Hotel</t>
  </si>
  <si>
    <t>28-06-2003</t>
  </si>
  <si>
    <t>sahanasahana65867@gmail.com</t>
  </si>
  <si>
    <t>KSXPS3755M</t>
  </si>
  <si>
    <t>Dhakshina kannada</t>
  </si>
  <si>
    <t>504 sunview apartment</t>
  </si>
  <si>
    <t>Nanthoor,kadri road Mangalore</t>
  </si>
  <si>
    <t>Malalai Halekote Hobli Holenarasipura Taluk</t>
  </si>
  <si>
    <t>Hks international school,hassan</t>
  </si>
  <si>
    <t>St Aloysius pu college, Mangalore</t>
  </si>
  <si>
    <t>lathagowda229@gmail.com</t>
  </si>
  <si>
    <t>Cook</t>
  </si>
  <si>
    <t>Late.Girish</t>
  </si>
  <si>
    <t>Sagara</t>
  </si>
  <si>
    <t>usahana250@gmail.com</t>
  </si>
  <si>
    <t>QGMPS8355G</t>
  </si>
  <si>
    <t>Uttarakannada</t>
  </si>
  <si>
    <t>Shettalli adukatta(post) siddapura(tq) uttarakannada(dist)</t>
  </si>
  <si>
    <t>Shettalli</t>
  </si>
  <si>
    <t>Shettalli adukatta(post) siddapura(tq)uttarakannada(dist)</t>
  </si>
  <si>
    <t>Government high school jiddi</t>
  </si>
  <si>
    <t>Government girls independent pu collage sagara</t>
  </si>
  <si>
    <t>Secondary board education</t>
  </si>
  <si>
    <t>Padmavati</t>
  </si>
  <si>
    <t>upadma250@gmail.com</t>
  </si>
  <si>
    <t>FCIPP5176F</t>
  </si>
  <si>
    <t>Uday b</t>
  </si>
  <si>
    <t>udayb1969@gmail.com</t>
  </si>
  <si>
    <t>ABLPU20092E</t>
  </si>
  <si>
    <t>18-06-2004</t>
  </si>
  <si>
    <t>acharyasakshi399@gmail.com</t>
  </si>
  <si>
    <t>PUYPS6023L</t>
  </si>
  <si>
    <t>#4-126, Shivanugraha Halladi-Harkady post &amp; village Kundapura TQ ,Udupi district</t>
  </si>
  <si>
    <t>Halladi-Harkady village</t>
  </si>
  <si>
    <t>#4-126 Shivanugraha</t>
  </si>
  <si>
    <t>Halladi-Harkady post and village</t>
  </si>
  <si>
    <t>Karnataka public school Bidkalkatte</t>
  </si>
  <si>
    <t>Mother Teresa's pu college Shankarnarayana</t>
  </si>
  <si>
    <t>CS/100</t>
  </si>
  <si>
    <t>CS/95</t>
  </si>
  <si>
    <t>CLXPJ9543F</t>
  </si>
  <si>
    <t>Keshav Achar</t>
  </si>
  <si>
    <t>ELTPA3312M</t>
  </si>
  <si>
    <t>Carpenter</t>
  </si>
  <si>
    <t>Chickmagalur</t>
  </si>
  <si>
    <t>sakshibk90@gmail.com</t>
  </si>
  <si>
    <t>MJBPK0013K</t>
  </si>
  <si>
    <t>Thumballipura(BERANAGODU)</t>
  </si>
  <si>
    <t>Jyothir vikas English medium school (Kadabagere)</t>
  </si>
  <si>
    <t>St.Norbert pu college , hirikere koppa</t>
  </si>
  <si>
    <t>State board ( Karnataka)</t>
  </si>
  <si>
    <t>M U BHAGYA</t>
  </si>
  <si>
    <t>Kittegowdabh12@gmail.com</t>
  </si>
  <si>
    <t>GNMPB9275F</t>
  </si>
  <si>
    <t>B H KITTEGOWDA</t>
  </si>
  <si>
    <t>kittegowdabh12@gmail.com</t>
  </si>
  <si>
    <t>CAGPK7908F</t>
  </si>
  <si>
    <t>19-02-2004</t>
  </si>
  <si>
    <t>sakshisshetty789@gmail.com</t>
  </si>
  <si>
    <t>OBC</t>
  </si>
  <si>
    <t>Mathrshree house,palije</t>
  </si>
  <si>
    <t>Hirgana</t>
  </si>
  <si>
    <t>St.Maria Goretti English medium highschool,hirgana</t>
  </si>
  <si>
    <t>Christ King pu college,karkala</t>
  </si>
  <si>
    <t>Department of pre University education,bengaluru</t>
  </si>
  <si>
    <t>Amitha S Shetty</t>
  </si>
  <si>
    <t>Shekar M Shetty</t>
  </si>
  <si>
    <t>Chef</t>
  </si>
  <si>
    <t>sambramhegde480@gmail.com</t>
  </si>
  <si>
    <t>Lectures Quarters Near Keerthinaga circle, Sri Mahaveera College, Post Kodangallu,Moodbidri</t>
  </si>
  <si>
    <t>Kodangallu</t>
  </si>
  <si>
    <t>Jain High School, Jain Pete, Near Moodbidri</t>
  </si>
  <si>
    <t>Sri Mahaveera College, Moodbidri</t>
  </si>
  <si>
    <t>Sowmya B Hegde</t>
  </si>
  <si>
    <t>lathasowmya24@gmail.com</t>
  </si>
  <si>
    <t>Clerk</t>
  </si>
  <si>
    <t>Bhrathraj Hegde K</t>
  </si>
  <si>
    <t>28-03-2004</t>
  </si>
  <si>
    <t>shettysameeksha066@gmail.com</t>
  </si>
  <si>
    <t>#3-62 Poidundi House Paladka Post Mangalore tq</t>
  </si>
  <si>
    <t>Kemar</t>
  </si>
  <si>
    <t>Dakshina House</t>
  </si>
  <si>
    <t>Paladka post kemar</t>
  </si>
  <si>
    <t>MK SHETTY SCHOOL MOODABIDRI MANGALORE KARNATAKA</t>
  </si>
  <si>
    <t>M120/41449/0021</t>
  </si>
  <si>
    <t>ALVA'S PU COLLEGE, MOODBIDRI MANGALORE TQ,DAKSHINA KANNADA DT 574227</t>
  </si>
  <si>
    <t>SHABANA SHETTY</t>
  </si>
  <si>
    <t>shabanashetty963@gmail.com</t>
  </si>
  <si>
    <t>GVAPS8047G</t>
  </si>
  <si>
    <t>KRISHNA SHETTY</t>
  </si>
  <si>
    <t>MREPS2483Q</t>
  </si>
  <si>
    <t>25-06-2004</t>
  </si>
  <si>
    <t>Miraj</t>
  </si>
  <si>
    <t>sanjanamadi595@gmail.com</t>
  </si>
  <si>
    <t>HPSPM4266N</t>
  </si>
  <si>
    <t>HOUSE NO C-158,KURANI PLOT HARUGERI, TALUK RAIBAG, HARUGERI BELGAUM, KARNATAKA</t>
  </si>
  <si>
    <t>HARUGERI</t>
  </si>
  <si>
    <t>ST PETER ENGLISH MEDIUM SCHOOL, HARUGERI</t>
  </si>
  <si>
    <t>KLES PU COLLEGE, CHIKODI</t>
  </si>
  <si>
    <t>VIJAYA MADI</t>
  </si>
  <si>
    <t>madigangadhar60@gmail.com</t>
  </si>
  <si>
    <t>4095 4797 6621</t>
  </si>
  <si>
    <t>HQTPM9430A</t>
  </si>
  <si>
    <t>GANGADHAR MADI</t>
  </si>
  <si>
    <t>gangadharmadi@gmail.com</t>
  </si>
  <si>
    <t>7449 4561 1535</t>
  </si>
  <si>
    <t>FEGPM2532Q</t>
  </si>
  <si>
    <t>Belludi,Harihar</t>
  </si>
  <si>
    <t>sanjun200406@gmail.com</t>
  </si>
  <si>
    <t>CURPN1878C</t>
  </si>
  <si>
    <t>Belludi,harihar</t>
  </si>
  <si>
    <t>Sri Taralabalu English Medium High School ,Mahajenahalli,Harihar</t>
  </si>
  <si>
    <t>Maganur basappa pu college,Davanagere</t>
  </si>
  <si>
    <t>Chadrakala N</t>
  </si>
  <si>
    <t>mallikdarhan@gmail.com</t>
  </si>
  <si>
    <t>CYBPC5243G</t>
  </si>
  <si>
    <t>Yashavanth N</t>
  </si>
  <si>
    <t>mallikmallikarjun241@gmail.com</t>
  </si>
  <si>
    <t>AFWPY2895J</t>
  </si>
  <si>
    <t>28-08-2004</t>
  </si>
  <si>
    <t>sharanya8754@gmail.com</t>
  </si>
  <si>
    <t>QDDPS4301C</t>
  </si>
  <si>
    <t>4-214</t>
  </si>
  <si>
    <t>Muduperar</t>
  </si>
  <si>
    <t>Government Highschool Kinnikambala</t>
  </si>
  <si>
    <t>Government PU college Thenkamijar</t>
  </si>
  <si>
    <t>Department of pre university education</t>
  </si>
  <si>
    <t>malathiacharya23@gmail.com</t>
  </si>
  <si>
    <t>DTDPM8806B</t>
  </si>
  <si>
    <t>Late. Krishna Acharya</t>
  </si>
  <si>
    <t>Thirthahalli</t>
  </si>
  <si>
    <t>rsharanya064@gmail.com</t>
  </si>
  <si>
    <t>GABPR2017B</t>
  </si>
  <si>
    <t>nallisara kudunallige(p) thirthahalli (T) shivamogga(D)</t>
  </si>
  <si>
    <t>Nallisara</t>
  </si>
  <si>
    <t>Government girls high school,soppugudde,,thirthahalli</t>
  </si>
  <si>
    <t>Government PU college, thirthahalli,shivamogga</t>
  </si>
  <si>
    <t>sharadhiprabhu@gmail.com</t>
  </si>
  <si>
    <t>ETSPM7254P</t>
  </si>
  <si>
    <t>Ramesha</t>
  </si>
  <si>
    <t>rameshnallisara1968@gmail.com</t>
  </si>
  <si>
    <t>BQMPR9567E</t>
  </si>
  <si>
    <t>Wage</t>
  </si>
  <si>
    <t>ss6437208@gmail.com</t>
  </si>
  <si>
    <t>QDRPS6562M</t>
  </si>
  <si>
    <t>Kelavathi</t>
  </si>
  <si>
    <t>Kelavathi nittur(p)</t>
  </si>
  <si>
    <t>Christ school hassan</t>
  </si>
  <si>
    <t>Masters pu college hassan</t>
  </si>
  <si>
    <t>Mani</t>
  </si>
  <si>
    <t>BWNPP7119F</t>
  </si>
  <si>
    <t>Halasiddappa k h</t>
  </si>
  <si>
    <t>AHPPH6701F</t>
  </si>
  <si>
    <t>Jade</t>
  </si>
  <si>
    <t>sharathkumarb359@gmail.com</t>
  </si>
  <si>
    <t>Adikarnataka</t>
  </si>
  <si>
    <t>Tavanandi, Tavanandi (P), Sorab (Tq), Shivamogga (D), Karnataka</t>
  </si>
  <si>
    <t>Tavanandi</t>
  </si>
  <si>
    <t>MDRS Beguru Maradi</t>
  </si>
  <si>
    <t>GPUC Sagara</t>
  </si>
  <si>
    <t>Usha</t>
  </si>
  <si>
    <t>Basavaraja B,9480181022</t>
  </si>
  <si>
    <t>22-10-2004</t>
  </si>
  <si>
    <t>KELLAPUTHIGE</t>
  </si>
  <si>
    <t>raa171493@gmail.com</t>
  </si>
  <si>
    <t>GTIPB4666Q</t>
  </si>
  <si>
    <t>BHANDARY</t>
  </si>
  <si>
    <t>HOSAMANE KELLAPUTHIGE</t>
  </si>
  <si>
    <t>Govt High school Aliyoor</t>
  </si>
  <si>
    <t>Karnataka SSLC board</t>
  </si>
  <si>
    <t>Govt p u college sanoor</t>
  </si>
  <si>
    <t>Karnataka pu board</t>
  </si>
  <si>
    <t>Shalini Bhandary</t>
  </si>
  <si>
    <t>Karunakara Bhandary</t>
  </si>
  <si>
    <t>Barber</t>
  </si>
  <si>
    <t>Manangi thanda</t>
  </si>
  <si>
    <t>shashank.d.sira@gmail.com</t>
  </si>
  <si>
    <t>TUMAKURU</t>
  </si>
  <si>
    <t>Maruti nagar</t>
  </si>
  <si>
    <t>MARUTI NAGAR MANANGI THANDA SIRA</t>
  </si>
  <si>
    <t>MANANGI POST</t>
  </si>
  <si>
    <t>Sri Vasavi Vidya samastha sira taluk</t>
  </si>
  <si>
    <t>The presidency pu college sira taluk</t>
  </si>
  <si>
    <t>Manjula bai</t>
  </si>
  <si>
    <t>Devaraju</t>
  </si>
  <si>
    <t>shashankdp2004@gmail.com</t>
  </si>
  <si>
    <t>HDHPP4774F</t>
  </si>
  <si>
    <t>0#, main road , Belliganodu</t>
  </si>
  <si>
    <t>Belliganodu</t>
  </si>
  <si>
    <t>Sri Taralabalu Central School , Davangere</t>
  </si>
  <si>
    <t>Mandaara PU College, Neelanahalli, Davangere</t>
  </si>
  <si>
    <t>Renuka D G</t>
  </si>
  <si>
    <t>FEAPR7493H</t>
  </si>
  <si>
    <t>Prashant Kumar D B</t>
  </si>
  <si>
    <t>DGUPP5872A</t>
  </si>
  <si>
    <t>24-07-2003</t>
  </si>
  <si>
    <t>Gadag</t>
  </si>
  <si>
    <t>shashanksheelavantar93@gmail.com</t>
  </si>
  <si>
    <t>Hudco Colony, #MIG1-85, Gadag</t>
  </si>
  <si>
    <t>Annapurna</t>
  </si>
  <si>
    <t>annapurnasheelavantar@gmail.com</t>
  </si>
  <si>
    <t>Late. Sharana Basappa</t>
  </si>
  <si>
    <t>18-11-2004</t>
  </si>
  <si>
    <t>shashwatibu15@gmail.com</t>
  </si>
  <si>
    <t>RFXPS2877L</t>
  </si>
  <si>
    <t>Veerashaiva Lingayath</t>
  </si>
  <si>
    <t>7th cross, Maruthi Nagar, Madiwala, Bangalore 560068</t>
  </si>
  <si>
    <t>St Francis School ICSE, Hongasandra, Bangalore-560068</t>
  </si>
  <si>
    <t>Alvas PU College</t>
  </si>
  <si>
    <t>Bhavani S</t>
  </si>
  <si>
    <t>bhavaniumi3@gmail.com</t>
  </si>
  <si>
    <t>BJPPA1462D</t>
  </si>
  <si>
    <t>Umesh. A. C.</t>
  </si>
  <si>
    <t>acumesh@gmail.com</t>
  </si>
  <si>
    <t>AGIPA4044L</t>
  </si>
  <si>
    <t>Software Engineer</t>
  </si>
  <si>
    <t>KUNDAPURA</t>
  </si>
  <si>
    <t>sherindas63@gmail.com</t>
  </si>
  <si>
    <t>3-392C, VETTAMTHADATHIL HOUSE</t>
  </si>
  <si>
    <t>JADKAL</t>
  </si>
  <si>
    <t>SACRED HEART CONVENT SCHOOL UDUPI KARNATAKA</t>
  </si>
  <si>
    <t>Central Board of Secondary Education</t>
  </si>
  <si>
    <t>ST MARY'S COMP PU COLLEGE, KUNDAPURA</t>
  </si>
  <si>
    <t>SHERLY</t>
  </si>
  <si>
    <t>sherlydas945@gmail.com</t>
  </si>
  <si>
    <t>DEVADAS V J</t>
  </si>
  <si>
    <t>AGRICULTURIST</t>
  </si>
  <si>
    <t>MANIPAL</t>
  </si>
  <si>
    <t>shettykrishma2022@gmail.com</t>
  </si>
  <si>
    <t>NFGPK0354M</t>
  </si>
  <si>
    <t>Tulasi,kanyana Hebri</t>
  </si>
  <si>
    <t>Tulasi ,chara post Hebri</t>
  </si>
  <si>
    <t>SR PU COLLEGE KINNIGUDDE HEBRI KARKALA UDUPI DT</t>
  </si>
  <si>
    <t>Central Board of secondary education</t>
  </si>
  <si>
    <t>SR PU COLLEGE,Kinni Gudde HEBRI KARKALA,UDUPI DT</t>
  </si>
  <si>
    <t>Sujatha Shetty</t>
  </si>
  <si>
    <t>Shettysujatha1981@gmail.com</t>
  </si>
  <si>
    <t>CDUPS5864B</t>
  </si>
  <si>
    <t>Shettykrishna@gmail.com</t>
  </si>
  <si>
    <t>BOXPS9548M</t>
  </si>
  <si>
    <t>BUSINESS</t>
  </si>
  <si>
    <t>prakhyatshetty710@gmail.com</t>
  </si>
  <si>
    <t>Yellurmoodumane</t>
  </si>
  <si>
    <t>Yelluru</t>
  </si>
  <si>
    <t>Thane</t>
  </si>
  <si>
    <t>A/301,Poonam residency ,tirupati nagar,phase-1</t>
  </si>
  <si>
    <t>Virar</t>
  </si>
  <si>
    <t>National English High School, Virar(west)</t>
  </si>
  <si>
    <t>Maharashtra state board of secondary and higher secondary education</t>
  </si>
  <si>
    <t>A165481</t>
  </si>
  <si>
    <t>Utkarsh Vidyalaya and Junior college , Virar(W)</t>
  </si>
  <si>
    <t>Maharashtra state board of secondary and Higher secondary education</t>
  </si>
  <si>
    <t>M039794</t>
  </si>
  <si>
    <t>SHETTY POORNIMA</t>
  </si>
  <si>
    <t>poornimashetty248@gmail.com</t>
  </si>
  <si>
    <t>CHJPS5318H</t>
  </si>
  <si>
    <t>SHETTY PRAKASH</t>
  </si>
  <si>
    <t>Prakashshetty0786@gmail.com</t>
  </si>
  <si>
    <t>CHPJS5317J</t>
  </si>
  <si>
    <t>Canteen Manager</t>
  </si>
  <si>
    <t>15-09-2004</t>
  </si>
  <si>
    <t>samayshetty1234@gmail.com</t>
  </si>
  <si>
    <t>IIPPD9655H</t>
  </si>
  <si>
    <t>C/O: Deepak Sadashiva Shetty. Bhramari, 2-79A8, Subramanya Nagar, 3rd Cross Puttur, VTC: Udupi, PO: Santhekatte, Sub District: Udupi, District: Udupi, State: Karnataka, PIN Code: 576105.</t>
  </si>
  <si>
    <t>Sane Guruji English Medium School,Dadar,Mumbai</t>
  </si>
  <si>
    <t>Secondary and Higher Secondary Education</t>
  </si>
  <si>
    <t>A258882</t>
  </si>
  <si>
    <t>Pioneer Junior College of Science,Dadar,Mumbai</t>
  </si>
  <si>
    <t>Secondary Adn Higher Secondary Education</t>
  </si>
  <si>
    <t>M066089</t>
  </si>
  <si>
    <t>Kavitha Shetty</t>
  </si>
  <si>
    <t>CPUPS8703P</t>
  </si>
  <si>
    <t>Deepak Shetty</t>
  </si>
  <si>
    <t>AZXPS9380F</t>
  </si>
  <si>
    <t>vinithshetty9372@gmail.com</t>
  </si>
  <si>
    <t>PYYPS3370A</t>
  </si>
  <si>
    <t>2-91 Gulabi Nivasa</t>
  </si>
  <si>
    <t>Hiriadka, Udupi</t>
  </si>
  <si>
    <t>Hiriadka</t>
  </si>
  <si>
    <t>New English Medium School, Kolhapur, Maharashtra</t>
  </si>
  <si>
    <t>Maharashtra State Board Of Secondary and Higher Secondary Education</t>
  </si>
  <si>
    <t>F102005</t>
  </si>
  <si>
    <t>Shri Hanumantrao Chate Jr.College Of Science, Kolhapur, Maharashtra</t>
  </si>
  <si>
    <t>X038440</t>
  </si>
  <si>
    <t>sujathashetty2618@gmail.com</t>
  </si>
  <si>
    <t>LLPPS4806R</t>
  </si>
  <si>
    <t>Vijay Shetty</t>
  </si>
  <si>
    <t>vijayshetty1225@gmail.com</t>
  </si>
  <si>
    <t>BMTPS2151J</t>
  </si>
  <si>
    <t>16-06-2003</t>
  </si>
  <si>
    <t>Bellary</t>
  </si>
  <si>
    <t>shivuaiet@gmail.com</t>
  </si>
  <si>
    <t>Bhovi</t>
  </si>
  <si>
    <t>Kolagallu h no 139 near huligemma temple kumbara Street kolagallu bellary</t>
  </si>
  <si>
    <t>Kolagallu</t>
  </si>
  <si>
    <t>H no 139 near huligemma temple kumbara Street kolagallu bellary</t>
  </si>
  <si>
    <t>Sri Vasavi high school</t>
  </si>
  <si>
    <t>Sri Vasavi pu college</t>
  </si>
  <si>
    <t>Pre University board</t>
  </si>
  <si>
    <t>Ananthamma</t>
  </si>
  <si>
    <t>Veeresh v</t>
  </si>
  <si>
    <t>shivaleelakalasad439@gmail.com</t>
  </si>
  <si>
    <t>JWQPK6306E</t>
  </si>
  <si>
    <t>HINDHU KURABAR</t>
  </si>
  <si>
    <t>VIVEKANAND NAGUR</t>
  </si>
  <si>
    <t>ST PETER ENGLISH MEDIUM SCHOOL HARUGERI</t>
  </si>
  <si>
    <t>THUNGALA SC COMP PU COLLEGE,JAMKHANDI</t>
  </si>
  <si>
    <t>MANJULA KALASAD</t>
  </si>
  <si>
    <t>manjulakalasad41@gmail.com</t>
  </si>
  <si>
    <t>4030 8412 5503</t>
  </si>
  <si>
    <t>FCLPK5924B</t>
  </si>
  <si>
    <t>SURESH KALASAD</t>
  </si>
  <si>
    <t>sureshkalasad@gmail.com</t>
  </si>
  <si>
    <t>5263 4559 2829</t>
  </si>
  <si>
    <t>AYJPK7994C</t>
  </si>
  <si>
    <t>SECTION OFFICER(HESCOM)</t>
  </si>
  <si>
    <t>28-11-2004</t>
  </si>
  <si>
    <t>shivanikamath369@gmail.com</t>
  </si>
  <si>
    <t>MXTPK0523Q</t>
  </si>
  <si>
    <t>GSB</t>
  </si>
  <si>
    <t>230(1) Santhosh Kamath, Santhosh Nivas, Badaga Mijar</t>
  </si>
  <si>
    <t>Badaga Mijar</t>
  </si>
  <si>
    <t>Raj Academy Central School Ganjimutt</t>
  </si>
  <si>
    <t>Central Board Of Secondary Education</t>
  </si>
  <si>
    <t>Alva's PU College Moodbidri</t>
  </si>
  <si>
    <t>Sumana Kamath</t>
  </si>
  <si>
    <t>HNMPK3318B</t>
  </si>
  <si>
    <t>Santhosh Kamath</t>
  </si>
  <si>
    <t>santhoshkamath07@gmail.com</t>
  </si>
  <si>
    <t>BJNPK0834P</t>
  </si>
  <si>
    <t>27-06-2004</t>
  </si>
  <si>
    <t>Thippaganahalli (v) Y.N.Hosakote (hobli) Pavagada (taluku) Tumkur(district) Karnataka (state)</t>
  </si>
  <si>
    <t>shivaprasadrkcse@gmail.com</t>
  </si>
  <si>
    <t>MSCPK1282Q</t>
  </si>
  <si>
    <t>Adi Karnataka</t>
  </si>
  <si>
    <t>Tumakur</t>
  </si>
  <si>
    <t>Thippaganahalli (village)</t>
  </si>
  <si>
    <t>Thippaganahalli</t>
  </si>
  <si>
    <t>Thippaiahnadurga</t>
  </si>
  <si>
    <t>Morarji Desai Residential School , Pavagada</t>
  </si>
  <si>
    <t>SHIVAPRASAD RK</t>
  </si>
  <si>
    <t>Morarji Desai Residential Science P U College , Sidharthnagar BH road ,Tumakur.</t>
  </si>
  <si>
    <t>Department of Pre - University Education</t>
  </si>
  <si>
    <t>Shilpa</t>
  </si>
  <si>
    <t>Ramakrishnappa</t>
  </si>
  <si>
    <t>shlaghanan2@gmail.com</t>
  </si>
  <si>
    <t>RCHPS0099P</t>
  </si>
  <si>
    <t>"Nandadeepa", Ontikatte Darkas , Moodbidre</t>
  </si>
  <si>
    <t>Moodbidre</t>
  </si>
  <si>
    <t>"Nandadeepa", Ontikatte Darkas, Moodbidre</t>
  </si>
  <si>
    <t>Ontikatte</t>
  </si>
  <si>
    <t>Jain High School, Moodbidre</t>
  </si>
  <si>
    <t>Jain Pu college Moodbidre</t>
  </si>
  <si>
    <t>Department Of Pre-University Education Karnataka</t>
  </si>
  <si>
    <t>Yogitha N</t>
  </si>
  <si>
    <t>yogitha201818@gmail.com</t>
  </si>
  <si>
    <t>AEAPN2717D</t>
  </si>
  <si>
    <t>Govt Teacher</t>
  </si>
  <si>
    <t>Navananda</t>
  </si>
  <si>
    <t>pnavananda@gmail.com</t>
  </si>
  <si>
    <t>AFMPN7710D</t>
  </si>
  <si>
    <t>Govt Auditor</t>
  </si>
  <si>
    <t>shodhankumarshetty963@gmail.com</t>
  </si>
  <si>
    <t>Dakshina Karnataka</t>
  </si>
  <si>
    <t>#3-62</t>
  </si>
  <si>
    <t>Kemar village</t>
  </si>
  <si>
    <t>Dakshina karnataka</t>
  </si>
  <si>
    <t>Paladka post</t>
  </si>
  <si>
    <t>45554-M.K shetty school ,moodabidri mangalore karnataka</t>
  </si>
  <si>
    <t>M120/41449/0024</t>
  </si>
  <si>
    <t>Alvas PU College, moodbidri ,mangalore taluq,dakshina karnataka</t>
  </si>
  <si>
    <t>Shanthi shetty</t>
  </si>
  <si>
    <t>housewife</t>
  </si>
  <si>
    <t>Achutha shetty</t>
  </si>
  <si>
    <t>agriculture</t>
  </si>
  <si>
    <t>Primary Health Centre,Padubidri</t>
  </si>
  <si>
    <t>shraddhithapshettigar@gmail.com</t>
  </si>
  <si>
    <t>Padmashali</t>
  </si>
  <si>
    <t>2-40/14/A</t>
  </si>
  <si>
    <t>10th Thokur</t>
  </si>
  <si>
    <t>Thokur post</t>
  </si>
  <si>
    <t>Dr M Ramanna shetty Memorial English Medium High School Mangalore</t>
  </si>
  <si>
    <t>Sharada pu college,kodialbail Mangalore,Dakshina Kannada</t>
  </si>
  <si>
    <t>Amaravathi</t>
  </si>
  <si>
    <t>amithapshettigar@gmail.com</t>
  </si>
  <si>
    <t>DLPPS0386L</t>
  </si>
  <si>
    <t>Premanand P Shettigar</t>
  </si>
  <si>
    <t>shravanacharya406@gmail.com</t>
  </si>
  <si>
    <t>Vishakarma</t>
  </si>
  <si>
    <t>6/146 Thandolige, Padpu Road, Jeppina Mogeru,Mangalore</t>
  </si>
  <si>
    <t>Pavitra</t>
  </si>
  <si>
    <t>Rajesh Acharya</t>
  </si>
  <si>
    <t>rajeshacharya903@gmail.com</t>
  </si>
  <si>
    <t>Kolhar-586210 Taluk Kolhar District Vijaypur</t>
  </si>
  <si>
    <t>shravankumarkudari@gmail.com</t>
  </si>
  <si>
    <t>MMIPK8263P</t>
  </si>
  <si>
    <t>Madar</t>
  </si>
  <si>
    <t>Vijayapur</t>
  </si>
  <si>
    <t>Kolhar Taluk Kolhar District Vijaypur</t>
  </si>
  <si>
    <t>Kolhar</t>
  </si>
  <si>
    <t>Govt.Highschool Kolhar</t>
  </si>
  <si>
    <t>S B Arts And K C P Science PU College,Vijayapur</t>
  </si>
  <si>
    <t>Chandravva</t>
  </si>
  <si>
    <t>Chandrashekhar</t>
  </si>
  <si>
    <t>Hiriyadaka udupi</t>
  </si>
  <si>
    <t>kulalshravya72@gmail.com</t>
  </si>
  <si>
    <t>PWAPS7892R</t>
  </si>
  <si>
    <t>Kulal</t>
  </si>
  <si>
    <t>Shri katileshwari house,2-57D ,80 badagabettu,Parkala,Udupi Karnataka -576107</t>
  </si>
  <si>
    <t>Parkala</t>
  </si>
  <si>
    <t>Parkala post</t>
  </si>
  <si>
    <t>English medium Parkala high school,jyothinagar,Parkala,Udupi</t>
  </si>
  <si>
    <t>Mahatma Gandhi Memo PU College,Kunjibettu,Udupi</t>
  </si>
  <si>
    <t>Sumalini</t>
  </si>
  <si>
    <t>4173 9709 5665</t>
  </si>
  <si>
    <t>BJEPM7101C</t>
  </si>
  <si>
    <t>Sathish Moolya</t>
  </si>
  <si>
    <t>GPOPM9986J</t>
  </si>
  <si>
    <t>100000+</t>
  </si>
  <si>
    <t>27-04-2004</t>
  </si>
  <si>
    <t>Manipal, Udupi</t>
  </si>
  <si>
    <t>shravyashetty246@gmail.com</t>
  </si>
  <si>
    <t>Nandini nagara DK milk union kulshekar, Mangalore</t>
  </si>
  <si>
    <t>Kulshekar, Mangalore</t>
  </si>
  <si>
    <t>Sacred heart's high school kulshekar, Mangalore</t>
  </si>
  <si>
    <t>St Aloysius autonomous college, Mangalore</t>
  </si>
  <si>
    <t>Karnataka board of the pre-University education</t>
  </si>
  <si>
    <t>Prathibha shetty</t>
  </si>
  <si>
    <t>prathibhashetty720@gmail.com</t>
  </si>
  <si>
    <t>DQCPS5837Q</t>
  </si>
  <si>
    <t>OT technician</t>
  </si>
  <si>
    <t>Prakash shetty</t>
  </si>
  <si>
    <t>Shettyprakash8165@gmail.com</t>
  </si>
  <si>
    <t>AOVPS8439L</t>
  </si>
  <si>
    <t>Dairy supervisor</t>
  </si>
  <si>
    <t>21-01-2004</t>
  </si>
  <si>
    <t>Mulleria, kasaragod</t>
  </si>
  <si>
    <t>shravyasm52@gmail.com</t>
  </si>
  <si>
    <t>SEBC/GOLLA</t>
  </si>
  <si>
    <t>MATHRU NILAYA</t>
  </si>
  <si>
    <t>KUMBADAJE</t>
  </si>
  <si>
    <t>KUMBADAJE, MOVVAR PO</t>
  </si>
  <si>
    <t>NAVAJEEVANA HIGHER SECONDARY SCHOOL PERDALA</t>
  </si>
  <si>
    <t>KERALA BOARD OF PUBLIC EXAMINATIONS</t>
  </si>
  <si>
    <t>SRI ANNAPURNESHWARI HIGHER SECONDARY SCHOOL AGALPADY</t>
  </si>
  <si>
    <t>DIRECTORATE OF HIGHER SECONDARY EDUCATION (DHSE), KERALA</t>
  </si>
  <si>
    <t>PREETHI KUMARI N</t>
  </si>
  <si>
    <t>SUNDARA M</t>
  </si>
  <si>
    <t>28-05-2005</t>
  </si>
  <si>
    <t>KARWAR</t>
  </si>
  <si>
    <t>goankarrajendra0@gmail.com</t>
  </si>
  <si>
    <t>DKPPG6854J</t>
  </si>
  <si>
    <t>KONKAN MARATHA</t>
  </si>
  <si>
    <t>134/A</t>
  </si>
  <si>
    <t>UTTAR KANNADA</t>
  </si>
  <si>
    <t>GAONKARWADA SHIRWAD</t>
  </si>
  <si>
    <t>ST MICHAEL CONVENT HIGH SCHOOL,KARWAR UTTARAKANNADA</t>
  </si>
  <si>
    <t>GOVERNMENT OF KARNATAKA</t>
  </si>
  <si>
    <t>RAVEENA RAJENDRA GAONKAR</t>
  </si>
  <si>
    <t>77956 76553</t>
  </si>
  <si>
    <t>raveenagaonkar0@gmail.com</t>
  </si>
  <si>
    <t>9145 2240 2433</t>
  </si>
  <si>
    <t>CATPG6951P</t>
  </si>
  <si>
    <t>RAJENDRA KRISHNA GAONKAR</t>
  </si>
  <si>
    <t>rajendragaonkar739@gmail.com</t>
  </si>
  <si>
    <t>5122 2261 7175</t>
  </si>
  <si>
    <t>AHUPG3747K</t>
  </si>
  <si>
    <t>PRIVATE EMPLOYEE</t>
  </si>
  <si>
    <t>shreyasputhran555@gmail.com</t>
  </si>
  <si>
    <t>2-140</t>
  </si>
  <si>
    <t>Sasthana</t>
  </si>
  <si>
    <t>Airody</t>
  </si>
  <si>
    <t>St.Anthony English medium school,sasthan</t>
  </si>
  <si>
    <t>Viveka pu college,kota</t>
  </si>
  <si>
    <t>Sumathi</t>
  </si>
  <si>
    <t>Subhas puthran</t>
  </si>
  <si>
    <t>Kakati</t>
  </si>
  <si>
    <t>94siddharthkanabargi@gmail.com</t>
  </si>
  <si>
    <t>LDQPK7262Q</t>
  </si>
  <si>
    <t>Kurab</t>
  </si>
  <si>
    <t>Belgavi</t>
  </si>
  <si>
    <t>1090/c</t>
  </si>
  <si>
    <t>Laxmi Nagar 5th cross Kakati belgavi</t>
  </si>
  <si>
    <t>Bensons English medium high school Yamanapur belgavi</t>
  </si>
  <si>
    <t>Kle independent pu college jakkeri Honda Goaves belgavi</t>
  </si>
  <si>
    <t>Manjula</t>
  </si>
  <si>
    <t>14-11-2003</t>
  </si>
  <si>
    <t>14sowmyashetty23@gmail.com</t>
  </si>
  <si>
    <t>PAXPS0222Q</t>
  </si>
  <si>
    <t>1-230 SOWMYA SADANA THIPILABETTU MANGALURU TALUKU</t>
  </si>
  <si>
    <t>Badagayedapadavu</t>
  </si>
  <si>
    <t>Rotary English Medium School,Jyothinagara, moodbidri taluku,574227</t>
  </si>
  <si>
    <t>Rotary PU college, Moodbidri, Mangalore,Dakshina Kannada</t>
  </si>
  <si>
    <t>Government of Karnataka Department Of Pre-University Education</t>
  </si>
  <si>
    <t>Mahalaxmi Shetty</t>
  </si>
  <si>
    <t>mahalaxmishetty05@gmail.com</t>
  </si>
  <si>
    <t>HBFPS2586L</t>
  </si>
  <si>
    <t>Sadananda K.Shetty</t>
  </si>
  <si>
    <t>sadanandas799@gmail.com</t>
  </si>
  <si>
    <t>DNEPS9098J</t>
  </si>
  <si>
    <t>29-06-2004</t>
  </si>
  <si>
    <t>Bantwal</t>
  </si>
  <si>
    <t>spoorthipoojary010@gmail.com</t>
  </si>
  <si>
    <t>PYRPS0508D</t>
  </si>
  <si>
    <t>#20-30, panjottu house.</t>
  </si>
  <si>
    <t>Maroor</t>
  </si>
  <si>
    <t>#20-30, panjottu house</t>
  </si>
  <si>
    <t>Rotary English Medium High School, Jyothinagara, Moodbidri, D.K district</t>
  </si>
  <si>
    <t>Sri Mahaveera PU College, Moodbidri, Mangalore taluk, Dakshina Kannada district</t>
  </si>
  <si>
    <t>Department Of Pre-university Education</t>
  </si>
  <si>
    <t>Shakunthala</t>
  </si>
  <si>
    <t>shakunthalabangera7@gmail.com</t>
  </si>
  <si>
    <t>LMLPS1402A</t>
  </si>
  <si>
    <t>Vijay suvarna</t>
  </si>
  <si>
    <t>suvarnavijaypoojary@gmail.com</t>
  </si>
  <si>
    <t>BERPV4649L</t>
  </si>
  <si>
    <t>Agriculturist</t>
  </si>
  <si>
    <t>17-03-2004</t>
  </si>
  <si>
    <t>srijanangdi@gmail.com</t>
  </si>
  <si>
    <t>EKTPA2160J</t>
  </si>
  <si>
    <t>Marata</t>
  </si>
  <si>
    <t>SHANKARA kruppe</t>
  </si>
  <si>
    <t>Harihara</t>
  </si>
  <si>
    <t>MKET LKEM English medium school Harihar</t>
  </si>
  <si>
    <t>Nutana Residential PU college Davanagere</t>
  </si>
  <si>
    <t>RR Shashikala</t>
  </si>
  <si>
    <t>Ganesh S</t>
  </si>
  <si>
    <t>15-05-2004</t>
  </si>
  <si>
    <t>sriraksha081@gmail.com</t>
  </si>
  <si>
    <t>4-27/3,berke house,tenkayedapadavu village</t>
  </si>
  <si>
    <t>Yedapadavu</t>
  </si>
  <si>
    <t>4-27/3,berke house,tenkayedapadavu</t>
  </si>
  <si>
    <t>Ideal English medium school yedapadavu</t>
  </si>
  <si>
    <t>St. Raymond's PU college vamanjoor</t>
  </si>
  <si>
    <t>Saritha suvarna</t>
  </si>
  <si>
    <t>Sriraksha081@gmail.com</t>
  </si>
  <si>
    <t>9235 2288 0052</t>
  </si>
  <si>
    <t>Businesses</t>
  </si>
  <si>
    <t>Shankar D suvarna</t>
  </si>
  <si>
    <t>9862 6475 8641</t>
  </si>
  <si>
    <t>Sringeri</t>
  </si>
  <si>
    <t>srujanbn123@gmail.com</t>
  </si>
  <si>
    <t>vokalig</t>
  </si>
  <si>
    <t>chickmagalur</t>
  </si>
  <si>
    <t>srujan nilaya, Kanchi Nagara, Honnavalli Post</t>
  </si>
  <si>
    <t>(kanchinagara)sringeri</t>
  </si>
  <si>
    <t>srujan nilaya</t>
  </si>
  <si>
    <t>honnavalli post</t>
  </si>
  <si>
    <t>jnana bharathi vidya kendra (sringeri,chikkamagaluru,577139)</t>
  </si>
  <si>
    <t>karnataka secondary education examination board</t>
  </si>
  <si>
    <t>JCBM PU COLLEGE , SRINGERI ,CHIKKAMAGALURU</t>
  </si>
  <si>
    <t>department of pre university education karnataka</t>
  </si>
  <si>
    <t>sumithra m c</t>
  </si>
  <si>
    <t>B S Nagappa</t>
  </si>
  <si>
    <t>bsnagappa@gmail.com</t>
  </si>
  <si>
    <t>24-11-2003</t>
  </si>
  <si>
    <t>srushtiicse@gmail.com</t>
  </si>
  <si>
    <t>GRPPB7673J</t>
  </si>
  <si>
    <t>UPPARA</t>
  </si>
  <si>
    <t>Palahara siddeshwara nilaya</t>
  </si>
  <si>
    <t>Channagiri</t>
  </si>
  <si>
    <t>Hanumantappa mane</t>
  </si>
  <si>
    <t>Nallur</t>
  </si>
  <si>
    <t>Taralabalu high school,Nallur 577221</t>
  </si>
  <si>
    <t>Karnataka secondary education examinition board</t>
  </si>
  <si>
    <t>Sri siddaganga pu college, siddalingeshwaranagar, Davanagere 577002</t>
  </si>
  <si>
    <t>T Kavitha</t>
  </si>
  <si>
    <t>GWSPK3995L</t>
  </si>
  <si>
    <t>Bheemappa</t>
  </si>
  <si>
    <t>CGTCB6938D</t>
  </si>
  <si>
    <t>Alvas Health center</t>
  </si>
  <si>
    <t>sudeekshashetty6@gmail.com</t>
  </si>
  <si>
    <t>2-10(1) madanjirabailu, Thodar</t>
  </si>
  <si>
    <t>Thodar/Moodabidre</t>
  </si>
  <si>
    <t>Badagumijar</t>
  </si>
  <si>
    <t>Karanataka public school mijaru moodbidre</t>
  </si>
  <si>
    <t>Alva's pu college moodbidre</t>
  </si>
  <si>
    <t>Sumithra Shetty</t>
  </si>
  <si>
    <t>8138 0955 9747</t>
  </si>
  <si>
    <t>OIZPS7419Q</t>
  </si>
  <si>
    <t>Dinakara Shetty</t>
  </si>
  <si>
    <t>2824 9766 6782</t>
  </si>
  <si>
    <t>GMRPS0588A</t>
  </si>
  <si>
    <t>22-07-2003</t>
  </si>
  <si>
    <t>sksudeep227@gmail.com</t>
  </si>
  <si>
    <t>LBIPK3838C</t>
  </si>
  <si>
    <t>Hindu ganiga</t>
  </si>
  <si>
    <t>Shivasomeshwar nagar giryal road old Hubli Hubli</t>
  </si>
  <si>
    <t>RNS Vidyaniketan /Hubli</t>
  </si>
  <si>
    <t>PC Jabin Hubli</t>
  </si>
  <si>
    <t>Department of pre University</t>
  </si>
  <si>
    <t>Chetana Yallappa Kalapur</t>
  </si>
  <si>
    <t>Yallappa Kalapur</t>
  </si>
  <si>
    <t>22-01-2004</t>
  </si>
  <si>
    <t>sumanthshettyshetty51@gmail.com</t>
  </si>
  <si>
    <t>Janani house</t>
  </si>
  <si>
    <t>Edu</t>
  </si>
  <si>
    <t>St Paul English medium school naravi</t>
  </si>
  <si>
    <t>Karnataka examination board</t>
  </si>
  <si>
    <t>St Antony pre-university college naravi</t>
  </si>
  <si>
    <t>Baby</t>
  </si>
  <si>
    <t>Shekar Shetty</t>
  </si>
  <si>
    <t>15-04-2004</t>
  </si>
  <si>
    <t>sumanthsumanthacharya8@gmail.com</t>
  </si>
  <si>
    <t>ESLPA4239Q</t>
  </si>
  <si>
    <t>Panchavati nilaya-106</t>
  </si>
  <si>
    <t>2-106 Badthimakki balkur kundapura balkur Udupi Karnataka-576211</t>
  </si>
  <si>
    <t>Balkur</t>
  </si>
  <si>
    <t>Government highschool basrur</t>
  </si>
  <si>
    <t>Bhandarkar's pu college kundapura</t>
  </si>
  <si>
    <t>Ramadevi</t>
  </si>
  <si>
    <t>8290 0708 9026</t>
  </si>
  <si>
    <t>GHEPR2936F</t>
  </si>
  <si>
    <t>Lakshman achari</t>
  </si>
  <si>
    <t>3160 9332 6934</t>
  </si>
  <si>
    <t>EWYPA7117Q</t>
  </si>
  <si>
    <t>24-02-2004</t>
  </si>
  <si>
    <t>HUBLI</t>
  </si>
  <si>
    <t>sumanth80736@gmail.com</t>
  </si>
  <si>
    <t>PRIPS6001K</t>
  </si>
  <si>
    <t>SRI SAI KRUPA Bank Colony 1st Main Opp MLA SK Basavarajan house Chitradurga</t>
  </si>
  <si>
    <t>Don Bosco State School Chitradurga</t>
  </si>
  <si>
    <t>Don Bosco State School , Kelagote Chitradurga</t>
  </si>
  <si>
    <t>DPUE</t>
  </si>
  <si>
    <t>Sridevi</t>
  </si>
  <si>
    <t>sumnths@gmail.com</t>
  </si>
  <si>
    <t>DPLPS0634K</t>
  </si>
  <si>
    <t>Srikanth K N</t>
  </si>
  <si>
    <t>srikanth4072@gmail.com</t>
  </si>
  <si>
    <t>ARHPS2967C</t>
  </si>
  <si>
    <t>16-02-2005</t>
  </si>
  <si>
    <t>1602.soorajk@gmail.com</t>
  </si>
  <si>
    <t>PYXPS0136M</t>
  </si>
  <si>
    <t>KULAL</t>
  </si>
  <si>
    <t>1-105/SHIVAKRUPA</t>
  </si>
  <si>
    <t>81.6â„…</t>
  </si>
  <si>
    <t>GOVERNMENT PU COLLEGE HIRIYADKA</t>
  </si>
  <si>
    <t>RATHNA</t>
  </si>
  <si>
    <t>DGEPR9052N</t>
  </si>
  <si>
    <t>SUNDARA KULAL</t>
  </si>
  <si>
    <t>HOAPM4302G</t>
  </si>
  <si>
    <t>HOTEL COOKING</t>
  </si>
  <si>
    <t>23-06-2004</t>
  </si>
  <si>
    <t>Kadur</t>
  </si>
  <si>
    <t>suraksha.br04@gmail.com</t>
  </si>
  <si>
    <t>Devaga</t>
  </si>
  <si>
    <t>Belagur</t>
  </si>
  <si>
    <t>Shantiniketan central school ,bittenalli,kadur(TQ),chickamagalore</t>
  </si>
  <si>
    <t>HKS pu college, Hassan</t>
  </si>
  <si>
    <t>Karanataka state board</t>
  </si>
  <si>
    <t>Sudharani</t>
  </si>
  <si>
    <t>ranganathsudharani@gmail.com</t>
  </si>
  <si>
    <t>FAQPS1845N</t>
  </si>
  <si>
    <t>Ranganatha B R</t>
  </si>
  <si>
    <t>ranganathabr15@gmail.com</t>
  </si>
  <si>
    <t>AIWPB4961H</t>
  </si>
  <si>
    <t>Malali</t>
  </si>
  <si>
    <t>sushmithaganiga30@gmail.com</t>
  </si>
  <si>
    <t>PZHPS8422K</t>
  </si>
  <si>
    <t>Sapaliga</t>
  </si>
  <si>
    <t>Athikari Bettu house</t>
  </si>
  <si>
    <t>Mogaru Village</t>
  </si>
  <si>
    <t>St.Raymond's English medium high school, Vamanjooru</t>
  </si>
  <si>
    <t>St.Raymond's PU college, Vamanjooru</t>
  </si>
  <si>
    <t>OBFPS5659D</t>
  </si>
  <si>
    <t>Ramesh</t>
  </si>
  <si>
    <t>gsapaligaramesh@gmail.com</t>
  </si>
  <si>
    <t>BSVPR2028F</t>
  </si>
  <si>
    <t>19-12-2004</t>
  </si>
  <si>
    <t>swanjithak19@gmail.com</t>
  </si>
  <si>
    <t>MZNPK5827P</t>
  </si>
  <si>
    <t>2-43,akrikatte house</t>
  </si>
  <si>
    <t>aivarnadu post and village,sullia,dakshina kannada</t>
  </si>
  <si>
    <t>KVG INTERNATIONAL PUBLIC SCHOOL MANGLORE</t>
  </si>
  <si>
    <t>KVG AMARJYOTHI PRE UNIVERSITY COLLEGE SULLIA DAKSHINA KANNADA</t>
  </si>
  <si>
    <t>DEPARTMENT OF PRE UNIVERSITY EDUCATION KARNATAKA</t>
  </si>
  <si>
    <t>JANAKI A</t>
  </si>
  <si>
    <t>KARUNAKARA GOWDA A</t>
  </si>
  <si>
    <t>AGRICULTURE</t>
  </si>
  <si>
    <t>16-07-2004</t>
  </si>
  <si>
    <t>swapnilalori14082018@gmail.com</t>
  </si>
  <si>
    <t>BELGAVI</t>
  </si>
  <si>
    <t>Sambhaji Alori at post kakati yamanapur galli Houseno. 2124 dist BELGAVI</t>
  </si>
  <si>
    <t>MIJAR</t>
  </si>
  <si>
    <t>KAKATI, BELGAUM</t>
  </si>
  <si>
    <t>PHOENIX PUBLIC RESIDENTIAL SCHOOL,BELGAUM</t>
  </si>
  <si>
    <t>CISCE</t>
  </si>
  <si>
    <t>KLE INDP PU COLLEGE</t>
  </si>
  <si>
    <t>VANASHRI SAMBHAJI ALORI</t>
  </si>
  <si>
    <t>SAMBHAJI SAKHARAM ALORI</t>
  </si>
  <si>
    <t>EX-ARMY</t>
  </si>
  <si>
    <t>30-06-2004</t>
  </si>
  <si>
    <t>labradoodle20051997@gmail.com</t>
  </si>
  <si>
    <t>PYGPS1576E</t>
  </si>
  <si>
    <t>9-112(58)</t>
  </si>
  <si>
    <t>Pranthya</t>
  </si>
  <si>
    <t>Mudbidri Pranthya</t>
  </si>
  <si>
    <t>Sri Sri Ravishankar Vidya Mandir. Mumbai(Borivali)</t>
  </si>
  <si>
    <t>Alvas PU college, mudbidri Mangalore</t>
  </si>
  <si>
    <t>Karnataka board of pre university education</t>
  </si>
  <si>
    <t>Renuka</t>
  </si>
  <si>
    <t>renukashri2@gmail.com</t>
  </si>
  <si>
    <t>BYGPS6292F</t>
  </si>
  <si>
    <t>Shrinivas</t>
  </si>
  <si>
    <t>omshabri.printers@gmail.com</t>
  </si>
  <si>
    <t>ASOPS6636A</t>
  </si>
  <si>
    <t>sweekrithishetty1@gmail.com</t>
  </si>
  <si>
    <t>QLGPS9772A</t>
  </si>
  <si>
    <t>BUNT'S</t>
  </si>
  <si>
    <t>#1-16/GONJA GUTTU HOUSE</t>
  </si>
  <si>
    <t>CHENNAITHODY VILLAGE, VAMADAPADVU POST, BANTWAL TALUK, D.K</t>
  </si>
  <si>
    <t>D.K</t>
  </si>
  <si>
    <t>CHENNAITHODY VILLAGE ,VAMADAPADVU POST, BANTWAL TALUK, D.K</t>
  </si>
  <si>
    <t>GUNASHREE VIDYALAYA ,SIDDAKATTE</t>
  </si>
  <si>
    <t>ROTARY P U COLLEGE, MOODBIDRI</t>
  </si>
  <si>
    <t>ASHA SHETTY</t>
  </si>
  <si>
    <t>ashashetty084@gmail.com</t>
  </si>
  <si>
    <t>ETOPA4195M</t>
  </si>
  <si>
    <t>HOUSE MAKER</t>
  </si>
  <si>
    <t>SURESH K SHETTY</t>
  </si>
  <si>
    <t>sureshkshetty084@gmail.com</t>
  </si>
  <si>
    <t>MWJPS3913H</t>
  </si>
  <si>
    <t>ashwinigadad3@gmail.com</t>
  </si>
  <si>
    <t>Veerashaiva lingayt</t>
  </si>
  <si>
    <t>Main road kariyat sampgaon</t>
  </si>
  <si>
    <t>Main road kariyat sampgaon belgaum</t>
  </si>
  <si>
    <t>Pattihal KS</t>
  </si>
  <si>
    <t>S G SHINTRI ENGLISH MEDIUM HIGH SCHOOL SAUNDATTI</t>
  </si>
  <si>
    <t>Alvas PU college moodbidre</t>
  </si>
  <si>
    <t>SHANTAVVA</t>
  </si>
  <si>
    <t>RUDRAPPA GADAD</t>
  </si>
  <si>
    <t>Talikoti</t>
  </si>
  <si>
    <t>tarunagarwal469@gmail.com</t>
  </si>
  <si>
    <t>EWTPA5425A</t>
  </si>
  <si>
    <t>Hindu vaishnav</t>
  </si>
  <si>
    <t>Vijayapura</t>
  </si>
  <si>
    <t>264/2a,plat no10</t>
  </si>
  <si>
    <t>264/2a,plat no 10</t>
  </si>
  <si>
    <t>Brilliant English Medium Highschool Maileshwar,Talikoti</t>
  </si>
  <si>
    <t>Excellent Science PU college ksrtc colony athani road vijayapura</t>
  </si>
  <si>
    <t>Nita Agarwal</t>
  </si>
  <si>
    <t>DNQPA9422L</t>
  </si>
  <si>
    <t>Shravankumar Agarwal</t>
  </si>
  <si>
    <t>agarwalshravan56@gmail.com</t>
  </si>
  <si>
    <t>CCQPA4578R</t>
  </si>
  <si>
    <t>4al22cs180@gmail.com</t>
  </si>
  <si>
    <t>2-170</t>
  </si>
  <si>
    <t>Kilenjuru</t>
  </si>
  <si>
    <t>KILENJARU</t>
  </si>
  <si>
    <t>SRI JAYENDRA MATRIC HR SEC SCHOOL, SURANDAI, TAMILNADU</t>
  </si>
  <si>
    <t>STATE BOARD OF SCHOOL EXAMINATIONS, TAMILNADU</t>
  </si>
  <si>
    <t>XM20R0064041102</t>
  </si>
  <si>
    <t>HILTON MATRIC HR SEC SCHOOL, OLD COURTALLAM, TAMILNADU</t>
  </si>
  <si>
    <t>MAMATHA S, 9025894110</t>
  </si>
  <si>
    <t>SANTHOSH B</t>
  </si>
  <si>
    <t>adi1410vinod@gmail.com</t>
  </si>
  <si>
    <t>Lingayath jangam</t>
  </si>
  <si>
    <t>No 1552_lingayat street,berigai</t>
  </si>
  <si>
    <t>Berigai</t>
  </si>
  <si>
    <t>No 1552_lingayat street, berigai</t>
  </si>
  <si>
    <t>Alvas English Medium High School, Moodbidre, Puthige</t>
  </si>
  <si>
    <t>Alvas pre University college, moodbidre, vidyagiri</t>
  </si>
  <si>
    <t>Jayasree</t>
  </si>
  <si>
    <t>Vinod rudrappa</t>
  </si>
  <si>
    <t>Adityaadvms@gamil.com</t>
  </si>
  <si>
    <t>Bommanahalli</t>
  </si>
  <si>
    <t>malemathvaibhavi@gmail.com</t>
  </si>
  <si>
    <t>HPKPM1348H</t>
  </si>
  <si>
    <t>#362/4,Goods shed road,Doddapete,Hosamath compound,Ranebennur</t>
  </si>
  <si>
    <t>Jain Public School,Chalageri.</t>
  </si>
  <si>
    <t>CENTRAL BORAD OF SECONDARY EDUCATION</t>
  </si>
  <si>
    <t>Global Independent PU College</t>
  </si>
  <si>
    <t>DEPARTMENT OF PRE UNIVERSITY EDUCATION.</t>
  </si>
  <si>
    <t>Nirupama</t>
  </si>
  <si>
    <t>malemathnirupama@gmail.com</t>
  </si>
  <si>
    <t>BSCPM9929H</t>
  </si>
  <si>
    <t>Vageeshaswami M</t>
  </si>
  <si>
    <t>malemathvageesh@gmail.com</t>
  </si>
  <si>
    <t>ARFPM9953J</t>
  </si>
  <si>
    <t>Revenue Inspector</t>
  </si>
  <si>
    <t>25-10-2004</t>
  </si>
  <si>
    <t>loyostonr@gmail.com</t>
  </si>
  <si>
    <t>156/2</t>
  </si>
  <si>
    <t>Bajire</t>
  </si>
  <si>
    <t>Kumbhashree English Medium School, Nittade, Venur</t>
  </si>
  <si>
    <t>Karnataka Secondary Board Education</t>
  </si>
  <si>
    <t>Sacred Heart, Madanthyar</t>
  </si>
  <si>
    <t>Vijaya Laveena Veigas</t>
  </si>
  <si>
    <t>99723 72131</t>
  </si>
  <si>
    <t>Vincent Veigas</t>
  </si>
  <si>
    <t>1,42,000</t>
  </si>
  <si>
    <t>vandana98437hiremath@gmail.com</t>
  </si>
  <si>
    <t>Hindus</t>
  </si>
  <si>
    <t>House no.306 flat Sai manjaay heights, vidhyagiri</t>
  </si>
  <si>
    <t>Near rotary bal bhavan school ,KHB colony,sandur</t>
  </si>
  <si>
    <t>Shri shaileshwara vidhya Kendra , sandur</t>
  </si>
  <si>
    <t>CBSE secondary education</t>
  </si>
  <si>
    <t>Bkg pu college ,sandur</t>
  </si>
  <si>
    <t>Bio -80</t>
  </si>
  <si>
    <t>Bio-63</t>
  </si>
  <si>
    <t>Vinoda H.M</t>
  </si>
  <si>
    <t>6436 7121 4071</t>
  </si>
  <si>
    <t>Sampath Kumar H.M</t>
  </si>
  <si>
    <t>Sampathkumar92922@ Gmail .com</t>
  </si>
  <si>
    <t>Contractor</t>
  </si>
  <si>
    <t>18-02-2005</t>
  </si>
  <si>
    <t>varshitharcse@gmail.com</t>
  </si>
  <si>
    <t>GMTPR6060Q</t>
  </si>
  <si>
    <t>Tailor rajappa house</t>
  </si>
  <si>
    <t>Taralabalu high school,Nallur</t>
  </si>
  <si>
    <t>Sri bhavanendra pu college karkala</t>
  </si>
  <si>
    <t>Sunanda H</t>
  </si>
  <si>
    <t>Rajappa P</t>
  </si>
  <si>
    <t>1,20,000</t>
  </si>
  <si>
    <t>27-03-2004</t>
  </si>
  <si>
    <t>Holebelagalu</t>
  </si>
  <si>
    <t>varunhmv@gmail.com</t>
  </si>
  <si>
    <t>IAVPM1411E</t>
  </si>
  <si>
    <t>Mijar/moodbidri</t>
  </si>
  <si>
    <t>Temple right side bidi,holebelagalu</t>
  </si>
  <si>
    <t>B,beeranahalli (post), holebelagalu</t>
  </si>
  <si>
    <t>Vivekananda lions eng med high school,holehonnur</t>
  </si>
  <si>
    <t>DVS indp pu college,pb no 98 jnanadeepika,shivamogga</t>
  </si>
  <si>
    <t>Shobha</t>
  </si>
  <si>
    <t>Mallikarjun hp</t>
  </si>
  <si>
    <t>DILPM5094Q</t>
  </si>
  <si>
    <t>30-10-2004</t>
  </si>
  <si>
    <t>Ilapura</t>
  </si>
  <si>
    <t>varunnrgowda@gmail.com</t>
  </si>
  <si>
    <t>GEQPR6826R</t>
  </si>
  <si>
    <t>Vokkaligas (Gowdas)</t>
  </si>
  <si>
    <t>Karnatak</t>
  </si>
  <si>
    <t>Ilapura Village, Nandinathapura, Piriyapatna Tq</t>
  </si>
  <si>
    <t>DTMN Memorial School,Bettadapura</t>
  </si>
  <si>
    <t>Anitha</t>
  </si>
  <si>
    <t>N R Ravi</t>
  </si>
  <si>
    <t>yogeshwara567@gmail.com</t>
  </si>
  <si>
    <t>BLMPY4097D</t>
  </si>
  <si>
    <t>#133/134, RAJARAJESHWARI LAYOUT VADDARAPALYA MYLASANDRA</t>
  </si>
  <si>
    <t>Bangalore south</t>
  </si>
  <si>
    <t>BALDWIN INDIAN HIGH SCHOOL,HSR LAYOUT, BANGALORE</t>
  </si>
  <si>
    <t>St Francis PU College, Koramangala, Bangalore</t>
  </si>
  <si>
    <t>Department of Pre-University Examinations</t>
  </si>
  <si>
    <t>Roopa C S</t>
  </si>
  <si>
    <t>roopacs25@gmail.com</t>
  </si>
  <si>
    <t>CZPPS4312D</t>
  </si>
  <si>
    <t>Anganwadi teacher</t>
  </si>
  <si>
    <t>Basavaraja k</t>
  </si>
  <si>
    <t>basavarajk72@gmail.com</t>
  </si>
  <si>
    <t>AKOPK5528M</t>
  </si>
  <si>
    <t>Lic Agent</t>
  </si>
  <si>
    <t>82K</t>
  </si>
  <si>
    <t>CHANNAPATNA</t>
  </si>
  <si>
    <t>yoghanabk479253@gmail.com</t>
  </si>
  <si>
    <t>NNBPK3677N</t>
  </si>
  <si>
    <t>Ittamadu Village</t>
  </si>
  <si>
    <t>Bidadi</t>
  </si>
  <si>
    <t>RAMANAGARA</t>
  </si>
  <si>
    <t>#128</t>
  </si>
  <si>
    <t>ITTAMADU</t>
  </si>
  <si>
    <t>Vagdevi Vilas SCHOOL ,Bidadi</t>
  </si>
  <si>
    <t>Shanthiniketan PU college, RAMANAGARA</t>
  </si>
  <si>
    <t>Bio 100</t>
  </si>
  <si>
    <t>Geetha B</t>
  </si>
  <si>
    <t>CMWPG4422J</t>
  </si>
  <si>
    <t>Balakrishna HK</t>
  </si>
  <si>
    <t>bkhittamadu@gmail.com</t>
  </si>
  <si>
    <t>FSAPK9819N</t>
  </si>
  <si>
    <t>Imphal, Manipur</t>
  </si>
  <si>
    <t>henbayumlembam10@gmail.com</t>
  </si>
  <si>
    <t>PWCPS5241A</t>
  </si>
  <si>
    <t>Uripok Haobam Dewan Leikai</t>
  </si>
  <si>
    <t>Kendriya Vidyalaya No.1 Lamphelpat, Imphal West</t>
  </si>
  <si>
    <t>Kendriya Vidyalaya No.1 Lamphelpat</t>
  </si>
  <si>
    <t>Mereena Huidrom</t>
  </si>
  <si>
    <t>mereenahuidrom@gmail.com</t>
  </si>
  <si>
    <t>Y Kapur Singh</t>
  </si>
  <si>
    <t>ANNAPURNESHWARI BAKKAYYA H</t>
  </si>
  <si>
    <t>13899G55</t>
  </si>
  <si>
    <t>vijayapura</t>
  </si>
  <si>
    <t xml:space="preserve">Female </t>
  </si>
  <si>
    <t>annapurnah797@gmail.com</t>
  </si>
  <si>
    <t>BNOPH4235E</t>
  </si>
  <si>
    <t>3B(veerashaiva Lingayat)</t>
  </si>
  <si>
    <t xml:space="preserve">karnataka </t>
  </si>
  <si>
    <t xml:space="preserve">Bagalkot </t>
  </si>
  <si>
    <t>Badagi</t>
  </si>
  <si>
    <t xml:space="preserve">Holy Saint English medium school Bilagi </t>
  </si>
  <si>
    <t xml:space="preserve">karnataka secondary education examination board </t>
  </si>
  <si>
    <t xml:space="preserve">Government polytechnic college Bilagi </t>
  </si>
  <si>
    <t>DTE</t>
  </si>
  <si>
    <t>151CS19001</t>
  </si>
  <si>
    <t xml:space="preserve">Gangubai </t>
  </si>
  <si>
    <t>ASSPH2637L</t>
  </si>
  <si>
    <t xml:space="preserve">Housewife </t>
  </si>
  <si>
    <t>Bakkayya</t>
  </si>
  <si>
    <t>AQAPH6398G</t>
  </si>
  <si>
    <t>Shikaripura</t>
  </si>
  <si>
    <t>anvethahm@gmail.com</t>
  </si>
  <si>
    <t>HBKPM7196D</t>
  </si>
  <si>
    <t>3A(Reddy)</t>
  </si>
  <si>
    <t xml:space="preserve">Karnataka </t>
  </si>
  <si>
    <t xml:space="preserve">Shivamoga </t>
  </si>
  <si>
    <t xml:space="preserve">Shikaripura </t>
  </si>
  <si>
    <t>Badhrapura</t>
  </si>
  <si>
    <t xml:space="preserve">shikaripura </t>
  </si>
  <si>
    <t>shikaripura</t>
  </si>
  <si>
    <t>badhrapura</t>
  </si>
  <si>
    <t>Sri Channamallikarjuna Vidya Samsthe</t>
  </si>
  <si>
    <t>karnataka seconadry education examination borad</t>
  </si>
  <si>
    <t>Channamallikarjuna pu college</t>
  </si>
  <si>
    <t>Mamatha</t>
  </si>
  <si>
    <t>DJMPM3024A</t>
  </si>
  <si>
    <t>Malleshappa</t>
  </si>
  <si>
    <t>BNGPM8442J</t>
  </si>
  <si>
    <t>24/09/2003</t>
  </si>
  <si>
    <t>vijayapur</t>
  </si>
  <si>
    <t>jyotibhokare2003@gmail.com</t>
  </si>
  <si>
    <t>HJUPB5413C</t>
  </si>
  <si>
    <t>CAT-1(Bhovi)</t>
  </si>
  <si>
    <t>karanataka</t>
  </si>
  <si>
    <t>Ramdurg</t>
  </si>
  <si>
    <t>Kitturu Rani Chennamma Residential School Salhalli</t>
  </si>
  <si>
    <t>121CS20015</t>
  </si>
  <si>
    <t>Sarika</t>
  </si>
  <si>
    <t>FPAPB1160J</t>
  </si>
  <si>
    <t>Dattatray</t>
  </si>
  <si>
    <t>dattubhokare@gmail.com</t>
  </si>
  <si>
    <t>AZVPB5218K</t>
  </si>
  <si>
    <t xml:space="preserve">LAKSHMI PRASAD D </t>
  </si>
  <si>
    <t>30/09/2004</t>
  </si>
  <si>
    <t>Madhugiri</t>
  </si>
  <si>
    <t>luckyprasaddyadav@gmai.com</t>
  </si>
  <si>
    <t>BKYPL3617H</t>
  </si>
  <si>
    <t>CAT-1(GOLLA)</t>
  </si>
  <si>
    <t>Tumkuru</t>
  </si>
  <si>
    <t>Doddayalkuru</t>
  </si>
  <si>
    <t>Cordial English High School Madhugiri</t>
  </si>
  <si>
    <t>karnataka secondary Education Examination Board</t>
  </si>
  <si>
    <t>Yashoda.A</t>
  </si>
  <si>
    <t>ldevaraju.yalkuru@gmail.com</t>
  </si>
  <si>
    <t>ARLPD0679E</t>
  </si>
  <si>
    <t>Devarjau.L</t>
  </si>
  <si>
    <t>ldevaraju.yelkur@gmail.com</t>
  </si>
  <si>
    <t>AHLPD0679E</t>
  </si>
  <si>
    <t>LICAgent&amp;Adviser</t>
  </si>
  <si>
    <t>sorab</t>
  </si>
  <si>
    <t>Femae</t>
  </si>
  <si>
    <t>racchurachanam29@gmail.com</t>
  </si>
  <si>
    <t>GUKPR1875L</t>
  </si>
  <si>
    <t>2A(EDIGA)</t>
  </si>
  <si>
    <t>Haragi</t>
  </si>
  <si>
    <t>Morarji Desai  Residential School manchikoppa</t>
  </si>
  <si>
    <t>139CS20019</t>
  </si>
  <si>
    <t>Danamma</t>
  </si>
  <si>
    <t>Manchappa</t>
  </si>
  <si>
    <t>DFEPN3696K</t>
  </si>
  <si>
    <t>RAKESH R PATTAR</t>
  </si>
  <si>
    <t>26/07/2002</t>
  </si>
  <si>
    <t xml:space="preserve">Jamkhandi </t>
  </si>
  <si>
    <t>rakeshpattaryt@gmail.com</t>
  </si>
  <si>
    <t>HIHPP6406H</t>
  </si>
  <si>
    <t>2A(Hindu Vishwakarma)</t>
  </si>
  <si>
    <t>konnur English medium High School Yallatti</t>
  </si>
  <si>
    <t xml:space="preserve">Karnataka secondary education examination board </t>
  </si>
  <si>
    <t xml:space="preserve">kle polytechnic mahalingpur </t>
  </si>
  <si>
    <t>511CS19015</t>
  </si>
  <si>
    <t xml:space="preserve">Rajesh </t>
  </si>
  <si>
    <t>rajupattarjkd@gmail.com</t>
  </si>
  <si>
    <t>DAHPP8507F</t>
  </si>
  <si>
    <t xml:space="preserve">Goldsmith </t>
  </si>
  <si>
    <t>15115G55</t>
  </si>
  <si>
    <t>bilagi</t>
  </si>
  <si>
    <t>sachinmundas17@gmail.com</t>
  </si>
  <si>
    <t>2A(Hindu huruhin shetty)</t>
  </si>
  <si>
    <t>Bagalkot</t>
  </si>
  <si>
    <t>Siddapur</t>
  </si>
  <si>
    <t>Government High School  Siddapur</t>
  </si>
  <si>
    <t>151CS19003</t>
  </si>
  <si>
    <t>Vishalaxi</t>
  </si>
  <si>
    <t>Iranna</t>
  </si>
  <si>
    <t>30/07/2004</t>
  </si>
  <si>
    <t>saniyavaturi@gmail.com</t>
  </si>
  <si>
    <t>4105 1590 0904</t>
  </si>
  <si>
    <t>2A(Hindu Dhanagar)</t>
  </si>
  <si>
    <t>Belagavi</t>
  </si>
  <si>
    <t>Shedbal R/S</t>
  </si>
  <si>
    <t>Sanmati Vidyalaya Shedbal</t>
  </si>
  <si>
    <t>Chanda</t>
  </si>
  <si>
    <t>‎9380704836</t>
  </si>
  <si>
    <t>chandavaturi@gmail.com</t>
  </si>
  <si>
    <t>4908 1106 2461</t>
  </si>
  <si>
    <t>ANWPV4772B</t>
  </si>
  <si>
    <t>Amitkumar</t>
  </si>
  <si>
    <t>amitkumarvaturi@gmail.com</t>
  </si>
  <si>
    <t>4315 1004 5484</t>
  </si>
  <si>
    <t>AJSPV4125E</t>
  </si>
  <si>
    <t>TTI(Govt. Employee)</t>
  </si>
  <si>
    <t>31/08/2003</t>
  </si>
  <si>
    <t>Hangal</t>
  </si>
  <si>
    <t>shravanagowri0@gmail.com</t>
  </si>
  <si>
    <t>EJGPG6895G</t>
  </si>
  <si>
    <t>3B(Veerashaiva Lingayat)</t>
  </si>
  <si>
    <t>Udri</t>
  </si>
  <si>
    <t>Government High School Udri</t>
  </si>
  <si>
    <t>139CS20026</t>
  </si>
  <si>
    <t>Shashikala</t>
  </si>
  <si>
    <t>KMVPS3639Q</t>
  </si>
  <si>
    <t>Mahesh Sidnar</t>
  </si>
  <si>
    <t>EVVPM6715G</t>
  </si>
  <si>
    <t>SNEHA V K</t>
  </si>
  <si>
    <t>Ramadurg</t>
  </si>
  <si>
    <t>snehavkhanaganvi123@gmail.com</t>
  </si>
  <si>
    <t>2A(Hindu Jadar)</t>
  </si>
  <si>
    <t>Belaganvi</t>
  </si>
  <si>
    <t>Gokak</t>
  </si>
  <si>
    <t>Gokak Education Societys Secondary School Gokak</t>
  </si>
  <si>
    <t>86.08%%</t>
  </si>
  <si>
    <t>Suvarna</t>
  </si>
  <si>
    <t>suvarnakhanaganvi@gmail.com</t>
  </si>
  <si>
    <t>Veerappa</t>
  </si>
  <si>
    <t>veerappakhanaganvi@gmail.com</t>
  </si>
  <si>
    <t>Sahakari sangh Manager</t>
  </si>
  <si>
    <t>SOUNDARYA SUDHIR SAPARE</t>
  </si>
  <si>
    <t>19/06/2003</t>
  </si>
  <si>
    <t>hubli</t>
  </si>
  <si>
    <t>female</t>
  </si>
  <si>
    <t>soundaryasapare001@gmail.con</t>
  </si>
  <si>
    <t>PROPS7738P</t>
  </si>
  <si>
    <t>2A(hindu swakulsali)</t>
  </si>
  <si>
    <t>karnataka</t>
  </si>
  <si>
    <t>dharwad</t>
  </si>
  <si>
    <t>shri vivekanand English medium school</t>
  </si>
  <si>
    <t xml:space="preserve">K H kabbur institute of engineering </t>
  </si>
  <si>
    <t>202CS19055</t>
  </si>
  <si>
    <t>shantha</t>
  </si>
  <si>
    <t>saparesrushtii@gmail.com</t>
  </si>
  <si>
    <t>EUBPS6344Q</t>
  </si>
  <si>
    <t xml:space="preserve">housewife </t>
  </si>
  <si>
    <t>sudhir</t>
  </si>
  <si>
    <t>EUBPS6346N</t>
  </si>
  <si>
    <t xml:space="preserve">business </t>
  </si>
  <si>
    <t>SRUSHTI E B</t>
  </si>
  <si>
    <t>27/07/2002</t>
  </si>
  <si>
    <t>srushtieb27@gmail.com</t>
  </si>
  <si>
    <t>RWIPS4345R</t>
  </si>
  <si>
    <t>2A(Ediga)</t>
  </si>
  <si>
    <t xml:space="preserve">Shivamogga </t>
  </si>
  <si>
    <t>Eregodu</t>
  </si>
  <si>
    <t>Tuduru</t>
  </si>
  <si>
    <t xml:space="preserve">shivamogga </t>
  </si>
  <si>
    <t xml:space="preserve">Eregodu </t>
  </si>
  <si>
    <t xml:space="preserve">Tuduru </t>
  </si>
  <si>
    <t xml:space="preserve">Government high school Tuduru </t>
  </si>
  <si>
    <t xml:space="preserve">Government residential women's polytechnic for women shivamogga </t>
  </si>
  <si>
    <t>135CS20053</t>
  </si>
  <si>
    <t xml:space="preserve">Meenakshi </t>
  </si>
  <si>
    <t>learnersrush@gmail.com</t>
  </si>
  <si>
    <t>Bhaskara EG</t>
  </si>
  <si>
    <t>HGZPB3976E</t>
  </si>
  <si>
    <t xml:space="preserve">Farmer </t>
  </si>
  <si>
    <t xml:space="preserve">Bangalore </t>
  </si>
  <si>
    <t>trishaks972@gmail.com</t>
  </si>
  <si>
    <t>QLRPS2761C</t>
  </si>
  <si>
    <t>#8,1st main road,kamalanagar</t>
  </si>
  <si>
    <t>#402,4th cross,3rd stage,4th block,jc nagar bangalore</t>
  </si>
  <si>
    <t>MES English school</t>
  </si>
  <si>
    <t xml:space="preserve">MEI polytechnic </t>
  </si>
  <si>
    <t>206ME19026</t>
  </si>
  <si>
    <t>Sudha B</t>
  </si>
  <si>
    <t>suudhab@gmail.com</t>
  </si>
  <si>
    <t>ANHPB0225C</t>
  </si>
  <si>
    <t xml:space="preserve">lab technician </t>
  </si>
  <si>
    <t>Kantharaju K</t>
  </si>
  <si>
    <t>harshithraj142001@gmail.com</t>
  </si>
  <si>
    <t>DGMPK9714C</t>
  </si>
  <si>
    <t xml:space="preserve">account assistant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</si>
</sst>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mm-dd-yyyy"/>
    <numFmt numFmtId="166" formatCode="m-d-yyyy"/>
    <numFmt numFmtId="167" formatCode="m/d/yyyy"/>
    <numFmt numFmtId="168" formatCode="mm/dd/yyyy"/>
  </numFmts>
  <fonts count="67">
    <font>
      <sz val="10.0"/>
      <color rgb="FF000000"/>
      <name val="Arial"/>
      <scheme val="minor"/>
    </font>
    <font>
      <color theme="1"/>
      <name val="Arial"/>
    </font>
    <font/>
    <font>
      <b/>
      <u/>
      <sz val="11.0"/>
      <color rgb="FF0000FF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color theme="1"/>
      <name val="Times New Roman"/>
    </font>
    <font>
      <b/>
      <sz val="11.0"/>
      <color rgb="FF0000FF"/>
      <name val="Times New Roman"/>
    </font>
    <font>
      <b/>
      <sz val="9.0"/>
      <color theme="1"/>
      <name val="Times New Roman"/>
    </font>
    <font>
      <b/>
      <sz val="9.0"/>
      <color rgb="FF0000FF"/>
      <name val="Times New Roman"/>
    </font>
    <font>
      <sz val="12.0"/>
      <color rgb="FF000000"/>
      <name val="Times New Roman"/>
    </font>
    <font>
      <color rgb="FF000000"/>
      <name val="Times New Roman"/>
    </font>
    <font>
      <color theme="1"/>
      <name val="Times New Roman"/>
    </font>
    <font>
      <b/>
      <sz val="12.0"/>
      <color rgb="FF0000FF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theme="1"/>
      <name val="Arial"/>
    </font>
    <font>
      <b/>
      <sz val="11.0"/>
      <color theme="1"/>
      <name val="Arial"/>
    </font>
    <font>
      <b/>
      <sz val="14.0"/>
      <color theme="1"/>
      <name val="Bookman Old Style"/>
    </font>
    <font>
      <b/>
      <sz val="14.0"/>
      <color theme="1"/>
      <name val="Calibri"/>
    </font>
    <font>
      <b/>
      <u/>
      <sz val="11.0"/>
      <color rgb="FF1155CC"/>
      <name val="Times New Roman"/>
    </font>
    <font>
      <b/>
      <sz val="10.0"/>
      <color theme="1"/>
      <name val="Times New Roman"/>
    </font>
    <font>
      <b/>
      <sz val="10.0"/>
      <color rgb="FF0000FF"/>
      <name val="Times New Roman"/>
    </font>
    <font>
      <b/>
      <sz val="12.0"/>
      <color theme="1"/>
      <name val="Arial"/>
    </font>
    <font>
      <b/>
      <color theme="1"/>
      <name val="Arial"/>
    </font>
    <font>
      <b/>
      <sz val="24.0"/>
      <color theme="1"/>
      <name val="Times New Roman"/>
    </font>
    <font>
      <b/>
      <color rgb="FF0000FF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b/>
      <color rgb="FF000000"/>
      <name val="Times New Roman"/>
    </font>
    <font>
      <sz val="11.0"/>
      <color theme="1"/>
      <name val="Arial"/>
    </font>
    <font>
      <b/>
      <sz val="8.0"/>
      <color rgb="FF000000"/>
      <name val="Times New Roman"/>
    </font>
    <font>
      <b/>
      <sz val="11.0"/>
      <color rgb="FF000000"/>
      <name val="Times New Roman"/>
    </font>
    <font>
      <b/>
      <sz val="8.0"/>
      <color theme="1"/>
      <name val="Times New Roman"/>
    </font>
    <font>
      <sz val="10.0"/>
      <color rgb="FF000000"/>
      <name val="&quot;Bookman Old Style&quot;"/>
    </font>
    <font>
      <sz val="10.0"/>
      <color theme="1"/>
      <name val="Arial"/>
    </font>
    <font>
      <sz val="10.0"/>
      <color theme="1"/>
      <name val="Times New Roman"/>
    </font>
    <font>
      <sz val="10.0"/>
      <color rgb="FF000000"/>
      <name val="Arial"/>
    </font>
    <font>
      <color theme="1"/>
      <name val="&quot;Times New Roman&quot;"/>
    </font>
    <font>
      <sz val="10.0"/>
      <color theme="1"/>
      <name val="&quot;Bookman Old Style&quot;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8.0"/>
      <color rgb="FF0000FF"/>
      <name val="Times New Roman"/>
    </font>
    <font>
      <sz val="10.0"/>
      <color theme="1"/>
      <name val="&quot;Times New Roman&quot;"/>
    </font>
    <font>
      <sz val="10.0"/>
      <color rgb="FF000000"/>
      <name val="&quot;Times New Roman&quot;"/>
    </font>
    <font>
      <sz val="10.0"/>
      <color rgb="FF434343"/>
      <name val="&quot;Bookman Old Style&quot;"/>
    </font>
    <font>
      <sz val="14.0"/>
      <color theme="1"/>
      <name val="Times New Roman"/>
    </font>
    <font>
      <b/>
      <u/>
      <sz val="10.0"/>
      <color rgb="FF1155CC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1.0"/>
      <color theme="1"/>
      <name val="Bookman Old Style"/>
    </font>
    <font>
      <color theme="1"/>
      <name val="Bookman Old Style"/>
    </font>
    <font>
      <color rgb="FF000000"/>
      <name val="Arial"/>
    </font>
    <font>
      <color rgb="FF0000FF"/>
      <name val="Arial"/>
    </font>
    <font>
      <b/>
      <sz val="10.0"/>
      <color theme="1"/>
      <name val="Arial"/>
    </font>
    <font>
      <b/>
      <u/>
      <sz val="10.0"/>
      <color rgb="FF1155CC"/>
      <name val="Times New Roman"/>
    </font>
    <font>
      <sz val="16.0"/>
      <color theme="1"/>
      <name val="Times New Roman"/>
    </font>
    <font>
      <sz val="10.0"/>
      <color rgb="FF434343"/>
      <name val="Times New Roman"/>
    </font>
    <font>
      <b/>
      <u/>
      <sz val="10.0"/>
      <color rgb="FF1155CC"/>
      <name val="Times New Roman"/>
    </font>
    <font>
      <b/>
      <sz val="10.0"/>
      <color rgb="FF000000"/>
      <name val="Bookman Old Style"/>
    </font>
    <font>
      <b/>
      <sz val="10.0"/>
      <color rgb="FF00B050"/>
      <name val="Times New Roman"/>
    </font>
    <font>
      <b/>
      <sz val="10.0"/>
      <color rgb="FFFF00FF"/>
      <name val="Times New Roman"/>
    </font>
    <font>
      <b/>
      <sz val="10.0"/>
      <color theme="1"/>
      <name val="Arial"/>
      <scheme val="minor"/>
    </font>
    <font>
      <sz val="10.0"/>
      <color rgb="FF000000"/>
      <name val="Calibri"/>
    </font>
    <font>
      <sz val="9.0"/>
      <color rgb="FF1F1F1F"/>
      <name val="&quot;Google Sans&quot;"/>
    </font>
    <font>
      <u/>
      <sz val="10.0"/>
      <color rgb="FF000000"/>
      <name val="Times New Roman"/>
    </font>
    <font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</fills>
  <borders count="9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000000"/>
      </bottom>
    </border>
  </borders>
  <cellStyleXfs count="1">
    <xf borderId="0" fillId="0" fontId="0" numFmtId="0" applyAlignment="1" applyFont="1"/>
  </cellStyleXfs>
  <cellXfs count="13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7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9" fillId="0" fontId="2" numFmtId="0" xfId="0" applyBorder="1" applyFont="1"/>
    <xf borderId="0" fillId="0" fontId="8" numFmtId="0" xfId="0" applyAlignment="1" applyFont="1">
      <alignment horizontal="center"/>
    </xf>
    <xf borderId="10" fillId="0" fontId="2" numFmtId="0" xfId="0" applyBorder="1" applyFont="1"/>
    <xf borderId="1" fillId="0" fontId="8" numFmtId="0" xfId="0" applyAlignment="1" applyBorder="1" applyFont="1">
      <alignment horizontal="center"/>
    </xf>
    <xf borderId="11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12" fillId="0" fontId="2" numFmtId="0" xfId="0" applyBorder="1" applyFont="1"/>
    <xf borderId="11" fillId="0" fontId="2" numFmtId="0" xfId="0" applyBorder="1" applyFont="1"/>
    <xf borderId="13" fillId="0" fontId="8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bottom" wrapText="1"/>
    </xf>
    <xf borderId="15" fillId="0" fontId="10" numFmtId="0" xfId="0" applyAlignment="1" applyBorder="1" applyFont="1">
      <alignment horizontal="left" vertical="bottom"/>
    </xf>
    <xf borderId="16" fillId="0" fontId="11" numFmtId="0" xfId="0" applyAlignment="1" applyBorder="1" applyFont="1">
      <alignment horizontal="left" vertical="bottom"/>
    </xf>
    <xf borderId="17" fillId="0" fontId="12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vertical="center"/>
    </xf>
    <xf borderId="14" fillId="2" fontId="9" numFmtId="0" xfId="0" applyAlignment="1" applyBorder="1" applyFill="1" applyFont="1">
      <alignment horizontal="center" vertical="center"/>
    </xf>
    <xf borderId="18" fillId="0" fontId="7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bottom"/>
    </xf>
    <xf borderId="19" fillId="0" fontId="12" numFmtId="0" xfId="0" applyAlignment="1" applyBorder="1" applyFont="1">
      <alignment horizontal="center" vertical="center"/>
    </xf>
    <xf borderId="20" fillId="0" fontId="12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horizontal="left" readingOrder="0" shrinkToFit="0" vertical="bottom" wrapText="1"/>
    </xf>
    <xf borderId="19" fillId="0" fontId="11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left" vertical="bottom"/>
    </xf>
    <xf borderId="16" fillId="0" fontId="11" numFmtId="0" xfId="0" applyAlignment="1" applyBorder="1" applyFont="1">
      <alignment horizontal="left" shrinkToFit="0" vertical="bottom" wrapText="1"/>
    </xf>
    <xf borderId="15" fillId="3" fontId="10" numFmtId="0" xfId="0" applyAlignment="1" applyBorder="1" applyFill="1" applyFont="1">
      <alignment horizontal="left" vertical="bottom"/>
    </xf>
    <xf borderId="16" fillId="3" fontId="11" numFmtId="0" xfId="0" applyAlignment="1" applyBorder="1" applyFont="1">
      <alignment horizontal="left" vertical="bottom"/>
    </xf>
    <xf borderId="19" fillId="3" fontId="12" numFmtId="0" xfId="0" applyAlignment="1" applyBorder="1" applyFont="1">
      <alignment horizontal="center" vertical="center"/>
    </xf>
    <xf borderId="20" fillId="3" fontId="12" numFmtId="0" xfId="0" applyAlignment="1" applyBorder="1" applyFont="1">
      <alignment horizontal="center" vertical="center"/>
    </xf>
    <xf borderId="21" fillId="3" fontId="7" numFmtId="0" xfId="0" applyAlignment="1" applyBorder="1" applyFont="1">
      <alignment horizontal="center" vertical="center"/>
    </xf>
    <xf borderId="21" fillId="3" fontId="7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1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horizontal="center" shrinkToFit="0" vertical="bottom" wrapText="1"/>
    </xf>
    <xf borderId="15" fillId="0" fontId="14" numFmtId="0" xfId="0" applyAlignment="1" applyBorder="1" applyFont="1">
      <alignment horizontal="left" vertical="bottom"/>
    </xf>
    <xf borderId="16" fillId="0" fontId="14" numFmtId="0" xfId="0" applyAlignment="1" applyBorder="1" applyFont="1">
      <alignment horizontal="left" vertical="bottom"/>
    </xf>
    <xf borderId="19" fillId="0" fontId="15" numFmtId="0" xfId="0" applyAlignment="1" applyBorder="1" applyFont="1">
      <alignment horizontal="center" vertical="center"/>
    </xf>
    <xf borderId="20" fillId="0" fontId="1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bottom"/>
    </xf>
    <xf borderId="11" fillId="0" fontId="11" numFmtId="0" xfId="0" applyAlignment="1" applyBorder="1" applyFont="1">
      <alignment horizontal="left" vertical="bottom"/>
    </xf>
    <xf borderId="23" fillId="0" fontId="12" numFmtId="0" xfId="0" applyAlignment="1" applyBorder="1" applyFont="1">
      <alignment horizontal="center" vertical="center"/>
    </xf>
    <xf borderId="24" fillId="0" fontId="12" numFmtId="0" xfId="0" applyAlignment="1" applyBorder="1" applyFont="1">
      <alignment horizontal="center" vertical="center"/>
    </xf>
    <xf borderId="25" fillId="0" fontId="7" numFmtId="0" xfId="0" applyAlignment="1" applyBorder="1" applyFont="1">
      <alignment horizontal="center" vertical="center"/>
    </xf>
    <xf borderId="24" fillId="0" fontId="12" numFmtId="0" xfId="0" applyAlignment="1" applyBorder="1" applyFont="1">
      <alignment horizontal="center" readingOrder="0" vertical="center"/>
    </xf>
    <xf borderId="25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0" fillId="0" fontId="16" numFmtId="0" xfId="0" applyAlignment="1" applyFont="1">
      <alignment vertical="bottom"/>
    </xf>
    <xf borderId="7" fillId="0" fontId="4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7" fillId="2" fontId="4" numFmtId="4" xfId="0" applyAlignment="1" applyBorder="1" applyFont="1" applyNumberFormat="1">
      <alignment horizontal="center" vertical="bottom"/>
    </xf>
    <xf borderId="1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26" fillId="0" fontId="2" numFmtId="0" xfId="0" applyBorder="1" applyFont="1"/>
    <xf borderId="0" fillId="0" fontId="4" numFmtId="0" xfId="0" applyAlignment="1" applyFont="1">
      <alignment horizontal="center" vertical="bottom"/>
    </xf>
    <xf borderId="27" fillId="0" fontId="2" numFmtId="0" xfId="0" applyBorder="1" applyFont="1"/>
    <xf borderId="11" fillId="0" fontId="5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vertical="bottom"/>
    </xf>
    <xf borderId="7" fillId="0" fontId="17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left" readingOrder="0" shrinkToFit="0" vertical="center" wrapText="1"/>
    </xf>
    <xf borderId="28" fillId="0" fontId="2" numFmtId="0" xfId="0" applyBorder="1" applyFont="1"/>
    <xf borderId="29" fillId="0" fontId="2" numFmtId="0" xfId="0" applyBorder="1" applyFont="1"/>
    <xf borderId="12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2" xfId="0" applyAlignment="1" applyBorder="1" applyFont="1" applyNumberFormat="1">
      <alignment horizontal="center"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shrinkToFit="0" vertical="bottom" wrapText="0"/>
    </xf>
    <xf borderId="0" fillId="0" fontId="16" numFmtId="0" xfId="0" applyFont="1"/>
    <xf borderId="7" fillId="0" fontId="1" numFmtId="0" xfId="0" applyAlignment="1" applyBorder="1" applyFont="1">
      <alignment horizontal="center"/>
    </xf>
    <xf borderId="2" fillId="0" fontId="20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0" fontId="2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33" fillId="0" fontId="6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13" fillId="0" fontId="21" numFmtId="0" xfId="0" applyAlignment="1" applyBorder="1" applyFont="1">
      <alignment horizontal="center" vertical="bottom"/>
    </xf>
    <xf borderId="13" fillId="0" fontId="22" numFmtId="0" xfId="0" applyAlignment="1" applyBorder="1" applyFont="1">
      <alignment horizontal="center" vertical="bottom"/>
    </xf>
    <xf borderId="13" fillId="0" fontId="21" numFmtId="0" xfId="0" applyAlignment="1" applyBorder="1" applyFont="1">
      <alignment horizontal="center" shrinkToFit="0" vertical="bottom" wrapText="1"/>
    </xf>
    <xf borderId="4" fillId="0" fontId="21" numFmtId="0" xfId="0" applyAlignment="1" applyBorder="1" applyFont="1">
      <alignment horizontal="center" shrinkToFit="0" vertical="bottom" wrapText="1"/>
    </xf>
    <xf borderId="4" fillId="0" fontId="22" numFmtId="0" xfId="0" applyAlignment="1" applyBorder="1" applyFont="1">
      <alignment horizontal="center" vertical="bottom"/>
    </xf>
    <xf borderId="17" fillId="0" fontId="4" numFmtId="0" xfId="0" applyAlignment="1" applyBorder="1" applyFont="1">
      <alignment horizontal="center" shrinkToFit="0" vertical="bottom" wrapText="1"/>
    </xf>
    <xf borderId="20" fillId="0" fontId="10" numFmtId="0" xfId="0" applyAlignment="1" applyBorder="1" applyFont="1">
      <alignment horizontal="left" vertical="bottom"/>
    </xf>
    <xf borderId="20" fillId="0" fontId="11" numFmtId="0" xfId="0" applyAlignment="1" applyBorder="1" applyFont="1">
      <alignment horizontal="left" vertical="bottom"/>
    </xf>
    <xf borderId="36" fillId="0" fontId="12" numFmtId="0" xfId="0" applyAlignment="1" applyBorder="1" applyFont="1">
      <alignment horizontal="center" vertical="bottom"/>
    </xf>
    <xf borderId="14" fillId="0" fontId="12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vertical="bottom"/>
    </xf>
    <xf borderId="37" fillId="0" fontId="7" numFmtId="0" xfId="0" applyAlignment="1" applyBorder="1" applyFont="1">
      <alignment horizontal="center" vertical="bottom"/>
    </xf>
    <xf borderId="38" fillId="0" fontId="12" numFmtId="0" xfId="0" applyAlignment="1" applyBorder="1" applyFont="1">
      <alignment horizontal="center" vertical="bottom"/>
    </xf>
    <xf borderId="3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vertical="bottom"/>
    </xf>
    <xf borderId="20" fillId="2" fontId="9" numFmtId="0" xfId="0" applyAlignment="1" applyBorder="1" applyFont="1">
      <alignment horizontal="center"/>
    </xf>
    <xf borderId="40" fillId="0" fontId="7" numFmtId="0" xfId="0" applyAlignment="1" applyBorder="1" applyFont="1">
      <alignment horizontal="center" vertical="bottom"/>
    </xf>
    <xf borderId="40" fillId="0" fontId="12" numFmtId="0" xfId="0" applyAlignment="1" applyBorder="1" applyFont="1">
      <alignment horizontal="center" vertical="bottom"/>
    </xf>
    <xf borderId="31" fillId="0" fontId="7" numFmtId="0" xfId="0" applyAlignment="1" applyBorder="1" applyFont="1">
      <alignment horizontal="center" vertical="bottom"/>
    </xf>
    <xf borderId="14" fillId="2" fontId="9" numFmtId="0" xfId="0" applyAlignment="1" applyBorder="1" applyFont="1">
      <alignment horizontal="center"/>
    </xf>
    <xf borderId="17" fillId="0" fontId="12" numFmtId="0" xfId="0" applyAlignment="1" applyBorder="1" applyFont="1">
      <alignment horizontal="center" vertical="bottom"/>
    </xf>
    <xf borderId="15" fillId="0" fontId="7" numFmtId="0" xfId="0" applyAlignment="1" applyBorder="1" applyFont="1">
      <alignment horizontal="center" vertical="bottom"/>
    </xf>
    <xf borderId="20" fillId="0" fontId="7" numFmtId="0" xfId="0" applyAlignment="1" applyBorder="1" applyFont="1">
      <alignment horizontal="center" shrinkToFit="0" vertical="bottom" wrapText="1"/>
    </xf>
    <xf borderId="31" fillId="0" fontId="7" numFmtId="0" xfId="0" applyAlignment="1" applyBorder="1" applyFont="1">
      <alignment horizontal="center" shrinkToFit="0" vertical="bottom" wrapText="1"/>
    </xf>
    <xf borderId="18" fillId="0" fontId="7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shrinkToFit="0" vertical="bottom" wrapText="1"/>
    </xf>
    <xf borderId="8" fillId="0" fontId="13" numFmtId="0" xfId="0" applyAlignment="1" applyBorder="1" applyFont="1">
      <alignment horizontal="center" vertical="bottom"/>
    </xf>
    <xf borderId="14" fillId="0" fontId="10" numFmtId="0" xfId="0" applyAlignment="1" applyBorder="1" applyFont="1">
      <alignment horizontal="left" vertical="bottom"/>
    </xf>
    <xf borderId="14" fillId="0" fontId="11" numFmtId="0" xfId="0" applyAlignment="1" applyBorder="1" applyFont="1">
      <alignment horizontal="left" vertical="bottom"/>
    </xf>
    <xf borderId="19" fillId="0" fontId="12" numFmtId="0" xfId="0" applyAlignment="1" applyBorder="1" applyFont="1">
      <alignment horizontal="center" vertical="bottom"/>
    </xf>
    <xf borderId="22" fillId="0" fontId="7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vertical="bottom"/>
    </xf>
    <xf borderId="41" fillId="0" fontId="7" numFmtId="0" xfId="0" applyAlignment="1" applyBorder="1" applyFont="1">
      <alignment horizontal="center" vertical="bottom"/>
    </xf>
    <xf borderId="41" fillId="0" fontId="7" numFmtId="0" xfId="0" applyAlignment="1" applyBorder="1" applyFont="1">
      <alignment horizontal="center" shrinkToFit="0" vertical="bottom" wrapText="1"/>
    </xf>
    <xf borderId="21" fillId="0" fontId="7" numFmtId="0" xfId="0" applyAlignment="1" applyBorder="1" applyFont="1">
      <alignment horizontal="center" vertical="bottom"/>
    </xf>
    <xf borderId="19" fillId="4" fontId="12" numFmtId="0" xfId="0" applyAlignment="1" applyBorder="1" applyFill="1" applyFont="1">
      <alignment horizontal="center" vertical="bottom"/>
    </xf>
    <xf borderId="20" fillId="4" fontId="12" numFmtId="0" xfId="0" applyAlignment="1" applyBorder="1" applyFont="1">
      <alignment horizontal="center" vertical="bottom"/>
    </xf>
    <xf borderId="14" fillId="2" fontId="9" numFmtId="0" xfId="0" applyAlignment="1" applyBorder="1" applyFont="1">
      <alignment horizontal="center" readingOrder="0"/>
    </xf>
    <xf borderId="22" fillId="4" fontId="7" numFmtId="0" xfId="0" applyAlignment="1" applyBorder="1" applyFont="1">
      <alignment horizontal="center" vertical="bottom"/>
    </xf>
    <xf borderId="36" fillId="4" fontId="12" numFmtId="0" xfId="0" applyAlignment="1" applyBorder="1" applyFont="1">
      <alignment horizontal="center" vertical="bottom"/>
    </xf>
    <xf borderId="37" fillId="4" fontId="7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21" fillId="4" fontId="7" numFmtId="0" xfId="0" applyAlignment="1" applyBorder="1" applyFont="1">
      <alignment horizontal="center" vertical="bottom"/>
    </xf>
    <xf borderId="14" fillId="0" fontId="11" numFmtId="0" xfId="0" applyAlignment="1" applyBorder="1" applyFont="1">
      <alignment horizontal="left" shrinkToFit="0" vertical="bottom" wrapText="1"/>
    </xf>
    <xf borderId="17" fillId="0" fontId="4" numFmtId="0" xfId="0" applyAlignment="1" applyBorder="1" applyFont="1">
      <alignment horizontal="center" shrinkToFit="0" wrapText="1"/>
    </xf>
    <xf borderId="27" fillId="0" fontId="12" numFmtId="0" xfId="0" applyAlignment="1" applyBorder="1" applyFont="1">
      <alignment horizontal="center" vertical="bottom"/>
    </xf>
    <xf borderId="13" fillId="0" fontId="13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/>
    </xf>
    <xf borderId="19" fillId="0" fontId="12" numFmtId="0" xfId="0" applyAlignment="1" applyBorder="1" applyFont="1">
      <alignment horizontal="center"/>
    </xf>
    <xf borderId="22" fillId="0" fontId="12" numFmtId="0" xfId="0" applyAlignment="1" applyBorder="1" applyFont="1">
      <alignment horizontal="center"/>
    </xf>
    <xf borderId="19" fillId="0" fontId="12" numFmtId="0" xfId="0" applyAlignment="1" applyBorder="1" applyFont="1">
      <alignment horizontal="center" readingOrder="0"/>
    </xf>
    <xf borderId="14" fillId="3" fontId="10" numFmtId="0" xfId="0" applyAlignment="1" applyBorder="1" applyFont="1">
      <alignment horizontal="left" vertical="bottom"/>
    </xf>
    <xf borderId="14" fillId="3" fontId="11" numFmtId="0" xfId="0" applyAlignment="1" applyBorder="1" applyFont="1">
      <alignment horizontal="left" vertical="bottom"/>
    </xf>
    <xf borderId="20" fillId="3" fontId="12" numFmtId="0" xfId="0" applyAlignment="1" applyBorder="1" applyFont="1">
      <alignment horizontal="center"/>
    </xf>
    <xf borderId="20" fillId="3" fontId="12" numFmtId="0" xfId="0" applyAlignment="1" applyBorder="1" applyFont="1">
      <alignment horizontal="center" vertical="bottom"/>
    </xf>
    <xf borderId="37" fillId="3" fontId="7" numFmtId="0" xfId="0" applyAlignment="1" applyBorder="1" applyFont="1">
      <alignment horizontal="center" vertical="bottom"/>
    </xf>
    <xf borderId="19" fillId="3" fontId="12" numFmtId="0" xfId="0" applyAlignment="1" applyBorder="1" applyFont="1">
      <alignment horizontal="center"/>
    </xf>
    <xf borderId="22" fillId="3" fontId="7" numFmtId="0" xfId="0" applyAlignment="1" applyBorder="1" applyFont="1">
      <alignment horizontal="center" vertical="bottom"/>
    </xf>
    <xf borderId="22" fillId="3" fontId="12" numFmtId="0" xfId="0" applyAlignment="1" applyBorder="1" applyFont="1">
      <alignment horizontal="center"/>
    </xf>
    <xf borderId="41" fillId="3" fontId="7" numFmtId="0" xfId="0" applyAlignment="1" applyBorder="1" applyFont="1">
      <alignment horizontal="center" vertical="bottom"/>
    </xf>
    <xf borderId="41" fillId="3" fontId="7" numFmtId="0" xfId="0" applyAlignment="1" applyBorder="1" applyFont="1">
      <alignment horizontal="center" shrinkToFit="0" vertical="bottom" wrapText="1"/>
    </xf>
    <xf borderId="21" fillId="3" fontId="7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center" shrinkToFit="0" vertical="bottom" wrapText="1"/>
    </xf>
    <xf borderId="13" fillId="3" fontId="13" numFmtId="0" xfId="0" applyAlignment="1" applyBorder="1" applyFont="1">
      <alignment horizontal="center" vertical="bottom"/>
    </xf>
    <xf borderId="20" fillId="4" fontId="12" numFmtId="0" xfId="0" applyAlignment="1" applyBorder="1" applyFont="1">
      <alignment horizontal="center"/>
    </xf>
    <xf borderId="42" fillId="0" fontId="4" numFmtId="0" xfId="0" applyAlignment="1" applyBorder="1" applyFont="1">
      <alignment horizontal="center" shrinkToFit="0" vertical="bottom" wrapText="1"/>
    </xf>
    <xf borderId="43" fillId="0" fontId="10" numFmtId="0" xfId="0" applyAlignment="1" applyBorder="1" applyFont="1">
      <alignment horizontal="left" vertical="bottom"/>
    </xf>
    <xf borderId="43" fillId="0" fontId="11" numFmtId="0" xfId="0" applyAlignment="1" applyBorder="1" applyFont="1">
      <alignment horizontal="left" vertical="bottom"/>
    </xf>
    <xf borderId="24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/>
    </xf>
    <xf borderId="24" fillId="2" fontId="9" numFmtId="0" xfId="0" applyAlignment="1" applyBorder="1" applyFont="1">
      <alignment horizontal="center"/>
    </xf>
    <xf borderId="44" fillId="0" fontId="7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/>
    </xf>
    <xf borderId="45" fillId="0" fontId="7" numFmtId="0" xfId="0" applyAlignment="1" applyBorder="1" applyFont="1">
      <alignment horizontal="center" vertical="bottom"/>
    </xf>
    <xf borderId="24" fillId="0" fontId="7" numFmtId="0" xfId="0" applyAlignment="1" applyBorder="1" applyFont="1">
      <alignment horizontal="center" shrinkToFit="0" vertical="bottom" wrapText="1"/>
    </xf>
    <xf borderId="45" fillId="0" fontId="7" numFmtId="0" xfId="0" applyAlignment="1" applyBorder="1" applyFont="1">
      <alignment horizontal="center" shrinkToFit="0" vertical="bottom" wrapText="1"/>
    </xf>
    <xf borderId="25" fillId="0" fontId="7" numFmtId="0" xfId="0" applyAlignment="1" applyBorder="1" applyFont="1">
      <alignment horizontal="center" vertical="bottom"/>
    </xf>
    <xf borderId="7" fillId="0" fontId="23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2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11" fillId="0" fontId="23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/>
    </xf>
    <xf borderId="1" fillId="0" fontId="25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0" fillId="0" fontId="5" numFmtId="2" xfId="0" applyAlignment="1" applyBorder="1" applyFont="1" applyNumberFormat="1">
      <alignment horizontal="center" shrinkToFit="0" vertical="center" wrapText="1"/>
    </xf>
    <xf borderId="8" fillId="0" fontId="6" numFmtId="0" xfId="0" applyAlignment="1" applyBorder="1" applyFont="1">
      <alignment horizontal="center"/>
    </xf>
    <xf borderId="8" fillId="0" fontId="26" numFmtId="0" xfId="0" applyAlignment="1" applyBorder="1" applyFont="1">
      <alignment horizontal="center"/>
    </xf>
    <xf borderId="8" fillId="0" fontId="6" numFmtId="0" xfId="0" applyAlignment="1" applyBorder="1" applyFont="1">
      <alignment horizontal="center" shrinkToFit="0" wrapText="1"/>
    </xf>
    <xf borderId="46" fillId="0" fontId="27" numFmtId="0" xfId="0" applyAlignment="1" applyBorder="1" applyFont="1">
      <alignment vertical="bottom"/>
    </xf>
    <xf borderId="46" fillId="0" fontId="15" numFmtId="0" xfId="0" applyAlignment="1" applyBorder="1" applyFont="1">
      <alignment vertical="bottom"/>
    </xf>
    <xf borderId="38" fillId="0" fontId="15" numFmtId="0" xfId="0" applyAlignment="1" applyBorder="1" applyFont="1">
      <alignment horizontal="center" vertical="center"/>
    </xf>
    <xf borderId="47" fillId="0" fontId="15" numFmtId="0" xfId="0" applyAlignment="1" applyBorder="1" applyFont="1">
      <alignment horizontal="center" vertical="center"/>
    </xf>
    <xf borderId="47" fillId="0" fontId="7" numFmtId="0" xfId="0" applyAlignment="1" applyBorder="1" applyFont="1">
      <alignment horizontal="center" vertical="center"/>
    </xf>
    <xf borderId="32" fillId="0" fontId="7" numFmtId="0" xfId="0" applyAlignment="1" applyBorder="1" applyFont="1">
      <alignment horizontal="center" vertical="center"/>
    </xf>
    <xf borderId="47" fillId="2" fontId="7" numFmtId="0" xfId="0" applyAlignment="1" applyBorder="1" applyFont="1">
      <alignment horizontal="center" vertical="center"/>
    </xf>
    <xf borderId="32" fillId="0" fontId="7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2" xfId="0" applyAlignment="1" applyBorder="1" applyFont="1" applyNumberFormat="1">
      <alignment horizontal="center" shrinkToFit="0" vertical="center" wrapText="1"/>
    </xf>
    <xf borderId="6" fillId="0" fontId="1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center" vertical="center"/>
    </xf>
    <xf borderId="36" fillId="0" fontId="15" numFmtId="0" xfId="0" applyAlignment="1" applyBorder="1" applyFont="1">
      <alignment horizontal="center" readingOrder="0" vertical="center"/>
    </xf>
    <xf borderId="36" fillId="0" fontId="15" numFmtId="0" xfId="0" applyAlignment="1" applyBorder="1" applyFont="1">
      <alignment horizontal="center" vertical="center"/>
    </xf>
    <xf borderId="46" fillId="0" fontId="7" numFmtId="0" xfId="0" applyAlignment="1" applyBorder="1" applyFont="1">
      <alignment horizontal="center" vertical="center"/>
    </xf>
    <xf borderId="46" fillId="0" fontId="7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2" xfId="0" applyAlignment="1" applyBorder="1" applyFont="1" applyNumberFormat="1">
      <alignment horizontal="center" shrinkToFit="0" vertical="center" wrapText="1"/>
    </xf>
    <xf borderId="8" fillId="0" fontId="13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46" fillId="0" fontId="15" numFmtId="0" xfId="0" applyAlignment="1" applyBorder="1" applyFont="1">
      <alignment shrinkToFit="0" vertical="bottom" wrapText="1"/>
    </xf>
    <xf borderId="17" fillId="4" fontId="15" numFmtId="0" xfId="0" applyAlignment="1" applyBorder="1" applyFont="1">
      <alignment horizontal="center" vertical="center"/>
    </xf>
    <xf borderId="36" fillId="4" fontId="15" numFmtId="0" xfId="0" applyAlignment="1" applyBorder="1" applyFont="1">
      <alignment horizontal="center" vertical="center"/>
    </xf>
    <xf borderId="47" fillId="0" fontId="7" numFmtId="0" xfId="0" applyAlignment="1" applyBorder="1" applyFont="1">
      <alignment horizontal="center" readingOrder="0" vertical="center"/>
    </xf>
    <xf borderId="46" fillId="4" fontId="7" numFmtId="0" xfId="0" applyAlignment="1" applyBorder="1" applyFont="1">
      <alignment horizontal="center" vertical="center"/>
    </xf>
    <xf borderId="47" fillId="2" fontId="7" numFmtId="0" xfId="0" applyAlignment="1" applyBorder="1" applyFont="1">
      <alignment horizontal="center" readingOrder="0" vertical="center"/>
    </xf>
    <xf borderId="36" fillId="4" fontId="15" numFmtId="0" xfId="0" applyAlignment="1" applyBorder="1" applyFont="1">
      <alignment horizontal="center" readingOrder="0" vertical="center"/>
    </xf>
    <xf borderId="8" fillId="5" fontId="4" numFmtId="0" xfId="0" applyAlignment="1" applyBorder="1" applyFill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8" fillId="0" fontId="5" numFmtId="2" xfId="0" applyAlignment="1" applyBorder="1" applyFont="1" applyNumberFormat="1">
      <alignment horizontal="center" shrinkToFit="0" vertical="center" wrapText="1"/>
    </xf>
    <xf borderId="8" fillId="0" fontId="7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46" fillId="6" fontId="27" numFmtId="0" xfId="0" applyAlignment="1" applyBorder="1" applyFill="1" applyFont="1">
      <alignment vertical="bottom"/>
    </xf>
    <xf borderId="46" fillId="6" fontId="15" numFmtId="0" xfId="0" applyAlignment="1" applyBorder="1" applyFont="1">
      <alignment vertical="bottom"/>
    </xf>
    <xf borderId="17" fillId="6" fontId="15" numFmtId="0" xfId="0" applyAlignment="1" applyBorder="1" applyFont="1">
      <alignment horizontal="center" vertical="center"/>
    </xf>
    <xf borderId="36" fillId="6" fontId="15" numFmtId="0" xfId="0" applyAlignment="1" applyBorder="1" applyFont="1">
      <alignment horizontal="center" vertical="center"/>
    </xf>
    <xf borderId="46" fillId="6" fontId="7" numFmtId="0" xfId="0" applyAlignment="1" applyBorder="1" applyFont="1">
      <alignment horizontal="center" vertical="center"/>
    </xf>
    <xf borderId="46" fillId="6" fontId="7" numFmtId="0" xfId="0" applyAlignment="1" applyBorder="1" applyFont="1">
      <alignment horizontal="center" shrinkToFit="0" vertical="center" wrapText="1"/>
    </xf>
    <xf borderId="8" fillId="6" fontId="4" numFmtId="0" xfId="0" applyAlignment="1" applyBorder="1" applyFont="1">
      <alignment horizontal="center" shrinkToFit="0" vertical="center" wrapText="1"/>
    </xf>
    <xf borderId="8" fillId="6" fontId="4" numFmtId="2" xfId="0" applyAlignment="1" applyBorder="1" applyFont="1" applyNumberFormat="1">
      <alignment horizontal="center" shrinkToFit="0" vertical="center" wrapText="1"/>
    </xf>
    <xf borderId="8" fillId="6" fontId="13" numFmtId="0" xfId="0" applyAlignment="1" applyBorder="1" applyFont="1">
      <alignment horizontal="center" vertical="center"/>
    </xf>
    <xf borderId="8" fillId="6" fontId="4" numFmtId="0" xfId="0" applyAlignment="1" applyBorder="1" applyFont="1">
      <alignment horizontal="center" vertical="center"/>
    </xf>
    <xf borderId="36" fillId="2" fontId="15" numFmtId="0" xfId="0" applyAlignment="1" applyBorder="1" applyFont="1">
      <alignment horizontal="center" vertical="center"/>
    </xf>
    <xf borderId="8" fillId="0" fontId="15" numFmtId="0" xfId="0" applyAlignment="1" applyBorder="1" applyFont="1">
      <alignment vertical="bottom"/>
    </xf>
    <xf borderId="42" fillId="0" fontId="15" numFmtId="0" xfId="0" applyAlignment="1" applyBorder="1" applyFont="1">
      <alignment horizontal="center" vertical="center"/>
    </xf>
    <xf borderId="26" fillId="0" fontId="15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0" fillId="0" fontId="1" numFmtId="2" xfId="0" applyAlignment="1" applyFont="1" applyNumberFormat="1">
      <alignment vertical="bottom"/>
    </xf>
    <xf borderId="5" fillId="0" fontId="4" numFmtId="0" xfId="0" applyAlignment="1" applyBorder="1" applyFont="1">
      <alignment horizontal="center" vertical="bottom"/>
    </xf>
    <xf borderId="5" fillId="2" fontId="4" numFmtId="2" xfId="0" applyAlignment="1" applyBorder="1" applyFont="1" applyNumberFormat="1">
      <alignment horizontal="center" vertical="bottom"/>
    </xf>
    <xf borderId="5" fillId="2" fontId="4" numFmtId="4" xfId="0" applyAlignment="1" applyBorder="1" applyFont="1" applyNumberFormat="1">
      <alignment horizontal="center" vertical="bottom"/>
    </xf>
    <xf borderId="5" fillId="2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3" fontId="5" numFmtId="0" xfId="0" applyAlignment="1" applyFont="1">
      <alignment horizontal="center" vertical="center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vertical="bottom"/>
    </xf>
    <xf borderId="0" fillId="0" fontId="1" numFmtId="2" xfId="0" applyFont="1" applyNumberFormat="1"/>
    <xf borderId="0" fillId="0" fontId="5" numFmtId="0" xfId="0" applyAlignment="1" applyFont="1">
      <alignment horizontal="center" shrinkToFit="0" vertical="center" wrapText="1"/>
    </xf>
    <xf borderId="7" fillId="0" fontId="28" numFmtId="0" xfId="0" applyAlignment="1" applyBorder="1" applyFont="1">
      <alignment horizontal="center"/>
    </xf>
    <xf borderId="7" fillId="0" fontId="4" numFmtId="0" xfId="0" applyAlignment="1" applyBorder="1" applyFont="1">
      <alignment horizontal="center" shrinkToFit="0" wrapText="1"/>
    </xf>
    <xf borderId="10" fillId="0" fontId="7" numFmtId="2" xfId="0" applyAlignment="1" applyBorder="1" applyFont="1" applyNumberFormat="1">
      <alignment horizontal="center" shrinkToFit="0" vertical="center" wrapText="1"/>
    </xf>
    <xf borderId="7" fillId="0" fontId="29" numFmtId="0" xfId="0" applyAlignment="1" applyBorder="1" applyFont="1">
      <alignment horizontal="center" shrinkToFit="0" wrapText="0"/>
    </xf>
    <xf borderId="13" fillId="0" fontId="6" numFmtId="0" xfId="0" applyAlignment="1" applyBorder="1" applyFont="1">
      <alignment horizontal="center"/>
    </xf>
    <xf borderId="13" fillId="0" fontId="26" numFmtId="0" xfId="0" applyAlignment="1" applyBorder="1" applyFont="1">
      <alignment horizontal="center"/>
    </xf>
    <xf borderId="13" fillId="0" fontId="6" numFmtId="0" xfId="0" applyAlignment="1" applyBorder="1" applyFont="1">
      <alignment horizontal="center" shrinkToFit="0" wrapText="1"/>
    </xf>
    <xf borderId="13" fillId="0" fontId="7" numFmtId="0" xfId="0" applyAlignment="1" applyBorder="1" applyFont="1">
      <alignment horizontal="center"/>
    </xf>
    <xf borderId="22" fillId="0" fontId="14" numFmtId="0" xfId="0" applyAlignment="1" applyBorder="1" applyFont="1">
      <alignment horizontal="left" shrinkToFit="0" vertical="bottom" wrapText="1"/>
    </xf>
    <xf borderId="36" fillId="0" fontId="7" numFmtId="0" xfId="0" applyAlignment="1" applyBorder="1" applyFont="1">
      <alignment horizontal="center" vertical="center"/>
    </xf>
    <xf borderId="36" fillId="2" fontId="7" numFmtId="0" xfId="0" applyAlignment="1" applyBorder="1" applyFont="1">
      <alignment horizontal="center" vertical="center"/>
    </xf>
    <xf borderId="8" fillId="0" fontId="13" numFmtId="2" xfId="0" applyAlignment="1" applyBorder="1" applyFont="1" applyNumberFormat="1">
      <alignment horizontal="center" vertical="center"/>
    </xf>
    <xf borderId="15" fillId="0" fontId="14" numFmtId="0" xfId="0" applyAlignment="1" applyBorder="1" applyFont="1">
      <alignment horizontal="left" shrinkToFit="0" vertical="bottom" wrapText="1"/>
    </xf>
    <xf borderId="17" fillId="0" fontId="15" numFmtId="0" xfId="0" applyAlignment="1" applyBorder="1" applyFont="1">
      <alignment horizontal="center" readingOrder="0" vertical="center"/>
    </xf>
    <xf borderId="15" fillId="6" fontId="14" numFmtId="0" xfId="0" applyAlignment="1" applyBorder="1" applyFont="1">
      <alignment horizontal="left" shrinkToFit="0" vertical="bottom" wrapText="1"/>
    </xf>
    <xf borderId="8" fillId="6" fontId="13" numFmtId="2" xfId="0" applyAlignment="1" applyBorder="1" applyFont="1" applyNumberFormat="1">
      <alignment horizontal="center" vertical="center"/>
    </xf>
    <xf borderId="36" fillId="4" fontId="7" numFmtId="0" xfId="0" applyAlignment="1" applyBorder="1" applyFont="1">
      <alignment horizontal="center" vertical="center"/>
    </xf>
    <xf borderId="36" fillId="4" fontId="7" numFmtId="0" xfId="0" applyAlignment="1" applyBorder="1" applyFont="1">
      <alignment horizontal="center" readingOrder="0" vertical="center"/>
    </xf>
    <xf borderId="46" fillId="4" fontId="7" numFmtId="0" xfId="0" applyAlignment="1" applyBorder="1" applyFont="1">
      <alignment horizontal="center" shrinkToFit="0" vertical="center" wrapText="1"/>
    </xf>
    <xf borderId="8" fillId="0" fontId="7" numFmtId="2" xfId="0" applyAlignment="1" applyBorder="1" applyFont="1" applyNumberFormat="1">
      <alignment horizontal="center" vertical="center"/>
    </xf>
    <xf borderId="43" fillId="0" fontId="4" numFmtId="0" xfId="0" applyAlignment="1" applyBorder="1" applyFont="1">
      <alignment horizontal="center" shrinkToFit="0" vertical="bottom" wrapText="1"/>
    </xf>
    <xf borderId="48" fillId="0" fontId="14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2" fontId="9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13" numFmtId="0" xfId="0" applyAlignment="1" applyFont="1">
      <alignment horizontal="center"/>
    </xf>
    <xf borderId="0" fillId="0" fontId="13" numFmtId="2" xfId="0" applyAlignment="1" applyFont="1" applyNumberFormat="1">
      <alignment horizontal="center"/>
    </xf>
    <xf borderId="0" fillId="0" fontId="30" numFmtId="0" xfId="0" applyAlignment="1" applyFont="1">
      <alignment shrinkToFit="0" vertical="bottom" wrapText="1"/>
    </xf>
    <xf borderId="7" fillId="2" fontId="4" numFmtId="2" xfId="0" applyAlignment="1" applyBorder="1" applyFont="1" applyNumberFormat="1">
      <alignment horizontal="center" vertical="bottom"/>
    </xf>
    <xf borderId="1" fillId="0" fontId="16" numFmtId="0" xfId="0" applyAlignment="1" applyBorder="1" applyFont="1">
      <alignment vertical="bottom"/>
    </xf>
    <xf borderId="1" fillId="0" fontId="30" numFmtId="0" xfId="0" applyAlignment="1" applyBorder="1" applyFont="1">
      <alignment shrinkToFit="0" vertical="bottom" wrapText="1"/>
    </xf>
    <xf borderId="0" fillId="3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shrinkToFit="0" vertical="bottom" wrapText="1"/>
    </xf>
    <xf borderId="1" fillId="0" fontId="5" numFmtId="2" xfId="0" applyAlignment="1" applyBorder="1" applyFont="1" applyNumberFormat="1">
      <alignment horizontal="center" shrinkToFit="0" vertical="bottom" wrapText="1"/>
    </xf>
    <xf borderId="0" fillId="0" fontId="30" numFmtId="0" xfId="0" applyAlignment="1" applyFont="1">
      <alignment shrinkToFit="0" wrapText="1"/>
    </xf>
    <xf borderId="10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3" fillId="0" fontId="31" numFmtId="0" xfId="0" applyAlignment="1" applyBorder="1" applyFont="1">
      <alignment horizontal="center" readingOrder="0" shrinkToFit="0" vertical="center" wrapText="1"/>
    </xf>
    <xf borderId="49" fillId="0" fontId="7" numFmtId="0" xfId="0" applyAlignment="1" applyBorder="1" applyFont="1">
      <alignment horizontal="center" shrinkToFit="0" vertical="center" wrapText="1"/>
    </xf>
    <xf borderId="49" fillId="0" fontId="5" numFmtId="0" xfId="0" applyAlignment="1" applyBorder="1" applyFont="1">
      <alignment horizontal="center" shrinkToFit="0" vertical="center" wrapText="1"/>
    </xf>
    <xf borderId="50" fillId="0" fontId="2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bottom"/>
    </xf>
    <xf borderId="13" fillId="0" fontId="32" numFmtId="0" xfId="0" applyAlignment="1" applyBorder="1" applyFont="1">
      <alignment horizontal="center" readingOrder="0" shrinkToFit="0" vertical="center" wrapText="1"/>
    </xf>
    <xf borderId="51" fillId="0" fontId="2" numFmtId="0" xfId="0" applyBorder="1" applyFont="1"/>
    <xf borderId="52" fillId="0" fontId="2" numFmtId="0" xfId="0" applyBorder="1" applyFont="1"/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shrinkToFit="0" vertical="center" wrapText="1"/>
    </xf>
    <xf borderId="8" fillId="0" fontId="33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4" fillId="0" fontId="2" numFmtId="0" xfId="0" applyBorder="1" applyFont="1"/>
    <xf borderId="18" fillId="0" fontId="2" numFmtId="0" xfId="0" applyBorder="1" applyFont="1"/>
    <xf borderId="14" fillId="0" fontId="21" numFmtId="0" xfId="0" applyAlignment="1" applyBorder="1" applyFont="1">
      <alignment horizontal="center" shrinkToFit="0" vertical="bottom" wrapText="1"/>
    </xf>
    <xf borderId="20" fillId="0" fontId="34" numFmtId="0" xfId="0" applyAlignment="1" applyBorder="1" applyFont="1">
      <alignment horizontal="center" readingOrder="0" vertical="bottom"/>
    </xf>
    <xf borderId="53" fillId="0" fontId="34" numFmtId="0" xfId="0" applyAlignment="1" applyBorder="1" applyFont="1">
      <alignment horizontal="left" readingOrder="0" vertical="bottom"/>
    </xf>
    <xf borderId="38" fillId="2" fontId="35" numFmtId="0" xfId="0" applyAlignment="1" applyBorder="1" applyFont="1">
      <alignment horizontal="center" vertical="bottom"/>
    </xf>
    <xf borderId="47" fillId="2" fontId="35" numFmtId="0" xfId="0" applyAlignment="1" applyBorder="1" applyFont="1">
      <alignment horizontal="center" vertical="bottom"/>
    </xf>
    <xf borderId="14" fillId="0" fontId="36" numFmtId="0" xfId="0" applyAlignment="1" applyBorder="1" applyFont="1">
      <alignment horizontal="center" vertical="center"/>
    </xf>
    <xf borderId="14" fillId="0" fontId="22" numFmtId="0" xfId="0" applyAlignment="1" applyBorder="1" applyFont="1">
      <alignment horizontal="center" vertical="center"/>
    </xf>
    <xf borderId="46" fillId="0" fontId="22" numFmtId="0" xfId="0" applyAlignment="1" applyBorder="1" applyFont="1">
      <alignment horizontal="center" vertical="center"/>
    </xf>
    <xf borderId="31" fillId="2" fontId="35" numFmtId="0" xfId="0" applyAlignment="1" applyBorder="1" applyFont="1">
      <alignment horizontal="center" vertical="bottom"/>
    </xf>
    <xf borderId="14" fillId="2" fontId="22" numFmtId="0" xfId="0" applyAlignment="1" applyBorder="1" applyFont="1">
      <alignment horizontal="center" vertical="center"/>
    </xf>
    <xf borderId="30" fillId="2" fontId="35" numFmtId="0" xfId="0" applyAlignment="1" applyBorder="1" applyFont="1">
      <alignment horizontal="center" vertical="bottom"/>
    </xf>
    <xf borderId="14" fillId="2" fontId="35" numFmtId="0" xfId="0" applyAlignment="1" applyBorder="1" applyFont="1">
      <alignment horizontal="center" vertical="bottom"/>
    </xf>
    <xf borderId="15" fillId="0" fontId="22" numFmtId="0" xfId="0" applyAlignment="1" applyBorder="1" applyFont="1">
      <alignment horizontal="center" vertical="center"/>
    </xf>
    <xf borderId="39" fillId="2" fontId="35" numFmtId="0" xfId="0" applyAlignment="1" applyBorder="1" applyFont="1">
      <alignment horizontal="center" vertical="bottom"/>
    </xf>
    <xf borderId="39" fillId="0" fontId="36" numFmtId="0" xfId="0" applyAlignment="1" applyBorder="1" applyFont="1">
      <alignment horizontal="center" vertical="center"/>
    </xf>
    <xf borderId="39" fillId="2" fontId="22" numFmtId="0" xfId="0" applyAlignment="1" applyBorder="1" applyFont="1">
      <alignment horizontal="center" vertical="center"/>
    </xf>
    <xf borderId="40" fillId="0" fontId="22" numFmtId="0" xfId="0" applyAlignment="1" applyBorder="1" applyFont="1">
      <alignment horizontal="center" vertical="center"/>
    </xf>
    <xf borderId="54" fillId="0" fontId="22" numFmtId="0" xfId="0" applyAlignment="1" applyBorder="1" applyFont="1">
      <alignment horizontal="center" shrinkToFit="0" vertical="center" wrapText="1"/>
    </xf>
    <xf borderId="38" fillId="2" fontId="37" numFmtId="0" xfId="0" applyAlignment="1" applyBorder="1" applyFont="1">
      <alignment horizontal="center" readingOrder="0" shrinkToFit="0" vertical="bottom" wrapText="0"/>
    </xf>
    <xf borderId="20" fillId="0" fontId="22" numFmtId="0" xfId="0" applyAlignment="1" applyBorder="1" applyFont="1">
      <alignment horizontal="center" vertical="center"/>
    </xf>
    <xf borderId="20" fillId="0" fontId="22" numFmtId="164" xfId="0" applyAlignment="1" applyBorder="1" applyFont="1" applyNumberFormat="1">
      <alignment horizontal="center" vertical="center"/>
    </xf>
    <xf borderId="20" fillId="0" fontId="21" numFmtId="0" xfId="0" applyAlignment="1" applyBorder="1" applyFont="1">
      <alignment horizontal="center" vertical="center"/>
    </xf>
    <xf borderId="21" fillId="0" fontId="21" numFmtId="0" xfId="0" applyAlignment="1" applyBorder="1" applyFont="1">
      <alignment horizontal="center" vertical="center"/>
    </xf>
    <xf borderId="14" fillId="0" fontId="34" numFmtId="0" xfId="0" applyAlignment="1" applyBorder="1" applyFont="1">
      <alignment horizontal="center" readingOrder="0" vertical="bottom"/>
    </xf>
    <xf borderId="36" fillId="0" fontId="34" numFmtId="0" xfId="0" applyAlignment="1" applyBorder="1" applyFont="1">
      <alignment horizontal="left" readingOrder="0" vertical="bottom"/>
    </xf>
    <xf borderId="17" fillId="4" fontId="35" numFmtId="0" xfId="0" applyAlignment="1" applyBorder="1" applyFont="1">
      <alignment horizontal="center" vertical="bottom"/>
    </xf>
    <xf borderId="36" fillId="4" fontId="35" numFmtId="0" xfId="0" applyAlignment="1" applyBorder="1" applyFont="1">
      <alignment horizontal="center" readingOrder="0" vertical="bottom"/>
    </xf>
    <xf borderId="20" fillId="4" fontId="36" numFmtId="0" xfId="0" applyAlignment="1" applyBorder="1" applyFont="1">
      <alignment horizontal="center" vertical="center"/>
    </xf>
    <xf borderId="20" fillId="4" fontId="22" numFmtId="0" xfId="0" applyAlignment="1" applyBorder="1" applyFont="1">
      <alignment horizontal="center" readingOrder="0" vertical="center"/>
    </xf>
    <xf borderId="46" fillId="4" fontId="22" numFmtId="0" xfId="0" applyAlignment="1" applyBorder="1" applyFont="1">
      <alignment horizontal="center" vertical="center"/>
    </xf>
    <xf borderId="17" fillId="0" fontId="35" numFmtId="0" xfId="0" applyAlignment="1" applyBorder="1" applyFont="1">
      <alignment horizontal="center" vertical="bottom"/>
    </xf>
    <xf borderId="37" fillId="0" fontId="35" numFmtId="0" xfId="0" applyAlignment="1" applyBorder="1" applyFont="1">
      <alignment horizontal="center" readingOrder="0" vertical="bottom"/>
    </xf>
    <xf borderId="20" fillId="0" fontId="36" numFmtId="0" xfId="0" applyAlignment="1" applyBorder="1" applyFont="1">
      <alignment horizontal="center" vertical="center"/>
    </xf>
    <xf borderId="16" fillId="2" fontId="35" numFmtId="0" xfId="0" applyAlignment="1" applyBorder="1" applyFont="1">
      <alignment horizontal="center" vertical="bottom"/>
    </xf>
    <xf borderId="20" fillId="2" fontId="35" numFmtId="0" xfId="0" applyAlignment="1" applyBorder="1" applyFont="1">
      <alignment horizontal="center" vertical="bottom"/>
    </xf>
    <xf borderId="20" fillId="2" fontId="22" numFmtId="0" xfId="0" applyAlignment="1" applyBorder="1" applyFont="1">
      <alignment horizontal="center" vertical="center"/>
    </xf>
    <xf borderId="22" fillId="0" fontId="22" numFmtId="0" xfId="0" applyAlignment="1" applyBorder="1" applyFont="1">
      <alignment horizontal="center" vertical="center"/>
    </xf>
    <xf borderId="19" fillId="7" fontId="35" numFmtId="0" xfId="0" applyAlignment="1" applyBorder="1" applyFill="1" applyFont="1">
      <alignment horizontal="center" vertical="bottom"/>
    </xf>
    <xf borderId="20" fillId="7" fontId="35" numFmtId="0" xfId="0" applyAlignment="1" applyBorder="1" applyFont="1">
      <alignment horizontal="center" readingOrder="0" vertical="bottom"/>
    </xf>
    <xf borderId="20" fillId="7" fontId="36" numFmtId="0" xfId="0" applyAlignment="1" applyBorder="1" applyFont="1">
      <alignment horizontal="center" vertical="center"/>
    </xf>
    <xf borderId="19" fillId="2" fontId="35" numFmtId="0" xfId="0" applyAlignment="1" applyBorder="1" applyFont="1">
      <alignment horizontal="center" vertical="bottom"/>
    </xf>
    <xf borderId="19" fillId="4" fontId="35" numFmtId="0" xfId="0" applyAlignment="1" applyBorder="1" applyFont="1">
      <alignment horizontal="center" vertical="bottom"/>
    </xf>
    <xf borderId="20" fillId="4" fontId="35" numFmtId="0" xfId="0" applyAlignment="1" applyBorder="1" applyFont="1">
      <alignment horizontal="center" readingOrder="0" vertical="bottom"/>
    </xf>
    <xf borderId="20" fillId="4" fontId="22" numFmtId="0" xfId="0" applyAlignment="1" applyBorder="1" applyFont="1">
      <alignment horizontal="center" vertical="center"/>
    </xf>
    <xf borderId="22" fillId="4" fontId="22" numFmtId="0" xfId="0" applyAlignment="1" applyBorder="1" applyFont="1">
      <alignment horizontal="center" vertical="center"/>
    </xf>
    <xf borderId="21" fillId="0" fontId="22" numFmtId="0" xfId="0" applyAlignment="1" applyBorder="1" applyFont="1">
      <alignment horizontal="center" shrinkToFit="0" vertical="center" wrapText="1"/>
    </xf>
    <xf borderId="17" fillId="2" fontId="37" numFmtId="0" xfId="0" applyAlignment="1" applyBorder="1" applyFont="1">
      <alignment horizontal="center" readingOrder="0" shrinkToFit="0" vertical="bottom" wrapText="0"/>
    </xf>
    <xf borderId="17" fillId="2" fontId="35" numFmtId="0" xfId="0" applyAlignment="1" applyBorder="1" applyFont="1">
      <alignment horizontal="center" vertical="bottom"/>
    </xf>
    <xf borderId="36" fillId="2" fontId="35" numFmtId="0" xfId="0" applyAlignment="1" applyBorder="1" applyFont="1">
      <alignment horizontal="center" vertical="bottom"/>
    </xf>
    <xf borderId="37" fillId="2" fontId="35" numFmtId="0" xfId="0" applyAlignment="1" applyBorder="1" applyFont="1">
      <alignment horizontal="center" vertical="bottom"/>
    </xf>
    <xf borderId="36" fillId="2" fontId="35" numFmtId="0" xfId="0" applyAlignment="1" applyBorder="1" applyFont="1">
      <alignment horizontal="center" vertical="bottom"/>
    </xf>
    <xf borderId="37" fillId="2" fontId="35" numFmtId="0" xfId="0" applyAlignment="1" applyBorder="1" applyFont="1">
      <alignment horizontal="center" vertical="bottom"/>
    </xf>
    <xf borderId="20" fillId="2" fontId="35" numFmtId="0" xfId="0" applyAlignment="1" applyBorder="1" applyFont="1">
      <alignment horizontal="center" vertical="bottom"/>
    </xf>
    <xf borderId="20" fillId="2" fontId="22" numFmtId="0" xfId="0" applyAlignment="1" applyBorder="1" applyFont="1">
      <alignment horizontal="center" readingOrder="0" vertical="center"/>
    </xf>
    <xf borderId="16" fillId="4" fontId="35" numFmtId="0" xfId="0" applyAlignment="1" applyBorder="1" applyFont="1">
      <alignment horizontal="center" vertical="bottom"/>
    </xf>
    <xf borderId="20" fillId="4" fontId="35" numFmtId="0" xfId="0" applyAlignment="1" applyBorder="1" applyFont="1">
      <alignment horizontal="center" vertical="bottom"/>
    </xf>
    <xf borderId="17" fillId="7" fontId="35" numFmtId="0" xfId="0" applyAlignment="1" applyBorder="1" applyFont="1">
      <alignment horizontal="center" vertical="bottom"/>
    </xf>
    <xf borderId="36" fillId="7" fontId="35" numFmtId="0" xfId="0" applyAlignment="1" applyBorder="1" applyFont="1">
      <alignment horizontal="center" readingOrder="0" vertical="bottom"/>
    </xf>
    <xf borderId="37" fillId="4" fontId="35" numFmtId="0" xfId="0" applyAlignment="1" applyBorder="1" applyFont="1">
      <alignment horizontal="center" readingOrder="0" vertical="bottom"/>
    </xf>
    <xf borderId="17" fillId="2" fontId="35" numFmtId="0" xfId="0" applyAlignment="1" applyBorder="1" applyFont="1">
      <alignment horizontal="center"/>
    </xf>
    <xf borderId="36" fillId="2" fontId="35" numFmtId="0" xfId="0" applyAlignment="1" applyBorder="1" applyFont="1">
      <alignment horizontal="center"/>
    </xf>
    <xf borderId="17" fillId="0" fontId="35" numFmtId="0" xfId="0" applyAlignment="1" applyBorder="1" applyFont="1">
      <alignment horizontal="center"/>
    </xf>
    <xf borderId="37" fillId="0" fontId="35" numFmtId="0" xfId="0" applyAlignment="1" applyBorder="1" applyFont="1">
      <alignment horizontal="center" readingOrder="0"/>
    </xf>
    <xf borderId="16" fillId="0" fontId="35" numFmtId="0" xfId="0" applyAlignment="1" applyBorder="1" applyFont="1">
      <alignment horizontal="center"/>
    </xf>
    <xf borderId="20" fillId="0" fontId="35" numFmtId="0" xfId="0" applyAlignment="1" applyBorder="1" applyFont="1">
      <alignment horizontal="center" readingOrder="0"/>
    </xf>
    <xf borderId="19" fillId="2" fontId="35" numFmtId="0" xfId="0" applyAlignment="1" applyBorder="1" applyFont="1">
      <alignment horizontal="center"/>
    </xf>
    <xf borderId="20" fillId="2" fontId="35" numFmtId="0" xfId="0" applyAlignment="1" applyBorder="1" applyFont="1">
      <alignment horizontal="center"/>
    </xf>
    <xf borderId="17" fillId="2" fontId="37" numFmtId="0" xfId="0" applyAlignment="1" applyBorder="1" applyFont="1">
      <alignment horizontal="center" readingOrder="0" shrinkToFit="0" wrapText="0"/>
    </xf>
    <xf borderId="36" fillId="4" fontId="35" numFmtId="0" xfId="0" applyAlignment="1" applyBorder="1" applyFont="1">
      <alignment horizontal="center" vertical="bottom"/>
    </xf>
    <xf borderId="37" fillId="4" fontId="35" numFmtId="0" xfId="0" applyAlignment="1" applyBorder="1" applyFont="1">
      <alignment horizontal="center" vertical="bottom"/>
    </xf>
    <xf borderId="20" fillId="7" fontId="22" numFmtId="0" xfId="0" applyAlignment="1" applyBorder="1" applyFont="1">
      <alignment horizontal="center" vertical="center"/>
    </xf>
    <xf borderId="46" fillId="7" fontId="22" numFmtId="0" xfId="0" applyAlignment="1" applyBorder="1" applyFont="1">
      <alignment horizontal="center" vertical="center"/>
    </xf>
    <xf borderId="36" fillId="0" fontId="35" numFmtId="0" xfId="0" applyAlignment="1" applyBorder="1" applyFont="1">
      <alignment horizontal="center" vertical="bottom"/>
    </xf>
    <xf borderId="37" fillId="0" fontId="35" numFmtId="0" xfId="0" applyAlignment="1" applyBorder="1" applyFont="1">
      <alignment horizontal="center" vertical="bottom"/>
    </xf>
    <xf borderId="16" fillId="0" fontId="35" numFmtId="0" xfId="0" applyAlignment="1" applyBorder="1" applyFont="1">
      <alignment horizontal="center" vertical="bottom"/>
    </xf>
    <xf borderId="20" fillId="0" fontId="35" numFmtId="0" xfId="0" applyAlignment="1" applyBorder="1" applyFont="1">
      <alignment horizontal="center" vertical="bottom"/>
    </xf>
    <xf borderId="19" fillId="0" fontId="35" numFmtId="0" xfId="0" applyAlignment="1" applyBorder="1" applyFont="1">
      <alignment horizontal="center" vertical="bottom"/>
    </xf>
    <xf borderId="17" fillId="0" fontId="37" numFmtId="0" xfId="0" applyAlignment="1" applyBorder="1" applyFont="1">
      <alignment horizontal="center" readingOrder="0" shrinkToFit="0" vertical="bottom" wrapText="0"/>
    </xf>
    <xf borderId="36" fillId="0" fontId="34" numFmtId="0" xfId="0" applyAlignment="1" applyBorder="1" applyFont="1">
      <alignment horizontal="left" readingOrder="0" shrinkToFit="0" vertical="bottom" wrapText="1"/>
    </xf>
    <xf borderId="17" fillId="2" fontId="35" numFmtId="0" xfId="0" applyAlignment="1" applyBorder="1" applyFont="1">
      <alignment horizontal="center" readingOrder="0" vertical="bottom"/>
    </xf>
    <xf borderId="36" fillId="2" fontId="35" numFmtId="0" xfId="0" applyAlignment="1" applyBorder="1" applyFont="1">
      <alignment horizontal="center" readingOrder="0" vertical="bottom"/>
    </xf>
    <xf borderId="37" fillId="2" fontId="35" numFmtId="0" xfId="0" applyAlignment="1" applyBorder="1" applyFont="1">
      <alignment horizontal="center" readingOrder="0" vertical="bottom"/>
    </xf>
    <xf borderId="20" fillId="2" fontId="35" numFmtId="0" xfId="0" applyAlignment="1" applyBorder="1" applyFont="1">
      <alignment horizontal="center" readingOrder="0" vertical="bottom"/>
    </xf>
    <xf borderId="19" fillId="2" fontId="35" numFmtId="0" xfId="0" applyAlignment="1" applyBorder="1" applyFont="1">
      <alignment horizontal="center" readingOrder="0" vertical="bottom"/>
    </xf>
    <xf borderId="19" fillId="2" fontId="37" numFmtId="0" xfId="0" applyAlignment="1" applyBorder="1" applyFont="1">
      <alignment horizontal="center" readingOrder="0" shrinkToFit="0" vertical="bottom" wrapText="0"/>
    </xf>
    <xf borderId="20" fillId="0" fontId="38" numFmtId="0" xfId="0" applyAlignment="1" applyBorder="1" applyFont="1">
      <alignment readingOrder="0"/>
    </xf>
    <xf borderId="20" fillId="0" fontId="39" numFmtId="0" xfId="0" applyAlignment="1" applyBorder="1" applyFont="1">
      <alignment horizontal="center" readingOrder="0" vertical="top"/>
    </xf>
    <xf borderId="20" fillId="0" fontId="39" numFmtId="0" xfId="0" applyAlignment="1" applyBorder="1" applyFont="1">
      <alignment horizontal="left" readingOrder="0" vertical="top"/>
    </xf>
    <xf borderId="22" fillId="4" fontId="22" numFmtId="0" xfId="0" applyAlignment="1" applyBorder="1" applyFont="1">
      <alignment horizontal="center" readingOrder="0" vertical="center"/>
    </xf>
    <xf borderId="19" fillId="0" fontId="37" numFmtId="0" xfId="0" applyAlignment="1" applyBorder="1" applyFont="1">
      <alignment horizontal="center" readingOrder="0" shrinkToFit="0" vertical="bottom" wrapText="0"/>
    </xf>
    <xf borderId="0" fillId="2" fontId="35" numFmtId="0" xfId="0" applyAlignment="1" applyFont="1">
      <alignment horizontal="center" readingOrder="0" vertical="bottom"/>
    </xf>
    <xf borderId="0" fillId="0" fontId="35" numFmtId="0" xfId="0" applyAlignment="1" applyFont="1">
      <alignment horizontal="center" readingOrder="0" vertical="bottom"/>
    </xf>
    <xf borderId="0" fillId="0" fontId="37" numFmtId="0" xfId="0" applyAlignment="1" applyFont="1">
      <alignment horizontal="center" readingOrder="0" shrinkToFit="0" vertical="bottom" wrapText="0"/>
    </xf>
    <xf borderId="37" fillId="0" fontId="35" numFmtId="0" xfId="0" applyAlignment="1" applyBorder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35" numFmtId="0" xfId="0" applyAlignment="1" applyFont="1">
      <alignment vertical="bottom"/>
    </xf>
    <xf borderId="20" fillId="0" fontId="4" numFmtId="0" xfId="0" applyAlignment="1" applyBorder="1" applyFont="1">
      <alignment horizontal="center" vertical="bottom"/>
    </xf>
    <xf borderId="20" fillId="0" fontId="4" numFmtId="0" xfId="0" applyAlignment="1" applyBorder="1" applyFont="1">
      <alignment horizontal="center" readingOrder="0" vertical="bottom"/>
    </xf>
    <xf borderId="22" fillId="2" fontId="4" numFmtId="2" xfId="0" applyAlignment="1" applyBorder="1" applyFont="1" applyNumberFormat="1">
      <alignment horizontal="center" readingOrder="0" vertical="bottom"/>
    </xf>
    <xf borderId="41" fillId="0" fontId="2" numFmtId="0" xfId="0" applyBorder="1" applyFont="1"/>
    <xf borderId="53" fillId="0" fontId="2" numFmtId="0" xfId="0" applyBorder="1" applyFont="1"/>
    <xf borderId="22" fillId="2" fontId="4" numFmtId="4" xfId="0" applyAlignment="1" applyBorder="1" applyFont="1" applyNumberFormat="1">
      <alignment horizontal="center" readingOrder="0" vertical="bottom"/>
    </xf>
    <xf borderId="1" fillId="2" fontId="4" numFmtId="2" xfId="0" applyAlignment="1" applyBorder="1" applyFont="1" applyNumberFormat="1">
      <alignment horizontal="center" vertical="bottom"/>
    </xf>
    <xf borderId="1" fillId="2" fontId="4" numFmtId="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5" numFmtId="2" xfId="0" applyAlignment="1" applyBorder="1" applyFont="1" applyNumberFormat="1">
      <alignment horizontal="left" vertical="bottom"/>
    </xf>
    <xf borderId="0" fillId="0" fontId="40" numFmtId="0" xfId="0" applyAlignment="1" applyFont="1">
      <alignment horizontal="left"/>
    </xf>
    <xf borderId="0" fillId="0" fontId="41" numFmtId="0" xfId="0" applyFont="1"/>
    <xf borderId="8" fillId="0" fontId="42" numFmtId="0" xfId="0" applyAlignment="1" applyBorder="1" applyFont="1">
      <alignment horizontal="center" readingOrder="0" shrinkToFit="0" vertical="center" wrapText="1"/>
    </xf>
    <xf borderId="10" fillId="0" fontId="7" numFmtId="4" xfId="0" applyAlignment="1" applyBorder="1" applyFont="1" applyNumberForma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/>
    </xf>
    <xf borderId="10" fillId="0" fontId="26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wrapText="1"/>
    </xf>
    <xf borderId="39" fillId="0" fontId="39" numFmtId="0" xfId="0" applyAlignment="1" applyBorder="1" applyFont="1">
      <alignment horizontal="center" vertical="top"/>
    </xf>
    <xf borderId="31" fillId="0" fontId="39" numFmtId="0" xfId="0" applyAlignment="1" applyBorder="1" applyFont="1">
      <alignment vertical="top"/>
    </xf>
    <xf borderId="39" fillId="0" fontId="21" numFmtId="0" xfId="0" applyAlignment="1" applyBorder="1" applyFont="1">
      <alignment horizontal="center" vertical="center"/>
    </xf>
    <xf borderId="40" fillId="0" fontId="21" numFmtId="0" xfId="0" applyAlignment="1" applyBorder="1" applyFont="1">
      <alignment horizontal="center" vertical="center"/>
    </xf>
    <xf borderId="39" fillId="2" fontId="21" numFmtId="0" xfId="0" applyAlignment="1" applyBorder="1" applyFont="1">
      <alignment horizontal="center" vertical="center"/>
    </xf>
    <xf borderId="54" fillId="0" fontId="21" numFmtId="0" xfId="0" applyAlignment="1" applyBorder="1" applyFont="1">
      <alignment horizontal="center" vertical="center"/>
    </xf>
    <xf borderId="40" fillId="0" fontId="21" numFmtId="0" xfId="0" applyAlignment="1" applyBorder="1" applyFont="1">
      <alignment horizontal="center" shrinkToFit="0" vertical="center" wrapText="1"/>
    </xf>
    <xf borderId="38" fillId="2" fontId="43" numFmtId="0" xfId="0" applyAlignment="1" applyBorder="1" applyFont="1">
      <alignment horizontal="center" shrinkToFit="0" vertical="bottom" wrapText="1"/>
    </xf>
    <xf borderId="6" fillId="0" fontId="21" numFmtId="0" xfId="0" applyAlignment="1" applyBorder="1" applyFont="1">
      <alignment horizontal="center" vertical="center"/>
    </xf>
    <xf borderId="6" fillId="0" fontId="21" numFmtId="4" xfId="0" applyAlignment="1" applyBorder="1" applyFont="1" applyNumberFormat="1">
      <alignment horizontal="center" vertical="center"/>
    </xf>
    <xf borderId="14" fillId="0" fontId="39" numFmtId="0" xfId="0" applyAlignment="1" applyBorder="1" applyFont="1">
      <alignment horizontal="center" vertical="top"/>
    </xf>
    <xf borderId="37" fillId="0" fontId="39" numFmtId="0" xfId="0" applyAlignment="1" applyBorder="1" applyFont="1">
      <alignment vertical="top"/>
    </xf>
    <xf borderId="22" fillId="0" fontId="21" numFmtId="0" xfId="0" applyAlignment="1" applyBorder="1" applyFont="1">
      <alignment horizontal="center" vertical="center"/>
    </xf>
    <xf borderId="20" fillId="2" fontId="21" numFmtId="0" xfId="0" applyAlignment="1" applyBorder="1" applyFont="1">
      <alignment horizontal="center" vertical="center"/>
    </xf>
    <xf borderId="53" fillId="2" fontId="35" numFmtId="0" xfId="0" applyAlignment="1" applyBorder="1" applyFont="1">
      <alignment horizontal="center" vertical="bottom"/>
    </xf>
    <xf borderId="22" fillId="0" fontId="21" numFmtId="0" xfId="0" applyAlignment="1" applyBorder="1" applyFont="1">
      <alignment horizontal="center" shrinkToFit="0" vertical="center" wrapText="1"/>
    </xf>
    <xf borderId="19" fillId="2" fontId="43" numFmtId="0" xfId="0" applyAlignment="1" applyBorder="1" applyFont="1">
      <alignment horizontal="center" shrinkToFit="0" vertical="bottom" wrapText="1"/>
    </xf>
    <xf borderId="14" fillId="4" fontId="39" numFmtId="0" xfId="0" applyAlignment="1" applyBorder="1" applyFont="1">
      <alignment horizontal="center" vertical="top"/>
    </xf>
    <xf borderId="37" fillId="4" fontId="39" numFmtId="0" xfId="0" applyAlignment="1" applyBorder="1" applyFont="1">
      <alignment vertical="top"/>
    </xf>
    <xf borderId="20" fillId="0" fontId="35" numFmtId="0" xfId="0" applyAlignment="1" applyBorder="1" applyFont="1">
      <alignment horizontal="center" readingOrder="0" vertical="bottom"/>
    </xf>
    <xf borderId="20" fillId="4" fontId="21" numFmtId="0" xfId="0" applyAlignment="1" applyBorder="1" applyFont="1">
      <alignment horizontal="center" readingOrder="0" vertical="center"/>
    </xf>
    <xf borderId="22" fillId="4" fontId="21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 readingOrder="0" vertical="center"/>
    </xf>
    <xf borderId="21" fillId="4" fontId="21" numFmtId="0" xfId="0" applyAlignment="1" applyBorder="1" applyFont="1">
      <alignment horizontal="center" vertical="center"/>
    </xf>
    <xf borderId="14" fillId="0" fontId="39" numFmtId="0" xfId="0" applyAlignment="1" applyBorder="1" applyFont="1">
      <alignment horizontal="center"/>
    </xf>
    <xf borderId="37" fillId="0" fontId="39" numFmtId="0" xfId="0" applyAlignment="1" applyBorder="1" applyFont="1">
      <alignment shrinkToFit="0" wrapText="1"/>
    </xf>
    <xf borderId="20" fillId="2" fontId="35" numFmtId="0" xfId="0" applyAlignment="1" applyBorder="1" applyFont="1">
      <alignment horizontal="center"/>
    </xf>
    <xf borderId="53" fillId="2" fontId="35" numFmtId="0" xfId="0" applyAlignment="1" applyBorder="1" applyFont="1">
      <alignment horizontal="center"/>
    </xf>
    <xf borderId="19" fillId="2" fontId="43" numFmtId="0" xfId="0" applyAlignment="1" applyBorder="1" applyFont="1">
      <alignment horizontal="center" shrinkToFit="0" wrapText="1"/>
    </xf>
    <xf borderId="20" fillId="0" fontId="35" numFmtId="0" xfId="0" applyAlignment="1" applyBorder="1" applyFont="1">
      <alignment horizontal="center" vertical="bottom"/>
    </xf>
    <xf borderId="53" fillId="0" fontId="35" numFmtId="0" xfId="0" applyAlignment="1" applyBorder="1" applyFont="1">
      <alignment horizontal="center" vertical="bottom"/>
    </xf>
    <xf borderId="19" fillId="0" fontId="43" numFmtId="0" xfId="0" applyAlignment="1" applyBorder="1" applyFont="1">
      <alignment horizontal="center" shrinkToFit="0" vertical="bottom" wrapText="1"/>
    </xf>
    <xf borderId="37" fillId="0" fontId="39" numFmtId="0" xfId="0" applyAlignment="1" applyBorder="1" applyFont="1">
      <alignment shrinkToFit="0" vertical="top" wrapText="1"/>
    </xf>
    <xf borderId="53" fillId="4" fontId="35" numFmtId="0" xfId="0" applyAlignment="1" applyBorder="1" applyFont="1">
      <alignment horizontal="center" vertical="bottom"/>
    </xf>
    <xf borderId="20" fillId="0" fontId="21" numFmtId="0" xfId="0" applyAlignment="1" applyBorder="1" applyFont="1">
      <alignment horizontal="center" readingOrder="0" vertical="center"/>
    </xf>
    <xf borderId="20" fillId="4" fontId="35" numFmtId="0" xfId="0" applyAlignment="1" applyBorder="1" applyFont="1">
      <alignment horizontal="center" vertical="bottom"/>
    </xf>
    <xf borderId="20" fillId="4" fontId="21" numFmtId="0" xfId="0" applyAlignment="1" applyBorder="1" applyFont="1">
      <alignment horizontal="center" vertical="center"/>
    </xf>
    <xf borderId="23" fillId="2" fontId="35" numFmtId="0" xfId="0" applyAlignment="1" applyBorder="1" applyFont="1">
      <alignment horizontal="center" vertical="bottom"/>
    </xf>
    <xf borderId="24" fillId="2" fontId="35" numFmtId="0" xfId="0" applyAlignment="1" applyBorder="1" applyFont="1">
      <alignment horizontal="center" vertical="bottom"/>
    </xf>
    <xf borderId="24" fillId="0" fontId="36" numFmtId="0" xfId="0" applyAlignment="1" applyBorder="1" applyFont="1">
      <alignment horizontal="center" vertical="center"/>
    </xf>
    <xf borderId="24" fillId="0" fontId="21" numFmtId="0" xfId="0" applyAlignment="1" applyBorder="1" applyFont="1">
      <alignment horizontal="center" vertical="center"/>
    </xf>
    <xf borderId="44" fillId="0" fontId="21" numFmtId="0" xfId="0" applyAlignment="1" applyBorder="1" applyFont="1">
      <alignment horizontal="center" vertical="center"/>
    </xf>
    <xf borderId="24" fillId="2" fontId="21" numFmtId="0" xfId="0" applyAlignment="1" applyBorder="1" applyFont="1">
      <alignment horizontal="center" vertical="center"/>
    </xf>
    <xf borderId="25" fillId="0" fontId="21" numFmtId="0" xfId="0" applyAlignment="1" applyBorder="1" applyFont="1">
      <alignment horizontal="center" vertical="center"/>
    </xf>
    <xf borderId="55" fillId="2" fontId="35" numFmtId="0" xfId="0" applyAlignment="1" applyBorder="1" applyFont="1">
      <alignment horizontal="center" vertical="bottom"/>
    </xf>
    <xf borderId="44" fillId="0" fontId="21" numFmtId="0" xfId="0" applyAlignment="1" applyBorder="1" applyFont="1">
      <alignment horizontal="center" shrinkToFit="0" vertical="center" wrapText="1"/>
    </xf>
    <xf borderId="23" fillId="2" fontId="43" numFmtId="0" xfId="0" applyAlignment="1" applyBorder="1" applyFont="1">
      <alignment horizontal="center" shrinkToFit="0" vertical="bottom" wrapText="1"/>
    </xf>
    <xf borderId="0" fillId="0" fontId="39" numFmtId="0" xfId="0" applyAlignment="1" applyFont="1">
      <alignment horizontal="center" readingOrder="0" vertical="top"/>
    </xf>
    <xf borderId="23" fillId="2" fontId="35" numFmtId="0" xfId="0" applyAlignment="1" applyBorder="1" applyFont="1">
      <alignment horizontal="center" readingOrder="0" vertical="bottom"/>
    </xf>
    <xf borderId="24" fillId="2" fontId="35" numFmtId="0" xfId="0" applyAlignment="1" applyBorder="1" applyFont="1">
      <alignment horizontal="center" readingOrder="0" vertical="bottom"/>
    </xf>
    <xf borderId="55" fillId="2" fontId="35" numFmtId="0" xfId="0" applyAlignment="1" applyBorder="1" applyFont="1">
      <alignment horizontal="center" readingOrder="0" vertical="bottom"/>
    </xf>
    <xf borderId="23" fillId="2" fontId="43" numFmtId="0" xfId="0" applyAlignment="1" applyBorder="1" applyFont="1">
      <alignment horizontal="center" readingOrder="0" shrinkToFit="0" vertical="bottom" wrapText="1"/>
    </xf>
    <xf borderId="14" fillId="0" fontId="39" numFmtId="0" xfId="0" applyAlignment="1" applyBorder="1" applyFont="1">
      <alignment horizontal="left" readingOrder="0" vertical="bottom"/>
    </xf>
    <xf borderId="46" fillId="0" fontId="21" numFmtId="0" xfId="0" applyAlignment="1" applyBorder="1" applyFont="1">
      <alignment horizontal="center" vertical="center"/>
    </xf>
    <xf borderId="21" fillId="0" fontId="21" numFmtId="0" xfId="0" applyAlignment="1" applyBorder="1" applyFont="1">
      <alignment horizontal="center" shrinkToFit="0" vertical="center" wrapText="1"/>
    </xf>
    <xf borderId="19" fillId="0" fontId="35" numFmtId="0" xfId="0" applyAlignment="1" applyBorder="1" applyFont="1">
      <alignment horizontal="center" readingOrder="0" shrinkToFit="0" vertical="bottom" wrapText="0"/>
    </xf>
    <xf borderId="14" fillId="0" fontId="41" numFmtId="0" xfId="0" applyAlignment="1" applyBorder="1" applyFont="1">
      <alignment horizontal="left" readingOrder="0" vertical="top"/>
    </xf>
    <xf borderId="23" fillId="0" fontId="35" numFmtId="0" xfId="0" applyAlignment="1" applyBorder="1" applyFont="1">
      <alignment horizontal="center" readingOrder="0" vertical="bottom"/>
    </xf>
    <xf borderId="24" fillId="0" fontId="35" numFmtId="0" xfId="0" applyAlignment="1" applyBorder="1" applyFont="1">
      <alignment horizontal="center" readingOrder="0" vertical="bottom"/>
    </xf>
    <xf borderId="55" fillId="0" fontId="35" numFmtId="0" xfId="0" applyAlignment="1" applyBorder="1" applyFont="1">
      <alignment horizontal="center" readingOrder="0" vertical="bottom"/>
    </xf>
    <xf borderId="24" fillId="0" fontId="35" numFmtId="0" xfId="0" applyAlignment="1" applyBorder="1" applyFont="1">
      <alignment horizontal="center" vertical="bottom"/>
    </xf>
    <xf borderId="23" fillId="0" fontId="35" numFmtId="0" xfId="0" applyAlignment="1" applyBorder="1" applyFont="1">
      <alignment horizontal="center" vertical="bottom"/>
    </xf>
    <xf borderId="23" fillId="0" fontId="43" numFmtId="0" xfId="0" applyAlignment="1" applyBorder="1" applyFont="1">
      <alignment horizontal="center" readingOrder="0" shrinkToFit="0" vertical="bottom" wrapText="1"/>
    </xf>
    <xf borderId="14" fillId="0" fontId="39" numFmtId="0" xfId="0" applyAlignment="1" applyBorder="1" applyFont="1">
      <alignment horizontal="left" readingOrder="0" vertical="top"/>
    </xf>
    <xf borderId="0" fillId="0" fontId="1" numFmtId="4" xfId="0" applyAlignment="1" applyFont="1" applyNumberFormat="1">
      <alignment vertical="bottom"/>
    </xf>
    <xf borderId="20" fillId="0" fontId="1" numFmtId="0" xfId="0" applyAlignment="1" applyBorder="1" applyFont="1">
      <alignment vertical="bottom"/>
    </xf>
    <xf borderId="20" fillId="0" fontId="24" numFmtId="0" xfId="0" applyAlignment="1" applyBorder="1" applyFont="1">
      <alignment horizontal="center" readingOrder="0" vertical="bottom"/>
    </xf>
    <xf borderId="22" fillId="0" fontId="24" numFmtId="0" xfId="0" applyAlignment="1" applyBorder="1" applyFont="1">
      <alignment horizontal="center" readingOrder="0" vertical="bottom"/>
    </xf>
    <xf borderId="0" fillId="0" fontId="40" numFmtId="4" xfId="0" applyFont="1" applyNumberFormat="1"/>
    <xf borderId="8" fillId="0" fontId="31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/>
    </xf>
    <xf borderId="10" fillId="0" fontId="9" numFmtId="0" xfId="0" applyAlignment="1" applyBorder="1" applyFont="1">
      <alignment horizontal="center"/>
    </xf>
    <xf borderId="10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39" fillId="0" fontId="39" numFmtId="0" xfId="0" applyAlignment="1" applyBorder="1" applyFont="1">
      <alignment vertical="top"/>
    </xf>
    <xf borderId="39" fillId="0" fontId="22" numFmtId="0" xfId="0" applyAlignment="1" applyBorder="1" applyFont="1">
      <alignment horizontal="center" vertical="center"/>
    </xf>
    <xf borderId="54" fillId="0" fontId="22" numFmtId="0" xfId="0" applyAlignment="1" applyBorder="1" applyFont="1">
      <alignment horizontal="center" vertical="center"/>
    </xf>
    <xf borderId="47" fillId="2" fontId="44" numFmtId="0" xfId="0" applyAlignment="1" applyBorder="1" applyFont="1">
      <alignment horizontal="center" shrinkToFit="0" vertical="bottom" wrapText="1"/>
    </xf>
    <xf borderId="6" fillId="0" fontId="22" numFmtId="0" xfId="0" applyAlignment="1" applyBorder="1" applyFont="1">
      <alignment horizontal="center" vertical="center"/>
    </xf>
    <xf borderId="6" fillId="0" fontId="22" numFmtId="4" xfId="0" applyAlignment="1" applyBorder="1" applyFont="1" applyNumberFormat="1">
      <alignment horizontal="center" vertical="center"/>
    </xf>
    <xf borderId="14" fillId="0" fontId="39" numFmtId="0" xfId="0" applyAlignment="1" applyBorder="1" applyFont="1">
      <alignment vertical="top"/>
    </xf>
    <xf borderId="21" fillId="0" fontId="22" numFmtId="0" xfId="0" applyAlignment="1" applyBorder="1" applyFont="1">
      <alignment horizontal="center" vertical="center"/>
    </xf>
    <xf borderId="53" fillId="2" fontId="44" numFmtId="0" xfId="0" applyAlignment="1" applyBorder="1" applyFont="1">
      <alignment horizontal="center" shrinkToFit="0" vertical="bottom" wrapText="1"/>
    </xf>
    <xf borderId="21" fillId="4" fontId="22" numFmtId="0" xfId="0" applyAlignment="1" applyBorder="1" applyFont="1">
      <alignment horizontal="center" vertical="center"/>
    </xf>
    <xf borderId="53" fillId="0" fontId="44" numFmtId="0" xfId="0" applyAlignment="1" applyBorder="1" applyFont="1">
      <alignment horizontal="center" shrinkToFit="0" vertical="bottom" wrapText="1"/>
    </xf>
    <xf borderId="17" fillId="2" fontId="39" numFmtId="0" xfId="0" applyAlignment="1" applyBorder="1" applyFont="1">
      <alignment horizontal="left" vertical="bottom"/>
    </xf>
    <xf borderId="37" fillId="2" fontId="39" numFmtId="0" xfId="0" applyAlignment="1" applyBorder="1" applyFont="1">
      <alignment vertical="bottom"/>
    </xf>
    <xf borderId="37" fillId="2" fontId="45" numFmtId="0" xfId="0" applyAlignment="1" applyBorder="1" applyFont="1">
      <alignment vertical="bottom"/>
    </xf>
    <xf borderId="24" fillId="0" fontId="22" numFmtId="0" xfId="0" applyAlignment="1" applyBorder="1" applyFont="1">
      <alignment horizontal="center" vertical="center"/>
    </xf>
    <xf borderId="25" fillId="0" fontId="22" numFmtId="0" xfId="0" applyAlignment="1" applyBorder="1" applyFont="1">
      <alignment horizontal="center" vertical="center"/>
    </xf>
    <xf borderId="24" fillId="2" fontId="22" numFmtId="0" xfId="0" applyAlignment="1" applyBorder="1" applyFont="1">
      <alignment horizontal="center" vertical="center"/>
    </xf>
    <xf borderId="25" fillId="0" fontId="22" numFmtId="0" xfId="0" applyAlignment="1" applyBorder="1" applyFont="1">
      <alignment horizontal="center" shrinkToFit="0" vertical="center" wrapText="1"/>
    </xf>
    <xf borderId="55" fillId="2" fontId="44" numFmtId="0" xfId="0" applyAlignment="1" applyBorder="1" applyFont="1">
      <alignment horizontal="center" shrinkToFit="0" vertical="bottom" wrapText="1"/>
    </xf>
    <xf borderId="0" fillId="0" fontId="24" numFmtId="0" xfId="0" applyAlignment="1" applyFont="1">
      <alignment horizontal="center" vertical="bottom"/>
    </xf>
    <xf borderId="0" fillId="0" fontId="24" numFmtId="0" xfId="0" applyAlignment="1" applyFont="1">
      <alignment horizontal="center" readingOrder="0" vertical="bottom"/>
    </xf>
    <xf borderId="1" fillId="2" fontId="46" numFmtId="0" xfId="0" applyAlignment="1" applyBorder="1" applyFont="1">
      <alignment horizontal="center" readingOrder="0"/>
    </xf>
    <xf borderId="2" fillId="0" fontId="47" numFmtId="0" xfId="0" applyAlignment="1" applyBorder="1" applyFont="1">
      <alignment horizontal="center" shrinkToFit="0" wrapText="1"/>
    </xf>
    <xf borderId="10" fillId="0" fontId="21" numFmtId="0" xfId="0" applyAlignment="1" applyBorder="1" applyFont="1">
      <alignment horizontal="center" shrinkToFit="0" wrapText="1"/>
    </xf>
    <xf borderId="7" fillId="0" fontId="21" numFmtId="0" xfId="0" applyAlignment="1" applyBorder="1" applyFont="1">
      <alignment horizontal="center"/>
    </xf>
    <xf borderId="1" fillId="0" fontId="21" numFmtId="0" xfId="0" applyAlignment="1" applyBorder="1" applyFont="1">
      <alignment horizontal="center"/>
    </xf>
    <xf borderId="1" fillId="0" fontId="21" numFmtId="0" xfId="0" applyAlignment="1" applyBorder="1" applyFont="1">
      <alignment horizontal="center" readingOrder="0"/>
    </xf>
    <xf borderId="10" fillId="0" fontId="21" numFmtId="0" xfId="0" applyAlignment="1" applyBorder="1" applyFont="1">
      <alignment horizontal="center" shrinkToFit="0" vertical="center" wrapText="1"/>
    </xf>
    <xf borderId="10" fillId="0" fontId="22" numFmtId="0" xfId="0" applyAlignment="1" applyBorder="1" applyFont="1">
      <alignment horizontal="center" shrinkToFit="0" vertical="center" wrapText="1"/>
    </xf>
    <xf borderId="11" fillId="0" fontId="21" numFmtId="0" xfId="0" applyAlignment="1" applyBorder="1" applyFont="1">
      <alignment horizontal="center"/>
    </xf>
    <xf borderId="12" fillId="0" fontId="21" numFmtId="0" xfId="0" applyAlignment="1" applyBorder="1" applyFont="1">
      <alignment horizontal="center" vertical="bottom"/>
    </xf>
    <xf borderId="8" fillId="0" fontId="21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vertical="bottom"/>
    </xf>
    <xf borderId="8" fillId="0" fontId="22" numFmtId="0" xfId="0" applyAlignment="1" applyBorder="1" applyFont="1">
      <alignment horizontal="center" vertical="bottom"/>
    </xf>
    <xf borderId="8" fillId="0" fontId="21" numFmtId="0" xfId="0" applyAlignment="1" applyBorder="1" applyFont="1">
      <alignment horizontal="center" shrinkToFit="0" vertical="bottom" wrapText="1"/>
    </xf>
    <xf borderId="1" fillId="0" fontId="21" numFmtId="0" xfId="0" applyAlignment="1" applyBorder="1" applyFont="1">
      <alignment horizontal="center" shrinkToFit="0" vertical="bottom" wrapText="1"/>
    </xf>
    <xf borderId="8" fillId="0" fontId="36" numFmtId="0" xfId="0" applyAlignment="1" applyBorder="1" applyFont="1">
      <alignment horizontal="center" vertical="bottom"/>
    </xf>
    <xf borderId="10" fillId="0" fontId="36" numFmtId="0" xfId="0" applyAlignment="1" applyBorder="1" applyFont="1">
      <alignment horizontal="center" vertical="bottom"/>
    </xf>
    <xf borderId="0" fillId="0" fontId="21" numFmtId="0" xfId="0" applyAlignment="1" applyFont="1">
      <alignment horizontal="center" vertical="bottom"/>
    </xf>
    <xf borderId="10" fillId="0" fontId="22" numFmtId="0" xfId="0" applyAlignment="1" applyBorder="1" applyFont="1">
      <alignment horizontal="center" vertical="bottom"/>
    </xf>
    <xf borderId="20" fillId="0" fontId="36" numFmtId="0" xfId="0" applyAlignment="1" applyBorder="1" applyFont="1">
      <alignment horizontal="center" vertical="top"/>
    </xf>
    <xf borderId="20" fillId="0" fontId="36" numFmtId="0" xfId="0" applyAlignment="1" applyBorder="1" applyFont="1">
      <alignment vertical="top"/>
    </xf>
    <xf borderId="36" fillId="2" fontId="48" numFmtId="0" xfId="0" applyAlignment="1" applyBorder="1" applyFont="1">
      <alignment horizontal="center" shrinkToFit="0" vertical="bottom" wrapText="0"/>
    </xf>
    <xf borderId="36" fillId="2" fontId="36" numFmtId="0" xfId="0" applyAlignment="1" applyBorder="1" applyFont="1">
      <alignment horizontal="center" vertical="bottom"/>
    </xf>
    <xf borderId="14" fillId="2" fontId="22" numFmtId="0" xfId="0" applyAlignment="1" applyBorder="1" applyFont="1">
      <alignment horizontal="center" vertical="bottom"/>
    </xf>
    <xf borderId="46" fillId="2" fontId="22" numFmtId="0" xfId="0" applyAlignment="1" applyBorder="1" applyFont="1">
      <alignment horizontal="center" vertical="bottom"/>
    </xf>
    <xf borderId="37" fillId="2" fontId="36" numFmtId="0" xfId="0" applyAlignment="1" applyBorder="1" applyFont="1">
      <alignment horizontal="center" vertical="bottom"/>
    </xf>
    <xf borderId="14" fillId="2" fontId="22" numFmtId="0" xfId="0" applyAlignment="1" applyBorder="1" applyFont="1">
      <alignment horizontal="center"/>
    </xf>
    <xf borderId="18" fillId="2" fontId="22" numFmtId="0" xfId="0" applyAlignment="1" applyBorder="1" applyFont="1">
      <alignment horizontal="center" vertical="bottom"/>
    </xf>
    <xf borderId="53" fillId="2" fontId="48" numFmtId="0" xfId="0" applyAlignment="1" applyBorder="1" applyFont="1">
      <alignment horizontal="center" shrinkToFit="0" vertical="bottom" wrapText="0"/>
    </xf>
    <xf borderId="20" fillId="2" fontId="48" numFmtId="0" xfId="0" applyAlignment="1" applyBorder="1" applyFont="1">
      <alignment horizontal="center" shrinkToFit="0" vertical="bottom" wrapText="0"/>
    </xf>
    <xf borderId="20" fillId="2" fontId="22" numFmtId="0" xfId="0" applyAlignment="1" applyBorder="1" applyFont="1">
      <alignment horizontal="center" shrinkToFit="0" vertical="bottom" wrapText="0"/>
    </xf>
    <xf borderId="21" fillId="2" fontId="22" numFmtId="0" xfId="0" applyAlignment="1" applyBorder="1" applyFont="1">
      <alignment horizontal="center" shrinkToFit="0" vertical="bottom" wrapText="0"/>
    </xf>
    <xf borderId="14" fillId="2" fontId="22" numFmtId="0" xfId="0" applyAlignment="1" applyBorder="1" applyFont="1">
      <alignment horizontal="center" shrinkToFit="0" vertical="bottom" wrapText="1"/>
    </xf>
    <xf borderId="18" fillId="2" fontId="22" numFmtId="0" xfId="0" applyAlignment="1" applyBorder="1" applyFont="1">
      <alignment horizontal="center" shrinkToFit="0" vertical="bottom" wrapText="1"/>
    </xf>
    <xf borderId="8" fillId="0" fontId="21" numFmtId="2" xfId="0" applyAlignment="1" applyBorder="1" applyFont="1" applyNumberFormat="1">
      <alignment horizontal="center" shrinkToFit="0" vertical="bottom" wrapText="1"/>
    </xf>
    <xf borderId="8" fillId="0" fontId="21" numFmtId="2" xfId="0" applyAlignment="1" applyBorder="1" applyFont="1" applyNumberFormat="1">
      <alignment horizontal="center" vertical="bottom"/>
    </xf>
    <xf borderId="8" fillId="2" fontId="21" numFmtId="0" xfId="0" applyAlignment="1" applyBorder="1" applyFont="1">
      <alignment horizontal="center" vertical="bottom"/>
    </xf>
    <xf borderId="36" fillId="8" fontId="48" numFmtId="0" xfId="0" applyAlignment="1" applyBorder="1" applyFill="1" applyFont="1">
      <alignment horizontal="center" shrinkToFit="0" vertical="bottom" wrapText="0"/>
    </xf>
    <xf borderId="36" fillId="8" fontId="36" numFmtId="0" xfId="0" applyAlignment="1" applyBorder="1" applyFont="1">
      <alignment horizontal="center" vertical="bottom"/>
    </xf>
    <xf borderId="37" fillId="8" fontId="36" numFmtId="0" xfId="0" applyAlignment="1" applyBorder="1" applyFont="1">
      <alignment horizontal="center" vertical="bottom"/>
    </xf>
    <xf borderId="36" fillId="7" fontId="48" numFmtId="0" xfId="0" applyAlignment="1" applyBorder="1" applyFont="1">
      <alignment horizontal="center" shrinkToFit="0" vertical="bottom" wrapText="0"/>
    </xf>
    <xf borderId="36" fillId="7" fontId="48" numFmtId="0" xfId="0" applyAlignment="1" applyBorder="1" applyFont="1">
      <alignment horizontal="center" readingOrder="0" shrinkToFit="0" vertical="bottom" wrapText="0"/>
    </xf>
    <xf borderId="37" fillId="7" fontId="36" numFmtId="0" xfId="0" applyAlignment="1" applyBorder="1" applyFont="1">
      <alignment horizontal="center" vertical="bottom"/>
    </xf>
    <xf borderId="14" fillId="7" fontId="22" numFmtId="0" xfId="0" applyAlignment="1" applyBorder="1" applyFont="1">
      <alignment horizontal="center" vertical="bottom"/>
    </xf>
    <xf borderId="46" fillId="7" fontId="22" numFmtId="0" xfId="0" applyAlignment="1" applyBorder="1" applyFont="1">
      <alignment horizontal="center" vertical="bottom"/>
    </xf>
    <xf borderId="36" fillId="4" fontId="48" numFmtId="0" xfId="0" applyAlignment="1" applyBorder="1" applyFont="1">
      <alignment horizontal="center" shrinkToFit="0" vertical="bottom" wrapText="0"/>
    </xf>
    <xf borderId="37" fillId="4" fontId="36" numFmtId="0" xfId="0" applyAlignment="1" applyBorder="1" applyFont="1">
      <alignment horizontal="center" vertical="bottom"/>
    </xf>
    <xf borderId="14" fillId="4" fontId="22" numFmtId="0" xfId="0" applyAlignment="1" applyBorder="1" applyFont="1">
      <alignment horizontal="center" vertical="bottom"/>
    </xf>
    <xf borderId="18" fillId="4" fontId="22" numFmtId="0" xfId="0" applyAlignment="1" applyBorder="1" applyFont="1">
      <alignment horizontal="center" vertical="bottom"/>
    </xf>
    <xf borderId="53" fillId="8" fontId="48" numFmtId="0" xfId="0" applyAlignment="1" applyBorder="1" applyFont="1">
      <alignment horizontal="center" shrinkToFit="0" vertical="bottom" wrapText="0"/>
    </xf>
    <xf borderId="20" fillId="8" fontId="48" numFmtId="0" xfId="0" applyAlignment="1" applyBorder="1" applyFont="1">
      <alignment horizontal="center" shrinkToFit="0" vertical="bottom" wrapText="0"/>
    </xf>
    <xf borderId="20" fillId="8" fontId="22" numFmtId="0" xfId="0" applyAlignment="1" applyBorder="1" applyFont="1">
      <alignment horizontal="center" shrinkToFit="0" vertical="bottom" wrapText="0"/>
    </xf>
    <xf borderId="18" fillId="7" fontId="22" numFmtId="0" xfId="0" applyAlignment="1" applyBorder="1" applyFont="1">
      <alignment horizontal="center" shrinkToFit="0" vertical="bottom" wrapText="1"/>
    </xf>
    <xf borderId="8" fillId="4" fontId="21" numFmtId="0" xfId="0" applyAlignment="1" applyBorder="1" applyFont="1">
      <alignment horizontal="center" shrinkToFit="0" vertical="bottom" wrapText="1"/>
    </xf>
    <xf borderId="8" fillId="4" fontId="21" numFmtId="2" xfId="0" applyAlignment="1" applyBorder="1" applyFont="1" applyNumberFormat="1">
      <alignment horizontal="center" shrinkToFit="0" vertical="bottom" wrapText="1"/>
    </xf>
    <xf borderId="8" fillId="4" fontId="21" numFmtId="2" xfId="0" applyAlignment="1" applyBorder="1" applyFont="1" applyNumberFormat="1">
      <alignment horizontal="center" vertical="bottom"/>
    </xf>
    <xf borderId="8" fillId="4" fontId="21" numFmtId="0" xfId="0" applyAlignment="1" applyBorder="1" applyFont="1">
      <alignment horizontal="center" vertical="bottom"/>
    </xf>
    <xf borderId="8" fillId="7" fontId="21" numFmtId="2" xfId="0" applyAlignment="1" applyBorder="1" applyFont="1" applyNumberFormat="1">
      <alignment horizontal="center" vertical="bottom"/>
    </xf>
    <xf borderId="20" fillId="0" fontId="36" numFmtId="0" xfId="0" applyAlignment="1" applyBorder="1" applyFont="1">
      <alignment shrinkToFit="0" vertical="top" wrapText="1"/>
    </xf>
    <xf borderId="37" fillId="2" fontId="48" numFmtId="0" xfId="0" applyAlignment="1" applyBorder="1" applyFont="1">
      <alignment horizontal="center" vertical="bottom"/>
    </xf>
    <xf borderId="8" fillId="9" fontId="21" numFmtId="0" xfId="0" applyAlignment="1" applyBorder="1" applyFill="1" applyFont="1">
      <alignment horizontal="center" vertical="bottom"/>
    </xf>
    <xf borderId="36" fillId="4" fontId="36" numFmtId="0" xfId="0" applyAlignment="1" applyBorder="1" applyFont="1">
      <alignment horizontal="center" vertical="bottom"/>
    </xf>
    <xf borderId="46" fillId="4" fontId="22" numFmtId="0" xfId="0" applyAlignment="1" applyBorder="1" applyFont="1">
      <alignment horizontal="center" vertical="bottom"/>
    </xf>
    <xf borderId="14" fillId="4" fontId="22" numFmtId="0" xfId="0" applyAlignment="1" applyBorder="1" applyFont="1">
      <alignment horizontal="center"/>
    </xf>
    <xf borderId="36" fillId="4" fontId="48" numFmtId="0" xfId="0" applyAlignment="1" applyBorder="1" applyFont="1">
      <alignment horizontal="center" readingOrder="0" shrinkToFit="0" vertical="bottom" wrapText="0"/>
    </xf>
    <xf borderId="14" fillId="4" fontId="22" numFmtId="0" xfId="0" applyAlignment="1" applyBorder="1" applyFont="1">
      <alignment horizontal="center" shrinkToFit="0" vertical="bottom" wrapText="1"/>
    </xf>
    <xf borderId="18" fillId="4" fontId="22" numFmtId="0" xfId="0" applyAlignment="1" applyBorder="1" applyFont="1">
      <alignment horizontal="center" shrinkToFit="0" vertical="bottom" wrapText="1"/>
    </xf>
    <xf borderId="18" fillId="8" fontId="22" numFmtId="0" xfId="0" applyAlignment="1" applyBorder="1" applyFont="1">
      <alignment horizontal="center" vertical="bottom"/>
    </xf>
    <xf borderId="14" fillId="8" fontId="21" numFmtId="0" xfId="0" applyAlignment="1" applyBorder="1" applyFont="1">
      <alignment horizontal="center" shrinkToFit="0" vertical="bottom" wrapText="1"/>
    </xf>
    <xf borderId="20" fillId="8" fontId="36" numFmtId="0" xfId="0" applyAlignment="1" applyBorder="1" applyFont="1">
      <alignment horizontal="center" vertical="top"/>
    </xf>
    <xf borderId="20" fillId="8" fontId="36" numFmtId="0" xfId="0" applyAlignment="1" applyBorder="1" applyFont="1">
      <alignment vertical="top"/>
    </xf>
    <xf borderId="14" fillId="8" fontId="22" numFmtId="0" xfId="0" applyAlignment="1" applyBorder="1" applyFont="1">
      <alignment horizontal="center" vertical="bottom"/>
    </xf>
    <xf borderId="46" fillId="8" fontId="22" numFmtId="0" xfId="0" applyAlignment="1" applyBorder="1" applyFont="1">
      <alignment horizontal="center" vertical="bottom"/>
    </xf>
    <xf borderId="21" fillId="8" fontId="22" numFmtId="0" xfId="0" applyAlignment="1" applyBorder="1" applyFont="1">
      <alignment horizontal="center" shrinkToFit="0" vertical="bottom" wrapText="0"/>
    </xf>
    <xf borderId="14" fillId="8" fontId="22" numFmtId="0" xfId="0" applyAlignment="1" applyBorder="1" applyFont="1">
      <alignment horizontal="center" vertical="center"/>
    </xf>
    <xf borderId="14" fillId="8" fontId="22" numFmtId="0" xfId="0" applyAlignment="1" applyBorder="1" applyFont="1">
      <alignment horizontal="center" shrinkToFit="0" vertical="bottom" wrapText="1"/>
    </xf>
    <xf borderId="18" fillId="8" fontId="22" numFmtId="0" xfId="0" applyAlignment="1" applyBorder="1" applyFont="1">
      <alignment horizontal="center" shrinkToFit="0" vertical="bottom" wrapText="1"/>
    </xf>
    <xf borderId="8" fillId="8" fontId="21" numFmtId="0" xfId="0" applyAlignment="1" applyBorder="1" applyFont="1">
      <alignment horizontal="center" shrinkToFit="0" vertical="bottom" wrapText="1"/>
    </xf>
    <xf borderId="8" fillId="8" fontId="21" numFmtId="2" xfId="0" applyAlignment="1" applyBorder="1" applyFont="1" applyNumberFormat="1">
      <alignment horizontal="center" shrinkToFit="0" vertical="bottom" wrapText="1"/>
    </xf>
    <xf borderId="8" fillId="8" fontId="21" numFmtId="2" xfId="0" applyAlignment="1" applyBorder="1" applyFont="1" applyNumberFormat="1">
      <alignment horizontal="center" vertical="bottom"/>
    </xf>
    <xf borderId="8" fillId="8" fontId="21" numFmtId="0" xfId="0" applyAlignment="1" applyBorder="1" applyFont="1">
      <alignment horizontal="center" vertical="bottom"/>
    </xf>
    <xf borderId="14" fillId="8" fontId="22" numFmtId="0" xfId="0" applyAlignment="1" applyBorder="1" applyFont="1">
      <alignment horizontal="center"/>
    </xf>
    <xf borderId="14" fillId="9" fontId="21" numFmtId="0" xfId="0" applyAlignment="1" applyBorder="1" applyFont="1">
      <alignment horizontal="center" shrinkToFit="0" vertical="center" wrapText="1"/>
    </xf>
    <xf borderId="20" fillId="9" fontId="36" numFmtId="0" xfId="0" applyAlignment="1" applyBorder="1" applyFont="1">
      <alignment horizontal="center" vertical="top"/>
    </xf>
    <xf borderId="20" fillId="9" fontId="36" numFmtId="0" xfId="0" applyAlignment="1" applyBorder="1" applyFont="1">
      <alignment vertical="top"/>
    </xf>
    <xf borderId="36" fillId="9" fontId="48" numFmtId="0" xfId="0" applyAlignment="1" applyBorder="1" applyFont="1">
      <alignment horizontal="center" shrinkToFit="0" vertical="center" wrapText="0"/>
    </xf>
    <xf borderId="36" fillId="9" fontId="36" numFmtId="0" xfId="0" applyAlignment="1" applyBorder="1" applyFont="1">
      <alignment horizontal="center" vertical="center"/>
    </xf>
    <xf borderId="14" fillId="9" fontId="22" numFmtId="0" xfId="0" applyAlignment="1" applyBorder="1" applyFont="1">
      <alignment horizontal="center" vertical="center"/>
    </xf>
    <xf borderId="46" fillId="9" fontId="22" numFmtId="0" xfId="0" applyAlignment="1" applyBorder="1" applyFont="1">
      <alignment horizontal="center" vertical="bottom"/>
    </xf>
    <xf borderId="37" fillId="9" fontId="36" numFmtId="0" xfId="0" applyAlignment="1" applyBorder="1" applyFont="1">
      <alignment horizontal="center" vertical="center"/>
    </xf>
    <xf borderId="14" fillId="9" fontId="22" numFmtId="0" xfId="0" applyAlignment="1" applyBorder="1" applyFont="1">
      <alignment horizontal="center"/>
    </xf>
    <xf borderId="18" fillId="9" fontId="22" numFmtId="0" xfId="0" applyAlignment="1" applyBorder="1" applyFont="1">
      <alignment horizontal="center" vertical="center"/>
    </xf>
    <xf borderId="14" fillId="9" fontId="22" numFmtId="0" xfId="0" applyAlignment="1" applyBorder="1" applyFont="1">
      <alignment horizontal="center" vertical="bottom"/>
    </xf>
    <xf borderId="46" fillId="9" fontId="22" numFmtId="0" xfId="0" applyAlignment="1" applyBorder="1" applyFont="1">
      <alignment horizontal="center" vertical="center"/>
    </xf>
    <xf borderId="18" fillId="9" fontId="22" numFmtId="0" xfId="0" applyAlignment="1" applyBorder="1" applyFont="1">
      <alignment horizontal="center" vertical="bottom"/>
    </xf>
    <xf borderId="36" fillId="9" fontId="48" numFmtId="0" xfId="0" applyAlignment="1" applyBorder="1" applyFont="1">
      <alignment horizontal="center" shrinkToFit="0" vertical="bottom" wrapText="0"/>
    </xf>
    <xf borderId="53" fillId="9" fontId="48" numFmtId="0" xfId="0" applyAlignment="1" applyBorder="1" applyFont="1">
      <alignment horizontal="center" shrinkToFit="0" vertical="center" wrapText="0"/>
    </xf>
    <xf borderId="20" fillId="9" fontId="48" numFmtId="0" xfId="0" applyAlignment="1" applyBorder="1" applyFont="1">
      <alignment horizontal="center" shrinkToFit="0" vertical="center" wrapText="0"/>
    </xf>
    <xf borderId="20" fillId="9" fontId="48" numFmtId="0" xfId="0" applyAlignment="1" applyBorder="1" applyFont="1">
      <alignment horizontal="center" shrinkToFit="0" vertical="bottom" wrapText="0"/>
    </xf>
    <xf borderId="20" fillId="9" fontId="22" numFmtId="0" xfId="0" applyAlignment="1" applyBorder="1" applyFont="1">
      <alignment horizontal="center" shrinkToFit="0" vertical="bottom" wrapText="0"/>
    </xf>
    <xf borderId="21" fillId="9" fontId="22" numFmtId="0" xfId="0" applyAlignment="1" applyBorder="1" applyFont="1">
      <alignment horizontal="center" shrinkToFit="0" vertical="bottom" wrapText="0"/>
    </xf>
    <xf borderId="14" fillId="9" fontId="22" numFmtId="0" xfId="0" applyAlignment="1" applyBorder="1" applyFont="1">
      <alignment horizontal="center" shrinkToFit="0" vertical="center" wrapText="1"/>
    </xf>
    <xf borderId="18" fillId="9" fontId="22" numFmtId="0" xfId="0" applyAlignment="1" applyBorder="1" applyFont="1">
      <alignment horizontal="center" shrinkToFit="0" vertical="bottom" wrapText="1"/>
    </xf>
    <xf borderId="8" fillId="9" fontId="21" numFmtId="0" xfId="0" applyAlignment="1" applyBorder="1" applyFont="1">
      <alignment horizontal="center" shrinkToFit="0" vertical="bottom" wrapText="1"/>
    </xf>
    <xf borderId="8" fillId="9" fontId="21" numFmtId="2" xfId="0" applyAlignment="1" applyBorder="1" applyFont="1" applyNumberFormat="1">
      <alignment horizontal="center" shrinkToFit="0" vertical="bottom" wrapText="1"/>
    </xf>
    <xf borderId="8" fillId="9" fontId="21" numFmtId="2" xfId="0" applyAlignment="1" applyBorder="1" applyFont="1" applyNumberFormat="1">
      <alignment horizontal="center" vertical="bottom"/>
    </xf>
    <xf borderId="14" fillId="2" fontId="49" numFmtId="0" xfId="0" applyAlignment="1" applyBorder="1" applyFont="1">
      <alignment horizontal="center" shrinkToFit="0" vertical="bottom" wrapText="1"/>
    </xf>
    <xf borderId="20" fillId="2" fontId="48" numFmtId="0" xfId="0" applyAlignment="1" applyBorder="1" applyFont="1">
      <alignment horizontal="center" vertical="top"/>
    </xf>
    <xf borderId="20" fillId="2" fontId="48" numFmtId="0" xfId="0" applyAlignment="1" applyBorder="1" applyFont="1">
      <alignment vertical="top"/>
    </xf>
    <xf borderId="36" fillId="2" fontId="48" numFmtId="0" xfId="0" applyAlignment="1" applyBorder="1" applyFont="1">
      <alignment horizontal="center" vertical="bottom"/>
    </xf>
    <xf borderId="8" fillId="2" fontId="49" numFmtId="2" xfId="0" applyAlignment="1" applyBorder="1" applyFont="1" applyNumberFormat="1">
      <alignment horizontal="center" shrinkToFit="0" vertical="bottom" wrapText="1"/>
    </xf>
    <xf borderId="8" fillId="9" fontId="49" numFmtId="0" xfId="0" applyAlignment="1" applyBorder="1" applyFont="1">
      <alignment horizontal="center" vertical="bottom"/>
    </xf>
    <xf borderId="14" fillId="0" fontId="21" numFmtId="0" xfId="0" applyAlignment="1" applyBorder="1" applyFont="1">
      <alignment horizontal="center" shrinkToFit="0" wrapText="1"/>
    </xf>
    <xf borderId="20" fillId="5" fontId="36" numFmtId="0" xfId="0" applyAlignment="1" applyBorder="1" applyFont="1">
      <alignment vertical="top"/>
    </xf>
    <xf borderId="36" fillId="7" fontId="36" numFmtId="0" xfId="0" applyAlignment="1" applyBorder="1" applyFont="1">
      <alignment horizontal="center" vertical="bottom"/>
    </xf>
    <xf borderId="14" fillId="7" fontId="22" numFmtId="0" xfId="0" applyAlignment="1" applyBorder="1" applyFont="1">
      <alignment horizontal="center"/>
    </xf>
    <xf borderId="18" fillId="7" fontId="22" numFmtId="0" xfId="0" applyAlignment="1" applyBorder="1" applyFont="1">
      <alignment horizontal="center" vertical="bottom"/>
    </xf>
    <xf borderId="36" fillId="0" fontId="48" numFmtId="0" xfId="0" applyAlignment="1" applyBorder="1" applyFont="1">
      <alignment horizontal="center" shrinkToFit="0" vertical="bottom" wrapText="0"/>
    </xf>
    <xf borderId="36" fillId="0" fontId="36" numFmtId="0" xfId="0" applyAlignment="1" applyBorder="1" applyFont="1">
      <alignment horizontal="center" vertical="bottom"/>
    </xf>
    <xf borderId="14" fillId="0" fontId="22" numFmtId="0" xfId="0" applyAlignment="1" applyBorder="1" applyFont="1">
      <alignment horizontal="center" vertical="bottom"/>
    </xf>
    <xf borderId="46" fillId="0" fontId="22" numFmtId="0" xfId="0" applyAlignment="1" applyBorder="1" applyFont="1">
      <alignment horizontal="center" vertical="bottom"/>
    </xf>
    <xf borderId="37" fillId="0" fontId="36" numFmtId="0" xfId="0" applyAlignment="1" applyBorder="1" applyFont="1">
      <alignment horizontal="center" vertical="bottom"/>
    </xf>
    <xf borderId="14" fillId="0" fontId="22" numFmtId="0" xfId="0" applyAlignment="1" applyBorder="1" applyFont="1">
      <alignment horizontal="center"/>
    </xf>
    <xf borderId="18" fillId="0" fontId="22" numFmtId="0" xfId="0" applyAlignment="1" applyBorder="1" applyFont="1">
      <alignment horizontal="center" vertical="bottom"/>
    </xf>
    <xf borderId="53" fillId="0" fontId="48" numFmtId="0" xfId="0" applyAlignment="1" applyBorder="1" applyFont="1">
      <alignment horizontal="center" shrinkToFit="0" vertical="bottom" wrapText="0"/>
    </xf>
    <xf borderId="20" fillId="0" fontId="48" numFmtId="0" xfId="0" applyAlignment="1" applyBorder="1" applyFont="1">
      <alignment horizontal="center" shrinkToFit="0" vertical="bottom" wrapText="0"/>
    </xf>
    <xf borderId="20" fillId="0" fontId="22" numFmtId="0" xfId="0" applyAlignment="1" applyBorder="1" applyFont="1">
      <alignment horizontal="center" shrinkToFit="0" vertical="bottom" wrapText="0"/>
    </xf>
    <xf borderId="21" fillId="0" fontId="22" numFmtId="0" xfId="0" applyAlignment="1" applyBorder="1" applyFont="1">
      <alignment horizontal="center" shrinkToFit="0" vertical="bottom" wrapText="0"/>
    </xf>
    <xf borderId="14" fillId="0" fontId="22" numFmtId="0" xfId="0" applyAlignment="1" applyBorder="1" applyFont="1">
      <alignment horizontal="center" shrinkToFit="0" vertical="bottom" wrapText="1"/>
    </xf>
    <xf borderId="18" fillId="0" fontId="22" numFmtId="0" xfId="0" applyAlignment="1" applyBorder="1" applyFont="1">
      <alignment horizontal="center" shrinkToFit="0" vertical="bottom" wrapText="1"/>
    </xf>
    <xf borderId="27" fillId="2" fontId="48" numFmtId="0" xfId="0" applyAlignment="1" applyBorder="1" applyFont="1">
      <alignment horizontal="center" shrinkToFit="0" vertical="bottom" wrapText="0"/>
    </xf>
    <xf borderId="27" fillId="2" fontId="36" numFmtId="0" xfId="0" applyAlignment="1" applyBorder="1" applyFont="1">
      <alignment horizontal="center" vertical="bottom"/>
    </xf>
    <xf borderId="51" fillId="2" fontId="22" numFmtId="0" xfId="0" applyAlignment="1" applyBorder="1" applyFont="1">
      <alignment horizontal="center" vertical="bottom"/>
    </xf>
    <xf borderId="20" fillId="2" fontId="36" numFmtId="0" xfId="0" applyAlignment="1" applyBorder="1" applyFont="1">
      <alignment horizontal="center" vertical="bottom"/>
    </xf>
    <xf borderId="20" fillId="2" fontId="22" numFmtId="0" xfId="0" applyAlignment="1" applyBorder="1" applyFont="1">
      <alignment horizontal="center" vertical="bottom"/>
    </xf>
    <xf borderId="0" fillId="2" fontId="36" numFmtId="0" xfId="0" applyAlignment="1" applyFont="1">
      <alignment horizontal="center" vertical="bottom"/>
    </xf>
    <xf borderId="10" fillId="2" fontId="22" numFmtId="0" xfId="0" applyAlignment="1" applyBorder="1" applyFont="1">
      <alignment horizontal="center" vertical="bottom"/>
    </xf>
    <xf borderId="56" fillId="2" fontId="48" numFmtId="0" xfId="0" applyAlignment="1" applyBorder="1" applyFont="1">
      <alignment horizontal="center" shrinkToFit="0" vertical="bottom" wrapText="0"/>
    </xf>
    <xf borderId="57" fillId="2" fontId="48" numFmtId="0" xfId="0" applyAlignment="1" applyBorder="1" applyFont="1">
      <alignment horizontal="center" shrinkToFit="0" vertical="bottom" wrapText="0"/>
    </xf>
    <xf borderId="57" fillId="2" fontId="22" numFmtId="0" xfId="0" applyAlignment="1" applyBorder="1" applyFont="1">
      <alignment horizontal="center" shrinkToFit="0" vertical="bottom" wrapText="0"/>
    </xf>
    <xf borderId="20" fillId="0" fontId="36" numFmtId="0" xfId="0" applyAlignment="1" applyBorder="1" applyFont="1">
      <alignment vertical="bottom"/>
    </xf>
    <xf borderId="51" fillId="2" fontId="22" numFmtId="0" xfId="0" applyAlignment="1" applyBorder="1" applyFont="1">
      <alignment horizontal="center"/>
    </xf>
    <xf borderId="58" fillId="2" fontId="22" numFmtId="0" xfId="0" applyAlignment="1" applyBorder="1" applyFont="1">
      <alignment horizontal="center" vertical="bottom"/>
    </xf>
    <xf borderId="19" fillId="2" fontId="48" numFmtId="0" xfId="0" applyAlignment="1" applyBorder="1" applyFont="1">
      <alignment horizontal="center" shrinkToFit="0" vertical="bottom" wrapText="0"/>
    </xf>
    <xf borderId="22" fillId="2" fontId="22" numFmtId="0" xfId="0" applyAlignment="1" applyBorder="1" applyFont="1">
      <alignment horizontal="center" vertical="bottom"/>
    </xf>
    <xf borderId="20" fillId="2" fontId="22" numFmtId="0" xfId="0" applyAlignment="1" applyBorder="1" applyFont="1">
      <alignment horizontal="center"/>
    </xf>
    <xf borderId="1" fillId="2" fontId="36" numFmtId="0" xfId="0" applyAlignment="1" applyBorder="1" applyFont="1">
      <alignment horizontal="center" vertical="bottom"/>
    </xf>
    <xf borderId="20" fillId="0" fontId="21" numFmtId="0" xfId="0" applyAlignment="1" applyBorder="1" applyFont="1">
      <alignment horizontal="center" shrinkToFit="0" vertical="bottom" wrapText="1"/>
    </xf>
    <xf borderId="19" fillId="8" fontId="48" numFmtId="0" xfId="0" applyAlignment="1" applyBorder="1" applyFont="1">
      <alignment horizontal="center" shrinkToFit="0" vertical="bottom" wrapText="0"/>
    </xf>
    <xf borderId="20" fillId="8" fontId="36" numFmtId="0" xfId="0" applyAlignment="1" applyBorder="1" applyFont="1">
      <alignment horizontal="center" vertical="bottom"/>
    </xf>
    <xf borderId="19" fillId="0" fontId="48" numFmtId="0" xfId="0" applyAlignment="1" applyBorder="1" applyFont="1">
      <alignment horizontal="center" shrinkToFit="0" vertical="bottom" wrapText="0"/>
    </xf>
    <xf borderId="22" fillId="2" fontId="22" numFmtId="0" xfId="0" applyAlignment="1" applyBorder="1" applyFont="1">
      <alignment horizontal="center" shrinkToFit="0" vertical="bottom" wrapText="0"/>
    </xf>
    <xf borderId="15" fillId="2" fontId="22" numFmtId="0" xfId="0" applyAlignment="1" applyBorder="1" applyFont="1">
      <alignment horizontal="center" vertical="bottom"/>
    </xf>
    <xf borderId="19" fillId="7" fontId="48" numFmtId="0" xfId="0" applyAlignment="1" applyBorder="1" applyFont="1">
      <alignment horizontal="center" shrinkToFit="0" vertical="bottom" wrapText="0"/>
    </xf>
    <xf borderId="20" fillId="7" fontId="48" numFmtId="0" xfId="0" applyAlignment="1" applyBorder="1" applyFont="1">
      <alignment horizontal="center" readingOrder="0" shrinkToFit="0" vertical="bottom" wrapText="0"/>
    </xf>
    <xf borderId="20" fillId="7" fontId="36" numFmtId="0" xfId="0" applyAlignment="1" applyBorder="1" applyFont="1">
      <alignment horizontal="center" vertical="bottom"/>
    </xf>
    <xf borderId="20" fillId="7" fontId="22" numFmtId="0" xfId="0" applyAlignment="1" applyBorder="1" applyFont="1">
      <alignment horizontal="center" vertical="bottom"/>
    </xf>
    <xf borderId="22" fillId="7" fontId="22" numFmtId="0" xfId="0" applyAlignment="1" applyBorder="1" applyFont="1">
      <alignment horizontal="center" vertical="bottom"/>
    </xf>
    <xf borderId="20" fillId="7" fontId="48" numFmtId="0" xfId="0" applyAlignment="1" applyBorder="1" applyFont="1">
      <alignment horizontal="center" shrinkToFit="0" vertical="bottom" wrapText="0"/>
    </xf>
    <xf borderId="20" fillId="7" fontId="22" numFmtId="0" xfId="0" applyAlignment="1" applyBorder="1" applyFont="1">
      <alignment horizontal="center" shrinkToFit="0" vertical="bottom" wrapText="0"/>
    </xf>
    <xf borderId="22" fillId="7" fontId="22" numFmtId="0" xfId="0" applyAlignment="1" applyBorder="1" applyFont="1">
      <alignment horizontal="center" shrinkToFit="0" vertical="bottom" wrapText="0"/>
    </xf>
    <xf borderId="14" fillId="7" fontId="22" numFmtId="0" xfId="0" applyAlignment="1" applyBorder="1" applyFont="1">
      <alignment horizontal="center" vertical="center"/>
    </xf>
    <xf borderId="15" fillId="7" fontId="22" numFmtId="0" xfId="0" applyAlignment="1" applyBorder="1" applyFont="1">
      <alignment horizontal="center" vertical="bottom"/>
    </xf>
    <xf borderId="14" fillId="7" fontId="22" numFmtId="0" xfId="0" applyAlignment="1" applyBorder="1" applyFont="1">
      <alignment horizontal="center" shrinkToFit="0" vertical="bottom" wrapText="1"/>
    </xf>
    <xf borderId="15" fillId="7" fontId="22" numFmtId="0" xfId="0" applyAlignment="1" applyBorder="1" applyFont="1">
      <alignment horizontal="center" shrinkToFit="0" vertical="bottom" wrapText="1"/>
    </xf>
    <xf borderId="24" fillId="0" fontId="36" numFmtId="0" xfId="0" applyAlignment="1" applyBorder="1" applyFont="1">
      <alignment vertical="bottom"/>
    </xf>
    <xf borderId="55" fillId="2" fontId="48" numFmtId="0" xfId="0" applyAlignment="1" applyBorder="1" applyFont="1">
      <alignment horizontal="center" shrinkToFit="0" vertical="bottom" wrapText="0"/>
    </xf>
    <xf borderId="24" fillId="2" fontId="48" numFmtId="0" xfId="0" applyAlignment="1" applyBorder="1" applyFont="1">
      <alignment horizontal="center" shrinkToFit="0" vertical="bottom" wrapText="0"/>
    </xf>
    <xf borderId="24" fillId="2" fontId="36" numFmtId="0" xfId="0" applyAlignment="1" applyBorder="1" applyFont="1">
      <alignment horizontal="center" vertical="bottom"/>
    </xf>
    <xf borderId="24" fillId="2" fontId="22" numFmtId="0" xfId="0" applyAlignment="1" applyBorder="1" applyFont="1">
      <alignment horizontal="center" vertical="bottom"/>
    </xf>
    <xf borderId="8" fillId="2" fontId="22" numFmtId="0" xfId="0" applyAlignment="1" applyBorder="1" applyFont="1">
      <alignment horizontal="center" vertical="bottom"/>
    </xf>
    <xf borderId="55" fillId="0" fontId="48" numFmtId="0" xfId="0" applyAlignment="1" applyBorder="1" applyFont="1">
      <alignment horizontal="center" shrinkToFit="0" vertical="bottom" wrapText="0"/>
    </xf>
    <xf borderId="24" fillId="0" fontId="48" numFmtId="0" xfId="0" applyAlignment="1" applyBorder="1" applyFont="1">
      <alignment horizontal="center" shrinkToFit="0" vertical="bottom" wrapText="0"/>
    </xf>
    <xf borderId="24" fillId="2" fontId="22" numFmtId="0" xfId="0" applyAlignment="1" applyBorder="1" applyFont="1">
      <alignment horizontal="center"/>
    </xf>
    <xf borderId="44" fillId="2" fontId="22" numFmtId="0" xfId="0" applyAlignment="1" applyBorder="1" applyFont="1">
      <alignment horizontal="center" vertical="bottom"/>
    </xf>
    <xf borderId="23" fillId="0" fontId="48" numFmtId="0" xfId="0" applyAlignment="1" applyBorder="1" applyFont="1">
      <alignment horizontal="center" shrinkToFit="0" vertical="bottom" wrapText="0"/>
    </xf>
    <xf borderId="59" fillId="2" fontId="22" numFmtId="0" xfId="0" applyAlignment="1" applyBorder="1" applyFont="1">
      <alignment horizontal="center" vertical="bottom"/>
    </xf>
    <xf borderId="24" fillId="2" fontId="22" numFmtId="0" xfId="0" applyAlignment="1" applyBorder="1" applyFont="1">
      <alignment horizontal="center" shrinkToFit="0" vertical="bottom" wrapText="0"/>
    </xf>
    <xf borderId="44" fillId="2" fontId="22" numFmtId="0" xfId="0" applyAlignment="1" applyBorder="1" applyFont="1">
      <alignment horizontal="center" shrinkToFit="0" vertical="bottom" wrapText="0"/>
    </xf>
    <xf borderId="26" fillId="2" fontId="48" numFmtId="0" xfId="0" applyAlignment="1" applyBorder="1" applyFont="1">
      <alignment horizontal="center" shrinkToFit="0" vertical="bottom" wrapText="0"/>
    </xf>
    <xf borderId="43" fillId="2" fontId="22" numFmtId="0" xfId="0" applyAlignment="1" applyBorder="1" applyFont="1">
      <alignment horizontal="center" vertical="center"/>
    </xf>
    <xf borderId="48" fillId="2" fontId="22" numFmtId="0" xfId="0" applyAlignment="1" applyBorder="1" applyFont="1">
      <alignment horizontal="center" vertical="bottom"/>
    </xf>
    <xf borderId="43" fillId="2" fontId="22" numFmtId="0" xfId="0" applyAlignment="1" applyBorder="1" applyFont="1">
      <alignment horizontal="center" shrinkToFit="0" vertical="bottom" wrapText="1"/>
    </xf>
    <xf borderId="48" fillId="2" fontId="22" numFmtId="0" xfId="0" applyAlignment="1" applyBorder="1" applyFont="1">
      <alignment horizontal="center" shrinkToFit="0" vertical="bottom" wrapText="1"/>
    </xf>
    <xf borderId="23" fillId="7" fontId="48" numFmtId="0" xfId="0" applyAlignment="1" applyBorder="1" applyFont="1">
      <alignment horizontal="center" shrinkToFit="0" vertical="bottom" wrapText="0"/>
    </xf>
    <xf borderId="26" fillId="7" fontId="48" numFmtId="0" xfId="0" applyAlignment="1" applyBorder="1" applyFont="1">
      <alignment horizontal="center" readingOrder="0" shrinkToFit="0" vertical="bottom" wrapText="0"/>
    </xf>
    <xf borderId="1" fillId="7" fontId="36" numFmtId="0" xfId="0" applyAlignment="1" applyBorder="1" applyFont="1">
      <alignment horizontal="center" vertical="bottom"/>
    </xf>
    <xf borderId="59" fillId="7" fontId="22" numFmtId="0" xfId="0" applyAlignment="1" applyBorder="1" applyFont="1">
      <alignment horizontal="center" shrinkToFit="0" vertical="bottom" wrapText="1"/>
    </xf>
    <xf borderId="0" fillId="0" fontId="21" numFmtId="0" xfId="0" applyAlignment="1" applyFont="1">
      <alignment horizontal="center" shrinkToFit="0" vertical="bottom" wrapText="1"/>
    </xf>
    <xf borderId="0" fillId="0" fontId="50" numFmtId="0" xfId="0" applyAlignment="1" applyFont="1">
      <alignment vertical="bottom"/>
    </xf>
    <xf borderId="0" fillId="0" fontId="51" numFmtId="0" xfId="0" applyAlignment="1" applyFont="1">
      <alignment vertical="bottom"/>
    </xf>
    <xf borderId="0" fillId="2" fontId="52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5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vertical="bottom"/>
    </xf>
    <xf borderId="0" fillId="2" fontId="53" numFmtId="0" xfId="0" applyAlignment="1" applyFont="1">
      <alignment horizontal="center" shrinkToFit="0" vertical="bottom" wrapText="0"/>
    </xf>
    <xf borderId="0" fillId="2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bottom" wrapText="1"/>
    </xf>
    <xf borderId="0" fillId="0" fontId="4" numFmtId="2" xfId="0" applyAlignment="1" applyFont="1" applyNumberFormat="1">
      <alignment horizontal="center" vertical="bottom"/>
    </xf>
    <xf borderId="0" fillId="9" fontId="4" numFmtId="0" xfId="0" applyAlignment="1" applyFont="1">
      <alignment horizontal="center" vertical="bottom"/>
    </xf>
    <xf borderId="0" fillId="2" fontId="7" numFmtId="0" xfId="0" applyAlignment="1" applyFon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35" numFmtId="0" xfId="0" applyAlignment="1" applyFont="1">
      <alignment horizontal="center"/>
    </xf>
    <xf borderId="0" fillId="0" fontId="54" numFmtId="0" xfId="0" applyAlignment="1" applyFont="1">
      <alignment horizontal="center" vertical="bottom"/>
    </xf>
    <xf borderId="7" fillId="0" fontId="2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/>
    </xf>
    <xf borderId="7" fillId="0" fontId="24" numFmtId="0" xfId="0" applyAlignment="1" applyBorder="1" applyFont="1">
      <alignment horizontal="center" readingOrder="0"/>
    </xf>
    <xf borderId="7" fillId="0" fontId="24" numFmtId="0" xfId="0" applyAlignment="1" applyBorder="1" applyFont="1">
      <alignment horizontal="center"/>
    </xf>
    <xf borderId="0" fillId="0" fontId="24" numFmtId="2" xfId="0" applyAlignment="1" applyFont="1" applyNumberFormat="1">
      <alignment horizontal="center" vertical="bottom"/>
    </xf>
    <xf borderId="0" fillId="0" fontId="35" numFmtId="0" xfId="0" applyAlignment="1" applyFont="1">
      <alignment horizontal="center" vertical="bottom"/>
    </xf>
    <xf borderId="0" fillId="0" fontId="35" numFmtId="0" xfId="0" applyFont="1"/>
    <xf borderId="7" fillId="0" fontId="17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1" fillId="2" fontId="28" numFmtId="0" xfId="0" applyAlignment="1" applyBorder="1" applyFont="1">
      <alignment horizontal="center"/>
    </xf>
    <xf borderId="10" fillId="0" fontId="35" numFmtId="0" xfId="0" applyAlignment="1" applyBorder="1" applyFont="1">
      <alignment vertical="bottom"/>
    </xf>
    <xf borderId="8" fillId="0" fontId="5" numFmtId="0" xfId="0" applyAlignment="1" applyBorder="1" applyFont="1">
      <alignment horizontal="left" vertical="bottom"/>
    </xf>
    <xf borderId="0" fillId="0" fontId="1" numFmtId="0" xfId="0" applyAlignment="1" applyFont="1">
      <alignment horizontal="center"/>
    </xf>
    <xf borderId="1" fillId="2" fontId="36" numFmtId="0" xfId="0" applyAlignment="1" applyBorder="1" applyFont="1">
      <alignment horizontal="center" readingOrder="0"/>
    </xf>
    <xf borderId="2" fillId="2" fontId="55" numFmtId="0" xfId="0" applyAlignment="1" applyBorder="1" applyFont="1">
      <alignment horizontal="center" shrinkToFit="0" wrapText="1"/>
    </xf>
    <xf borderId="10" fillId="2" fontId="21" numFmtId="0" xfId="0" applyAlignment="1" applyBorder="1" applyFont="1">
      <alignment horizontal="center" shrinkToFit="0" wrapText="1"/>
    </xf>
    <xf borderId="10" fillId="2" fontId="21" numFmtId="0" xfId="0" applyAlignment="1" applyBorder="1" applyFont="1">
      <alignment horizontal="center" shrinkToFit="0" vertical="center" wrapText="1"/>
    </xf>
    <xf borderId="1" fillId="0" fontId="36" numFmtId="0" xfId="0" applyAlignment="1" applyBorder="1" applyFont="1">
      <alignment horizontal="center" vertical="bottom"/>
    </xf>
    <xf borderId="1" fillId="0" fontId="22" numFmtId="0" xfId="0" applyAlignment="1" applyBorder="1" applyFont="1">
      <alignment horizontal="center" vertical="bottom"/>
    </xf>
    <xf borderId="14" fillId="2" fontId="21" numFmtId="0" xfId="0" applyAlignment="1" applyBorder="1" applyFont="1">
      <alignment horizontal="center" shrinkToFit="0" vertical="bottom" wrapText="1"/>
    </xf>
    <xf borderId="15" fillId="2" fontId="22" numFmtId="0" xfId="0" applyAlignment="1" applyBorder="1" applyFont="1">
      <alignment horizontal="center"/>
    </xf>
    <xf borderId="21" fillId="0" fontId="22" numFmtId="0" xfId="0" applyAlignment="1" applyBorder="1" applyFont="1">
      <alignment horizontal="center"/>
    </xf>
    <xf borderId="37" fillId="2" fontId="22" numFmtId="0" xfId="0" applyAlignment="1" applyBorder="1" applyFont="1">
      <alignment horizontal="center" vertical="bottom"/>
    </xf>
    <xf borderId="38" fillId="2" fontId="36" numFmtId="0" xfId="0" applyAlignment="1" applyBorder="1" applyFont="1">
      <alignment horizontal="center" shrinkToFit="0" vertical="bottom" wrapText="1"/>
    </xf>
    <xf borderId="39" fillId="2" fontId="36" numFmtId="0" xfId="0" applyAlignment="1" applyBorder="1" applyFont="1">
      <alignment horizontal="center" shrinkToFit="0" vertical="bottom" wrapText="1"/>
    </xf>
    <xf borderId="39" fillId="2" fontId="36" numFmtId="0" xfId="0" applyAlignment="1" applyBorder="1" applyFont="1">
      <alignment horizontal="center" vertical="bottom"/>
    </xf>
    <xf borderId="40" fillId="2" fontId="22" numFmtId="0" xfId="0" applyAlignment="1" applyBorder="1" applyFont="1">
      <alignment horizontal="center"/>
    </xf>
    <xf borderId="54" fillId="0" fontId="22" numFmtId="0" xfId="0" applyAlignment="1" applyBorder="1" applyFont="1">
      <alignment horizontal="center"/>
    </xf>
    <xf borderId="14" fillId="0" fontId="36" numFmtId="0" xfId="0" applyAlignment="1" applyBorder="1" applyFont="1">
      <alignment horizontal="center" vertical="top"/>
    </xf>
    <xf borderId="14" fillId="0" fontId="36" numFmtId="0" xfId="0" applyAlignment="1" applyBorder="1" applyFont="1">
      <alignment vertical="top"/>
    </xf>
    <xf borderId="21" fillId="2" fontId="22" numFmtId="0" xfId="0" applyAlignment="1" applyBorder="1" applyFont="1">
      <alignment horizontal="center" vertical="bottom"/>
    </xf>
    <xf borderId="19" fillId="2" fontId="36" numFmtId="0" xfId="0" applyAlignment="1" applyBorder="1" applyFont="1">
      <alignment horizontal="center" shrinkToFit="0" vertical="bottom" wrapText="1"/>
    </xf>
    <xf borderId="20" fillId="2" fontId="36" numFmtId="0" xfId="0" applyAlignment="1" applyBorder="1" applyFont="1">
      <alignment horizontal="center" shrinkToFit="0" vertical="bottom" wrapText="1"/>
    </xf>
    <xf borderId="22" fillId="2" fontId="22" numFmtId="0" xfId="0" applyAlignment="1" applyBorder="1" applyFont="1">
      <alignment horizontal="center"/>
    </xf>
    <xf borderId="18" fillId="0" fontId="22" numFmtId="0" xfId="0" applyAlignment="1" applyBorder="1" applyFont="1">
      <alignment horizontal="center"/>
    </xf>
    <xf borderId="37" fillId="7" fontId="22" numFmtId="0" xfId="0" applyAlignment="1" applyBorder="1" applyFont="1">
      <alignment horizontal="center" vertical="bottom"/>
    </xf>
    <xf borderId="14" fillId="2" fontId="21" numFmtId="0" xfId="0" applyAlignment="1" applyBorder="1" applyFont="1">
      <alignment horizontal="center" shrinkToFit="0" vertical="center" wrapText="1"/>
    </xf>
    <xf borderId="15" fillId="0" fontId="36" numFmtId="0" xfId="0" applyAlignment="1" applyBorder="1" applyFont="1">
      <alignment horizontal="left" shrinkToFit="0" vertical="center" wrapText="1"/>
    </xf>
    <xf borderId="20" fillId="2" fontId="48" numFmtId="0" xfId="0" applyAlignment="1" applyBorder="1" applyFont="1">
      <alignment horizontal="center" shrinkToFit="0" vertical="center" wrapText="0"/>
    </xf>
    <xf borderId="36" fillId="2" fontId="48" numFmtId="0" xfId="0" applyAlignment="1" applyBorder="1" applyFont="1">
      <alignment horizontal="center" shrinkToFit="0" vertical="center" wrapText="0"/>
    </xf>
    <xf borderId="36" fillId="2" fontId="36" numFmtId="0" xfId="0" applyAlignment="1" applyBorder="1" applyFont="1">
      <alignment horizontal="center" vertical="center"/>
    </xf>
    <xf borderId="37" fillId="2" fontId="36" numFmtId="0" xfId="0" applyAlignment="1" applyBorder="1" applyFont="1">
      <alignment horizontal="center" vertical="center"/>
    </xf>
    <xf borderId="18" fillId="2" fontId="22" numFmtId="0" xfId="0" applyAlignment="1" applyBorder="1" applyFont="1">
      <alignment horizontal="center" vertical="center"/>
    </xf>
    <xf borderId="46" fillId="2" fontId="22" numFmtId="0" xfId="0" applyAlignment="1" applyBorder="1" applyFont="1">
      <alignment horizontal="center" vertical="center"/>
    </xf>
    <xf borderId="14" fillId="2" fontId="22" numFmtId="0" xfId="0" applyAlignment="1" applyBorder="1" applyFont="1">
      <alignment horizontal="center" shrinkToFit="0" vertical="center" wrapText="1"/>
    </xf>
    <xf borderId="19" fillId="2" fontId="36" numFmtId="0" xfId="0" applyAlignment="1" applyBorder="1" applyFont="1">
      <alignment horizontal="center" shrinkToFit="0" vertical="center" wrapText="1"/>
    </xf>
    <xf borderId="20" fillId="2" fontId="36" numFmtId="0" xfId="0" applyAlignment="1" applyBorder="1" applyFont="1">
      <alignment horizontal="center" shrinkToFit="0" vertical="center" wrapText="1"/>
    </xf>
    <xf borderId="20" fillId="2" fontId="36" numFmtId="0" xfId="0" applyAlignment="1" applyBorder="1" applyFont="1">
      <alignment horizontal="center" vertical="center"/>
    </xf>
    <xf borderId="22" fillId="2" fontId="22" numFmtId="0" xfId="0" applyAlignment="1" applyBorder="1" applyFont="1">
      <alignment horizontal="center" vertical="center"/>
    </xf>
    <xf borderId="8" fillId="0" fontId="21" numFmtId="0" xfId="0" applyAlignment="1" applyBorder="1" applyFont="1">
      <alignment horizontal="center" vertical="center"/>
    </xf>
    <xf borderId="8" fillId="2" fontId="21" numFmtId="0" xfId="0" applyAlignment="1" applyBorder="1" applyFont="1">
      <alignment horizontal="center" vertical="center"/>
    </xf>
    <xf borderId="37" fillId="0" fontId="22" numFmtId="0" xfId="0" applyAlignment="1" applyBorder="1" applyFont="1">
      <alignment horizontal="center" vertical="bottom"/>
    </xf>
    <xf borderId="19" fillId="0" fontId="36" numFmtId="0" xfId="0" applyAlignment="1" applyBorder="1" applyFont="1">
      <alignment horizontal="center" shrinkToFit="0" vertical="bottom" wrapText="1"/>
    </xf>
    <xf borderId="20" fillId="0" fontId="36" numFmtId="0" xfId="0" applyAlignment="1" applyBorder="1" applyFont="1">
      <alignment horizontal="center" shrinkToFit="0" vertical="bottom" wrapText="1"/>
    </xf>
    <xf borderId="20" fillId="0" fontId="36" numFmtId="0" xfId="0" applyAlignment="1" applyBorder="1" applyFont="1">
      <alignment horizontal="center" vertical="bottom"/>
    </xf>
    <xf borderId="22" fillId="0" fontId="22" numFmtId="0" xfId="0" applyAlignment="1" applyBorder="1" applyFont="1">
      <alignment horizontal="center"/>
    </xf>
    <xf borderId="14" fillId="0" fontId="36" numFmtId="0" xfId="0" applyAlignment="1" applyBorder="1" applyFont="1">
      <alignment shrinkToFit="0" vertical="top" wrapText="1"/>
    </xf>
    <xf borderId="15" fillId="0" fontId="36" numFmtId="0" xfId="0" applyAlignment="1" applyBorder="1" applyFont="1">
      <alignment shrinkToFit="0" vertical="center" wrapText="1"/>
    </xf>
    <xf borderId="52" fillId="0" fontId="22" numFmtId="0" xfId="0" applyBorder="1" applyFont="1"/>
    <xf borderId="19" fillId="4" fontId="36" numFmtId="0" xfId="0" applyAlignment="1" applyBorder="1" applyFont="1">
      <alignment horizontal="center" shrinkToFit="0" vertical="bottom" wrapText="1"/>
    </xf>
    <xf borderId="20" fillId="4" fontId="36" numFmtId="0" xfId="0" applyAlignment="1" applyBorder="1" applyFont="1">
      <alignment horizontal="center" shrinkToFit="0" vertical="bottom" wrapText="1"/>
    </xf>
    <xf borderId="20" fillId="4" fontId="36" numFmtId="0" xfId="0" applyAlignment="1" applyBorder="1" applyFont="1">
      <alignment horizontal="center" vertical="bottom"/>
    </xf>
    <xf borderId="22" fillId="4" fontId="22" numFmtId="0" xfId="0" applyAlignment="1" applyBorder="1" applyFont="1">
      <alignment horizontal="center"/>
    </xf>
    <xf borderId="18" fillId="4" fontId="22" numFmtId="0" xfId="0" applyAlignment="1" applyBorder="1" applyFont="1">
      <alignment horizontal="center"/>
    </xf>
    <xf borderId="37" fillId="4" fontId="22" numFmtId="0" xfId="0" applyAlignment="1" applyBorder="1" applyFont="1">
      <alignment horizontal="center" vertical="bottom"/>
    </xf>
    <xf borderId="14" fillId="2" fontId="21" numFmtId="0" xfId="0" applyAlignment="1" applyBorder="1" applyFont="1">
      <alignment horizontal="center" shrinkToFit="0" wrapText="1"/>
    </xf>
    <xf borderId="10" fillId="0" fontId="21" numFmtId="0" xfId="0" applyAlignment="1" applyBorder="1" applyFont="1">
      <alignment horizontal="center" shrinkToFit="0" vertical="bottom" wrapText="1"/>
    </xf>
    <xf borderId="10" fillId="0" fontId="21" numFmtId="2" xfId="0" applyAlignment="1" applyBorder="1" applyFont="1" applyNumberFormat="1">
      <alignment horizontal="center" shrinkToFit="0" vertical="bottom" wrapText="1"/>
    </xf>
    <xf borderId="10" fillId="0" fontId="21" numFmtId="2" xfId="0" applyAlignment="1" applyBorder="1" applyFont="1" applyNumberFormat="1">
      <alignment horizontal="center" vertical="bottom"/>
    </xf>
    <xf borderId="15" fillId="0" fontId="22" numFmtId="0" xfId="0" applyAlignment="1" applyBorder="1" applyFont="1">
      <alignment horizontal="center"/>
    </xf>
    <xf borderId="13" fillId="0" fontId="21" numFmtId="2" xfId="0" applyAlignment="1" applyBorder="1" applyFont="1" applyNumberFormat="1">
      <alignment horizontal="center" shrinkToFit="0" vertical="bottom" wrapText="1"/>
    </xf>
    <xf borderId="13" fillId="0" fontId="21" numFmtId="2" xfId="0" applyAlignment="1" applyBorder="1" applyFont="1" applyNumberFormat="1">
      <alignment horizontal="center" vertical="bottom"/>
    </xf>
    <xf borderId="10" fillId="0" fontId="21" numFmtId="0" xfId="0" applyAlignment="1" applyBorder="1" applyFont="1">
      <alignment horizontal="center" vertical="bottom"/>
    </xf>
    <xf borderId="10" fillId="2" fontId="21" numFmtId="0" xfId="0" applyAlignment="1" applyBorder="1" applyFont="1">
      <alignment horizontal="center" vertical="bottom"/>
    </xf>
    <xf borderId="20" fillId="2" fontId="21" numFmtId="0" xfId="0" applyAlignment="1" applyBorder="1" applyFont="1">
      <alignment horizontal="center" shrinkToFit="0" vertical="bottom" wrapText="1"/>
    </xf>
    <xf borderId="20" fillId="2" fontId="22" numFmtId="0" xfId="0" applyAlignment="1" applyBorder="1" applyFont="1">
      <alignment horizontal="center" shrinkToFit="0" vertical="bottom" wrapText="1"/>
    </xf>
    <xf borderId="53" fillId="0" fontId="21" numFmtId="0" xfId="0" applyAlignment="1" applyBorder="1" applyFont="1">
      <alignment horizontal="center" vertical="bottom"/>
    </xf>
    <xf borderId="20" fillId="0" fontId="21" numFmtId="0" xfId="0" applyAlignment="1" applyBorder="1" applyFont="1">
      <alignment horizontal="center" vertical="bottom"/>
    </xf>
    <xf borderId="20" fillId="2" fontId="21" numFmtId="0" xfId="0" applyAlignment="1" applyBorder="1" applyFont="1">
      <alignment horizontal="center" vertical="bottom"/>
    </xf>
    <xf borderId="20" fillId="0" fontId="36" numFmtId="0" xfId="0" applyBorder="1" applyFont="1"/>
    <xf borderId="19" fillId="7" fontId="36" numFmtId="0" xfId="0" applyAlignment="1" applyBorder="1" applyFont="1">
      <alignment horizontal="center" readingOrder="0" shrinkToFit="0" vertical="bottom" wrapText="1"/>
    </xf>
    <xf borderId="20" fillId="7" fontId="36" numFmtId="0" xfId="0" applyAlignment="1" applyBorder="1" applyFont="1">
      <alignment horizontal="center" readingOrder="0" shrinkToFit="0" vertical="bottom" wrapText="1"/>
    </xf>
    <xf borderId="22" fillId="7" fontId="22" numFmtId="0" xfId="0" applyAlignment="1" applyBorder="1" applyFont="1">
      <alignment horizontal="center"/>
    </xf>
    <xf borderId="15" fillId="7" fontId="22" numFmtId="0" xfId="0" applyAlignment="1" applyBorder="1" applyFont="1">
      <alignment horizontal="center"/>
    </xf>
    <xf borderId="13" fillId="4" fontId="21" numFmtId="0" xfId="0" applyAlignment="1" applyBorder="1" applyFont="1">
      <alignment horizontal="center" shrinkToFit="0" vertical="bottom" wrapText="1"/>
    </xf>
    <xf borderId="13" fillId="4" fontId="21" numFmtId="2" xfId="0" applyAlignment="1" applyBorder="1" applyFont="1" applyNumberFormat="1">
      <alignment horizontal="center" shrinkToFit="0" vertical="bottom" wrapText="1"/>
    </xf>
    <xf borderId="13" fillId="4" fontId="21" numFmtId="2" xfId="0" applyAlignment="1" applyBorder="1" applyFont="1" applyNumberFormat="1">
      <alignment horizontal="center" vertical="bottom"/>
    </xf>
    <xf borderId="26" fillId="2" fontId="36" numFmtId="0" xfId="0" applyAlignment="1" applyBorder="1" applyFont="1">
      <alignment horizontal="center" vertical="bottom"/>
    </xf>
    <xf borderId="43" fillId="2" fontId="22" numFmtId="0" xfId="0" applyAlignment="1" applyBorder="1" applyFont="1">
      <alignment horizontal="center" vertical="bottom"/>
    </xf>
    <xf borderId="43" fillId="2" fontId="22" numFmtId="0" xfId="0" applyAlignment="1" applyBorder="1" applyFont="1">
      <alignment horizontal="center"/>
    </xf>
    <xf borderId="23" fillId="2" fontId="36" numFmtId="0" xfId="0" applyAlignment="1" applyBorder="1" applyFont="1">
      <alignment horizontal="center" shrinkToFit="0" vertical="bottom" wrapText="1"/>
    </xf>
    <xf borderId="24" fillId="2" fontId="36" numFmtId="0" xfId="0" applyAlignment="1" applyBorder="1" applyFont="1">
      <alignment horizontal="center" shrinkToFit="0" vertical="bottom" wrapText="1"/>
    </xf>
    <xf borderId="44" fillId="2" fontId="22" numFmtId="0" xfId="0" applyAlignment="1" applyBorder="1" applyFont="1">
      <alignment horizontal="center"/>
    </xf>
    <xf borderId="5" fillId="0" fontId="1" numFmtId="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20" fillId="0" fontId="5" numFmtId="0" xfId="0" applyAlignment="1" applyBorder="1" applyFont="1">
      <alignment horizontal="left" vertical="bottom"/>
    </xf>
    <xf borderId="22" fillId="0" fontId="5" numFmtId="0" xfId="0" applyAlignment="1" applyBorder="1" applyFont="1">
      <alignment horizontal="center" vertical="bottom"/>
    </xf>
    <xf borderId="1" fillId="2" fontId="56" numFmtId="0" xfId="0" applyAlignment="1" applyBorder="1" applyFont="1">
      <alignment horizontal="center" readingOrder="0"/>
    </xf>
    <xf borderId="10" fillId="2" fontId="21" numFmtId="0" xfId="0" applyAlignment="1" applyBorder="1" applyFont="1">
      <alignment horizontal="left" shrinkToFit="0" wrapText="1"/>
    </xf>
    <xf borderId="10" fillId="2" fontId="22" numFmtId="0" xfId="0" applyAlignment="1" applyBorder="1" applyFont="1">
      <alignment horizontal="center" shrinkToFit="0" vertical="center" wrapText="1"/>
    </xf>
    <xf borderId="13" fillId="0" fontId="36" numFmtId="0" xfId="0" applyAlignment="1" applyBorder="1" applyFont="1">
      <alignment horizontal="center" vertical="bottom"/>
    </xf>
    <xf borderId="20" fillId="0" fontId="36" numFmtId="0" xfId="0" applyAlignment="1" applyBorder="1" applyFont="1">
      <alignment horizontal="left" vertical="top"/>
    </xf>
    <xf borderId="60" fillId="2" fontId="36" numFmtId="0" xfId="0" applyAlignment="1" applyBorder="1" applyFont="1">
      <alignment horizontal="center" shrinkToFit="0" vertical="bottom" wrapText="1"/>
    </xf>
    <xf borderId="20" fillId="2" fontId="48" numFmtId="0" xfId="0" applyAlignment="1" applyBorder="1" applyFont="1">
      <alignment horizontal="center"/>
    </xf>
    <xf borderId="37" fillId="2" fontId="22" numFmtId="0" xfId="0" applyAlignment="1" applyBorder="1" applyFont="1">
      <alignment horizontal="center" shrinkToFit="0" vertical="bottom" wrapText="1"/>
    </xf>
    <xf borderId="61" fillId="2" fontId="22" numFmtId="0" xfId="0" applyAlignment="1" applyBorder="1" applyFont="1">
      <alignment horizontal="center" vertical="bottom"/>
    </xf>
    <xf borderId="8" fillId="2" fontId="21" numFmtId="2" xfId="0" applyAlignment="1" applyBorder="1" applyFont="1" applyNumberFormat="1">
      <alignment horizontal="center" vertical="bottom"/>
    </xf>
    <xf borderId="14" fillId="0" fontId="36" numFmtId="0" xfId="0" applyAlignment="1" applyBorder="1" applyFont="1">
      <alignment horizontal="left" vertical="top"/>
    </xf>
    <xf borderId="8" fillId="2" fontId="21" numFmtId="0" xfId="0" applyAlignment="1" applyBorder="1" applyFont="1">
      <alignment horizontal="center" shrinkToFit="0" vertical="bottom" wrapText="1"/>
    </xf>
    <xf borderId="14" fillId="8" fontId="36" numFmtId="0" xfId="0" applyAlignment="1" applyBorder="1" applyFont="1">
      <alignment shrinkToFit="0" vertical="top" wrapText="1"/>
    </xf>
    <xf borderId="60" fillId="0" fontId="36" numFmtId="0" xfId="0" applyAlignment="1" applyBorder="1" applyFont="1">
      <alignment horizontal="center" shrinkToFit="0" vertical="bottom" wrapText="1"/>
    </xf>
    <xf borderId="20" fillId="0" fontId="48" numFmtId="0" xfId="0" applyAlignment="1" applyBorder="1" applyFont="1">
      <alignment horizontal="center"/>
    </xf>
    <xf borderId="37" fillId="0" fontId="22" numFmtId="0" xfId="0" applyAlignment="1" applyBorder="1" applyFont="1">
      <alignment horizontal="center" shrinkToFit="0" vertical="bottom" wrapText="1"/>
    </xf>
    <xf borderId="61" fillId="0" fontId="22" numFmtId="0" xfId="0" applyAlignment="1" applyBorder="1" applyFont="1">
      <alignment horizontal="center" vertical="bottom"/>
    </xf>
    <xf borderId="36" fillId="4" fontId="48" numFmtId="0" xfId="0" applyAlignment="1" applyBorder="1" applyFont="1">
      <alignment horizontal="center" shrinkToFit="0" vertical="center" wrapText="0"/>
    </xf>
    <xf borderId="37" fillId="4" fontId="36" numFmtId="0" xfId="0" applyAlignment="1" applyBorder="1" applyFont="1">
      <alignment horizontal="center" vertical="center"/>
    </xf>
    <xf borderId="14" fillId="4" fontId="22" numFmtId="0" xfId="0" applyAlignment="1" applyBorder="1" applyFont="1">
      <alignment horizontal="center" vertical="center"/>
    </xf>
    <xf borderId="18" fillId="4" fontId="22" numFmtId="0" xfId="0" applyAlignment="1" applyBorder="1" applyFont="1">
      <alignment horizontal="center" vertical="center"/>
    </xf>
    <xf borderId="60" fillId="4" fontId="36" numFmtId="0" xfId="0" applyAlignment="1" applyBorder="1" applyFont="1">
      <alignment horizontal="center" shrinkToFit="0" vertical="bottom" wrapText="1"/>
    </xf>
    <xf borderId="20" fillId="4" fontId="48" numFmtId="0" xfId="0" applyAlignment="1" applyBorder="1" applyFont="1">
      <alignment horizontal="center"/>
    </xf>
    <xf borderId="37" fillId="4" fontId="22" numFmtId="0" xfId="0" applyAlignment="1" applyBorder="1" applyFont="1">
      <alignment horizontal="center" shrinkToFit="0" vertical="bottom" wrapText="1"/>
    </xf>
    <xf borderId="61" fillId="4" fontId="22" numFmtId="0" xfId="0" applyAlignment="1" applyBorder="1" applyFont="1">
      <alignment horizontal="center" vertical="bottom"/>
    </xf>
    <xf borderId="14" fillId="9" fontId="21" numFmtId="0" xfId="0" applyAlignment="1" applyBorder="1" applyFont="1">
      <alignment horizontal="center" shrinkToFit="0" vertical="bottom" wrapText="1"/>
    </xf>
    <xf borderId="14" fillId="9" fontId="36" numFmtId="0" xfId="0" applyAlignment="1" applyBorder="1" applyFont="1">
      <alignment horizontal="left" vertical="top"/>
    </xf>
    <xf borderId="14" fillId="9" fontId="36" numFmtId="0" xfId="0" applyAlignment="1" applyBorder="1" applyFont="1">
      <alignment shrinkToFit="0" vertical="top" wrapText="1"/>
    </xf>
    <xf borderId="36" fillId="9" fontId="36" numFmtId="0" xfId="0" applyAlignment="1" applyBorder="1" applyFont="1">
      <alignment horizontal="center" vertical="bottom"/>
    </xf>
    <xf borderId="37" fillId="9" fontId="36" numFmtId="0" xfId="0" applyAlignment="1" applyBorder="1" applyFont="1">
      <alignment horizontal="center" vertical="bottom"/>
    </xf>
    <xf borderId="14" fillId="9" fontId="22" numFmtId="0" xfId="0" applyAlignment="1" applyBorder="1" applyFont="1">
      <alignment horizontal="center" shrinkToFit="0" vertical="bottom" wrapText="1"/>
    </xf>
    <xf borderId="60" fillId="9" fontId="36" numFmtId="0" xfId="0" applyAlignment="1" applyBorder="1" applyFont="1">
      <alignment horizontal="center" shrinkToFit="0" vertical="bottom" wrapText="1"/>
    </xf>
    <xf borderId="20" fillId="9" fontId="36" numFmtId="0" xfId="0" applyAlignment="1" applyBorder="1" applyFont="1">
      <alignment horizontal="center" shrinkToFit="0" vertical="bottom" wrapText="1"/>
    </xf>
    <xf borderId="20" fillId="9" fontId="48" numFmtId="0" xfId="0" applyAlignment="1" applyBorder="1" applyFont="1">
      <alignment horizontal="center"/>
    </xf>
    <xf borderId="15" fillId="0" fontId="36" numFmtId="0" xfId="0" applyAlignment="1" applyBorder="1" applyFont="1">
      <alignment shrinkToFit="0" vertical="top" wrapText="1"/>
    </xf>
    <xf quotePrefix="1" borderId="14" fillId="2" fontId="21" numFmtId="0" xfId="0" applyAlignment="1" applyBorder="1" applyFont="1">
      <alignment horizontal="center" shrinkToFit="0" vertical="bottom" wrapText="1"/>
    </xf>
    <xf borderId="20" fillId="0" fontId="36" numFmtId="0" xfId="0" applyAlignment="1" applyBorder="1" applyFont="1">
      <alignment horizontal="center"/>
    </xf>
    <xf borderId="60" fillId="7" fontId="36" numFmtId="0" xfId="0" applyAlignment="1" applyBorder="1" applyFont="1">
      <alignment horizontal="center" shrinkToFit="0" vertical="bottom" wrapText="1"/>
    </xf>
    <xf borderId="20" fillId="7" fontId="48" numFmtId="0" xfId="0" applyAlignment="1" applyBorder="1" applyFont="1">
      <alignment horizontal="center"/>
    </xf>
    <xf borderId="61" fillId="7" fontId="22" numFmtId="0" xfId="0" applyAlignment="1" applyBorder="1" applyFont="1">
      <alignment horizontal="center" vertical="bottom"/>
    </xf>
    <xf borderId="17" fillId="2" fontId="36" numFmtId="0" xfId="0" applyAlignment="1" applyBorder="1" applyFont="1">
      <alignment horizontal="left" vertical="bottom"/>
    </xf>
    <xf borderId="36" fillId="2" fontId="36" numFmtId="0" xfId="0" applyAlignment="1" applyBorder="1" applyFont="1">
      <alignment shrinkToFit="0" vertical="bottom" wrapText="1"/>
    </xf>
    <xf borderId="36" fillId="2" fontId="57" numFmtId="0" xfId="0" applyAlignment="1" applyBorder="1" applyFont="1">
      <alignment shrinkToFit="0" vertical="bottom" wrapText="1"/>
    </xf>
    <xf borderId="59" fillId="2" fontId="22" numFmtId="0" xfId="0" applyAlignment="1" applyBorder="1" applyFont="1">
      <alignment horizontal="center" shrinkToFit="0" vertical="bottom" wrapText="1"/>
    </xf>
    <xf borderId="1" fillId="2" fontId="22" numFmtId="0" xfId="0" applyAlignment="1" applyBorder="1" applyFont="1">
      <alignment horizontal="center" vertical="bottom"/>
    </xf>
    <xf borderId="62" fillId="2" fontId="36" numFmtId="0" xfId="0" applyAlignment="1" applyBorder="1" applyFont="1">
      <alignment horizontal="center" shrinkToFit="0" vertical="bottom" wrapText="1"/>
    </xf>
    <xf borderId="24" fillId="2" fontId="48" numFmtId="0" xfId="0" applyAlignment="1" applyBorder="1" applyFont="1">
      <alignment horizontal="center"/>
    </xf>
    <xf borderId="1" fillId="2" fontId="22" numFmtId="0" xfId="0" applyAlignment="1" applyBorder="1" applyFont="1">
      <alignment horizontal="center" shrinkToFit="0" vertical="bottom" wrapText="1"/>
    </xf>
    <xf borderId="12" fillId="2" fontId="22" numFmtId="0" xfId="0" applyAlignment="1" applyBorder="1" applyFont="1">
      <alignment horizontal="center" vertical="bottom"/>
    </xf>
    <xf borderId="7" fillId="0" fontId="24" numFmtId="0" xfId="0" applyAlignment="1" applyBorder="1" applyFont="1">
      <alignment horizontal="left" vertical="bottom"/>
    </xf>
    <xf borderId="5" fillId="0" fontId="2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vertical="bottom"/>
    </xf>
    <xf borderId="7" fillId="0" fontId="17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0" fillId="0" fontId="1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7" fillId="2" fontId="46" numFmtId="0" xfId="0" applyAlignment="1" applyBorder="1" applyFont="1">
      <alignment horizontal="center" readingOrder="0" shrinkToFit="0" wrapText="1"/>
    </xf>
    <xf borderId="2" fillId="0" fontId="58" numFmtId="0" xfId="0" applyAlignment="1" applyBorder="1" applyFont="1">
      <alignment horizontal="center" shrinkToFit="0" vertical="center" wrapText="1"/>
    </xf>
    <xf borderId="11" fillId="0" fontId="21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1" fillId="0" fontId="21" numFmtId="0" xfId="0" applyAlignment="1" applyBorder="1" applyFont="1">
      <alignment horizontal="center" shrinkToFit="0" vertical="center" wrapText="1"/>
    </xf>
    <xf borderId="11" fillId="0" fontId="21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shrinkToFit="0" vertical="center" wrapText="1"/>
    </xf>
    <xf borderId="2" fillId="0" fontId="21" numFmtId="1" xfId="0" applyAlignment="1" applyBorder="1" applyFont="1" applyNumberFormat="1">
      <alignment horizontal="center" shrinkToFit="0" vertical="center" wrapText="1"/>
    </xf>
    <xf borderId="2" fillId="0" fontId="2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2" fillId="0" fontId="37" numFmtId="0" xfId="0" applyAlignment="1" applyBorder="1" applyFont="1">
      <alignment horizontal="center" vertical="center"/>
    </xf>
    <xf borderId="2" fillId="0" fontId="59" numFmtId="0" xfId="0" applyAlignment="1" applyBorder="1" applyFont="1">
      <alignment horizontal="center" vertical="center"/>
    </xf>
    <xf borderId="7" fillId="0" fontId="21" numFmtId="0" xfId="0" applyAlignment="1" applyBorder="1" applyFont="1">
      <alignment horizontal="center" shrinkToFit="0" vertical="center" wrapText="1"/>
    </xf>
    <xf borderId="12" fillId="0" fontId="33" numFmtId="0" xfId="0" applyAlignment="1" applyBorder="1" applyFont="1">
      <alignment horizontal="center"/>
    </xf>
    <xf borderId="8" fillId="0" fontId="33" numFmtId="0" xfId="0" applyAlignment="1" applyBorder="1" applyFont="1">
      <alignment horizontal="center"/>
    </xf>
    <xf borderId="1" fillId="0" fontId="33" numFmtId="0" xfId="0" applyAlignment="1" applyBorder="1" applyFont="1">
      <alignment horizontal="center"/>
    </xf>
    <xf borderId="13" fillId="0" fontId="42" numFmtId="0" xfId="0" applyAlignment="1" applyBorder="1" applyFont="1">
      <alignment horizontal="center"/>
    </xf>
    <xf borderId="8" fillId="0" fontId="42" numFmtId="0" xfId="0" applyAlignment="1" applyBorder="1" applyFont="1">
      <alignment horizontal="center"/>
    </xf>
    <xf borderId="8" fillId="0" fontId="33" numFmtId="0" xfId="0" applyAlignment="1" applyBorder="1" applyFont="1">
      <alignment horizontal="center" shrinkToFit="0" wrapText="1"/>
    </xf>
    <xf borderId="1" fillId="0" fontId="33" numFmtId="0" xfId="0" applyAlignment="1" applyBorder="1" applyFont="1">
      <alignment horizontal="center" shrinkToFit="0" wrapText="1"/>
    </xf>
    <xf borderId="10" fillId="0" fontId="33" numFmtId="0" xfId="0" applyAlignment="1" applyBorder="1" applyFont="1">
      <alignment horizontal="center"/>
    </xf>
    <xf borderId="0" fillId="0" fontId="33" numFmtId="0" xfId="0" applyAlignment="1" applyFont="1">
      <alignment horizontal="center"/>
    </xf>
    <xf borderId="4" fillId="0" fontId="42" numFmtId="0" xfId="0" applyAlignment="1" applyBorder="1" applyFont="1">
      <alignment horizontal="center"/>
    </xf>
    <xf borderId="10" fillId="0" fontId="42" numFmtId="0" xfId="0" applyAlignment="1" applyBorder="1" applyFont="1">
      <alignment horizontal="center"/>
    </xf>
    <xf borderId="1" fillId="0" fontId="42" numFmtId="0" xfId="0" applyAlignment="1" applyBorder="1" applyFont="1">
      <alignment horizontal="center"/>
    </xf>
    <xf borderId="4" fillId="0" fontId="33" numFmtId="0" xfId="0" applyAlignment="1" applyBorder="1" applyFont="1">
      <alignment horizontal="center" shrinkToFit="0" wrapText="1"/>
    </xf>
    <xf borderId="0" fillId="0" fontId="33" numFmtId="0" xfId="0" applyAlignment="1" applyFont="1">
      <alignment horizontal="center" shrinkToFit="0" wrapText="1"/>
    </xf>
    <xf borderId="13" fillId="0" fontId="33" numFmtId="0" xfId="0" applyAlignment="1" applyBorder="1" applyFont="1">
      <alignment horizontal="center" shrinkToFit="0" wrapText="1"/>
    </xf>
    <xf borderId="61" fillId="0" fontId="2" numFmtId="0" xfId="0" applyBorder="1" applyFont="1"/>
    <xf borderId="63" fillId="0" fontId="48" numFmtId="0" xfId="0" applyAlignment="1" applyBorder="1" applyFont="1">
      <alignment horizontal="left" shrinkToFit="0" vertical="center" wrapText="1"/>
    </xf>
    <xf borderId="64" fillId="0" fontId="48" numFmtId="0" xfId="0" applyAlignment="1" applyBorder="1" applyFont="1">
      <alignment shrinkToFit="0" vertical="top" wrapText="1"/>
    </xf>
    <xf borderId="36" fillId="0" fontId="48" numFmtId="0" xfId="0" applyAlignment="1" applyBorder="1" applyFont="1">
      <alignment horizontal="center"/>
    </xf>
    <xf borderId="36" fillId="0" fontId="36" numFmtId="0" xfId="0" applyAlignment="1" applyBorder="1" applyFont="1">
      <alignment horizontal="center"/>
    </xf>
    <xf borderId="46" fillId="0" fontId="22" numFmtId="0" xfId="0" applyAlignment="1" applyBorder="1" applyFont="1">
      <alignment horizontal="center"/>
    </xf>
    <xf borderId="37" fillId="0" fontId="36" numFmtId="0" xfId="0" applyAlignment="1" applyBorder="1" applyFont="1">
      <alignment horizontal="center"/>
    </xf>
    <xf borderId="53" fillId="0" fontId="48" numFmtId="0" xfId="0" applyAlignment="1" applyBorder="1" applyFont="1">
      <alignment horizontal="center"/>
    </xf>
    <xf borderId="20" fillId="0" fontId="22" numFmtId="0" xfId="0" applyAlignment="1" applyBorder="1" applyFont="1">
      <alignment horizontal="center"/>
    </xf>
    <xf borderId="14" fillId="0" fontId="22" numFmtId="0" xfId="0" applyAlignment="1" applyBorder="1" applyFont="1">
      <alignment horizontal="center" shrinkToFit="0" wrapText="1"/>
    </xf>
    <xf borderId="15" fillId="0" fontId="22" numFmtId="0" xfId="0" applyAlignment="1" applyBorder="1" applyFont="1">
      <alignment horizontal="center" shrinkToFit="0" wrapText="1"/>
    </xf>
    <xf borderId="38" fillId="10" fontId="36" numFmtId="0" xfId="0" applyAlignment="1" applyBorder="1" applyFill="1" applyFont="1">
      <alignment horizontal="center" shrinkToFit="0" wrapText="1"/>
    </xf>
    <xf borderId="65" fillId="10" fontId="36" numFmtId="0" xfId="0" applyAlignment="1" applyBorder="1" applyFont="1">
      <alignment horizontal="center" shrinkToFit="0" wrapText="1"/>
    </xf>
    <xf borderId="66" fillId="10" fontId="22" numFmtId="0" xfId="0" applyAlignment="1" applyBorder="1" applyFont="1">
      <alignment horizontal="center" shrinkToFit="0" wrapText="1"/>
    </xf>
    <xf borderId="21" fillId="10" fontId="22" numFmtId="0" xfId="0" applyAlignment="1" applyBorder="1" applyFont="1">
      <alignment horizontal="center" shrinkToFit="0" wrapText="1"/>
    </xf>
    <xf borderId="36" fillId="0" fontId="49" numFmtId="0" xfId="0" applyAlignment="1" applyBorder="1" applyFont="1">
      <alignment horizontal="center" vertical="center"/>
    </xf>
    <xf borderId="37" fillId="0" fontId="21" numFmtId="0" xfId="0" applyAlignment="1" applyBorder="1" applyFont="1">
      <alignment horizontal="center" vertical="center"/>
    </xf>
    <xf borderId="8" fillId="0" fontId="21" numFmtId="1" xfId="0" applyAlignment="1" applyBorder="1" applyFont="1" applyNumberFormat="1">
      <alignment horizontal="center" shrinkToFit="0" wrapText="1"/>
    </xf>
    <xf borderId="8" fillId="0" fontId="21" numFmtId="2" xfId="0" applyAlignment="1" applyBorder="1" applyFont="1" applyNumberFormat="1">
      <alignment horizontal="center" shrinkToFit="0" wrapText="1"/>
    </xf>
    <xf borderId="8" fillId="0" fontId="21" numFmtId="0" xfId="0" applyAlignment="1" applyBorder="1" applyFont="1">
      <alignment horizontal="center"/>
    </xf>
    <xf borderId="13" fillId="0" fontId="21" numFmtId="2" xfId="0" applyAlignment="1" applyBorder="1" applyFont="1" applyNumberFormat="1">
      <alignment horizontal="center"/>
    </xf>
    <xf borderId="13" fillId="0" fontId="59" numFmtId="0" xfId="0" applyAlignment="1" applyBorder="1" applyFont="1">
      <alignment horizontal="center"/>
    </xf>
    <xf borderId="13" fillId="10" fontId="59" numFmtId="0" xfId="0" applyAlignment="1" applyBorder="1" applyFont="1">
      <alignment horizontal="center"/>
    </xf>
    <xf borderId="67" fillId="0" fontId="48" numFmtId="0" xfId="0" applyAlignment="1" applyBorder="1" applyFont="1">
      <alignment horizontal="left" shrinkToFit="0" vertical="center" wrapText="1"/>
    </xf>
    <xf borderId="68" fillId="0" fontId="48" numFmtId="0" xfId="0" applyAlignment="1" applyBorder="1" applyFont="1">
      <alignment shrinkToFit="0" vertical="top" wrapText="1"/>
    </xf>
    <xf borderId="19" fillId="10" fontId="36" numFmtId="0" xfId="0" applyAlignment="1" applyBorder="1" applyFont="1">
      <alignment horizontal="center" shrinkToFit="0" wrapText="1"/>
    </xf>
    <xf borderId="69" fillId="10" fontId="36" numFmtId="0" xfId="0" applyAlignment="1" applyBorder="1" applyFont="1">
      <alignment horizontal="center" shrinkToFit="0" wrapText="1"/>
    </xf>
    <xf borderId="20" fillId="10" fontId="22" numFmtId="0" xfId="0" applyAlignment="1" applyBorder="1" applyFont="1">
      <alignment horizontal="center" shrinkToFit="0" wrapText="1"/>
    </xf>
    <xf borderId="36" fillId="0" fontId="60" numFmtId="0" xfId="0" applyAlignment="1" applyBorder="1" applyFont="1">
      <alignment horizontal="center" vertical="center"/>
    </xf>
    <xf borderId="37" fillId="0" fontId="60" numFmtId="0" xfId="0" applyAlignment="1" applyBorder="1" applyFont="1">
      <alignment horizontal="center" vertical="center"/>
    </xf>
    <xf borderId="19" fillId="0" fontId="36" numFmtId="0" xfId="0" applyAlignment="1" applyBorder="1" applyFont="1">
      <alignment horizontal="center" shrinkToFit="0" wrapText="1"/>
    </xf>
    <xf borderId="22" fillId="0" fontId="36" numFmtId="0" xfId="0" applyAlignment="1" applyBorder="1" applyFont="1">
      <alignment horizontal="center" shrinkToFit="0" wrapText="1"/>
    </xf>
    <xf borderId="20" fillId="0" fontId="22" numFmtId="0" xfId="0" applyAlignment="1" applyBorder="1" applyFont="1">
      <alignment horizontal="center" shrinkToFit="0" wrapText="1"/>
    </xf>
    <xf borderId="21" fillId="0" fontId="22" numFmtId="0" xfId="0" applyAlignment="1" applyBorder="1" applyFont="1">
      <alignment horizontal="center" shrinkToFit="0" wrapText="1"/>
    </xf>
    <xf borderId="70" fillId="10" fontId="48" numFmtId="0" xfId="0" applyAlignment="1" applyBorder="1" applyFont="1">
      <alignment horizontal="center"/>
    </xf>
    <xf borderId="71" fillId="10" fontId="36" numFmtId="0" xfId="0" applyAlignment="1" applyBorder="1" applyFont="1">
      <alignment horizontal="center"/>
    </xf>
    <xf borderId="72" fillId="10" fontId="22" numFmtId="0" xfId="0" applyAlignment="1" applyBorder="1" applyFont="1">
      <alignment horizontal="center" shrinkToFit="0" wrapText="1"/>
    </xf>
    <xf borderId="36" fillId="10" fontId="48" numFmtId="0" xfId="0" applyAlignment="1" applyBorder="1" applyFont="1">
      <alignment horizontal="center"/>
    </xf>
    <xf borderId="37" fillId="10" fontId="36" numFmtId="0" xfId="0" applyAlignment="1" applyBorder="1" applyFont="1">
      <alignment horizontal="center"/>
    </xf>
    <xf borderId="14" fillId="10" fontId="22" numFmtId="0" xfId="0" applyAlignment="1" applyBorder="1" applyFont="1">
      <alignment horizontal="center"/>
    </xf>
    <xf borderId="46" fillId="10" fontId="22" numFmtId="0" xfId="0" applyAlignment="1" applyBorder="1" applyFont="1">
      <alignment horizontal="center"/>
    </xf>
    <xf borderId="37" fillId="0" fontId="49" numFmtId="0" xfId="0" applyAlignment="1" applyBorder="1" applyFont="1">
      <alignment horizontal="center" vertical="center"/>
    </xf>
    <xf borderId="36" fillId="10" fontId="36" numFmtId="0" xfId="0" applyAlignment="1" applyBorder="1" applyFont="1">
      <alignment horizontal="center"/>
    </xf>
    <xf borderId="18" fillId="10" fontId="22" numFmtId="0" xfId="0" applyAlignment="1" applyBorder="1" applyFont="1">
      <alignment horizontal="center"/>
    </xf>
    <xf borderId="36" fillId="0" fontId="61" numFmtId="0" xfId="0" applyAlignment="1" applyBorder="1" applyFont="1">
      <alignment horizontal="center" vertical="center"/>
    </xf>
    <xf borderId="37" fillId="0" fontId="61" numFmtId="0" xfId="0" applyAlignment="1" applyBorder="1" applyFont="1">
      <alignment horizontal="center" vertical="center"/>
    </xf>
    <xf borderId="67" fillId="8" fontId="48" numFmtId="0" xfId="0" applyAlignment="1" applyBorder="1" applyFont="1">
      <alignment horizontal="left" shrinkToFit="0" vertical="center" wrapText="1"/>
    </xf>
    <xf borderId="68" fillId="8" fontId="48" numFmtId="0" xfId="0" applyAlignment="1" applyBorder="1" applyFont="1">
      <alignment shrinkToFit="0" vertical="top" wrapText="1"/>
    </xf>
    <xf borderId="14" fillId="10" fontId="22" numFmtId="0" xfId="0" applyAlignment="1" applyBorder="1" applyFont="1">
      <alignment horizontal="center" shrinkToFit="0" wrapText="1"/>
    </xf>
    <xf borderId="15" fillId="10" fontId="22" numFmtId="0" xfId="0" applyAlignment="1" applyBorder="1" applyFont="1">
      <alignment horizontal="center" shrinkToFit="0" wrapText="1"/>
    </xf>
    <xf borderId="67" fillId="9" fontId="48" numFmtId="0" xfId="0" applyAlignment="1" applyBorder="1" applyFont="1">
      <alignment horizontal="left" shrinkToFit="0" vertical="center" wrapText="1"/>
    </xf>
    <xf borderId="68" fillId="9" fontId="48" numFmtId="0" xfId="0" applyAlignment="1" applyBorder="1" applyFont="1">
      <alignment shrinkToFit="0" vertical="top" wrapText="1"/>
    </xf>
    <xf borderId="36" fillId="0" fontId="48" numFmtId="0" xfId="0" applyAlignment="1" applyBorder="1" applyFont="1">
      <alignment horizontal="center" vertical="center"/>
    </xf>
    <xf borderId="36" fillId="0" fontId="36" numFmtId="0" xfId="0" applyAlignment="1" applyBorder="1" applyFont="1">
      <alignment horizontal="center" vertical="center"/>
    </xf>
    <xf borderId="37" fillId="0" fontId="36" numFmtId="0" xfId="0" applyAlignment="1" applyBorder="1" applyFont="1">
      <alignment horizontal="center" vertical="center"/>
    </xf>
    <xf borderId="53" fillId="0" fontId="48" numFmtId="0" xfId="0" applyAlignment="1" applyBorder="1" applyFont="1">
      <alignment horizontal="center" vertical="center"/>
    </xf>
    <xf borderId="14" fillId="0" fontId="22" numFmtId="0" xfId="0" applyAlignment="1" applyBorder="1" applyFont="1">
      <alignment horizontal="center" shrinkToFit="0" vertical="center" wrapText="1"/>
    </xf>
    <xf borderId="22" fillId="10" fontId="36" numFmtId="0" xfId="0" applyAlignment="1" applyBorder="1" applyFont="1">
      <alignment horizontal="center" shrinkToFit="0" wrapText="1"/>
    </xf>
    <xf borderId="67" fillId="2" fontId="48" numFmtId="0" xfId="0" applyAlignment="1" applyBorder="1" applyFont="1">
      <alignment horizontal="left" shrinkToFit="0" vertical="center" wrapText="1"/>
    </xf>
    <xf borderId="68" fillId="2" fontId="48" numFmtId="0" xfId="0" applyAlignment="1" applyBorder="1" applyFont="1">
      <alignment shrinkToFit="0" vertical="top" wrapText="1"/>
    </xf>
    <xf borderId="37" fillId="0" fontId="48" numFmtId="0" xfId="0" applyAlignment="1" applyBorder="1" applyFont="1">
      <alignment horizontal="center"/>
    </xf>
    <xf borderId="27" fillId="0" fontId="48" numFmtId="0" xfId="0" applyAlignment="1" applyBorder="1" applyFont="1">
      <alignment horizontal="center"/>
    </xf>
    <xf borderId="27" fillId="0" fontId="36" numFmtId="0" xfId="0" applyAlignment="1" applyBorder="1" applyFont="1">
      <alignment horizontal="center"/>
    </xf>
    <xf borderId="51" fillId="0" fontId="22" numFmtId="0" xfId="0" applyAlignment="1" applyBorder="1" applyFont="1">
      <alignment horizontal="center"/>
    </xf>
    <xf borderId="0" fillId="0" fontId="36" numFmtId="0" xfId="0" applyAlignment="1" applyFont="1">
      <alignment horizontal="center"/>
    </xf>
    <xf borderId="10" fillId="0" fontId="22" numFmtId="0" xfId="0" applyAlignment="1" applyBorder="1" applyFont="1">
      <alignment horizontal="center"/>
    </xf>
    <xf borderId="56" fillId="0" fontId="48" numFmtId="0" xfId="0" applyAlignment="1" applyBorder="1" applyFont="1">
      <alignment horizontal="center"/>
    </xf>
    <xf borderId="57" fillId="0" fontId="48" numFmtId="0" xfId="0" applyAlignment="1" applyBorder="1" applyFont="1">
      <alignment horizontal="center"/>
    </xf>
    <xf borderId="57" fillId="0" fontId="22" numFmtId="0" xfId="0" applyAlignment="1" applyBorder="1" applyFont="1">
      <alignment horizontal="center"/>
    </xf>
    <xf borderId="68" fillId="0" fontId="48" numFmtId="0" xfId="0" applyAlignment="1" applyBorder="1" applyFont="1">
      <alignment shrinkToFit="0" wrapText="1"/>
    </xf>
    <xf borderId="19" fillId="0" fontId="48" numFmtId="0" xfId="0" applyAlignment="1" applyBorder="1" applyFont="1">
      <alignment horizontal="center"/>
    </xf>
    <xf borderId="27" fillId="0" fontId="60" numFmtId="0" xfId="0" applyAlignment="1" applyBorder="1" applyFont="1">
      <alignment horizontal="center" vertical="center"/>
    </xf>
    <xf borderId="20" fillId="0" fontId="60" numFmtId="0" xfId="0" applyAlignment="1" applyBorder="1" applyFont="1">
      <alignment horizontal="center" vertical="center"/>
    </xf>
    <xf borderId="53" fillId="0" fontId="60" numFmtId="0" xfId="0" applyAlignment="1" applyBorder="1" applyFont="1">
      <alignment horizontal="center" vertical="center"/>
    </xf>
    <xf borderId="73" fillId="0" fontId="48" numFmtId="0" xfId="0" applyAlignment="1" applyBorder="1" applyFont="1">
      <alignment horizontal="left" shrinkToFit="0" vertical="center" wrapText="1"/>
    </xf>
    <xf borderId="74" fillId="0" fontId="48" numFmtId="0" xfId="0" applyAlignment="1" applyBorder="1" applyFont="1">
      <alignment shrinkToFit="0" wrapText="1"/>
    </xf>
    <xf borderId="57" fillId="0" fontId="36" numFmtId="0" xfId="0" applyAlignment="1" applyBorder="1" applyFont="1">
      <alignment horizontal="center"/>
    </xf>
    <xf borderId="75" fillId="0" fontId="22" numFmtId="0" xfId="0" applyAlignment="1" applyBorder="1" applyFont="1">
      <alignment horizontal="center"/>
    </xf>
    <xf borderId="76" fillId="0" fontId="22" numFmtId="0" xfId="0" applyAlignment="1" applyBorder="1" applyFont="1">
      <alignment horizontal="center"/>
    </xf>
    <xf borderId="52" fillId="0" fontId="22" numFmtId="0" xfId="0" applyAlignment="1" applyBorder="1" applyFont="1">
      <alignment horizontal="center"/>
    </xf>
    <xf borderId="77" fillId="0" fontId="48" numFmtId="0" xfId="0" applyAlignment="1" applyBorder="1" applyFont="1">
      <alignment horizontal="center"/>
    </xf>
    <xf borderId="51" fillId="0" fontId="22" numFmtId="0" xfId="0" applyAlignment="1" applyBorder="1" applyFont="1">
      <alignment horizontal="center" shrinkToFit="0" wrapText="1"/>
    </xf>
    <xf borderId="58" fillId="0" fontId="22" numFmtId="0" xfId="0" applyAlignment="1" applyBorder="1" applyFont="1">
      <alignment horizontal="center" shrinkToFit="0" wrapText="1"/>
    </xf>
    <xf borderId="77" fillId="0" fontId="36" numFmtId="0" xfId="0" applyAlignment="1" applyBorder="1" applyFont="1">
      <alignment horizontal="center" shrinkToFit="0" wrapText="1"/>
    </xf>
    <xf borderId="75" fillId="0" fontId="36" numFmtId="0" xfId="0" applyAlignment="1" applyBorder="1" applyFont="1">
      <alignment horizontal="center" shrinkToFit="0" wrapText="1"/>
    </xf>
    <xf borderId="57" fillId="0" fontId="22" numFmtId="0" xfId="0" applyAlignment="1" applyBorder="1" applyFont="1">
      <alignment horizontal="center" shrinkToFit="0" wrapText="1"/>
    </xf>
    <xf borderId="76" fillId="0" fontId="22" numFmtId="0" xfId="0" applyAlignment="1" applyBorder="1" applyFont="1">
      <alignment horizontal="center" shrinkToFit="0" wrapText="1"/>
    </xf>
    <xf borderId="56" fillId="0" fontId="49" numFmtId="0" xfId="0" applyAlignment="1" applyBorder="1" applyFont="1">
      <alignment horizontal="center" vertical="center"/>
    </xf>
    <xf borderId="57" fillId="0" fontId="21" numFmtId="0" xfId="0" applyAlignment="1" applyBorder="1" applyFont="1">
      <alignment horizontal="center" vertical="center"/>
    </xf>
    <xf borderId="10" fillId="0" fontId="21" numFmtId="2" xfId="0" applyAlignment="1" applyBorder="1" applyFont="1" applyNumberFormat="1">
      <alignment horizontal="center" shrinkToFit="0" wrapText="1"/>
    </xf>
    <xf borderId="4" fillId="0" fontId="21" numFmtId="2" xfId="0" applyAlignment="1" applyBorder="1" applyFont="1" applyNumberFormat="1">
      <alignment horizontal="center"/>
    </xf>
    <xf borderId="4" fillId="0" fontId="59" numFmtId="0" xfId="0" applyAlignment="1" applyBorder="1" applyFont="1">
      <alignment horizontal="center"/>
    </xf>
    <xf borderId="78" fillId="0" fontId="48" numFmtId="0" xfId="0" applyAlignment="1" applyBorder="1" applyFont="1">
      <alignment horizontal="left" shrinkToFit="0" vertical="center" wrapText="1"/>
    </xf>
    <xf borderId="79" fillId="0" fontId="48" numFmtId="0" xfId="0" applyAlignment="1" applyBorder="1" applyFont="1">
      <alignment shrinkToFit="0" wrapText="1"/>
    </xf>
    <xf borderId="55" fillId="0" fontId="48" numFmtId="0" xfId="0" applyAlignment="1" applyBorder="1" applyFont="1">
      <alignment horizontal="center"/>
    </xf>
    <xf borderId="24" fillId="0" fontId="48" numFmtId="0" xfId="0" applyAlignment="1" applyBorder="1" applyFont="1">
      <alignment horizontal="center"/>
    </xf>
    <xf borderId="24" fillId="0" fontId="36" numFmtId="0" xfId="0" applyAlignment="1" applyBorder="1" applyFont="1">
      <alignment horizontal="center"/>
    </xf>
    <xf borderId="44" fillId="0" fontId="22" numFmtId="0" xfId="0" applyAlignment="1" applyBorder="1" applyFont="1">
      <alignment horizontal="center"/>
    </xf>
    <xf borderId="25" fillId="0" fontId="22" numFmtId="0" xfId="0" applyAlignment="1" applyBorder="1" applyFont="1">
      <alignment horizontal="center"/>
    </xf>
    <xf borderId="24" fillId="0" fontId="22" numFmtId="0" xfId="0" applyAlignment="1" applyBorder="1" applyFont="1">
      <alignment horizontal="center"/>
    </xf>
    <xf borderId="23" fillId="0" fontId="48" numFmtId="0" xfId="0" applyAlignment="1" applyBorder="1" applyFont="1">
      <alignment horizontal="center"/>
    </xf>
    <xf borderId="24" fillId="0" fontId="22" numFmtId="0" xfId="0" applyAlignment="1" applyBorder="1" applyFont="1">
      <alignment horizontal="center" shrinkToFit="0" wrapText="1"/>
    </xf>
    <xf borderId="44" fillId="0" fontId="22" numFmtId="0" xfId="0" applyAlignment="1" applyBorder="1" applyFont="1">
      <alignment horizontal="center" shrinkToFit="0" wrapText="1"/>
    </xf>
    <xf borderId="23" fillId="0" fontId="36" numFmtId="0" xfId="0" applyAlignment="1" applyBorder="1" applyFont="1">
      <alignment horizontal="center" shrinkToFit="0" wrapText="1"/>
    </xf>
    <xf borderId="44" fillId="0" fontId="36" numFmtId="0" xfId="0" applyAlignment="1" applyBorder="1" applyFont="1">
      <alignment horizontal="center" shrinkToFit="0" wrapText="1"/>
    </xf>
    <xf borderId="25" fillId="0" fontId="22" numFmtId="0" xfId="0" applyAlignment="1" applyBorder="1" applyFont="1">
      <alignment horizontal="center" shrinkToFit="0" wrapText="1"/>
    </xf>
    <xf borderId="55" fillId="0" fontId="60" numFmtId="0" xfId="0" applyAlignment="1" applyBorder="1" applyFont="1">
      <alignment horizontal="center" vertical="center"/>
    </xf>
    <xf borderId="26" fillId="0" fontId="60" numFmtId="0" xfId="0" applyAlignment="1" applyBorder="1" applyFont="1">
      <alignment horizontal="center" vertical="center"/>
    </xf>
    <xf borderId="24" fillId="0" fontId="60" numFmtId="0" xfId="0" applyAlignment="1" applyBorder="1" applyFont="1">
      <alignment horizontal="center" vertical="center"/>
    </xf>
    <xf borderId="80" fillId="0" fontId="21" numFmtId="2" xfId="0" applyAlignment="1" applyBorder="1" applyFont="1" applyNumberFormat="1">
      <alignment horizontal="center" shrinkToFit="0" wrapText="1"/>
    </xf>
    <xf borderId="78" fillId="0" fontId="21" numFmtId="2" xfId="0" applyAlignment="1" applyBorder="1" applyFont="1" applyNumberFormat="1">
      <alignment horizontal="center"/>
    </xf>
    <xf borderId="78" fillId="0" fontId="59" numFmtId="0" xfId="0" applyAlignment="1" applyBorder="1" applyFont="1">
      <alignment horizontal="center"/>
    </xf>
    <xf borderId="0" fillId="0" fontId="37" numFmtId="0" xfId="0" applyAlignment="1" applyFont="1">
      <alignment horizontal="center"/>
    </xf>
    <xf borderId="0" fillId="0" fontId="54" numFmtId="0" xfId="0" applyAlignment="1" applyFont="1">
      <alignment horizontal="center"/>
    </xf>
    <xf borderId="7" fillId="0" fontId="54" numFmtId="0" xfId="0" applyAlignment="1" applyBorder="1" applyFont="1">
      <alignment horizontal="center"/>
    </xf>
    <xf borderId="7" fillId="0" fontId="54" numFmtId="0" xfId="0" applyAlignment="1" applyBorder="1" applyFont="1">
      <alignment horizontal="center" readingOrder="0"/>
    </xf>
    <xf borderId="3" fillId="0" fontId="54" numFmtId="0" xfId="0" applyAlignment="1" applyBorder="1" applyFont="1">
      <alignment horizontal="center" readingOrder="0"/>
    </xf>
    <xf borderId="0" fillId="0" fontId="54" numFmtId="1" xfId="0" applyAlignment="1" applyFont="1" applyNumberFormat="1">
      <alignment horizontal="center"/>
    </xf>
    <xf borderId="0" fillId="0" fontId="54" numFmtId="2" xfId="0" applyAlignment="1" applyFont="1" applyNumberFormat="1">
      <alignment horizontal="center"/>
    </xf>
    <xf borderId="7" fillId="0" fontId="4" numFmtId="0" xfId="0" applyAlignment="1" applyBorder="1" applyFont="1">
      <alignment horizontal="center"/>
    </xf>
    <xf borderId="81" fillId="2" fontId="4" numFmtId="4" xfId="0" applyAlignment="1" applyBorder="1" applyFont="1" applyNumberFormat="1">
      <alignment horizontal="center"/>
    </xf>
    <xf borderId="82" fillId="0" fontId="2" numFmtId="0" xfId="0" applyBorder="1" applyFont="1"/>
    <xf borderId="83" fillId="0" fontId="2" numFmtId="0" xfId="0" applyBorder="1" applyFont="1"/>
    <xf borderId="81" fillId="2" fontId="4" numFmtId="2" xfId="0" applyAlignment="1" applyBorder="1" applyFont="1" applyNumberFormat="1">
      <alignment horizontal="center"/>
    </xf>
    <xf borderId="7" fillId="2" fontId="4" numFmtId="2" xfId="0" applyAlignment="1" applyBorder="1" applyFont="1" applyNumberFormat="1">
      <alignment horizontal="center"/>
    </xf>
    <xf borderId="7" fillId="2" fontId="4" numFmtId="4" xfId="0" applyAlignment="1" applyBorder="1" applyFont="1" applyNumberFormat="1">
      <alignment horizontal="center"/>
    </xf>
    <xf borderId="0" fillId="0" fontId="35" numFmtId="1" xfId="0" applyAlignment="1" applyFont="1" applyNumberFormat="1">
      <alignment horizontal="center"/>
    </xf>
    <xf borderId="1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37" numFmtId="1" xfId="0" applyFont="1" applyNumberFormat="1"/>
    <xf borderId="0" fillId="0" fontId="37" numFmtId="0" xfId="0" applyFont="1"/>
    <xf borderId="81" fillId="2" fontId="28" numFmtId="0" xfId="0" applyAlignment="1" applyBorder="1" applyFont="1">
      <alignment horizontal="center"/>
    </xf>
    <xf borderId="10" fillId="0" fontId="35" numFmtId="0" xfId="0" applyBorder="1" applyFont="1"/>
    <xf borderId="13" fillId="0" fontId="5" numFmtId="0" xfId="0" applyAlignment="1" applyBorder="1" applyFont="1">
      <alignment horizontal="left" vertical="center"/>
    </xf>
    <xf borderId="13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35" numFmtId="1" xfId="0" applyFont="1" applyNumberFormat="1"/>
    <xf borderId="13" fillId="0" fontId="5" numFmtId="2" xfId="0" applyAlignment="1" applyBorder="1" applyFont="1" applyNumberForma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0" fillId="0" fontId="35" numFmtId="0" xfId="0" applyAlignment="1" applyFont="1">
      <alignment horizontal="left" vertical="center"/>
    </xf>
    <xf borderId="0" fillId="0" fontId="18" numFmtId="0" xfId="0" applyFont="1"/>
    <xf borderId="0" fillId="0" fontId="19" numFmtId="0" xfId="0" applyFont="1"/>
    <xf borderId="0" fillId="0" fontId="37" numFmtId="0" xfId="0" applyAlignment="1" applyFont="1">
      <alignment horizontal="left" vertical="center"/>
    </xf>
    <xf borderId="11" fillId="0" fontId="21" numFmtId="0" xfId="0" applyAlignment="1" applyBorder="1" applyFont="1">
      <alignment horizontal="center" shrinkToFit="0" wrapText="1"/>
    </xf>
    <xf borderId="1" fillId="0" fontId="21" numFmtId="0" xfId="0" applyAlignment="1" applyBorder="1" applyFont="1">
      <alignment horizontal="center" shrinkToFit="0" wrapText="1"/>
    </xf>
    <xf borderId="7" fillId="0" fontId="21" numFmtId="0" xfId="0" applyAlignment="1" applyBorder="1" applyFont="1">
      <alignment horizontal="center" shrinkToFit="0" wrapText="1"/>
    </xf>
    <xf borderId="12" fillId="0" fontId="21" numFmtId="0" xfId="0" applyAlignment="1" applyBorder="1" applyFont="1">
      <alignment horizontal="center"/>
    </xf>
    <xf borderId="13" fillId="0" fontId="22" numFmtId="0" xfId="0" applyAlignment="1" applyBorder="1" applyFont="1">
      <alignment horizontal="center"/>
    </xf>
    <xf borderId="8" fillId="0" fontId="22" numFmtId="0" xfId="0" applyAlignment="1" applyBorder="1" applyFont="1">
      <alignment horizontal="center"/>
    </xf>
    <xf borderId="8" fillId="0" fontId="21" numFmtId="0" xfId="0" applyAlignment="1" applyBorder="1" applyFont="1">
      <alignment horizontal="center" shrinkToFit="0" wrapText="1"/>
    </xf>
    <xf borderId="10" fillId="0" fontId="21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4" fillId="0" fontId="22" numFmtId="0" xfId="0" applyAlignment="1" applyBorder="1" applyFont="1">
      <alignment horizontal="center"/>
    </xf>
    <xf borderId="1" fillId="0" fontId="22" numFmtId="0" xfId="0" applyAlignment="1" applyBorder="1" applyFont="1">
      <alignment horizontal="center"/>
    </xf>
    <xf borderId="4" fillId="0" fontId="21" numFmtId="0" xfId="0" applyAlignment="1" applyBorder="1" applyFont="1">
      <alignment horizontal="center" shrinkToFit="0" wrapText="1"/>
    </xf>
    <xf borderId="0" fillId="0" fontId="21" numFmtId="0" xfId="0" applyAlignment="1" applyFont="1">
      <alignment horizontal="center" shrinkToFit="0" wrapText="1"/>
    </xf>
    <xf borderId="13" fillId="0" fontId="21" numFmtId="0" xfId="0" applyAlignment="1" applyBorder="1" applyFont="1">
      <alignment horizontal="center" shrinkToFit="0" wrapText="1"/>
    </xf>
    <xf borderId="63" fillId="0" fontId="48" numFmtId="0" xfId="0" applyAlignment="1" applyBorder="1" applyFont="1">
      <alignment horizontal="center" shrinkToFit="0" vertical="top" wrapText="1"/>
    </xf>
    <xf borderId="38" fillId="0" fontId="36" numFmtId="0" xfId="0" applyAlignment="1" applyBorder="1" applyFont="1">
      <alignment horizontal="center" shrinkToFit="0" wrapText="1"/>
    </xf>
    <xf borderId="40" fillId="0" fontId="36" numFmtId="0" xfId="0" applyAlignment="1" applyBorder="1" applyFont="1">
      <alignment horizontal="center" shrinkToFit="0" wrapText="1"/>
    </xf>
    <xf borderId="14" fillId="0" fontId="49" numFmtId="0" xfId="0" applyAlignment="1" applyBorder="1" applyFont="1">
      <alignment horizontal="center" shrinkToFit="0" wrapText="1"/>
    </xf>
    <xf borderId="36" fillId="0" fontId="60" numFmtId="0" xfId="0" applyAlignment="1" applyBorder="1" applyFont="1">
      <alignment horizontal="center"/>
    </xf>
    <xf borderId="37" fillId="0" fontId="60" numFmtId="0" xfId="0" applyAlignment="1" applyBorder="1" applyFont="1">
      <alignment horizontal="center"/>
    </xf>
    <xf borderId="13" fillId="0" fontId="59" numFmtId="0" xfId="0" applyBorder="1" applyFont="1"/>
    <xf borderId="67" fillId="0" fontId="48" numFmtId="0" xfId="0" applyAlignment="1" applyBorder="1" applyFont="1">
      <alignment horizontal="center" shrinkToFit="0" vertical="top" wrapText="1"/>
    </xf>
    <xf borderId="20" fillId="0" fontId="49" numFmtId="0" xfId="0" applyAlignment="1" applyBorder="1" applyFont="1">
      <alignment horizontal="center" shrinkToFit="0" wrapText="1"/>
    </xf>
    <xf borderId="36" fillId="4" fontId="48" numFmtId="0" xfId="0" applyAlignment="1" applyBorder="1" applyFont="1">
      <alignment horizontal="center"/>
    </xf>
    <xf borderId="37" fillId="4" fontId="36" numFmtId="0" xfId="0" applyAlignment="1" applyBorder="1" applyFont="1">
      <alignment horizontal="center"/>
    </xf>
    <xf borderId="46" fillId="4" fontId="22" numFmtId="0" xfId="0" applyAlignment="1" applyBorder="1" applyFont="1">
      <alignment horizontal="center"/>
    </xf>
    <xf borderId="13" fillId="10" fontId="59" numFmtId="0" xfId="0" applyBorder="1" applyFont="1"/>
    <xf borderId="19" fillId="4" fontId="48" numFmtId="0" xfId="0" applyAlignment="1" applyBorder="1" applyFont="1">
      <alignment horizontal="center" shrinkToFit="0" wrapText="1"/>
    </xf>
    <xf borderId="22" fillId="4" fontId="48" numFmtId="0" xfId="0" applyAlignment="1" applyBorder="1" applyFont="1">
      <alignment horizontal="center" shrinkToFit="0" wrapText="1"/>
    </xf>
    <xf borderId="20" fillId="4" fontId="49" numFmtId="0" xfId="0" applyAlignment="1" applyBorder="1" applyFont="1">
      <alignment horizontal="center" shrinkToFit="0" wrapText="1"/>
    </xf>
    <xf borderId="20" fillId="4" fontId="22" numFmtId="0" xfId="0" applyAlignment="1" applyBorder="1" applyFont="1">
      <alignment horizontal="center" shrinkToFit="0" wrapText="1"/>
    </xf>
    <xf borderId="21" fillId="4" fontId="22" numFmtId="0" xfId="0" applyAlignment="1" applyBorder="1" applyFont="1">
      <alignment horizontal="center" shrinkToFit="0" wrapText="1"/>
    </xf>
    <xf borderId="36" fillId="0" fontId="49" numFmtId="0" xfId="0" applyAlignment="1" applyBorder="1" applyFont="1">
      <alignment horizontal="center"/>
    </xf>
    <xf borderId="37" fillId="0" fontId="21" numFmtId="0" xfId="0" applyAlignment="1" applyBorder="1" applyFont="1">
      <alignment horizontal="center"/>
    </xf>
    <xf borderId="67" fillId="0" fontId="48" numFmtId="0" xfId="0" applyAlignment="1" applyBorder="1" applyFont="1">
      <alignment horizontal="center" shrinkToFit="0" vertical="center" wrapText="1"/>
    </xf>
    <xf borderId="68" fillId="0" fontId="48" numFmtId="0" xfId="0" applyAlignment="1" applyBorder="1" applyFont="1">
      <alignment shrinkToFit="0" vertical="center" wrapText="1"/>
    </xf>
    <xf borderId="84" fillId="0" fontId="48" numFmtId="0" xfId="0" applyAlignment="1" applyBorder="1" applyFont="1">
      <alignment shrinkToFit="0" vertical="center" wrapText="1"/>
    </xf>
    <xf borderId="27" fillId="0" fontId="60" numFmtId="0" xfId="0" applyAlignment="1" applyBorder="1" applyFont="1">
      <alignment horizontal="center"/>
    </xf>
    <xf borderId="20" fillId="0" fontId="60" numFmtId="0" xfId="0" applyAlignment="1" applyBorder="1" applyFont="1">
      <alignment horizontal="center"/>
    </xf>
    <xf borderId="53" fillId="0" fontId="60" numFmtId="0" xfId="0" applyAlignment="1" applyBorder="1" applyFont="1">
      <alignment horizontal="center"/>
    </xf>
    <xf borderId="57" fillId="0" fontId="49" numFmtId="0" xfId="0" applyAlignment="1" applyBorder="1" applyFont="1">
      <alignment horizontal="center" shrinkToFit="0" wrapText="1"/>
    </xf>
    <xf borderId="56" fillId="0" fontId="60" numFmtId="0" xfId="0" applyAlignment="1" applyBorder="1" applyFont="1">
      <alignment horizontal="center"/>
    </xf>
    <xf borderId="57" fillId="0" fontId="60" numFmtId="0" xfId="0" applyAlignment="1" applyBorder="1" applyFont="1">
      <alignment horizontal="center"/>
    </xf>
    <xf borderId="4" fillId="0" fontId="59" numFmtId="0" xfId="0" applyBorder="1" applyFont="1"/>
    <xf borderId="85" fillId="0" fontId="48" numFmtId="0" xfId="0" applyAlignment="1" applyBorder="1" applyFont="1">
      <alignment shrinkToFit="0" wrapText="1"/>
    </xf>
    <xf borderId="53" fillId="4" fontId="48" numFmtId="0" xfId="0" applyAlignment="1" applyBorder="1" applyFont="1">
      <alignment horizontal="center"/>
    </xf>
    <xf borderId="20" fillId="4" fontId="36" numFmtId="0" xfId="0" applyAlignment="1" applyBorder="1" applyFont="1">
      <alignment horizontal="center"/>
    </xf>
    <xf borderId="20" fillId="4" fontId="22" numFmtId="0" xfId="0" applyAlignment="1" applyBorder="1" applyFont="1">
      <alignment horizontal="center"/>
    </xf>
    <xf borderId="21" fillId="4" fontId="22" numFmtId="0" xfId="0" applyAlignment="1" applyBorder="1" applyFont="1">
      <alignment horizontal="center"/>
    </xf>
    <xf borderId="19" fillId="4" fontId="48" numFmtId="0" xfId="0" applyAlignment="1" applyBorder="1" applyFont="1">
      <alignment horizontal="center"/>
    </xf>
    <xf borderId="22" fillId="4" fontId="22" numFmtId="0" xfId="0" applyAlignment="1" applyBorder="1" applyFont="1">
      <alignment horizontal="center" shrinkToFit="0" wrapText="1"/>
    </xf>
    <xf borderId="19" fillId="4" fontId="36" numFmtId="0" xfId="0" applyAlignment="1" applyBorder="1" applyFont="1">
      <alignment horizontal="center" shrinkToFit="0" wrapText="1"/>
    </xf>
    <xf borderId="22" fillId="4" fontId="36" numFmtId="0" xfId="0" applyAlignment="1" applyBorder="1" applyFont="1">
      <alignment horizontal="center" shrinkToFit="0" wrapText="1"/>
    </xf>
    <xf borderId="53" fillId="0" fontId="49" numFmtId="0" xfId="0" applyAlignment="1" applyBorder="1" applyFont="1">
      <alignment horizontal="center"/>
    </xf>
    <xf borderId="20" fillId="0" fontId="21" numFmtId="0" xfId="0" applyAlignment="1" applyBorder="1" applyFont="1">
      <alignment horizontal="center"/>
    </xf>
    <xf borderId="86" fillId="0" fontId="21" numFmtId="2" xfId="0" applyAlignment="1" applyBorder="1" applyFont="1" applyNumberFormat="1">
      <alignment horizontal="center" shrinkToFit="0" wrapText="1"/>
    </xf>
    <xf borderId="87" fillId="0" fontId="21" numFmtId="2" xfId="0" applyAlignment="1" applyBorder="1" applyFont="1" applyNumberFormat="1">
      <alignment horizontal="center"/>
    </xf>
    <xf borderId="87" fillId="0" fontId="59" numFmtId="0" xfId="0" applyAlignment="1" applyBorder="1" applyFont="1">
      <alignment horizontal="center"/>
    </xf>
    <xf borderId="19" fillId="0" fontId="59" numFmtId="0" xfId="0" applyBorder="1" applyFont="1"/>
    <xf borderId="22" fillId="0" fontId="22" numFmtId="0" xfId="0" applyAlignment="1" applyBorder="1" applyFont="1">
      <alignment horizontal="center" shrinkToFit="0" wrapText="1"/>
    </xf>
    <xf borderId="24" fillId="0" fontId="49" numFmtId="0" xfId="0" applyAlignment="1" applyBorder="1" applyFont="1">
      <alignment horizontal="center" shrinkToFit="0" wrapText="1"/>
    </xf>
    <xf borderId="55" fillId="0" fontId="60" numFmtId="0" xfId="0" applyAlignment="1" applyBorder="1" applyFont="1">
      <alignment horizontal="center"/>
    </xf>
    <xf borderId="24" fillId="0" fontId="60" numFmtId="0" xfId="0" applyAlignment="1" applyBorder="1" applyFont="1">
      <alignment horizontal="center"/>
    </xf>
    <xf borderId="23" fillId="0" fontId="59" numFmtId="0" xfId="0" applyBorder="1" applyFont="1"/>
    <xf borderId="88" fillId="2" fontId="4" numFmtId="4" xfId="0" applyAlignment="1" applyBorder="1" applyFont="1" applyNumberFormat="1">
      <alignment horizontal="center"/>
    </xf>
    <xf borderId="88" fillId="2" fontId="4" numFmtId="2" xfId="0" applyAlignment="1" applyBorder="1" applyFont="1" applyNumberFormat="1">
      <alignment horizontal="center"/>
    </xf>
    <xf borderId="8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5" numFmtId="2" xfId="0" applyAlignment="1" applyBorder="1" applyFont="1" applyNumberFormat="1">
      <alignment horizontal="center"/>
    </xf>
    <xf borderId="1" fillId="0" fontId="21" numFmtId="1" xfId="0" applyAlignment="1" applyBorder="1" applyFont="1" applyNumberFormat="1">
      <alignment horizontal="center" shrinkToFit="0" wrapText="1"/>
    </xf>
    <xf borderId="63" fillId="0" fontId="48" numFmtId="0" xfId="0" applyAlignment="1" applyBorder="1" applyFont="1">
      <alignment shrinkToFit="0" vertical="top" wrapText="1"/>
    </xf>
    <xf borderId="18" fillId="0" fontId="22" numFmtId="0" xfId="0" applyAlignment="1" applyBorder="1" applyFont="1">
      <alignment horizontal="center" shrinkToFit="0" wrapText="1"/>
    </xf>
    <xf borderId="67" fillId="0" fontId="48" numFmtId="0" xfId="0" applyAlignment="1" applyBorder="1" applyFont="1">
      <alignment shrinkToFit="0" vertical="top" wrapText="1"/>
    </xf>
    <xf borderId="67" fillId="11" fontId="48" numFmtId="0" xfId="0" applyAlignment="1" applyBorder="1" applyFill="1" applyFont="1">
      <alignment shrinkToFit="0" vertical="top" wrapText="1"/>
    </xf>
    <xf borderId="68" fillId="11" fontId="48" numFmtId="0" xfId="0" applyAlignment="1" applyBorder="1" applyFont="1">
      <alignment shrinkToFit="0" vertical="top" wrapText="1"/>
    </xf>
    <xf borderId="36" fillId="11" fontId="48" numFmtId="0" xfId="0" applyAlignment="1" applyBorder="1" applyFont="1">
      <alignment horizontal="center"/>
    </xf>
    <xf borderId="36" fillId="4" fontId="48" numFmtId="0" xfId="0" applyAlignment="1" applyBorder="1" applyFont="1">
      <alignment horizontal="center" readingOrder="0"/>
    </xf>
    <xf borderId="36" fillId="11" fontId="36" numFmtId="0" xfId="0" applyAlignment="1" applyBorder="1" applyFont="1">
      <alignment horizontal="center" readingOrder="0"/>
    </xf>
    <xf borderId="14" fillId="11" fontId="22" numFmtId="0" xfId="0" applyAlignment="1" applyBorder="1" applyFont="1">
      <alignment horizontal="center"/>
    </xf>
    <xf borderId="46" fillId="11" fontId="22" numFmtId="0" xfId="0" applyAlignment="1" applyBorder="1" applyFont="1">
      <alignment horizontal="center"/>
    </xf>
    <xf borderId="37" fillId="11" fontId="36" numFmtId="0" xfId="0" applyAlignment="1" applyBorder="1" applyFont="1">
      <alignment horizontal="center" readingOrder="0"/>
    </xf>
    <xf borderId="18" fillId="11" fontId="22" numFmtId="0" xfId="0" applyAlignment="1" applyBorder="1" applyFont="1">
      <alignment horizontal="center"/>
    </xf>
    <xf borderId="37" fillId="11" fontId="36" numFmtId="0" xfId="0" applyAlignment="1" applyBorder="1" applyFont="1">
      <alignment horizontal="center"/>
    </xf>
    <xf borderId="53" fillId="11" fontId="48" numFmtId="0" xfId="0" applyAlignment="1" applyBorder="1" applyFont="1">
      <alignment horizontal="center"/>
    </xf>
    <xf borderId="36" fillId="0" fontId="48" numFmtId="0" xfId="0" applyAlignment="1" applyBorder="1" applyFont="1">
      <alignment horizontal="center" readingOrder="0"/>
    </xf>
    <xf borderId="20" fillId="11" fontId="48" numFmtId="0" xfId="0" applyAlignment="1" applyBorder="1" applyFont="1">
      <alignment horizontal="center"/>
    </xf>
    <xf borderId="20" fillId="11" fontId="22" numFmtId="0" xfId="0" applyAlignment="1" applyBorder="1" applyFont="1">
      <alignment horizontal="center"/>
    </xf>
    <xf borderId="21" fillId="11" fontId="22" numFmtId="0" xfId="0" applyAlignment="1" applyBorder="1" applyFont="1">
      <alignment horizontal="center"/>
    </xf>
    <xf borderId="14" fillId="11" fontId="22" numFmtId="0" xfId="0" applyAlignment="1" applyBorder="1" applyFont="1">
      <alignment horizontal="center" shrinkToFit="0" wrapText="1"/>
    </xf>
    <xf borderId="15" fillId="11" fontId="22" numFmtId="0" xfId="0" applyAlignment="1" applyBorder="1" applyFont="1">
      <alignment horizontal="center" shrinkToFit="0" wrapText="1"/>
    </xf>
    <xf borderId="19" fillId="11" fontId="36" numFmtId="0" xfId="0" applyAlignment="1" applyBorder="1" applyFont="1">
      <alignment horizontal="center" shrinkToFit="0" wrapText="1"/>
    </xf>
    <xf borderId="20" fillId="11" fontId="22" numFmtId="0" xfId="0" applyAlignment="1" applyBorder="1" applyFont="1">
      <alignment horizontal="center" shrinkToFit="0" wrapText="1"/>
    </xf>
    <xf borderId="21" fillId="11" fontId="22" numFmtId="0" xfId="0" applyAlignment="1" applyBorder="1" applyFont="1">
      <alignment horizontal="center" shrinkToFit="0" wrapText="1"/>
    </xf>
    <xf borderId="36" fillId="11" fontId="49" numFmtId="0" xfId="0" applyAlignment="1" applyBorder="1" applyFont="1">
      <alignment horizontal="center"/>
    </xf>
    <xf borderId="37" fillId="11" fontId="21" numFmtId="0" xfId="0" applyAlignment="1" applyBorder="1" applyFont="1">
      <alignment horizontal="center"/>
    </xf>
    <xf borderId="18" fillId="11" fontId="22" numFmtId="0" xfId="0" applyAlignment="1" applyBorder="1" applyFont="1">
      <alignment horizontal="center" shrinkToFit="0" wrapText="1"/>
    </xf>
    <xf borderId="8" fillId="11" fontId="21" numFmtId="2" xfId="0" applyAlignment="1" applyBorder="1" applyFont="1" applyNumberFormat="1">
      <alignment horizontal="center" shrinkToFit="0" wrapText="1"/>
    </xf>
    <xf borderId="13" fillId="11" fontId="21" numFmtId="2" xfId="0" applyAlignment="1" applyBorder="1" applyFont="1" applyNumberFormat="1">
      <alignment horizontal="center"/>
    </xf>
    <xf borderId="13" fillId="11" fontId="59" numFmtId="0" xfId="0" applyAlignment="1" applyBorder="1" applyFont="1">
      <alignment horizontal="center"/>
    </xf>
    <xf borderId="67" fillId="9" fontId="48" numFmtId="0" xfId="0" applyAlignment="1" applyBorder="1" applyFont="1">
      <alignment shrinkToFit="0" vertical="top" wrapText="1"/>
    </xf>
    <xf borderId="36" fillId="0" fontId="21" numFmtId="0" xfId="0" applyAlignment="1" applyBorder="1" applyFont="1">
      <alignment horizontal="center"/>
    </xf>
    <xf borderId="53" fillId="10" fontId="48" numFmtId="0" xfId="0" applyAlignment="1" applyBorder="1" applyFont="1">
      <alignment horizontal="center"/>
    </xf>
    <xf borderId="20" fillId="10" fontId="48" numFmtId="0" xfId="0" applyAlignment="1" applyBorder="1" applyFont="1">
      <alignment horizontal="center"/>
    </xf>
    <xf borderId="20" fillId="10" fontId="36" numFmtId="0" xfId="0" applyAlignment="1" applyBorder="1" applyFont="1">
      <alignment horizontal="center"/>
    </xf>
    <xf borderId="20" fillId="10" fontId="22" numFmtId="0" xfId="0" applyAlignment="1" applyBorder="1" applyFont="1">
      <alignment horizontal="center"/>
    </xf>
    <xf borderId="89" fillId="2" fontId="48" numFmtId="0" xfId="0" applyAlignment="1" applyBorder="1" applyFont="1">
      <alignment shrinkToFit="0" wrapText="1"/>
    </xf>
    <xf borderId="68" fillId="2" fontId="48" numFmtId="0" xfId="0" applyAlignment="1" applyBorder="1" applyFont="1">
      <alignment shrinkToFit="0" wrapText="1"/>
    </xf>
    <xf borderId="68" fillId="2" fontId="57" numFmtId="0" xfId="0" applyAlignment="1" applyBorder="1" applyFont="1">
      <alignment shrinkToFit="0" wrapText="1"/>
    </xf>
    <xf borderId="59" fillId="0" fontId="22" numFmtId="0" xfId="0" applyAlignment="1" applyBorder="1" applyFont="1">
      <alignment horizontal="center"/>
    </xf>
    <xf borderId="43" fillId="0" fontId="22" numFmtId="0" xfId="0" applyAlignment="1" applyBorder="1" applyFont="1">
      <alignment horizontal="center" shrinkToFit="0" wrapText="1"/>
    </xf>
    <xf borderId="48" fillId="0" fontId="22" numFmtId="0" xfId="0" applyAlignment="1" applyBorder="1" applyFont="1">
      <alignment horizontal="center" shrinkToFit="0" wrapText="1"/>
    </xf>
    <xf borderId="59" fillId="0" fontId="22" numFmtId="0" xfId="0" applyAlignment="1" applyBorder="1" applyFont="1">
      <alignment horizontal="center" shrinkToFit="0" wrapText="1"/>
    </xf>
    <xf borderId="90" fillId="0" fontId="41" numFmtId="0" xfId="0" applyAlignment="1" applyBorder="1" applyFont="1">
      <alignment horizontal="left" readingOrder="0" shrinkToFit="0" vertical="bottom" wrapText="0"/>
    </xf>
    <xf borderId="91" fillId="0" fontId="41" numFmtId="0" xfId="0" applyAlignment="1" applyBorder="1" applyFont="1">
      <alignment horizontal="left" readingOrder="0" shrinkToFit="0" vertical="bottom" wrapText="0"/>
    </xf>
    <xf borderId="91" fillId="0" fontId="62" numFmtId="0" xfId="0" applyAlignment="1" applyBorder="1" applyFont="1">
      <alignment horizontal="center" readingOrder="0" shrinkToFit="0" vertical="bottom" wrapText="0"/>
    </xf>
    <xf borderId="91" fillId="0" fontId="41" numFmtId="0" xfId="0" applyAlignment="1" applyBorder="1" applyFont="1">
      <alignment horizontal="left" readingOrder="0" shrinkToFit="0" vertical="center" wrapText="0"/>
    </xf>
    <xf borderId="91" fillId="0" fontId="62" numFmtId="0" xfId="0" applyAlignment="1" applyBorder="1" applyFont="1">
      <alignment horizontal="center" readingOrder="0" shrinkToFit="0" vertical="center" wrapText="0"/>
    </xf>
    <xf borderId="91" fillId="0" fontId="41" numFmtId="164" xfId="0" applyAlignment="1" applyBorder="1" applyFont="1" applyNumberFormat="1">
      <alignment horizontal="center" readingOrder="0" shrinkToFit="0" vertical="center" wrapText="0"/>
    </xf>
    <xf borderId="91" fillId="0" fontId="41" numFmtId="2" xfId="0" applyAlignment="1" applyBorder="1" applyFont="1" applyNumberFormat="1">
      <alignment horizontal="center" readingOrder="0" shrinkToFit="0" vertical="center" wrapText="0"/>
    </xf>
    <xf borderId="91" fillId="0" fontId="41" numFmtId="4" xfId="0" applyAlignment="1" applyBorder="1" applyFont="1" applyNumberFormat="1">
      <alignment horizontal="center" readingOrder="0" shrinkToFit="0" vertical="center" wrapText="0"/>
    </xf>
    <xf borderId="92" fillId="0" fontId="41" numFmtId="4" xfId="0" applyAlignment="1" applyBorder="1" applyFont="1" applyNumberFormat="1">
      <alignment horizontal="center" readingOrder="0" shrinkToFit="0" vertical="center" wrapText="0"/>
    </xf>
    <xf borderId="20" fillId="0" fontId="41" numFmtId="0" xfId="0" applyAlignment="1" applyBorder="1" applyFont="1">
      <alignment horizontal="left" shrinkToFit="0" vertical="bottom" wrapText="0"/>
    </xf>
    <xf borderId="20" fillId="0" fontId="41" numFmtId="0" xfId="0" applyAlignment="1" applyBorder="1" applyFont="1">
      <alignment horizontal="left" shrinkToFit="0" vertical="bottom" wrapText="0"/>
    </xf>
    <xf borderId="20" fillId="0" fontId="40" numFmtId="0" xfId="0" applyAlignment="1" applyBorder="1" applyFont="1">
      <alignment horizontal="center" shrinkToFit="0" vertical="center" wrapText="0"/>
    </xf>
    <xf borderId="20" fillId="0" fontId="62" numFmtId="0" xfId="0" applyAlignment="1" applyBorder="1" applyFont="1">
      <alignment horizontal="center" shrinkToFit="0" vertical="bottom" wrapText="0"/>
    </xf>
    <xf borderId="20" fillId="0" fontId="62" numFmtId="0" xfId="0" applyAlignment="1" applyBorder="1" applyFont="1">
      <alignment horizontal="center" shrinkToFit="0" vertical="center" wrapText="0"/>
    </xf>
    <xf borderId="20" fillId="0" fontId="41" numFmtId="0" xfId="0" applyAlignment="1" applyBorder="1" applyFont="1">
      <alignment horizontal="center" shrinkToFit="0" vertical="center" wrapText="0"/>
    </xf>
    <xf borderId="20" fillId="0" fontId="41" numFmtId="164" xfId="0" applyAlignment="1" applyBorder="1" applyFont="1" applyNumberFormat="1">
      <alignment horizontal="center" shrinkToFit="0" vertical="center" wrapText="0"/>
    </xf>
    <xf borderId="20" fillId="0" fontId="41" numFmtId="2" xfId="0" applyAlignment="1" applyBorder="1" applyFont="1" applyNumberFormat="1">
      <alignment horizontal="center" shrinkToFit="0" vertical="center" wrapText="0"/>
    </xf>
    <xf borderId="20" fillId="0" fontId="41" numFmtId="4" xfId="0" applyAlignment="1" applyBorder="1" applyFont="1" applyNumberFormat="1">
      <alignment horizontal="center" shrinkToFit="0" vertical="center" wrapText="0"/>
    </xf>
    <xf borderId="20" fillId="0" fontId="41" numFmtId="0" xfId="0" applyAlignment="1" applyBorder="1" applyFont="1">
      <alignment shrinkToFit="0" vertical="center" wrapText="0"/>
    </xf>
    <xf borderId="20" fillId="0" fontId="40" numFmtId="0" xfId="0" applyAlignment="1" applyBorder="1" applyFont="1">
      <alignment horizontal="center" readingOrder="0" shrinkToFit="0" vertical="center" wrapText="0"/>
    </xf>
    <xf borderId="20" fillId="0" fontId="41" numFmtId="0" xfId="0" applyAlignment="1" applyBorder="1" applyFont="1">
      <alignment horizontal="left" shrinkToFit="0" vertical="bottom" wrapText="1"/>
    </xf>
    <xf borderId="20" fillId="0" fontId="62" numFmtId="0" xfId="0" applyAlignment="1" applyBorder="1" applyFont="1">
      <alignment horizontal="center" readingOrder="0" shrinkToFit="0" vertical="center" wrapText="0"/>
    </xf>
    <xf borderId="20" fillId="4" fontId="41" numFmtId="0" xfId="0" applyAlignment="1" applyBorder="1" applyFont="1">
      <alignment horizontal="left" shrinkToFit="0" vertical="bottom" wrapText="0"/>
    </xf>
    <xf borderId="20" fillId="4" fontId="41" numFmtId="0" xfId="0" applyAlignment="1" applyBorder="1" applyFont="1">
      <alignment horizontal="left" shrinkToFit="0" vertical="bottom" wrapText="0"/>
    </xf>
    <xf borderId="20" fillId="4" fontId="40" numFmtId="0" xfId="0" applyAlignment="1" applyBorder="1" applyFont="1">
      <alignment horizontal="center" shrinkToFit="0" vertical="center" wrapText="0"/>
    </xf>
    <xf borderId="20" fillId="4" fontId="62" numFmtId="0" xfId="0" applyAlignment="1" applyBorder="1" applyFont="1">
      <alignment horizontal="center" shrinkToFit="0" vertical="bottom" wrapText="0"/>
    </xf>
    <xf borderId="20" fillId="4" fontId="40" numFmtId="0" xfId="0" applyAlignment="1" applyBorder="1" applyFont="1">
      <alignment horizontal="center" readingOrder="0" shrinkToFit="0" vertical="center" wrapText="0"/>
    </xf>
    <xf borderId="20" fillId="4" fontId="62" numFmtId="0" xfId="0" applyAlignment="1" applyBorder="1" applyFont="1">
      <alignment horizontal="center" shrinkToFit="0" vertical="center" wrapText="0"/>
    </xf>
    <xf borderId="20" fillId="4" fontId="41" numFmtId="0" xfId="0" applyAlignment="1" applyBorder="1" applyFont="1">
      <alignment horizontal="center" shrinkToFit="0" vertical="center" wrapText="0"/>
    </xf>
    <xf borderId="20" fillId="4" fontId="41" numFmtId="164" xfId="0" applyAlignment="1" applyBorder="1" applyFont="1" applyNumberFormat="1">
      <alignment horizontal="center" shrinkToFit="0" vertical="center" wrapText="0"/>
    </xf>
    <xf borderId="20" fillId="4" fontId="41" numFmtId="2" xfId="0" applyAlignment="1" applyBorder="1" applyFont="1" applyNumberFormat="1">
      <alignment horizontal="center" shrinkToFit="0" vertical="center" wrapText="0"/>
    </xf>
    <xf borderId="20" fillId="4" fontId="41" numFmtId="4" xfId="0" applyAlignment="1" applyBorder="1" applyFont="1" applyNumberFormat="1">
      <alignment horizontal="center" shrinkToFit="0" vertical="center" wrapText="0"/>
    </xf>
    <xf borderId="20" fillId="4" fontId="41" numFmtId="0" xfId="0" applyAlignment="1" applyBorder="1" applyFont="1">
      <alignment shrinkToFit="0" vertical="center" wrapText="0"/>
    </xf>
    <xf borderId="0" fillId="4" fontId="41" numFmtId="0" xfId="0" applyFont="1"/>
    <xf borderId="24" fillId="4" fontId="41" numFmtId="0" xfId="0" applyAlignment="1" applyBorder="1" applyFont="1">
      <alignment horizontal="left" shrinkToFit="0" vertical="bottom" wrapText="0"/>
    </xf>
    <xf borderId="24" fillId="4" fontId="41" numFmtId="0" xfId="0" applyAlignment="1" applyBorder="1" applyFont="1">
      <alignment horizontal="left" shrinkToFit="0" vertical="bottom" wrapText="0"/>
    </xf>
    <xf borderId="24" fillId="4" fontId="40" numFmtId="0" xfId="0" applyAlignment="1" applyBorder="1" applyFont="1">
      <alignment horizontal="center" shrinkToFit="0" vertical="center" wrapText="0"/>
    </xf>
    <xf borderId="24" fillId="4" fontId="62" numFmtId="0" xfId="0" applyAlignment="1" applyBorder="1" applyFont="1">
      <alignment horizontal="center" shrinkToFit="0" vertical="bottom" wrapText="0"/>
    </xf>
    <xf borderId="24" fillId="4" fontId="62" numFmtId="0" xfId="0" applyAlignment="1" applyBorder="1" applyFont="1">
      <alignment horizontal="center" shrinkToFit="0" vertical="center" wrapText="0"/>
    </xf>
    <xf borderId="24" fillId="4" fontId="41" numFmtId="0" xfId="0" applyAlignment="1" applyBorder="1" applyFont="1">
      <alignment horizontal="center" shrinkToFit="0" vertical="center" wrapText="0"/>
    </xf>
    <xf borderId="24" fillId="4" fontId="41" numFmtId="164" xfId="0" applyAlignment="1" applyBorder="1" applyFont="1" applyNumberFormat="1">
      <alignment horizontal="center" shrinkToFit="0" vertical="center" wrapText="0"/>
    </xf>
    <xf borderId="24" fillId="4" fontId="41" numFmtId="0" xfId="0" applyAlignment="1" applyBorder="1" applyFont="1">
      <alignment shrinkToFit="0" vertical="center" wrapText="0"/>
    </xf>
    <xf borderId="93" fillId="0" fontId="41" numFmtId="0" xfId="0" applyAlignment="1" applyBorder="1" applyFont="1">
      <alignment horizontal="left" shrinkToFit="0" vertical="bottom" wrapText="0"/>
    </xf>
    <xf borderId="93" fillId="0" fontId="41" numFmtId="0" xfId="0" applyAlignment="1" applyBorder="1" applyFont="1">
      <alignment horizontal="left" shrinkToFit="0" vertical="bottom" wrapText="0"/>
    </xf>
    <xf borderId="93" fillId="0" fontId="40" numFmtId="0" xfId="0" applyAlignment="1" applyBorder="1" applyFont="1">
      <alignment horizontal="center" shrinkToFit="0" vertical="center" wrapText="0"/>
    </xf>
    <xf borderId="93" fillId="0" fontId="62" numFmtId="0" xfId="0" applyAlignment="1" applyBorder="1" applyFont="1">
      <alignment horizontal="center" shrinkToFit="0" vertical="bottom" wrapText="0"/>
    </xf>
    <xf borderId="93" fillId="0" fontId="62" numFmtId="0" xfId="0" applyAlignment="1" applyBorder="1" applyFont="1">
      <alignment horizontal="center" shrinkToFit="0" vertical="center" wrapText="0"/>
    </xf>
    <xf borderId="93" fillId="0" fontId="41" numFmtId="0" xfId="0" applyAlignment="1" applyBorder="1" applyFont="1">
      <alignment horizontal="center" shrinkToFit="0" vertical="center" wrapText="0"/>
    </xf>
    <xf borderId="93" fillId="0" fontId="41" numFmtId="164" xfId="0" applyAlignment="1" applyBorder="1" applyFont="1" applyNumberFormat="1">
      <alignment horizontal="center" shrinkToFit="0" vertical="center" wrapText="0"/>
    </xf>
    <xf borderId="93" fillId="0" fontId="41" numFmtId="0" xfId="0" applyAlignment="1" applyBorder="1" applyFont="1">
      <alignment shrinkToFit="0" vertical="center" wrapText="0"/>
    </xf>
    <xf borderId="94" fillId="0" fontId="41" numFmtId="0" xfId="0" applyAlignment="1" applyBorder="1" applyFont="1">
      <alignment horizontal="center" shrinkToFit="0" vertical="center" wrapText="0"/>
    </xf>
    <xf borderId="95" fillId="4" fontId="41" numFmtId="0" xfId="0" applyAlignment="1" applyBorder="1" applyFont="1">
      <alignment horizontal="center" shrinkToFit="0" vertical="center" wrapText="0"/>
    </xf>
    <xf borderId="95" fillId="4" fontId="41" numFmtId="2" xfId="0" applyAlignment="1" applyBorder="1" applyFont="1" applyNumberFormat="1">
      <alignment horizontal="center" shrinkToFit="0" vertical="center" wrapText="0"/>
    </xf>
    <xf borderId="24" fillId="0" fontId="41" numFmtId="0" xfId="0" applyAlignment="1" applyBorder="1" applyFont="1">
      <alignment horizontal="left" shrinkToFit="0" vertical="bottom" wrapText="0"/>
    </xf>
    <xf borderId="24" fillId="0" fontId="41" numFmtId="0" xfId="0" applyAlignment="1" applyBorder="1" applyFont="1">
      <alignment horizontal="left" shrinkToFit="0" vertical="bottom" wrapText="0"/>
    </xf>
    <xf borderId="24" fillId="0" fontId="40" numFmtId="0" xfId="0" applyAlignment="1" applyBorder="1" applyFont="1">
      <alignment horizontal="center" shrinkToFit="0" vertical="center" wrapText="0"/>
    </xf>
    <xf borderId="24" fillId="0" fontId="62" numFmtId="0" xfId="0" applyAlignment="1" applyBorder="1" applyFont="1">
      <alignment horizontal="center" shrinkToFit="0" vertical="bottom" wrapText="0"/>
    </xf>
    <xf borderId="24" fillId="0" fontId="62" numFmtId="0" xfId="0" applyAlignment="1" applyBorder="1" applyFont="1">
      <alignment horizontal="center" shrinkToFit="0" vertical="center" wrapText="0"/>
    </xf>
    <xf borderId="24" fillId="0" fontId="41" numFmtId="0" xfId="0" applyAlignment="1" applyBorder="1" applyFont="1">
      <alignment horizontal="center" shrinkToFit="0" vertical="center" wrapText="0"/>
    </xf>
    <xf borderId="24" fillId="0" fontId="41" numFmtId="164" xfId="0" applyAlignment="1" applyBorder="1" applyFont="1" applyNumberFormat="1">
      <alignment horizontal="center" shrinkToFit="0" vertical="center" wrapText="0"/>
    </xf>
    <xf borderId="24" fillId="0" fontId="41" numFmtId="0" xfId="0" applyAlignment="1" applyBorder="1" applyFont="1">
      <alignment shrinkToFit="0" vertical="center" wrapText="0"/>
    </xf>
    <xf borderId="94" fillId="0" fontId="41" numFmtId="0" xfId="0" applyAlignment="1" applyBorder="1" applyFont="1">
      <alignment horizontal="left" shrinkToFit="0" vertical="bottom" wrapText="0"/>
    </xf>
    <xf borderId="94" fillId="0" fontId="41" numFmtId="0" xfId="0" applyAlignment="1" applyBorder="1" applyFont="1">
      <alignment horizontal="left" shrinkToFit="0" vertical="bottom" wrapText="0"/>
    </xf>
    <xf borderId="94" fillId="0" fontId="40" numFmtId="0" xfId="0" applyAlignment="1" applyBorder="1" applyFont="1">
      <alignment horizontal="center" shrinkToFit="0" vertical="center" wrapText="0"/>
    </xf>
    <xf borderId="94" fillId="0" fontId="62" numFmtId="0" xfId="0" applyAlignment="1" applyBorder="1" applyFont="1">
      <alignment horizontal="center" shrinkToFit="0" vertical="bottom" wrapText="0"/>
    </xf>
    <xf borderId="94" fillId="0" fontId="62" numFmtId="0" xfId="0" applyAlignment="1" applyBorder="1" applyFont="1">
      <alignment horizontal="center" shrinkToFit="0" vertical="center" wrapText="0"/>
    </xf>
    <xf borderId="94" fillId="0" fontId="41" numFmtId="164" xfId="0" applyAlignment="1" applyBorder="1" applyFont="1" applyNumberFormat="1">
      <alignment horizontal="center" shrinkToFit="0" vertical="center" wrapText="0"/>
    </xf>
    <xf borderId="94" fillId="0" fontId="41" numFmtId="0" xfId="0" applyAlignment="1" applyBorder="1" applyFont="1">
      <alignment shrinkToFit="0" vertical="center" wrapText="0"/>
    </xf>
    <xf borderId="93" fillId="0" fontId="0" numFmtId="0" xfId="0" applyAlignment="1" applyBorder="1" applyFont="1">
      <alignment horizontal="left" readingOrder="0" shrinkToFit="0" vertical="bottom" wrapText="0"/>
    </xf>
    <xf borderId="96" fillId="0" fontId="34" numFmtId="0" xfId="0" applyAlignment="1" applyBorder="1" applyFont="1">
      <alignment horizontal="left" readingOrder="0" shrinkToFit="0" vertical="bottom" wrapText="1"/>
    </xf>
    <xf borderId="93" fillId="0" fontId="41" numFmtId="0" xfId="0" applyAlignment="1" applyBorder="1" applyFont="1">
      <alignment horizontal="left" shrinkToFit="0" vertical="bottom" wrapText="0"/>
    </xf>
    <xf borderId="93" fillId="0" fontId="0" numFmtId="1" xfId="0" applyAlignment="1" applyBorder="1" applyFont="1" applyNumberFormat="1">
      <alignment horizontal="center" shrinkToFit="0" vertical="center" wrapText="0"/>
    </xf>
    <xf borderId="93" fillId="0" fontId="41" numFmtId="0" xfId="0" applyAlignment="1" applyBorder="1" applyFont="1">
      <alignment horizontal="center" shrinkToFit="0" vertical="bottom" wrapText="0"/>
    </xf>
    <xf borderId="93" fillId="0" fontId="41" numFmtId="0" xfId="0" applyAlignment="1" applyBorder="1" applyFont="1">
      <alignment horizontal="left" shrinkToFit="0" vertical="bottom" wrapText="0"/>
    </xf>
    <xf borderId="94" fillId="0" fontId="0" numFmtId="0" xfId="0" applyAlignment="1" applyBorder="1" applyFont="1">
      <alignment horizontal="left" readingOrder="0" shrinkToFit="0" vertical="bottom" wrapText="0"/>
    </xf>
    <xf borderId="20" fillId="0" fontId="38" numFmtId="0" xfId="0" applyAlignment="1" applyBorder="1" applyFont="1">
      <alignment readingOrder="0" shrinkToFit="0" vertical="center" wrapText="0"/>
    </xf>
    <xf borderId="20" fillId="0" fontId="41" numFmtId="0" xfId="0" applyAlignment="1" applyBorder="1" applyFont="1">
      <alignment horizontal="left" shrinkToFit="0" vertical="bottom" wrapText="0"/>
    </xf>
    <xf borderId="20" fillId="0" fontId="0" numFmtId="1" xfId="0" applyAlignment="1" applyBorder="1" applyFont="1" applyNumberFormat="1">
      <alignment horizontal="center" shrinkToFit="0" vertical="center" wrapText="0"/>
    </xf>
    <xf borderId="94" fillId="0" fontId="41" numFmtId="0" xfId="0" applyAlignment="1" applyBorder="1" applyFont="1">
      <alignment horizontal="center" shrinkToFit="0" vertical="bottom" wrapText="0"/>
    </xf>
    <xf borderId="20" fillId="0" fontId="41" numFmtId="0" xfId="0" applyAlignment="1" applyBorder="1" applyFont="1">
      <alignment horizontal="left" shrinkToFit="0" vertical="bottom" wrapText="0"/>
    </xf>
    <xf borderId="93" fillId="0" fontId="41" numFmtId="0" xfId="0" applyAlignment="1" applyBorder="1" applyFont="1">
      <alignment horizontal="left" readingOrder="0" shrinkToFit="0" vertical="bottom" wrapText="0"/>
    </xf>
    <xf borderId="20" fillId="0" fontId="39" numFmtId="0" xfId="0" applyAlignment="1" applyBorder="1" applyFont="1">
      <alignment horizontal="left" readingOrder="0" shrinkToFit="0" vertical="top" wrapText="0"/>
    </xf>
    <xf borderId="94" fillId="0" fontId="41" numFmtId="0" xfId="0" applyAlignment="1" applyBorder="1" applyFont="1">
      <alignment horizontal="left" readingOrder="0" shrinkToFit="0" vertical="bottom" wrapText="0"/>
    </xf>
    <xf borderId="20" fillId="0" fontId="41" numFmtId="0" xfId="0" applyAlignment="1" applyBorder="1" applyFont="1">
      <alignment horizontal="center" shrinkToFit="0" vertical="bottom" wrapText="0"/>
    </xf>
    <xf borderId="93" fillId="0" fontId="39" numFmtId="0" xfId="0" applyAlignment="1" applyBorder="1" applyFont="1">
      <alignment horizontal="left" readingOrder="0" shrinkToFit="0" vertical="bottom" wrapText="0"/>
    </xf>
    <xf borderId="20" fillId="0" fontId="13" numFmtId="0" xfId="0" applyAlignment="1" applyBorder="1" applyFont="1">
      <alignment horizontal="center" shrinkToFit="0" vertical="center" wrapText="0"/>
    </xf>
    <xf borderId="94" fillId="0" fontId="41" numFmtId="0" xfId="0" applyAlignment="1" applyBorder="1" applyFont="1">
      <alignment horizontal="left" readingOrder="0" shrinkToFit="0" vertical="top" wrapText="0"/>
    </xf>
    <xf borderId="93" fillId="0" fontId="39" numFmtId="0" xfId="0" applyAlignment="1" applyBorder="1" applyFont="1">
      <alignment horizontal="left" readingOrder="0" shrinkToFit="0" vertical="top" wrapText="0"/>
    </xf>
    <xf borderId="97" fillId="2" fontId="39" numFmtId="0" xfId="0" applyAlignment="1" applyBorder="1" applyFont="1">
      <alignment shrinkToFit="0" vertical="bottom" wrapText="0"/>
    </xf>
    <xf borderId="20" fillId="0" fontId="0" numFmtId="0" xfId="0" applyAlignment="1" applyBorder="1" applyFont="1">
      <alignment horizontal="center" shrinkToFit="0" vertical="bottom" wrapText="0"/>
    </xf>
    <xf borderId="97" fillId="2" fontId="45" numFmtId="0" xfId="0" applyAlignment="1" applyBorder="1" applyFont="1">
      <alignment shrinkToFit="0" vertical="bottom" wrapText="0"/>
    </xf>
    <xf borderId="20" fillId="2" fontId="45" numFmtId="0" xfId="0" applyAlignment="1" applyBorder="1" applyFont="1">
      <alignment shrinkToFit="0" vertical="bottom" wrapText="0"/>
    </xf>
    <xf borderId="20" fillId="0" fontId="41" numFmtId="0" xfId="0" applyAlignment="1" applyBorder="1" applyFont="1">
      <alignment shrinkToFit="0" vertical="center" wrapText="0"/>
    </xf>
    <xf borderId="0" fillId="0" fontId="41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41" numFmtId="2" xfId="0" applyAlignment="1" applyFont="1" applyNumberFormat="1">
      <alignment horizontal="center"/>
    </xf>
    <xf borderId="0" fillId="0" fontId="41" numFmtId="4" xfId="0" applyAlignment="1" applyFont="1" applyNumberFormat="1">
      <alignment horizontal="center"/>
    </xf>
    <xf borderId="20" fillId="0" fontId="40" numFmtId="0" xfId="0" applyAlignment="1" applyBorder="1" applyFont="1">
      <alignment horizontal="center" shrinkToFit="0" vertical="center" wrapText="0"/>
    </xf>
    <xf borderId="20" fillId="0" fontId="62" numFmtId="0" xfId="0" applyAlignment="1" applyBorder="1" applyFont="1">
      <alignment horizontal="center" shrinkToFit="0" vertical="bottom" wrapText="0"/>
    </xf>
    <xf borderId="20" fillId="0" fontId="40" numFmtId="0" xfId="0" applyAlignment="1" applyBorder="1" applyFont="1">
      <alignment horizontal="center" readingOrder="0" shrinkToFit="0" vertical="center" wrapText="0"/>
    </xf>
    <xf borderId="20" fillId="0" fontId="62" numFmtId="0" xfId="0" applyAlignment="1" applyBorder="1" applyFont="1">
      <alignment horizontal="center" shrinkToFit="0" vertical="center" wrapText="0"/>
    </xf>
    <xf borderId="24" fillId="0" fontId="40" numFmtId="0" xfId="0" applyAlignment="1" applyBorder="1" applyFont="1">
      <alignment horizontal="center" shrinkToFit="0" vertical="center" wrapText="0"/>
    </xf>
    <xf borderId="24" fillId="0" fontId="62" numFmtId="0" xfId="0" applyAlignment="1" applyBorder="1" applyFont="1">
      <alignment horizontal="center" shrinkToFit="0" vertical="bottom" wrapText="0"/>
    </xf>
    <xf borderId="24" fillId="0" fontId="62" numFmtId="0" xfId="0" applyAlignment="1" applyBorder="1" applyFont="1">
      <alignment horizontal="center" shrinkToFit="0" vertical="center" wrapText="0"/>
    </xf>
    <xf borderId="93" fillId="0" fontId="40" numFmtId="0" xfId="0" applyAlignment="1" applyBorder="1" applyFont="1">
      <alignment horizontal="center" shrinkToFit="0" vertical="center" wrapText="0"/>
    </xf>
    <xf borderId="93" fillId="0" fontId="62" numFmtId="0" xfId="0" applyAlignment="1" applyBorder="1" applyFont="1">
      <alignment horizontal="center" shrinkToFit="0" vertical="bottom" wrapText="0"/>
    </xf>
    <xf borderId="93" fillId="0" fontId="62" numFmtId="0" xfId="0" applyAlignment="1" applyBorder="1" applyFont="1">
      <alignment horizontal="center" shrinkToFit="0" vertical="center" wrapText="0"/>
    </xf>
    <xf borderId="20" fillId="0" fontId="0" numFmtId="0" xfId="0" applyAlignment="1" applyBorder="1" applyFont="1">
      <alignment horizontal="left" readingOrder="0" shrinkToFit="0" vertical="bottom" wrapText="0"/>
    </xf>
    <xf borderId="20" fillId="0" fontId="0" numFmtId="0" xfId="0" applyAlignment="1" applyBorder="1" applyFont="1">
      <alignment horizontal="center" shrinkToFit="0" vertical="center" wrapText="0"/>
    </xf>
    <xf borderId="93" fillId="0" fontId="41" numFmtId="2" xfId="0" applyAlignment="1" applyBorder="1" applyFont="1" applyNumberFormat="1">
      <alignment horizontal="center" shrinkToFit="0" vertical="center" wrapText="0"/>
    </xf>
    <xf borderId="93" fillId="0" fontId="41" numFmtId="4" xfId="0" applyAlignment="1" applyBorder="1" applyFont="1" applyNumberFormat="1">
      <alignment horizontal="center" shrinkToFit="0" vertical="center" wrapText="0"/>
    </xf>
    <xf borderId="20" fillId="0" fontId="41" numFmtId="0" xfId="0" applyAlignment="1" applyBorder="1" applyFont="1">
      <alignment horizontal="left" readingOrder="0" shrinkToFit="0" vertical="bottom" wrapText="0"/>
    </xf>
    <xf borderId="20" fillId="0" fontId="41" numFmtId="0" xfId="0" applyAlignment="1" applyBorder="1" applyFont="1">
      <alignment horizontal="left" readingOrder="0" shrinkToFit="0" vertical="top" wrapText="0"/>
    </xf>
    <xf borderId="94" fillId="0" fontId="40" numFmtId="0" xfId="0" applyAlignment="1" applyBorder="1" applyFont="1">
      <alignment horizontal="center" shrinkToFit="0" vertical="center" wrapText="0"/>
    </xf>
    <xf borderId="94" fillId="0" fontId="62" numFmtId="0" xfId="0" applyAlignment="1" applyBorder="1" applyFont="1">
      <alignment horizontal="center" shrinkToFit="0" vertical="bottom" wrapText="0"/>
    </xf>
    <xf borderId="94" fillId="0" fontId="62" numFmtId="0" xfId="0" applyAlignment="1" applyBorder="1" applyFont="1">
      <alignment horizontal="center" shrinkToFit="0" vertical="center" wrapText="0"/>
    </xf>
    <xf borderId="20" fillId="2" fontId="39" numFmtId="0" xfId="0" applyAlignment="1" applyBorder="1" applyFont="1">
      <alignment shrinkToFit="0" vertical="bottom" wrapText="0"/>
    </xf>
    <xf borderId="20" fillId="0" fontId="62" numFmtId="0" xfId="0" applyAlignment="1" applyBorder="1" applyFont="1">
      <alignment horizontal="center" readingOrder="0" shrinkToFit="0" vertical="center" wrapText="0"/>
    </xf>
    <xf borderId="20" fillId="0" fontId="34" numFmtId="0" xfId="0" applyAlignment="1" applyBorder="1" applyFont="1">
      <alignment horizontal="left" readingOrder="0" shrinkToFit="0" vertical="bottom" wrapText="1"/>
    </xf>
    <xf borderId="96" fillId="0" fontId="41" numFmtId="0" xfId="0" applyAlignment="1" applyBorder="1" applyFont="1">
      <alignment horizontal="left" shrinkToFit="0" vertical="bottom" wrapText="0"/>
    </xf>
    <xf borderId="93" fillId="0" fontId="40" numFmtId="0" xfId="0" applyAlignment="1" applyBorder="1" applyFont="1">
      <alignment horizontal="center" readingOrder="0" shrinkToFit="0" vertical="center" wrapText="0"/>
    </xf>
    <xf borderId="20" fillId="0" fontId="13" numFmtId="0" xfId="0" applyAlignment="1" applyBorder="1" applyFont="1">
      <alignment horizontal="center" shrinkToFit="0" vertical="center" wrapText="0"/>
    </xf>
    <xf borderId="98" fillId="0" fontId="41" numFmtId="0" xfId="0" applyAlignment="1" applyBorder="1" applyFont="1">
      <alignment horizontal="left" shrinkToFit="0" vertical="bottom" wrapText="0"/>
    </xf>
    <xf borderId="20" fillId="0" fontId="48" numFmtId="0" xfId="0" applyAlignment="1" applyBorder="1" applyFont="1">
      <alignment readingOrder="0" shrinkToFit="0" vertical="bottom" wrapText="0"/>
    </xf>
    <xf borderId="20" fillId="0" fontId="48" numFmtId="0" xfId="0" applyAlignment="1" applyBorder="1" applyFont="1">
      <alignment horizontal="left" readingOrder="0" shrinkToFit="0" vertical="bottom" wrapText="0"/>
    </xf>
    <xf borderId="20" fillId="0" fontId="48" numFmtId="0" xfId="0" applyAlignment="1" applyBorder="1" applyFont="1">
      <alignment horizontal="center"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20" fillId="0" fontId="48" numFmtId="0" xfId="0" applyAlignment="1" applyBorder="1" applyFont="1">
      <alignment horizontal="left" readingOrder="0" shrinkToFit="0" wrapText="1"/>
    </xf>
    <xf borderId="20" fillId="0" fontId="48" numFmtId="3" xfId="0" applyAlignment="1" applyBorder="1" applyFont="1" applyNumberFormat="1">
      <alignment horizontal="center" readingOrder="0" shrinkToFit="0" vertical="bottom" wrapText="0"/>
    </xf>
    <xf borderId="20" fillId="0" fontId="48" numFmtId="0" xfId="0" applyAlignment="1" applyBorder="1" applyFont="1">
      <alignment horizontal="center" shrinkToFit="0" vertical="bottom" wrapText="0"/>
    </xf>
    <xf borderId="20" fillId="0" fontId="48" numFmtId="0" xfId="0" applyAlignment="1" applyBorder="1" applyFont="1">
      <alignment horizontal="right" readingOrder="0" shrinkToFit="0" vertical="bottom" wrapText="0"/>
    </xf>
    <xf borderId="20" fillId="0" fontId="48" numFmtId="10" xfId="0" applyAlignment="1" applyBorder="1" applyFont="1" applyNumberFormat="1">
      <alignment horizontal="right" readingOrder="0" shrinkToFit="0" vertical="bottom" wrapText="0"/>
    </xf>
    <xf borderId="20" fillId="0" fontId="48" numFmtId="9" xfId="0" applyAlignment="1" applyBorder="1" applyFont="1" applyNumberFormat="1">
      <alignment horizontal="right" readingOrder="0" shrinkToFit="0" vertical="bottom" wrapText="0"/>
    </xf>
    <xf borderId="20" fillId="0" fontId="48" numFmtId="0" xfId="0" applyAlignment="1" applyBorder="1" applyFont="1">
      <alignment shrinkToFit="0" vertical="bottom" wrapText="0"/>
    </xf>
    <xf borderId="20" fillId="0" fontId="48" numFmtId="165" xfId="0" applyAlignment="1" applyBorder="1" applyFont="1" applyNumberFormat="1">
      <alignment horizontal="right" readingOrder="0" shrinkToFit="0" vertical="bottom" wrapText="0"/>
    </xf>
    <xf borderId="22" fillId="0" fontId="48" numFmtId="0" xfId="0" applyAlignment="1" applyBorder="1" applyFont="1">
      <alignment readingOrder="0" shrinkToFit="0" vertical="bottom" wrapText="0"/>
    </xf>
    <xf borderId="0" fillId="0" fontId="63" numFmtId="0" xfId="0" applyAlignment="1" applyFont="1">
      <alignment shrinkToFit="0" vertical="bottom" wrapText="0"/>
    </xf>
    <xf borderId="22" fillId="0" fontId="48" numFmtId="0" xfId="0" applyAlignment="1" applyBorder="1" applyFont="1">
      <alignment horizontal="center" readingOrder="0" shrinkToFit="0" vertical="bottom" wrapText="0"/>
    </xf>
    <xf borderId="20" fillId="0" fontId="48" numFmtId="11" xfId="0" applyAlignment="1" applyBorder="1" applyFont="1" applyNumberFormat="1">
      <alignment horizontal="right" readingOrder="0" shrinkToFit="0" vertical="bottom" wrapText="0"/>
    </xf>
    <xf borderId="0" fillId="2" fontId="64" numFmtId="0" xfId="0" applyAlignment="1" applyFont="1">
      <alignment horizontal="center" readingOrder="0"/>
    </xf>
    <xf borderId="20" fillId="0" fontId="48" numFmtId="3" xfId="0" applyAlignment="1" applyBorder="1" applyFont="1" applyNumberFormat="1">
      <alignment horizontal="right" readingOrder="0" shrinkToFit="0" vertical="bottom" wrapText="0"/>
    </xf>
    <xf borderId="20" fillId="0" fontId="48" numFmtId="166" xfId="0" applyAlignment="1" applyBorder="1" applyFont="1" applyNumberFormat="1">
      <alignment horizontal="right" readingOrder="0" shrinkToFit="0" vertical="bottom" wrapText="0"/>
    </xf>
    <xf borderId="20" fillId="0" fontId="65" numFmtId="0" xfId="0" applyAlignment="1" applyBorder="1" applyFont="1">
      <alignment readingOrder="0" shrinkToFit="0" vertical="bottom" wrapText="0"/>
    </xf>
    <xf borderId="0" fillId="0" fontId="48" numFmtId="0" xfId="0" applyAlignment="1" applyFont="1">
      <alignment horizontal="left" readingOrder="0"/>
    </xf>
    <xf borderId="20" fillId="0" fontId="48" numFmtId="11" xfId="0" applyAlignment="1" applyBorder="1" applyFont="1" applyNumberFormat="1">
      <alignment horizontal="center" readingOrder="0" shrinkToFit="0" vertical="bottom" wrapText="0"/>
    </xf>
    <xf borderId="0" fillId="0" fontId="36" numFmtId="0" xfId="0" applyFont="1"/>
    <xf borderId="20" fillId="0" fontId="48" numFmtId="165" xfId="0" applyAlignment="1" applyBorder="1" applyFont="1" applyNumberFormat="1">
      <alignment readingOrder="0" shrinkToFit="0" vertical="bottom" wrapText="0"/>
    </xf>
    <xf borderId="0" fillId="0" fontId="66" numFmtId="0" xfId="0" applyAlignment="1" applyFont="1">
      <alignment horizontal="center" readingOrder="0"/>
    </xf>
    <xf borderId="0" fillId="2" fontId="66" numFmtId="0" xfId="0" applyAlignment="1" applyFont="1">
      <alignment horizontal="center" readingOrder="0"/>
    </xf>
    <xf borderId="20" fillId="0" fontId="36" numFmtId="0" xfId="0" applyAlignment="1" applyBorder="1" applyFont="1">
      <alignment horizontal="center" vertical="bottom"/>
    </xf>
    <xf borderId="20" fillId="0" fontId="36" numFmtId="0" xfId="0" applyAlignment="1" applyBorder="1" applyFont="1">
      <alignment horizontal="left" readingOrder="0" vertical="bottom"/>
    </xf>
    <xf borderId="20" fillId="0" fontId="36" numFmtId="0" xfId="0" applyAlignment="1" applyBorder="1" applyFont="1">
      <alignment vertical="bottom"/>
    </xf>
    <xf borderId="20" fillId="0" fontId="36" numFmtId="0" xfId="0" applyBorder="1" applyFont="1"/>
    <xf borderId="20" fillId="0" fontId="36" numFmtId="167" xfId="0" applyAlignment="1" applyBorder="1" applyFont="1" applyNumberFormat="1">
      <alignment horizontal="right" vertical="bottom"/>
    </xf>
    <xf borderId="20" fillId="0" fontId="36" numFmtId="0" xfId="0" applyAlignment="1" applyBorder="1" applyFont="1">
      <alignment horizontal="right" vertical="bottom"/>
    </xf>
    <xf borderId="0" fillId="0" fontId="35" numFmtId="0" xfId="0" applyAlignment="1" applyFont="1">
      <alignment vertical="bottom"/>
    </xf>
    <xf borderId="20" fillId="0" fontId="36" numFmtId="0" xfId="0" applyAlignment="1" applyBorder="1" applyFont="1">
      <alignment horizontal="center" vertical="top"/>
    </xf>
    <xf borderId="20" fillId="0" fontId="36" numFmtId="0" xfId="0" applyAlignment="1" applyBorder="1" applyFont="1">
      <alignment horizontal="left" readingOrder="0" vertical="top"/>
    </xf>
    <xf borderId="20" fillId="0" fontId="36" numFmtId="168" xfId="0" applyAlignment="1" applyBorder="1" applyFont="1" applyNumberFormat="1">
      <alignment horizontal="right" vertical="bottom"/>
    </xf>
    <xf borderId="20" fillId="0" fontId="36" numFmtId="10" xfId="0" applyAlignment="1" applyBorder="1" applyFont="1" applyNumberFormat="1">
      <alignment horizontal="right" vertical="bottom"/>
    </xf>
    <xf borderId="20" fillId="2" fontId="36" numFmtId="0" xfId="0" applyAlignment="1" applyBorder="1" applyFont="1">
      <alignment vertical="bottom"/>
    </xf>
    <xf borderId="20" fillId="0" fontId="36" numFmtId="0" xfId="0" applyAlignment="1" applyBorder="1" applyFont="1">
      <alignment horizontal="left" shrinkToFit="0" vertical="top" wrapText="0"/>
    </xf>
    <xf borderId="20" fillId="0" fontId="36" numFmtId="10" xfId="0" applyAlignment="1" applyBorder="1" applyFont="1" applyNumberFormat="1">
      <alignment vertical="bottom"/>
    </xf>
    <xf borderId="0" fillId="0" fontId="40" numFmtId="0" xfId="0" applyAlignment="1" applyFont="1">
      <alignment horizontal="center"/>
    </xf>
  </cellXfs>
  <cellStyles count="1">
    <cellStyle xfId="0" name="Normal" builtinId="0"/>
  </cellStyles>
  <dxfs count="7"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CGPA-style">
      <tableStyleElement dxfId="4" type="headerRow"/>
      <tableStyleElement dxfId="5" type="firstRowStripe"/>
      <tableStyleElement dxfId="6" type="secondRowStripe"/>
    </tableStyle>
    <tableStyle count="3" pivot="0" name="Toppers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314325</xdr:colOff>
      <xdr:row>0</xdr:row>
      <xdr:rowOff>9525</xdr:rowOff>
    </xdr:from>
    <xdr:ext cx="771525" cy="89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238125</xdr:colOff>
      <xdr:row>0</xdr:row>
      <xdr:rowOff>28575</xdr:rowOff>
    </xdr:from>
    <xdr:ext cx="790575" cy="914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0</xdr:row>
      <xdr:rowOff>0</xdr:rowOff>
    </xdr:from>
    <xdr:ext cx="771525" cy="89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276225</xdr:colOff>
      <xdr:row>0</xdr:row>
      <xdr:rowOff>19050</xdr:rowOff>
    </xdr:from>
    <xdr:ext cx="771525" cy="89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314325</xdr:colOff>
      <xdr:row>0</xdr:row>
      <xdr:rowOff>9525</xdr:rowOff>
    </xdr:from>
    <xdr:ext cx="771525" cy="89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0</xdr:row>
      <xdr:rowOff>0</xdr:rowOff>
    </xdr:from>
    <xdr:ext cx="857250" cy="981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66675</xdr:colOff>
      <xdr:row>0</xdr:row>
      <xdr:rowOff>9525</xdr:rowOff>
    </xdr:from>
    <xdr:ext cx="838200" cy="971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0</xdr:row>
      <xdr:rowOff>0</xdr:rowOff>
    </xdr:from>
    <xdr:ext cx="638175" cy="733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0</xdr:row>
      <xdr:rowOff>0</xdr:rowOff>
    </xdr:from>
    <xdr:ext cx="857250" cy="9810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0</xdr:row>
      <xdr:rowOff>0</xdr:rowOff>
    </xdr:from>
    <xdr:ext cx="857250" cy="9810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0</xdr:row>
      <xdr:rowOff>0</xdr:rowOff>
    </xdr:from>
    <xdr:ext cx="857250" cy="9810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02" displayName="Table1" name="Table1" id="1">
  <tableColumns count="19">
    <tableColumn name="USN" id="1"/>
    <tableColumn name="NAME" id="2"/>
    <tableColumn name="Cr.P 1" id="3"/>
    <tableColumn name="SGPA1" id="4"/>
    <tableColumn name="Cr.P 2" id="5"/>
    <tableColumn name="SGPA2" id="6"/>
    <tableColumn name="Cr.P 3" id="7"/>
    <tableColumn name="SGPA3" id="8"/>
    <tableColumn name="Cr.P 4" id="9"/>
    <tableColumn name="SGPA4" id="10"/>
    <tableColumn name="Cr.P 5" id="11"/>
    <tableColumn name="SGPA5" id="12"/>
    <tableColumn name="Cr.P 6" id="13"/>
    <tableColumn name="SGPA6" id="14"/>
    <tableColumn name="Cr.P 7" id="15"/>
    <tableColumn name="SGPA7" id="16"/>
    <tableColumn name="Cr.P 8" id="17"/>
    <tableColumn name="SGPA8" id="18"/>
    <tableColumn name="CGPA" id="19"/>
  </tableColumns>
  <tableStyleInfo name="CGPA-style" showColumnStripes="0" showFirstColumn="1" showLastColumn="1" showRowStripes="1"/>
</table>
</file>

<file path=xl/tables/table2.xml><?xml version="1.0" encoding="utf-8"?>
<table xmlns="http://schemas.openxmlformats.org/spreadsheetml/2006/main" ref="A1:S199" displayName="Table1_2" name="Table1_2" id="2">
  <tableColumns count="19">
    <tableColumn name="USN" id="1"/>
    <tableColumn name="NAME" id="2"/>
    <tableColumn name="Cr.P 1" id="3"/>
    <tableColumn name="SGPA1" id="4"/>
    <tableColumn name="Cr.P 2" id="5"/>
    <tableColumn name="SGPA2" id="6"/>
    <tableColumn name="Cr.P 3" id="7"/>
    <tableColumn name="SGPA3" id="8"/>
    <tableColumn name="Cr.P 4" id="9"/>
    <tableColumn name="SGPA4" id="10"/>
    <tableColumn name="Cr.P 5" id="11"/>
    <tableColumn name="SGPA5" id="12"/>
    <tableColumn name="Cr.P 6" id="13"/>
    <tableColumn name="SGPA6" id="14"/>
    <tableColumn name="Cr.P 7" id="15"/>
    <tableColumn name="SGPA7" id="16"/>
    <tableColumn name="Cr.P 8" id="17"/>
    <tableColumn name="SGPA8" id="18"/>
    <tableColumn name="CGPA" id="19"/>
  </tableColumns>
  <tableStyleInfo name="Topp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2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narayanaswamys7gmail.com" TargetMode="External"/><Relationship Id="rId2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.38"/>
    <col customWidth="1" min="3" max="3" width="25.38"/>
    <col customWidth="1" min="4" max="4" width="4.63"/>
    <col customWidth="1" min="5" max="5" width="4.13"/>
    <col customWidth="1" min="6" max="6" width="4.75"/>
    <col customWidth="1" min="7" max="8" width="4.38"/>
    <col customWidth="1" min="9" max="9" width="3.5"/>
    <col customWidth="1" min="10" max="11" width="4.75"/>
    <col customWidth="1" min="12" max="12" width="3.88"/>
    <col customWidth="1" min="13" max="13" width="4.38"/>
    <col customWidth="1" min="14" max="14" width="4.0"/>
    <col customWidth="1" min="15" max="15" width="4.63"/>
    <col customWidth="1" min="16" max="16" width="4.75"/>
    <col customWidth="1" min="17" max="17" width="3.63"/>
    <col customWidth="1" min="18" max="18" width="4.13"/>
    <col customWidth="1" min="19" max="19" width="3.5"/>
    <col customWidth="1" min="20" max="21" width="4.5"/>
    <col customWidth="1" min="22" max="22" width="3.75"/>
    <col customWidth="1" min="23" max="23" width="4.63"/>
    <col customWidth="1" min="24" max="24" width="3.63"/>
    <col customWidth="1" min="25" max="25" width="4.63"/>
    <col customWidth="1" min="26" max="26" width="4.5"/>
    <col customWidth="1" min="27" max="27" width="4.0"/>
    <col customWidth="1" min="28" max="29" width="3.88"/>
    <col customWidth="1" min="30" max="30" width="4.5"/>
    <col customWidth="1" min="31" max="31" width="4.63"/>
    <col customWidth="1" min="32" max="32" width="4.0"/>
    <col customWidth="1" min="33" max="33" width="4.38"/>
    <col customWidth="1" min="34" max="34" width="3.88"/>
    <col customWidth="1" min="35" max="35" width="5.0"/>
    <col customWidth="1" min="36" max="36" width="4.75"/>
    <col customWidth="1" min="37" max="37" width="4.25"/>
    <col customWidth="1" min="38" max="39" width="4.38"/>
    <col customWidth="1" min="40" max="40" width="4.63"/>
    <col customWidth="1" min="41" max="41" width="5.0"/>
    <col customWidth="1" min="42" max="42" width="3.88"/>
    <col customWidth="1" min="43" max="43" width="4.63"/>
    <col customWidth="1" min="44" max="44" width="6.75"/>
    <col customWidth="1" min="45" max="45" width="7.0"/>
    <col customWidth="1" min="46" max="46" width="5.38"/>
    <col customWidth="1" min="47" max="47" width="6.0"/>
    <col customWidth="1" min="48" max="48" width="9.0"/>
    <col customWidth="1" min="49" max="49" width="6.5"/>
    <col customWidth="1" min="50" max="50" width="8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38.25" customHeight="1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8"/>
      <c r="I2" s="9" t="s">
        <v>5</v>
      </c>
      <c r="J2" s="7"/>
      <c r="K2" s="7"/>
      <c r="L2" s="7"/>
      <c r="M2" s="8"/>
      <c r="N2" s="10" t="s">
        <v>6</v>
      </c>
      <c r="O2" s="7"/>
      <c r="P2" s="7"/>
      <c r="Q2" s="7"/>
      <c r="R2" s="8"/>
      <c r="S2" s="11" t="s">
        <v>7</v>
      </c>
      <c r="T2" s="2"/>
      <c r="U2" s="2"/>
      <c r="V2" s="2"/>
      <c r="W2" s="12"/>
      <c r="X2" s="11" t="s">
        <v>8</v>
      </c>
      <c r="Y2" s="2"/>
      <c r="Z2" s="2"/>
      <c r="AA2" s="2"/>
      <c r="AB2" s="12"/>
      <c r="AC2" s="10" t="s">
        <v>9</v>
      </c>
      <c r="AD2" s="7"/>
      <c r="AE2" s="7"/>
      <c r="AF2" s="7"/>
      <c r="AG2" s="8"/>
      <c r="AH2" s="13" t="s">
        <v>10</v>
      </c>
      <c r="AI2" s="7"/>
      <c r="AJ2" s="7"/>
      <c r="AK2" s="7"/>
      <c r="AL2" s="8"/>
      <c r="AM2" s="10" t="s">
        <v>11</v>
      </c>
      <c r="AN2" s="7"/>
      <c r="AO2" s="7"/>
      <c r="AP2" s="7"/>
      <c r="AQ2" s="8"/>
      <c r="AR2" s="5" t="s">
        <v>12</v>
      </c>
      <c r="AS2" s="5" t="s">
        <v>13</v>
      </c>
      <c r="AT2" s="14" t="s">
        <v>14</v>
      </c>
      <c r="AU2" s="14" t="s">
        <v>15</v>
      </c>
      <c r="AV2" s="5"/>
      <c r="AW2" s="5"/>
      <c r="AX2" s="5" t="s">
        <v>16</v>
      </c>
    </row>
    <row r="3" ht="15.75" customHeight="1">
      <c r="A3" s="15"/>
      <c r="B3" s="16"/>
      <c r="C3" s="15"/>
      <c r="D3" s="17" t="s">
        <v>17</v>
      </c>
      <c r="H3" s="18"/>
      <c r="I3" s="19" t="s">
        <v>18</v>
      </c>
      <c r="J3" s="2"/>
      <c r="K3" s="2"/>
      <c r="L3" s="2"/>
      <c r="M3" s="12"/>
      <c r="N3" s="20" t="s">
        <v>19</v>
      </c>
      <c r="O3" s="2"/>
      <c r="P3" s="2"/>
      <c r="Q3" s="2"/>
      <c r="R3" s="12"/>
      <c r="S3" s="19" t="s">
        <v>20</v>
      </c>
      <c r="T3" s="2"/>
      <c r="U3" s="2"/>
      <c r="V3" s="2"/>
      <c r="W3" s="12"/>
      <c r="X3" s="21" t="s">
        <v>21</v>
      </c>
      <c r="Y3" s="7"/>
      <c r="Z3" s="7"/>
      <c r="AA3" s="7"/>
      <c r="AB3" s="8"/>
      <c r="AC3" s="20" t="s">
        <v>20</v>
      </c>
      <c r="AD3" s="2"/>
      <c r="AE3" s="2"/>
      <c r="AF3" s="2"/>
      <c r="AG3" s="12"/>
      <c r="AH3" s="20" t="s">
        <v>22</v>
      </c>
      <c r="AI3" s="2"/>
      <c r="AJ3" s="2"/>
      <c r="AK3" s="2"/>
      <c r="AL3" s="12"/>
      <c r="AM3" s="20" t="s">
        <v>23</v>
      </c>
      <c r="AN3" s="2"/>
      <c r="AO3" s="2"/>
      <c r="AP3" s="2"/>
      <c r="AQ3" s="12"/>
      <c r="AR3" s="15"/>
      <c r="AS3" s="15"/>
      <c r="AT3" s="15"/>
      <c r="AU3" s="15"/>
      <c r="AV3" s="15"/>
      <c r="AW3" s="15"/>
      <c r="AX3" s="15"/>
    </row>
    <row r="4" ht="18.0" customHeight="1">
      <c r="A4" s="22"/>
      <c r="B4" s="23"/>
      <c r="C4" s="22"/>
      <c r="D4" s="24" t="s">
        <v>24</v>
      </c>
      <c r="E4" s="24" t="s">
        <v>25</v>
      </c>
      <c r="F4" s="24" t="s">
        <v>26</v>
      </c>
      <c r="G4" s="25" t="s">
        <v>27</v>
      </c>
      <c r="H4" s="25" t="s">
        <v>14</v>
      </c>
      <c r="I4" s="26" t="s">
        <v>24</v>
      </c>
      <c r="J4" s="26" t="s">
        <v>25</v>
      </c>
      <c r="K4" s="26" t="s">
        <v>26</v>
      </c>
      <c r="L4" s="25" t="s">
        <v>27</v>
      </c>
      <c r="M4" s="25" t="s">
        <v>14</v>
      </c>
      <c r="N4" s="26" t="s">
        <v>24</v>
      </c>
      <c r="O4" s="26" t="s">
        <v>25</v>
      </c>
      <c r="P4" s="26" t="s">
        <v>26</v>
      </c>
      <c r="Q4" s="25" t="s">
        <v>27</v>
      </c>
      <c r="R4" s="25" t="s">
        <v>14</v>
      </c>
      <c r="S4" s="26" t="s">
        <v>24</v>
      </c>
      <c r="T4" s="26" t="s">
        <v>25</v>
      </c>
      <c r="U4" s="26" t="s">
        <v>26</v>
      </c>
      <c r="V4" s="25" t="s">
        <v>27</v>
      </c>
      <c r="W4" s="25" t="s">
        <v>14</v>
      </c>
      <c r="X4" s="24" t="s">
        <v>24</v>
      </c>
      <c r="Y4" s="24" t="s">
        <v>25</v>
      </c>
      <c r="Z4" s="24" t="s">
        <v>26</v>
      </c>
      <c r="AA4" s="25" t="s">
        <v>27</v>
      </c>
      <c r="AB4" s="25" t="s">
        <v>14</v>
      </c>
      <c r="AC4" s="26" t="s">
        <v>24</v>
      </c>
      <c r="AD4" s="26" t="s">
        <v>25</v>
      </c>
      <c r="AE4" s="26" t="s">
        <v>26</v>
      </c>
      <c r="AF4" s="25" t="s">
        <v>27</v>
      </c>
      <c r="AG4" s="25" t="s">
        <v>14</v>
      </c>
      <c r="AH4" s="26" t="s">
        <v>24</v>
      </c>
      <c r="AI4" s="26" t="s">
        <v>25</v>
      </c>
      <c r="AJ4" s="26" t="s">
        <v>26</v>
      </c>
      <c r="AK4" s="25" t="s">
        <v>27</v>
      </c>
      <c r="AL4" s="25" t="s">
        <v>14</v>
      </c>
      <c r="AM4" s="26" t="s">
        <v>24</v>
      </c>
      <c r="AN4" s="26" t="s">
        <v>25</v>
      </c>
      <c r="AO4" s="26" t="s">
        <v>26</v>
      </c>
      <c r="AP4" s="25" t="s">
        <v>27</v>
      </c>
      <c r="AQ4" s="25" t="s">
        <v>14</v>
      </c>
      <c r="AR4" s="22"/>
      <c r="AS4" s="22"/>
      <c r="AT4" s="22"/>
      <c r="AU4" s="22"/>
      <c r="AV4" s="22"/>
      <c r="AW4" s="22"/>
      <c r="AX4" s="22"/>
    </row>
    <row r="5" ht="15.75" customHeight="1">
      <c r="A5" s="27">
        <v>1.0</v>
      </c>
      <c r="B5" s="28" t="s">
        <v>28</v>
      </c>
      <c r="C5" s="29" t="s">
        <v>29</v>
      </c>
      <c r="D5" s="30">
        <v>48.0</v>
      </c>
      <c r="E5" s="31">
        <v>36.0</v>
      </c>
      <c r="F5" s="31">
        <f t="shared" ref="F5:F89" si="1">SUM(D5+E5)</f>
        <v>84</v>
      </c>
      <c r="G5" s="32" t="str">
        <f t="shared" ref="G5:G89" si="2">if(F5&gt;=90,"10",if(F5&gt;=80,"9",if(F5&gt;=70,"8",if(F5&gt;=60,"7",if(F5&gt;=55,"6",if(F5&gt;=50,"5",if(F5&gt;=40,"4",if(F5&lt;40,"0"))))))))</f>
        <v>9</v>
      </c>
      <c r="H5" s="33">
        <f t="shared" ref="H5:H89" si="3">G5*4</f>
        <v>36</v>
      </c>
      <c r="I5" s="30">
        <v>48.0</v>
      </c>
      <c r="J5" s="31">
        <v>42.0</v>
      </c>
      <c r="K5" s="31">
        <f t="shared" ref="K5:K89" si="4">sum(I5:J5)</f>
        <v>90</v>
      </c>
      <c r="L5" s="34" t="str">
        <f t="shared" ref="L5:L89" si="5">if(K5&gt;=90,"10",if(K5&gt;=80,"9",if(K5&gt;=70,"8",if(K5&gt;=60,"7",if(K5&gt;=55,"6",if(K5&gt;=50,"5",if(K5&gt;=40,"4",if(K5&lt;40,"0"))))))))</f>
        <v>10</v>
      </c>
      <c r="M5" s="33">
        <f t="shared" ref="M5:M89" si="6">L5*4</f>
        <v>40</v>
      </c>
      <c r="N5" s="30">
        <v>48.0</v>
      </c>
      <c r="O5" s="31">
        <v>34.0</v>
      </c>
      <c r="P5" s="31">
        <f t="shared" ref="P5:P89" si="7">sum(N5:O5)</f>
        <v>82</v>
      </c>
      <c r="Q5" s="34" t="str">
        <f t="shared" ref="Q5:Q89" si="8">if(P5&gt;=90,"10",if(P5&gt;=80,"9",if(P5&gt;=70,"8",if(P5&gt;=60,"7",if(P5&gt;=55,"6",if(P5&gt;=50,"5",if(P5&gt;=40,"4",if(P5&lt;40,"0"))))))))</f>
        <v>9</v>
      </c>
      <c r="R5" s="33">
        <f t="shared" ref="R5:R89" si="9">Q5*3</f>
        <v>27</v>
      </c>
      <c r="S5" s="30">
        <v>47.0</v>
      </c>
      <c r="T5" s="31">
        <v>34.0</v>
      </c>
      <c r="U5" s="31">
        <f t="shared" ref="U5:U89" si="10">sum(S5:T5)</f>
        <v>81</v>
      </c>
      <c r="V5" s="34" t="str">
        <f t="shared" ref="V5:V89" si="11">if(U5&gt;=90,"10",if(U5&gt;=80,"9",if(U5&gt;=70,"8",if(U5&gt;=60,"7",if(U5&gt;=55,"6",if(U5&gt;=50,"5",if(U5&gt;=40,"4",if(U5&lt;40,"0"))))))))</f>
        <v>9</v>
      </c>
      <c r="W5" s="33">
        <f t="shared" ref="W5:W89" si="12">V5*1</f>
        <v>9</v>
      </c>
      <c r="X5" s="30">
        <v>37.0</v>
      </c>
      <c r="Y5" s="31">
        <v>27.0</v>
      </c>
      <c r="Z5" s="31">
        <f t="shared" ref="Z5:Z89" si="13">SUM(X5+Y5)</f>
        <v>64</v>
      </c>
      <c r="AA5" s="34" t="str">
        <f t="shared" ref="AA5:AA89" si="14">if(Z5&gt;=90,"10",if(Z5&gt;=80,"9",if(Z5&gt;=70,"8",if(Z5&gt;=60,"7",if(Z5&gt;=55,"6",if(Z5&gt;=50,"5",if(Z5&gt;=40,"4",if(Z5&lt;40,"0"))))))))</f>
        <v>7</v>
      </c>
      <c r="AB5" s="33">
        <f t="shared" ref="AB5:AB89" si="15">AA5*1</f>
        <v>7</v>
      </c>
      <c r="AC5" s="30">
        <v>39.0</v>
      </c>
      <c r="AD5" s="31">
        <v>30.0</v>
      </c>
      <c r="AE5" s="31">
        <f t="shared" ref="AE5:AE89" si="16">SUM(AC5+AD5)</f>
        <v>69</v>
      </c>
      <c r="AF5" s="34" t="str">
        <f t="shared" ref="AF5:AF89" si="17">if(AE5&gt;=90,"10",if(AE5&gt;=80,"9",if(AE5&gt;=70,"8",if(AE5&gt;=60,"7",if(AE5&gt;=55,"6",if(AE5&gt;=50,"5",if(AE5&gt;=40,"4",if(AE5&lt;40,"0"))))))))</f>
        <v>7</v>
      </c>
      <c r="AG5" s="33">
        <f t="shared" ref="AG5:AG89" si="18">AF5*1</f>
        <v>7</v>
      </c>
      <c r="AH5" s="30">
        <v>50.0</v>
      </c>
      <c r="AI5" s="31">
        <v>37.0</v>
      </c>
      <c r="AJ5" s="31">
        <f t="shared" ref="AJ5:AJ89" si="19">SUM(AH5+AI5)</f>
        <v>87</v>
      </c>
      <c r="AK5" s="34" t="str">
        <f t="shared" ref="AK5:AK89" si="20">if(AJ5&gt;=90,"10",if(AJ5&gt;=80,"9",if(AJ5&gt;=70,"8",if(AJ5&gt;=60,"7",if(AJ5&gt;=55,"6",if(AJ5&gt;=50,"5",if(AJ5&gt;=40,"4",if(AJ5&lt;40,"0"))))))))</f>
        <v>9</v>
      </c>
      <c r="AL5" s="33">
        <f t="shared" ref="AL5:AL89" si="21">AK5*3</f>
        <v>27</v>
      </c>
      <c r="AM5" s="30">
        <v>48.0</v>
      </c>
      <c r="AN5" s="31">
        <v>39.0</v>
      </c>
      <c r="AO5" s="31">
        <f t="shared" ref="AO5:AO88" si="22">SUM(AM5:AN5)</f>
        <v>87</v>
      </c>
      <c r="AP5" s="34" t="str">
        <f t="shared" ref="AP5:AP89" si="23">if(AO5&gt;=90,"10",if(AO5&gt;=80,"9",if(AO5&gt;=70,"8",if(AO5&gt;=60,"7",if(AO5&gt;=55,"6",if(AO5&gt;=50,"5",if(AO5&gt;=40,"4",if(AO5&lt;40,"0"))))))))</f>
        <v>9</v>
      </c>
      <c r="AQ5" s="35">
        <f t="shared" ref="AQ5:AQ89" si="24">AP5*3</f>
        <v>27</v>
      </c>
      <c r="AR5" s="36">
        <f t="shared" ref="AR5:AR89" si="25">SUM(F5+K5+P5+U5+Z5+AE5+AJ5+AO5)</f>
        <v>644</v>
      </c>
      <c r="AS5" s="36">
        <f t="shared" ref="AS5:AS89" si="26">ROUNDUP(AR5/800*100,2)</f>
        <v>80.5</v>
      </c>
      <c r="AT5" s="37">
        <f t="shared" ref="AT5:AT89" si="27">H5+M5+R5+W5+AB5+AG5+AL5+AQ5</f>
        <v>180</v>
      </c>
      <c r="AU5" s="37">
        <f t="shared" ref="AU5:AU89" si="28">AT5/20</f>
        <v>9</v>
      </c>
      <c r="AV5" s="38" t="str">
        <f t="shared" ref="AV5:AV89" si="29">IF((OR(E5&lt;18,F5&lt;40,J5&lt;18,K5&lt;40,O5&lt;18,P5&lt;40,T5&lt;18,U5&lt;40,Y5&lt;18,Z5&lt;40,AD5&lt;18,AE5&lt;40,AI5&lt;18,AJ5&lt;40,AN5&lt;18,AO5&lt;40)),"FAIL","PASS")</f>
        <v>PASS</v>
      </c>
      <c r="AW5" s="38" t="str">
        <f t="shared" ref="AW5:AW89" si="30">IF(AS5&gt;69.44,"FCD",IF(AS5&gt;59.66,"FC","SC"))</f>
        <v>FCD</v>
      </c>
      <c r="AX5" s="38" t="str">
        <f t="shared" ref="AX5:AX89" si="31">IF(AV5="FAIL",AV5,AW5)</f>
        <v>FCD</v>
      </c>
    </row>
    <row r="6" ht="15.75" customHeight="1">
      <c r="A6" s="27">
        <v>2.0</v>
      </c>
      <c r="B6" s="28" t="s">
        <v>30</v>
      </c>
      <c r="C6" s="29" t="s">
        <v>31</v>
      </c>
      <c r="D6" s="39">
        <v>46.0</v>
      </c>
      <c r="E6" s="40">
        <v>39.0</v>
      </c>
      <c r="F6" s="40">
        <f t="shared" si="1"/>
        <v>85</v>
      </c>
      <c r="G6" s="32" t="str">
        <f t="shared" si="2"/>
        <v>9</v>
      </c>
      <c r="H6" s="41">
        <f t="shared" si="3"/>
        <v>36</v>
      </c>
      <c r="I6" s="39">
        <v>50.0</v>
      </c>
      <c r="J6" s="40">
        <v>37.0</v>
      </c>
      <c r="K6" s="40">
        <f t="shared" si="4"/>
        <v>87</v>
      </c>
      <c r="L6" s="34" t="str">
        <f t="shared" si="5"/>
        <v>9</v>
      </c>
      <c r="M6" s="41">
        <f t="shared" si="6"/>
        <v>36</v>
      </c>
      <c r="N6" s="39">
        <v>45.0</v>
      </c>
      <c r="O6" s="40">
        <v>34.0</v>
      </c>
      <c r="P6" s="40">
        <f t="shared" si="7"/>
        <v>79</v>
      </c>
      <c r="Q6" s="34" t="str">
        <f t="shared" si="8"/>
        <v>8</v>
      </c>
      <c r="R6" s="41">
        <f t="shared" si="9"/>
        <v>24</v>
      </c>
      <c r="S6" s="39">
        <v>41.0</v>
      </c>
      <c r="T6" s="40">
        <v>30.0</v>
      </c>
      <c r="U6" s="40">
        <f t="shared" si="10"/>
        <v>71</v>
      </c>
      <c r="V6" s="34" t="str">
        <f t="shared" si="11"/>
        <v>8</v>
      </c>
      <c r="W6" s="41">
        <f t="shared" si="12"/>
        <v>8</v>
      </c>
      <c r="X6" s="39">
        <v>36.0</v>
      </c>
      <c r="Y6" s="40">
        <v>18.0</v>
      </c>
      <c r="Z6" s="40">
        <f t="shared" si="13"/>
        <v>54</v>
      </c>
      <c r="AA6" s="34" t="str">
        <f t="shared" si="14"/>
        <v>5</v>
      </c>
      <c r="AB6" s="41">
        <f t="shared" si="15"/>
        <v>5</v>
      </c>
      <c r="AC6" s="39">
        <v>38.0</v>
      </c>
      <c r="AD6" s="40">
        <v>29.0</v>
      </c>
      <c r="AE6" s="40">
        <f t="shared" si="16"/>
        <v>67</v>
      </c>
      <c r="AF6" s="34" t="str">
        <f t="shared" si="17"/>
        <v>7</v>
      </c>
      <c r="AG6" s="41">
        <f t="shared" si="18"/>
        <v>7</v>
      </c>
      <c r="AH6" s="39">
        <v>38.0</v>
      </c>
      <c r="AI6" s="40">
        <v>29.0</v>
      </c>
      <c r="AJ6" s="40">
        <f t="shared" si="19"/>
        <v>67</v>
      </c>
      <c r="AK6" s="34" t="str">
        <f t="shared" si="20"/>
        <v>7</v>
      </c>
      <c r="AL6" s="41">
        <f t="shared" si="21"/>
        <v>21</v>
      </c>
      <c r="AM6" s="39">
        <v>44.0</v>
      </c>
      <c r="AN6" s="40">
        <v>27.0</v>
      </c>
      <c r="AO6" s="40">
        <f t="shared" si="22"/>
        <v>71</v>
      </c>
      <c r="AP6" s="34" t="str">
        <f t="shared" si="23"/>
        <v>8</v>
      </c>
      <c r="AQ6" s="42">
        <f t="shared" si="24"/>
        <v>24</v>
      </c>
      <c r="AR6" s="36">
        <f t="shared" si="25"/>
        <v>581</v>
      </c>
      <c r="AS6" s="36">
        <f t="shared" si="26"/>
        <v>72.63</v>
      </c>
      <c r="AT6" s="37">
        <f t="shared" si="27"/>
        <v>161</v>
      </c>
      <c r="AU6" s="37">
        <f t="shared" si="28"/>
        <v>8.05</v>
      </c>
      <c r="AV6" s="38" t="str">
        <f t="shared" si="29"/>
        <v>PASS</v>
      </c>
      <c r="AW6" s="38" t="str">
        <f t="shared" si="30"/>
        <v>FCD</v>
      </c>
      <c r="AX6" s="38" t="str">
        <f t="shared" si="31"/>
        <v>FCD</v>
      </c>
    </row>
    <row r="7" ht="15.75" customHeight="1">
      <c r="A7" s="27">
        <v>3.0</v>
      </c>
      <c r="B7" s="28" t="s">
        <v>32</v>
      </c>
      <c r="C7" s="43" t="s">
        <v>33</v>
      </c>
      <c r="D7" s="39">
        <v>45.0</v>
      </c>
      <c r="E7" s="40">
        <v>32.0</v>
      </c>
      <c r="F7" s="40">
        <f t="shared" si="1"/>
        <v>77</v>
      </c>
      <c r="G7" s="32" t="str">
        <f t="shared" si="2"/>
        <v>8</v>
      </c>
      <c r="H7" s="41">
        <f t="shared" si="3"/>
        <v>32</v>
      </c>
      <c r="I7" s="39">
        <v>39.0</v>
      </c>
      <c r="J7" s="40">
        <v>21.0</v>
      </c>
      <c r="K7" s="40">
        <f t="shared" si="4"/>
        <v>60</v>
      </c>
      <c r="L7" s="34" t="str">
        <f t="shared" si="5"/>
        <v>7</v>
      </c>
      <c r="M7" s="41">
        <f t="shared" si="6"/>
        <v>28</v>
      </c>
      <c r="N7" s="39">
        <v>39.0</v>
      </c>
      <c r="O7" s="40">
        <v>18.0</v>
      </c>
      <c r="P7" s="40">
        <f t="shared" si="7"/>
        <v>57</v>
      </c>
      <c r="Q7" s="34" t="str">
        <f t="shared" si="8"/>
        <v>6</v>
      </c>
      <c r="R7" s="41">
        <f t="shared" si="9"/>
        <v>18</v>
      </c>
      <c r="S7" s="39">
        <v>34.0</v>
      </c>
      <c r="T7" s="40">
        <v>23.0</v>
      </c>
      <c r="U7" s="40">
        <f t="shared" si="10"/>
        <v>57</v>
      </c>
      <c r="V7" s="34" t="str">
        <f t="shared" si="11"/>
        <v>6</v>
      </c>
      <c r="W7" s="41">
        <f t="shared" si="12"/>
        <v>6</v>
      </c>
      <c r="X7" s="39">
        <v>33.0</v>
      </c>
      <c r="Y7" s="40">
        <v>22.0</v>
      </c>
      <c r="Z7" s="40">
        <f t="shared" si="13"/>
        <v>55</v>
      </c>
      <c r="AA7" s="34" t="str">
        <f t="shared" si="14"/>
        <v>6</v>
      </c>
      <c r="AB7" s="41">
        <f t="shared" si="15"/>
        <v>6</v>
      </c>
      <c r="AC7" s="39">
        <v>38.0</v>
      </c>
      <c r="AD7" s="40">
        <v>25.0</v>
      </c>
      <c r="AE7" s="40">
        <f t="shared" si="16"/>
        <v>63</v>
      </c>
      <c r="AF7" s="34" t="str">
        <f t="shared" si="17"/>
        <v>7</v>
      </c>
      <c r="AG7" s="41">
        <f t="shared" si="18"/>
        <v>7</v>
      </c>
      <c r="AH7" s="39">
        <v>34.0</v>
      </c>
      <c r="AI7" s="40">
        <v>25.0</v>
      </c>
      <c r="AJ7" s="40">
        <f t="shared" si="19"/>
        <v>59</v>
      </c>
      <c r="AK7" s="34" t="str">
        <f t="shared" si="20"/>
        <v>6</v>
      </c>
      <c r="AL7" s="41">
        <f t="shared" si="21"/>
        <v>18</v>
      </c>
      <c r="AM7" s="39">
        <v>45.0</v>
      </c>
      <c r="AN7" s="40">
        <v>25.0</v>
      </c>
      <c r="AO7" s="40">
        <f t="shared" si="22"/>
        <v>70</v>
      </c>
      <c r="AP7" s="34" t="str">
        <f t="shared" si="23"/>
        <v>8</v>
      </c>
      <c r="AQ7" s="42">
        <f t="shared" si="24"/>
        <v>24</v>
      </c>
      <c r="AR7" s="36">
        <f t="shared" si="25"/>
        <v>498</v>
      </c>
      <c r="AS7" s="36">
        <f t="shared" si="26"/>
        <v>62.25</v>
      </c>
      <c r="AT7" s="37">
        <f t="shared" si="27"/>
        <v>139</v>
      </c>
      <c r="AU7" s="37">
        <f t="shared" si="28"/>
        <v>6.95</v>
      </c>
      <c r="AV7" s="38" t="str">
        <f t="shared" si="29"/>
        <v>PASS</v>
      </c>
      <c r="AW7" s="38" t="str">
        <f t="shared" si="30"/>
        <v>FC</v>
      </c>
      <c r="AX7" s="38" t="str">
        <f t="shared" si="31"/>
        <v>FC</v>
      </c>
    </row>
    <row r="8" ht="15.75" customHeight="1">
      <c r="A8" s="27">
        <v>4.0</v>
      </c>
      <c r="B8" s="28" t="s">
        <v>34</v>
      </c>
      <c r="C8" s="29" t="s">
        <v>35</v>
      </c>
      <c r="D8" s="39">
        <v>42.0</v>
      </c>
      <c r="E8" s="40">
        <v>32.0</v>
      </c>
      <c r="F8" s="40">
        <f t="shared" si="1"/>
        <v>74</v>
      </c>
      <c r="G8" s="32" t="str">
        <f t="shared" si="2"/>
        <v>8</v>
      </c>
      <c r="H8" s="41">
        <f t="shared" si="3"/>
        <v>32</v>
      </c>
      <c r="I8" s="39">
        <v>43.0</v>
      </c>
      <c r="J8" s="40">
        <v>39.0</v>
      </c>
      <c r="K8" s="40">
        <f t="shared" si="4"/>
        <v>82</v>
      </c>
      <c r="L8" s="34" t="str">
        <f t="shared" si="5"/>
        <v>9</v>
      </c>
      <c r="M8" s="41">
        <f t="shared" si="6"/>
        <v>36</v>
      </c>
      <c r="N8" s="39">
        <v>46.0</v>
      </c>
      <c r="O8" s="40">
        <v>36.0</v>
      </c>
      <c r="P8" s="40">
        <f t="shared" si="7"/>
        <v>82</v>
      </c>
      <c r="Q8" s="34" t="str">
        <f t="shared" si="8"/>
        <v>9</v>
      </c>
      <c r="R8" s="41">
        <f t="shared" si="9"/>
        <v>27</v>
      </c>
      <c r="S8" s="39">
        <v>38.0</v>
      </c>
      <c r="T8" s="40">
        <v>23.0</v>
      </c>
      <c r="U8" s="40">
        <f t="shared" si="10"/>
        <v>61</v>
      </c>
      <c r="V8" s="34" t="str">
        <f t="shared" si="11"/>
        <v>7</v>
      </c>
      <c r="W8" s="41">
        <f t="shared" si="12"/>
        <v>7</v>
      </c>
      <c r="X8" s="39">
        <v>34.0</v>
      </c>
      <c r="Y8" s="40">
        <v>19.0</v>
      </c>
      <c r="Z8" s="40">
        <f t="shared" si="13"/>
        <v>53</v>
      </c>
      <c r="AA8" s="34" t="str">
        <f t="shared" si="14"/>
        <v>5</v>
      </c>
      <c r="AB8" s="41">
        <f t="shared" si="15"/>
        <v>5</v>
      </c>
      <c r="AC8" s="39">
        <v>33.0</v>
      </c>
      <c r="AD8" s="40">
        <v>23.0</v>
      </c>
      <c r="AE8" s="40">
        <f t="shared" si="16"/>
        <v>56</v>
      </c>
      <c r="AF8" s="34" t="str">
        <f t="shared" si="17"/>
        <v>6</v>
      </c>
      <c r="AG8" s="41">
        <f t="shared" si="18"/>
        <v>6</v>
      </c>
      <c r="AH8" s="39">
        <v>49.0</v>
      </c>
      <c r="AI8" s="40">
        <v>26.0</v>
      </c>
      <c r="AJ8" s="40">
        <f t="shared" si="19"/>
        <v>75</v>
      </c>
      <c r="AK8" s="34" t="str">
        <f t="shared" si="20"/>
        <v>8</v>
      </c>
      <c r="AL8" s="41">
        <f t="shared" si="21"/>
        <v>24</v>
      </c>
      <c r="AM8" s="39">
        <v>42.0</v>
      </c>
      <c r="AN8" s="40">
        <v>32.0</v>
      </c>
      <c r="AO8" s="40">
        <f t="shared" si="22"/>
        <v>74</v>
      </c>
      <c r="AP8" s="34" t="str">
        <f t="shared" si="23"/>
        <v>8</v>
      </c>
      <c r="AQ8" s="42">
        <f t="shared" si="24"/>
        <v>24</v>
      </c>
      <c r="AR8" s="36">
        <f t="shared" si="25"/>
        <v>557</v>
      </c>
      <c r="AS8" s="36">
        <f t="shared" si="26"/>
        <v>69.63</v>
      </c>
      <c r="AT8" s="37">
        <f t="shared" si="27"/>
        <v>161</v>
      </c>
      <c r="AU8" s="37">
        <f t="shared" si="28"/>
        <v>8.05</v>
      </c>
      <c r="AV8" s="38" t="str">
        <f t="shared" si="29"/>
        <v>PASS</v>
      </c>
      <c r="AW8" s="38" t="str">
        <f t="shared" si="30"/>
        <v>FCD</v>
      </c>
      <c r="AX8" s="38" t="str">
        <f t="shared" si="31"/>
        <v>FCD</v>
      </c>
    </row>
    <row r="9" ht="15.75" customHeight="1">
      <c r="A9" s="27">
        <v>5.0</v>
      </c>
      <c r="B9" s="28" t="s">
        <v>36</v>
      </c>
      <c r="C9" s="29" t="s">
        <v>37</v>
      </c>
      <c r="D9" s="39">
        <v>50.0</v>
      </c>
      <c r="E9" s="40">
        <v>44.0</v>
      </c>
      <c r="F9" s="40">
        <f t="shared" si="1"/>
        <v>94</v>
      </c>
      <c r="G9" s="32" t="str">
        <f t="shared" si="2"/>
        <v>10</v>
      </c>
      <c r="H9" s="41">
        <f t="shared" si="3"/>
        <v>40</v>
      </c>
      <c r="I9" s="39">
        <v>46.0</v>
      </c>
      <c r="J9" s="40">
        <v>35.0</v>
      </c>
      <c r="K9" s="40">
        <f t="shared" si="4"/>
        <v>81</v>
      </c>
      <c r="L9" s="34" t="str">
        <f t="shared" si="5"/>
        <v>9</v>
      </c>
      <c r="M9" s="41">
        <f t="shared" si="6"/>
        <v>36</v>
      </c>
      <c r="N9" s="39">
        <v>44.0</v>
      </c>
      <c r="O9" s="40">
        <v>28.0</v>
      </c>
      <c r="P9" s="40">
        <f t="shared" si="7"/>
        <v>72</v>
      </c>
      <c r="Q9" s="34" t="str">
        <f t="shared" si="8"/>
        <v>8</v>
      </c>
      <c r="R9" s="41">
        <f t="shared" si="9"/>
        <v>24</v>
      </c>
      <c r="S9" s="39">
        <v>43.0</v>
      </c>
      <c r="T9" s="40">
        <v>34.0</v>
      </c>
      <c r="U9" s="40">
        <f t="shared" si="10"/>
        <v>77</v>
      </c>
      <c r="V9" s="34" t="str">
        <f t="shared" si="11"/>
        <v>8</v>
      </c>
      <c r="W9" s="41">
        <f t="shared" si="12"/>
        <v>8</v>
      </c>
      <c r="X9" s="39">
        <v>37.0</v>
      </c>
      <c r="Y9" s="40">
        <v>25.0</v>
      </c>
      <c r="Z9" s="40">
        <f t="shared" si="13"/>
        <v>62</v>
      </c>
      <c r="AA9" s="34" t="str">
        <f t="shared" si="14"/>
        <v>7</v>
      </c>
      <c r="AB9" s="41">
        <f t="shared" si="15"/>
        <v>7</v>
      </c>
      <c r="AC9" s="39">
        <v>35.0</v>
      </c>
      <c r="AD9" s="40">
        <v>31.0</v>
      </c>
      <c r="AE9" s="40">
        <f t="shared" si="16"/>
        <v>66</v>
      </c>
      <c r="AF9" s="34" t="str">
        <f t="shared" si="17"/>
        <v>7</v>
      </c>
      <c r="AG9" s="41">
        <f t="shared" si="18"/>
        <v>7</v>
      </c>
      <c r="AH9" s="39">
        <v>42.0</v>
      </c>
      <c r="AI9" s="40">
        <v>30.0</v>
      </c>
      <c r="AJ9" s="40">
        <f t="shared" si="19"/>
        <v>72</v>
      </c>
      <c r="AK9" s="34" t="str">
        <f t="shared" si="20"/>
        <v>8</v>
      </c>
      <c r="AL9" s="41">
        <f t="shared" si="21"/>
        <v>24</v>
      </c>
      <c r="AM9" s="39">
        <v>47.0</v>
      </c>
      <c r="AN9" s="40">
        <v>37.0</v>
      </c>
      <c r="AO9" s="40">
        <f t="shared" si="22"/>
        <v>84</v>
      </c>
      <c r="AP9" s="34" t="str">
        <f t="shared" si="23"/>
        <v>9</v>
      </c>
      <c r="AQ9" s="42">
        <f t="shared" si="24"/>
        <v>27</v>
      </c>
      <c r="AR9" s="36">
        <f t="shared" si="25"/>
        <v>608</v>
      </c>
      <c r="AS9" s="36">
        <f t="shared" si="26"/>
        <v>76</v>
      </c>
      <c r="AT9" s="37">
        <f t="shared" si="27"/>
        <v>173</v>
      </c>
      <c r="AU9" s="37">
        <f t="shared" si="28"/>
        <v>8.65</v>
      </c>
      <c r="AV9" s="38" t="str">
        <f t="shared" si="29"/>
        <v>PASS</v>
      </c>
      <c r="AW9" s="38" t="str">
        <f t="shared" si="30"/>
        <v>FCD</v>
      </c>
      <c r="AX9" s="38" t="str">
        <f t="shared" si="31"/>
        <v>FCD</v>
      </c>
    </row>
    <row r="10" ht="15.75" customHeight="1">
      <c r="A10" s="27">
        <v>6.0</v>
      </c>
      <c r="B10" s="28" t="s">
        <v>38</v>
      </c>
      <c r="C10" s="29" t="s">
        <v>37</v>
      </c>
      <c r="D10" s="39">
        <v>46.0</v>
      </c>
      <c r="E10" s="40">
        <v>44.0</v>
      </c>
      <c r="F10" s="40">
        <f t="shared" si="1"/>
        <v>90</v>
      </c>
      <c r="G10" s="32" t="str">
        <f t="shared" si="2"/>
        <v>10</v>
      </c>
      <c r="H10" s="41">
        <f t="shared" si="3"/>
        <v>40</v>
      </c>
      <c r="I10" s="39">
        <v>42.0</v>
      </c>
      <c r="J10" s="40">
        <v>29.0</v>
      </c>
      <c r="K10" s="40">
        <f t="shared" si="4"/>
        <v>71</v>
      </c>
      <c r="L10" s="34" t="str">
        <f t="shared" si="5"/>
        <v>8</v>
      </c>
      <c r="M10" s="41">
        <f t="shared" si="6"/>
        <v>32</v>
      </c>
      <c r="N10" s="39">
        <v>44.0</v>
      </c>
      <c r="O10" s="40">
        <v>28.0</v>
      </c>
      <c r="P10" s="40">
        <f t="shared" si="7"/>
        <v>72</v>
      </c>
      <c r="Q10" s="34" t="str">
        <f t="shared" si="8"/>
        <v>8</v>
      </c>
      <c r="R10" s="41">
        <f t="shared" si="9"/>
        <v>24</v>
      </c>
      <c r="S10" s="39">
        <v>39.0</v>
      </c>
      <c r="T10" s="40">
        <v>28.0</v>
      </c>
      <c r="U10" s="40">
        <f t="shared" si="10"/>
        <v>67</v>
      </c>
      <c r="V10" s="34" t="str">
        <f t="shared" si="11"/>
        <v>7</v>
      </c>
      <c r="W10" s="41">
        <f t="shared" si="12"/>
        <v>7</v>
      </c>
      <c r="X10" s="39">
        <v>32.0</v>
      </c>
      <c r="Y10" s="40">
        <v>21.0</v>
      </c>
      <c r="Z10" s="40">
        <f t="shared" si="13"/>
        <v>53</v>
      </c>
      <c r="AA10" s="34" t="str">
        <f t="shared" si="14"/>
        <v>5</v>
      </c>
      <c r="AB10" s="41">
        <f t="shared" si="15"/>
        <v>5</v>
      </c>
      <c r="AC10" s="39">
        <v>34.0</v>
      </c>
      <c r="AD10" s="40">
        <v>24.0</v>
      </c>
      <c r="AE10" s="40">
        <f t="shared" si="16"/>
        <v>58</v>
      </c>
      <c r="AF10" s="34" t="str">
        <f t="shared" si="17"/>
        <v>6</v>
      </c>
      <c r="AG10" s="41">
        <f t="shared" si="18"/>
        <v>6</v>
      </c>
      <c r="AH10" s="39">
        <v>38.0</v>
      </c>
      <c r="AI10" s="40">
        <v>37.0</v>
      </c>
      <c r="AJ10" s="40">
        <f t="shared" si="19"/>
        <v>75</v>
      </c>
      <c r="AK10" s="34" t="str">
        <f t="shared" si="20"/>
        <v>8</v>
      </c>
      <c r="AL10" s="41">
        <f t="shared" si="21"/>
        <v>24</v>
      </c>
      <c r="AM10" s="39">
        <v>45.0</v>
      </c>
      <c r="AN10" s="40">
        <v>33.0</v>
      </c>
      <c r="AO10" s="40">
        <f t="shared" si="22"/>
        <v>78</v>
      </c>
      <c r="AP10" s="34" t="str">
        <f t="shared" si="23"/>
        <v>8</v>
      </c>
      <c r="AQ10" s="42">
        <f t="shared" si="24"/>
        <v>24</v>
      </c>
      <c r="AR10" s="36">
        <f t="shared" si="25"/>
        <v>564</v>
      </c>
      <c r="AS10" s="36">
        <f t="shared" si="26"/>
        <v>70.5</v>
      </c>
      <c r="AT10" s="37">
        <f t="shared" si="27"/>
        <v>162</v>
      </c>
      <c r="AU10" s="37">
        <f t="shared" si="28"/>
        <v>8.1</v>
      </c>
      <c r="AV10" s="38" t="str">
        <f t="shared" si="29"/>
        <v>PASS</v>
      </c>
      <c r="AW10" s="38" t="str">
        <f t="shared" si="30"/>
        <v>FCD</v>
      </c>
      <c r="AX10" s="38" t="str">
        <f t="shared" si="31"/>
        <v>FCD</v>
      </c>
    </row>
    <row r="11" ht="15.75" customHeight="1">
      <c r="A11" s="27">
        <v>7.0</v>
      </c>
      <c r="B11" s="28" t="s">
        <v>39</v>
      </c>
      <c r="C11" s="29" t="s">
        <v>40</v>
      </c>
      <c r="D11" s="39">
        <v>42.0</v>
      </c>
      <c r="E11" s="40">
        <v>23.0</v>
      </c>
      <c r="F11" s="40">
        <f t="shared" si="1"/>
        <v>65</v>
      </c>
      <c r="G11" s="32" t="str">
        <f t="shared" si="2"/>
        <v>7</v>
      </c>
      <c r="H11" s="41">
        <f t="shared" si="3"/>
        <v>28</v>
      </c>
      <c r="I11" s="39">
        <v>44.0</v>
      </c>
      <c r="J11" s="40">
        <v>39.0</v>
      </c>
      <c r="K11" s="40">
        <f t="shared" si="4"/>
        <v>83</v>
      </c>
      <c r="L11" s="34" t="str">
        <f t="shared" si="5"/>
        <v>9</v>
      </c>
      <c r="M11" s="41">
        <f t="shared" si="6"/>
        <v>36</v>
      </c>
      <c r="N11" s="44">
        <v>49.0</v>
      </c>
      <c r="O11" s="45">
        <v>25.0</v>
      </c>
      <c r="P11" s="45">
        <f t="shared" si="7"/>
        <v>74</v>
      </c>
      <c r="Q11" s="34" t="str">
        <f t="shared" si="8"/>
        <v>8</v>
      </c>
      <c r="R11" s="41">
        <f t="shared" si="9"/>
        <v>24</v>
      </c>
      <c r="S11" s="39">
        <v>33.0</v>
      </c>
      <c r="T11" s="40">
        <v>27.0</v>
      </c>
      <c r="U11" s="40">
        <f t="shared" si="10"/>
        <v>60</v>
      </c>
      <c r="V11" s="34" t="str">
        <f t="shared" si="11"/>
        <v>7</v>
      </c>
      <c r="W11" s="41">
        <f t="shared" si="12"/>
        <v>7</v>
      </c>
      <c r="X11" s="39">
        <v>38.0</v>
      </c>
      <c r="Y11" s="40">
        <v>27.0</v>
      </c>
      <c r="Z11" s="40">
        <f t="shared" si="13"/>
        <v>65</v>
      </c>
      <c r="AA11" s="34" t="str">
        <f t="shared" si="14"/>
        <v>7</v>
      </c>
      <c r="AB11" s="41">
        <f t="shared" si="15"/>
        <v>7</v>
      </c>
      <c r="AC11" s="39">
        <v>33.0</v>
      </c>
      <c r="AD11" s="40">
        <v>23.0</v>
      </c>
      <c r="AE11" s="40">
        <f t="shared" si="16"/>
        <v>56</v>
      </c>
      <c r="AF11" s="34" t="str">
        <f t="shared" si="17"/>
        <v>6</v>
      </c>
      <c r="AG11" s="41">
        <f t="shared" si="18"/>
        <v>6</v>
      </c>
      <c r="AH11" s="39">
        <v>48.0</v>
      </c>
      <c r="AI11" s="40">
        <v>38.0</v>
      </c>
      <c r="AJ11" s="40">
        <f t="shared" si="19"/>
        <v>86</v>
      </c>
      <c r="AK11" s="34" t="str">
        <f t="shared" si="20"/>
        <v>9</v>
      </c>
      <c r="AL11" s="41">
        <f t="shared" si="21"/>
        <v>27</v>
      </c>
      <c r="AM11" s="39">
        <v>43.0</v>
      </c>
      <c r="AN11" s="40">
        <v>40.0</v>
      </c>
      <c r="AO11" s="40">
        <f t="shared" si="22"/>
        <v>83</v>
      </c>
      <c r="AP11" s="34" t="str">
        <f t="shared" si="23"/>
        <v>9</v>
      </c>
      <c r="AQ11" s="42">
        <f t="shared" si="24"/>
        <v>27</v>
      </c>
      <c r="AR11" s="36">
        <f t="shared" si="25"/>
        <v>572</v>
      </c>
      <c r="AS11" s="36">
        <f t="shared" si="26"/>
        <v>71.5</v>
      </c>
      <c r="AT11" s="37">
        <f t="shared" si="27"/>
        <v>162</v>
      </c>
      <c r="AU11" s="37">
        <f t="shared" si="28"/>
        <v>8.1</v>
      </c>
      <c r="AV11" s="38" t="str">
        <f t="shared" si="29"/>
        <v>PASS</v>
      </c>
      <c r="AW11" s="38" t="str">
        <f t="shared" si="30"/>
        <v>FCD</v>
      </c>
      <c r="AX11" s="38" t="str">
        <f t="shared" si="31"/>
        <v>FCD</v>
      </c>
    </row>
    <row r="12" ht="15.75" customHeight="1">
      <c r="A12" s="27">
        <v>8.0</v>
      </c>
      <c r="B12" s="28" t="s">
        <v>41</v>
      </c>
      <c r="C12" s="29" t="s">
        <v>42</v>
      </c>
      <c r="D12" s="39">
        <v>43.0</v>
      </c>
      <c r="E12" s="40">
        <v>34.0</v>
      </c>
      <c r="F12" s="40">
        <f t="shared" si="1"/>
        <v>77</v>
      </c>
      <c r="G12" s="32" t="str">
        <f t="shared" si="2"/>
        <v>8</v>
      </c>
      <c r="H12" s="41">
        <f t="shared" si="3"/>
        <v>32</v>
      </c>
      <c r="I12" s="39">
        <v>44.0</v>
      </c>
      <c r="J12" s="40">
        <v>35.0</v>
      </c>
      <c r="K12" s="40">
        <f t="shared" si="4"/>
        <v>79</v>
      </c>
      <c r="L12" s="34" t="str">
        <f t="shared" si="5"/>
        <v>8</v>
      </c>
      <c r="M12" s="41">
        <f t="shared" si="6"/>
        <v>32</v>
      </c>
      <c r="N12" s="39">
        <v>43.0</v>
      </c>
      <c r="O12" s="40">
        <v>25.0</v>
      </c>
      <c r="P12" s="40">
        <f t="shared" si="7"/>
        <v>68</v>
      </c>
      <c r="Q12" s="34" t="str">
        <f t="shared" si="8"/>
        <v>7</v>
      </c>
      <c r="R12" s="41">
        <f t="shared" si="9"/>
        <v>21</v>
      </c>
      <c r="S12" s="39">
        <v>32.0</v>
      </c>
      <c r="T12" s="40">
        <v>23.0</v>
      </c>
      <c r="U12" s="40">
        <f t="shared" si="10"/>
        <v>55</v>
      </c>
      <c r="V12" s="34" t="str">
        <f t="shared" si="11"/>
        <v>6</v>
      </c>
      <c r="W12" s="41">
        <f t="shared" si="12"/>
        <v>6</v>
      </c>
      <c r="X12" s="39">
        <v>36.0</v>
      </c>
      <c r="Y12" s="40">
        <v>28.0</v>
      </c>
      <c r="Z12" s="40">
        <f t="shared" si="13"/>
        <v>64</v>
      </c>
      <c r="AA12" s="34" t="str">
        <f t="shared" si="14"/>
        <v>7</v>
      </c>
      <c r="AB12" s="41">
        <f t="shared" si="15"/>
        <v>7</v>
      </c>
      <c r="AC12" s="39">
        <v>33.0</v>
      </c>
      <c r="AD12" s="40">
        <v>27.0</v>
      </c>
      <c r="AE12" s="40">
        <f t="shared" si="16"/>
        <v>60</v>
      </c>
      <c r="AF12" s="34" t="str">
        <f t="shared" si="17"/>
        <v>7</v>
      </c>
      <c r="AG12" s="41">
        <f t="shared" si="18"/>
        <v>7</v>
      </c>
      <c r="AH12" s="39">
        <v>45.0</v>
      </c>
      <c r="AI12" s="40">
        <v>36.0</v>
      </c>
      <c r="AJ12" s="40">
        <f t="shared" si="19"/>
        <v>81</v>
      </c>
      <c r="AK12" s="34" t="str">
        <f t="shared" si="20"/>
        <v>9</v>
      </c>
      <c r="AL12" s="41">
        <f t="shared" si="21"/>
        <v>27</v>
      </c>
      <c r="AM12" s="39">
        <v>45.0</v>
      </c>
      <c r="AN12" s="40">
        <v>33.0</v>
      </c>
      <c r="AO12" s="40">
        <f t="shared" si="22"/>
        <v>78</v>
      </c>
      <c r="AP12" s="34" t="str">
        <f t="shared" si="23"/>
        <v>8</v>
      </c>
      <c r="AQ12" s="42">
        <f t="shared" si="24"/>
        <v>24</v>
      </c>
      <c r="AR12" s="36">
        <f t="shared" si="25"/>
        <v>562</v>
      </c>
      <c r="AS12" s="36">
        <f t="shared" si="26"/>
        <v>70.25</v>
      </c>
      <c r="AT12" s="37">
        <f t="shared" si="27"/>
        <v>156</v>
      </c>
      <c r="AU12" s="37">
        <f t="shared" si="28"/>
        <v>7.8</v>
      </c>
      <c r="AV12" s="38" t="str">
        <f t="shared" si="29"/>
        <v>PASS</v>
      </c>
      <c r="AW12" s="38" t="str">
        <f t="shared" si="30"/>
        <v>FCD</v>
      </c>
      <c r="AX12" s="38" t="str">
        <f t="shared" si="31"/>
        <v>FCD</v>
      </c>
    </row>
    <row r="13" ht="15.75" customHeight="1">
      <c r="A13" s="27">
        <v>9.0</v>
      </c>
      <c r="B13" s="28" t="s">
        <v>43</v>
      </c>
      <c r="C13" s="29" t="s">
        <v>44</v>
      </c>
      <c r="D13" s="39">
        <v>42.0</v>
      </c>
      <c r="E13" s="40">
        <v>24.0</v>
      </c>
      <c r="F13" s="40">
        <f t="shared" si="1"/>
        <v>66</v>
      </c>
      <c r="G13" s="32" t="str">
        <f t="shared" si="2"/>
        <v>7</v>
      </c>
      <c r="H13" s="41">
        <f t="shared" si="3"/>
        <v>28</v>
      </c>
      <c r="I13" s="39">
        <v>40.0</v>
      </c>
      <c r="J13" s="40">
        <v>30.0</v>
      </c>
      <c r="K13" s="40">
        <f t="shared" si="4"/>
        <v>70</v>
      </c>
      <c r="L13" s="34" t="str">
        <f t="shared" si="5"/>
        <v>8</v>
      </c>
      <c r="M13" s="41">
        <f t="shared" si="6"/>
        <v>32</v>
      </c>
      <c r="N13" s="39">
        <v>39.0</v>
      </c>
      <c r="O13" s="40">
        <v>18.0</v>
      </c>
      <c r="P13" s="40">
        <f t="shared" si="7"/>
        <v>57</v>
      </c>
      <c r="Q13" s="34" t="str">
        <f t="shared" si="8"/>
        <v>6</v>
      </c>
      <c r="R13" s="41">
        <f t="shared" si="9"/>
        <v>18</v>
      </c>
      <c r="S13" s="39">
        <v>39.0</v>
      </c>
      <c r="T13" s="40">
        <v>29.0</v>
      </c>
      <c r="U13" s="40">
        <f t="shared" si="10"/>
        <v>68</v>
      </c>
      <c r="V13" s="34" t="str">
        <f t="shared" si="11"/>
        <v>7</v>
      </c>
      <c r="W13" s="41">
        <f t="shared" si="12"/>
        <v>7</v>
      </c>
      <c r="X13" s="39">
        <v>36.0</v>
      </c>
      <c r="Y13" s="40">
        <v>25.0</v>
      </c>
      <c r="Z13" s="40">
        <f t="shared" si="13"/>
        <v>61</v>
      </c>
      <c r="AA13" s="34" t="str">
        <f t="shared" si="14"/>
        <v>7</v>
      </c>
      <c r="AB13" s="41">
        <f t="shared" si="15"/>
        <v>7</v>
      </c>
      <c r="AC13" s="39">
        <v>32.0</v>
      </c>
      <c r="AD13" s="40">
        <v>25.0</v>
      </c>
      <c r="AE13" s="40">
        <f t="shared" si="16"/>
        <v>57</v>
      </c>
      <c r="AF13" s="34" t="str">
        <f t="shared" si="17"/>
        <v>6</v>
      </c>
      <c r="AG13" s="41">
        <f t="shared" si="18"/>
        <v>6</v>
      </c>
      <c r="AH13" s="39">
        <v>43.0</v>
      </c>
      <c r="AI13" s="40">
        <v>20.0</v>
      </c>
      <c r="AJ13" s="40">
        <f t="shared" si="19"/>
        <v>63</v>
      </c>
      <c r="AK13" s="34" t="str">
        <f t="shared" si="20"/>
        <v>7</v>
      </c>
      <c r="AL13" s="41">
        <f t="shared" si="21"/>
        <v>21</v>
      </c>
      <c r="AM13" s="39">
        <v>37.0</v>
      </c>
      <c r="AN13" s="40">
        <v>26.0</v>
      </c>
      <c r="AO13" s="40">
        <f t="shared" si="22"/>
        <v>63</v>
      </c>
      <c r="AP13" s="34" t="str">
        <f t="shared" si="23"/>
        <v>7</v>
      </c>
      <c r="AQ13" s="42">
        <f t="shared" si="24"/>
        <v>21</v>
      </c>
      <c r="AR13" s="36">
        <f t="shared" si="25"/>
        <v>505</v>
      </c>
      <c r="AS13" s="36">
        <f t="shared" si="26"/>
        <v>63.13</v>
      </c>
      <c r="AT13" s="37">
        <f t="shared" si="27"/>
        <v>140</v>
      </c>
      <c r="AU13" s="37">
        <f t="shared" si="28"/>
        <v>7</v>
      </c>
      <c r="AV13" s="38" t="str">
        <f t="shared" si="29"/>
        <v>PASS</v>
      </c>
      <c r="AW13" s="38" t="str">
        <f t="shared" si="30"/>
        <v>FC</v>
      </c>
      <c r="AX13" s="38" t="str">
        <f t="shared" si="31"/>
        <v>FC</v>
      </c>
    </row>
    <row r="14" ht="15.75" customHeight="1">
      <c r="A14" s="27">
        <v>10.0</v>
      </c>
      <c r="B14" s="28" t="s">
        <v>45</v>
      </c>
      <c r="C14" s="29" t="s">
        <v>46</v>
      </c>
      <c r="D14" s="39">
        <v>47.0</v>
      </c>
      <c r="E14" s="40">
        <v>39.0</v>
      </c>
      <c r="F14" s="40">
        <f t="shared" si="1"/>
        <v>86</v>
      </c>
      <c r="G14" s="32" t="str">
        <f t="shared" si="2"/>
        <v>9</v>
      </c>
      <c r="H14" s="41">
        <f t="shared" si="3"/>
        <v>36</v>
      </c>
      <c r="I14" s="39">
        <v>40.0</v>
      </c>
      <c r="J14" s="40">
        <v>34.0</v>
      </c>
      <c r="K14" s="40">
        <f t="shared" si="4"/>
        <v>74</v>
      </c>
      <c r="L14" s="34" t="str">
        <f t="shared" si="5"/>
        <v>8</v>
      </c>
      <c r="M14" s="41">
        <f t="shared" si="6"/>
        <v>32</v>
      </c>
      <c r="N14" s="39">
        <v>43.0</v>
      </c>
      <c r="O14" s="40">
        <v>27.0</v>
      </c>
      <c r="P14" s="40">
        <f t="shared" si="7"/>
        <v>70</v>
      </c>
      <c r="Q14" s="34" t="str">
        <f t="shared" si="8"/>
        <v>8</v>
      </c>
      <c r="R14" s="41">
        <f t="shared" si="9"/>
        <v>24</v>
      </c>
      <c r="S14" s="39">
        <v>41.0</v>
      </c>
      <c r="T14" s="40">
        <v>26.0</v>
      </c>
      <c r="U14" s="40">
        <f t="shared" si="10"/>
        <v>67</v>
      </c>
      <c r="V14" s="34" t="str">
        <f t="shared" si="11"/>
        <v>7</v>
      </c>
      <c r="W14" s="41">
        <f t="shared" si="12"/>
        <v>7</v>
      </c>
      <c r="X14" s="39">
        <v>35.0</v>
      </c>
      <c r="Y14" s="40">
        <v>23.0</v>
      </c>
      <c r="Z14" s="40">
        <f t="shared" si="13"/>
        <v>58</v>
      </c>
      <c r="AA14" s="34" t="str">
        <f t="shared" si="14"/>
        <v>6</v>
      </c>
      <c r="AB14" s="41">
        <f t="shared" si="15"/>
        <v>6</v>
      </c>
      <c r="AC14" s="39">
        <v>37.0</v>
      </c>
      <c r="AD14" s="40">
        <v>28.0</v>
      </c>
      <c r="AE14" s="40">
        <f t="shared" si="16"/>
        <v>65</v>
      </c>
      <c r="AF14" s="34" t="str">
        <f t="shared" si="17"/>
        <v>7</v>
      </c>
      <c r="AG14" s="41">
        <f t="shared" si="18"/>
        <v>7</v>
      </c>
      <c r="AH14" s="39">
        <v>46.0</v>
      </c>
      <c r="AI14" s="40">
        <v>38.0</v>
      </c>
      <c r="AJ14" s="40">
        <f t="shared" si="19"/>
        <v>84</v>
      </c>
      <c r="AK14" s="34" t="str">
        <f t="shared" si="20"/>
        <v>9</v>
      </c>
      <c r="AL14" s="41">
        <f t="shared" si="21"/>
        <v>27</v>
      </c>
      <c r="AM14" s="39">
        <v>48.0</v>
      </c>
      <c r="AN14" s="40">
        <v>32.0</v>
      </c>
      <c r="AO14" s="40">
        <f t="shared" si="22"/>
        <v>80</v>
      </c>
      <c r="AP14" s="34" t="str">
        <f t="shared" si="23"/>
        <v>9</v>
      </c>
      <c r="AQ14" s="42">
        <f t="shared" si="24"/>
        <v>27</v>
      </c>
      <c r="AR14" s="36">
        <f t="shared" si="25"/>
        <v>584</v>
      </c>
      <c r="AS14" s="36">
        <f t="shared" si="26"/>
        <v>73</v>
      </c>
      <c r="AT14" s="37">
        <f t="shared" si="27"/>
        <v>166</v>
      </c>
      <c r="AU14" s="37">
        <f t="shared" si="28"/>
        <v>8.3</v>
      </c>
      <c r="AV14" s="38" t="str">
        <f t="shared" si="29"/>
        <v>PASS</v>
      </c>
      <c r="AW14" s="38" t="str">
        <f t="shared" si="30"/>
        <v>FCD</v>
      </c>
      <c r="AX14" s="38" t="str">
        <f t="shared" si="31"/>
        <v>FCD</v>
      </c>
    </row>
    <row r="15" ht="15.75" customHeight="1">
      <c r="A15" s="27">
        <v>11.0</v>
      </c>
      <c r="B15" s="28" t="s">
        <v>47</v>
      </c>
      <c r="C15" s="29" t="s">
        <v>48</v>
      </c>
      <c r="D15" s="39">
        <v>45.0</v>
      </c>
      <c r="E15" s="40">
        <v>45.0</v>
      </c>
      <c r="F15" s="40">
        <f t="shared" si="1"/>
        <v>90</v>
      </c>
      <c r="G15" s="32" t="str">
        <f t="shared" si="2"/>
        <v>10</v>
      </c>
      <c r="H15" s="41">
        <f t="shared" si="3"/>
        <v>40</v>
      </c>
      <c r="I15" s="39">
        <v>38.0</v>
      </c>
      <c r="J15" s="40">
        <v>36.0</v>
      </c>
      <c r="K15" s="40">
        <f t="shared" si="4"/>
        <v>74</v>
      </c>
      <c r="L15" s="34" t="str">
        <f t="shared" si="5"/>
        <v>8</v>
      </c>
      <c r="M15" s="41">
        <f t="shared" si="6"/>
        <v>32</v>
      </c>
      <c r="N15" s="39">
        <v>40.0</v>
      </c>
      <c r="O15" s="40">
        <v>21.0</v>
      </c>
      <c r="P15" s="40">
        <f t="shared" si="7"/>
        <v>61</v>
      </c>
      <c r="Q15" s="34" t="str">
        <f t="shared" si="8"/>
        <v>7</v>
      </c>
      <c r="R15" s="41">
        <f t="shared" si="9"/>
        <v>21</v>
      </c>
      <c r="S15" s="39">
        <v>32.0</v>
      </c>
      <c r="T15" s="40">
        <v>24.0</v>
      </c>
      <c r="U15" s="40">
        <f t="shared" si="10"/>
        <v>56</v>
      </c>
      <c r="V15" s="34" t="str">
        <f t="shared" si="11"/>
        <v>6</v>
      </c>
      <c r="W15" s="41">
        <f t="shared" si="12"/>
        <v>6</v>
      </c>
      <c r="X15" s="39">
        <v>42.0</v>
      </c>
      <c r="Y15" s="40">
        <v>28.0</v>
      </c>
      <c r="Z15" s="40">
        <f t="shared" si="13"/>
        <v>70</v>
      </c>
      <c r="AA15" s="34" t="str">
        <f t="shared" si="14"/>
        <v>8</v>
      </c>
      <c r="AB15" s="41">
        <f t="shared" si="15"/>
        <v>8</v>
      </c>
      <c r="AC15" s="39">
        <v>30.0</v>
      </c>
      <c r="AD15" s="40">
        <v>28.0</v>
      </c>
      <c r="AE15" s="40">
        <f t="shared" si="16"/>
        <v>58</v>
      </c>
      <c r="AF15" s="34" t="str">
        <f t="shared" si="17"/>
        <v>6</v>
      </c>
      <c r="AG15" s="41">
        <f t="shared" si="18"/>
        <v>6</v>
      </c>
      <c r="AH15" s="39">
        <v>38.0</v>
      </c>
      <c r="AI15" s="40">
        <v>41.0</v>
      </c>
      <c r="AJ15" s="40">
        <f t="shared" si="19"/>
        <v>79</v>
      </c>
      <c r="AK15" s="34" t="str">
        <f t="shared" si="20"/>
        <v>8</v>
      </c>
      <c r="AL15" s="41">
        <f t="shared" si="21"/>
        <v>24</v>
      </c>
      <c r="AM15" s="39">
        <v>40.0</v>
      </c>
      <c r="AN15" s="40">
        <v>31.0</v>
      </c>
      <c r="AO15" s="40">
        <f t="shared" si="22"/>
        <v>71</v>
      </c>
      <c r="AP15" s="34" t="str">
        <f t="shared" si="23"/>
        <v>8</v>
      </c>
      <c r="AQ15" s="42">
        <f t="shared" si="24"/>
        <v>24</v>
      </c>
      <c r="AR15" s="36">
        <f t="shared" si="25"/>
        <v>559</v>
      </c>
      <c r="AS15" s="36">
        <f t="shared" si="26"/>
        <v>69.88</v>
      </c>
      <c r="AT15" s="37">
        <f t="shared" si="27"/>
        <v>161</v>
      </c>
      <c r="AU15" s="37">
        <f t="shared" si="28"/>
        <v>8.05</v>
      </c>
      <c r="AV15" s="38" t="str">
        <f t="shared" si="29"/>
        <v>PASS</v>
      </c>
      <c r="AW15" s="38" t="str">
        <f t="shared" si="30"/>
        <v>FCD</v>
      </c>
      <c r="AX15" s="38" t="str">
        <f t="shared" si="31"/>
        <v>FCD</v>
      </c>
    </row>
    <row r="16" ht="15.75" customHeight="1">
      <c r="A16" s="27">
        <v>12.0</v>
      </c>
      <c r="B16" s="46" t="s">
        <v>49</v>
      </c>
      <c r="C16" s="29" t="s">
        <v>50</v>
      </c>
      <c r="D16" s="39">
        <v>50.0</v>
      </c>
      <c r="E16" s="40">
        <v>47.0</v>
      </c>
      <c r="F16" s="40">
        <f t="shared" si="1"/>
        <v>97</v>
      </c>
      <c r="G16" s="32" t="str">
        <f t="shared" si="2"/>
        <v>10</v>
      </c>
      <c r="H16" s="41">
        <f t="shared" si="3"/>
        <v>40</v>
      </c>
      <c r="I16" s="39">
        <v>49.0</v>
      </c>
      <c r="J16" s="40">
        <v>47.0</v>
      </c>
      <c r="K16" s="40">
        <f t="shared" si="4"/>
        <v>96</v>
      </c>
      <c r="L16" s="34" t="str">
        <f t="shared" si="5"/>
        <v>10</v>
      </c>
      <c r="M16" s="41">
        <f t="shared" si="6"/>
        <v>40</v>
      </c>
      <c r="N16" s="39">
        <v>49.0</v>
      </c>
      <c r="O16" s="40">
        <v>32.0</v>
      </c>
      <c r="P16" s="40">
        <f t="shared" si="7"/>
        <v>81</v>
      </c>
      <c r="Q16" s="34" t="str">
        <f t="shared" si="8"/>
        <v>9</v>
      </c>
      <c r="R16" s="41">
        <f t="shared" si="9"/>
        <v>27</v>
      </c>
      <c r="S16" s="39">
        <v>40.0</v>
      </c>
      <c r="T16" s="40">
        <v>37.0</v>
      </c>
      <c r="U16" s="40">
        <f t="shared" si="10"/>
        <v>77</v>
      </c>
      <c r="V16" s="34" t="str">
        <f t="shared" si="11"/>
        <v>8</v>
      </c>
      <c r="W16" s="41">
        <f t="shared" si="12"/>
        <v>8</v>
      </c>
      <c r="X16" s="39">
        <v>36.0</v>
      </c>
      <c r="Y16" s="40">
        <v>29.0</v>
      </c>
      <c r="Z16" s="40">
        <f t="shared" si="13"/>
        <v>65</v>
      </c>
      <c r="AA16" s="34" t="str">
        <f t="shared" si="14"/>
        <v>7</v>
      </c>
      <c r="AB16" s="41">
        <f t="shared" si="15"/>
        <v>7</v>
      </c>
      <c r="AC16" s="39">
        <v>34.0</v>
      </c>
      <c r="AD16" s="40">
        <v>28.0</v>
      </c>
      <c r="AE16" s="40">
        <f t="shared" si="16"/>
        <v>62</v>
      </c>
      <c r="AF16" s="34" t="str">
        <f t="shared" si="17"/>
        <v>7</v>
      </c>
      <c r="AG16" s="41">
        <f t="shared" si="18"/>
        <v>7</v>
      </c>
      <c r="AH16" s="39">
        <v>49.0</v>
      </c>
      <c r="AI16" s="40">
        <v>34.0</v>
      </c>
      <c r="AJ16" s="40">
        <f t="shared" si="19"/>
        <v>83</v>
      </c>
      <c r="AK16" s="34" t="str">
        <f t="shared" si="20"/>
        <v>9</v>
      </c>
      <c r="AL16" s="41">
        <f t="shared" si="21"/>
        <v>27</v>
      </c>
      <c r="AM16" s="39">
        <v>45.0</v>
      </c>
      <c r="AN16" s="40">
        <v>38.0</v>
      </c>
      <c r="AO16" s="40">
        <f t="shared" si="22"/>
        <v>83</v>
      </c>
      <c r="AP16" s="34" t="str">
        <f t="shared" si="23"/>
        <v>9</v>
      </c>
      <c r="AQ16" s="42">
        <f t="shared" si="24"/>
        <v>27</v>
      </c>
      <c r="AR16" s="36">
        <f t="shared" si="25"/>
        <v>644</v>
      </c>
      <c r="AS16" s="36">
        <f t="shared" si="26"/>
        <v>80.5</v>
      </c>
      <c r="AT16" s="37">
        <f t="shared" si="27"/>
        <v>183</v>
      </c>
      <c r="AU16" s="37">
        <f t="shared" si="28"/>
        <v>9.15</v>
      </c>
      <c r="AV16" s="38" t="str">
        <f t="shared" si="29"/>
        <v>PASS</v>
      </c>
      <c r="AW16" s="38" t="str">
        <f t="shared" si="30"/>
        <v>FCD</v>
      </c>
      <c r="AX16" s="38" t="str">
        <f t="shared" si="31"/>
        <v>FCD</v>
      </c>
    </row>
    <row r="17" ht="15.75" customHeight="1">
      <c r="A17" s="27">
        <v>13.0</v>
      </c>
      <c r="B17" s="28" t="s">
        <v>51</v>
      </c>
      <c r="C17" s="29" t="s">
        <v>52</v>
      </c>
      <c r="D17" s="39">
        <v>36.0</v>
      </c>
      <c r="E17" s="40">
        <v>19.0</v>
      </c>
      <c r="F17" s="40">
        <f t="shared" si="1"/>
        <v>55</v>
      </c>
      <c r="G17" s="32" t="str">
        <f t="shared" si="2"/>
        <v>6</v>
      </c>
      <c r="H17" s="41">
        <f t="shared" si="3"/>
        <v>24</v>
      </c>
      <c r="I17" s="39">
        <v>40.0</v>
      </c>
      <c r="J17" s="40">
        <v>36.0</v>
      </c>
      <c r="K17" s="40">
        <f t="shared" si="4"/>
        <v>76</v>
      </c>
      <c r="L17" s="34" t="str">
        <f t="shared" si="5"/>
        <v>8</v>
      </c>
      <c r="M17" s="41">
        <f t="shared" si="6"/>
        <v>32</v>
      </c>
      <c r="N17" s="39">
        <v>45.0</v>
      </c>
      <c r="O17" s="40">
        <v>27.0</v>
      </c>
      <c r="P17" s="40">
        <f t="shared" si="7"/>
        <v>72</v>
      </c>
      <c r="Q17" s="34" t="str">
        <f t="shared" si="8"/>
        <v>8</v>
      </c>
      <c r="R17" s="41">
        <f t="shared" si="9"/>
        <v>24</v>
      </c>
      <c r="S17" s="39">
        <v>42.0</v>
      </c>
      <c r="T17" s="40">
        <v>28.0</v>
      </c>
      <c r="U17" s="40">
        <f t="shared" si="10"/>
        <v>70</v>
      </c>
      <c r="V17" s="34" t="str">
        <f t="shared" si="11"/>
        <v>8</v>
      </c>
      <c r="W17" s="41">
        <f t="shared" si="12"/>
        <v>8</v>
      </c>
      <c r="X17" s="39">
        <v>38.0</v>
      </c>
      <c r="Y17" s="40">
        <v>23.0</v>
      </c>
      <c r="Z17" s="40">
        <f t="shared" si="13"/>
        <v>61</v>
      </c>
      <c r="AA17" s="34" t="str">
        <f t="shared" si="14"/>
        <v>7</v>
      </c>
      <c r="AB17" s="41">
        <f t="shared" si="15"/>
        <v>7</v>
      </c>
      <c r="AC17" s="39">
        <v>35.0</v>
      </c>
      <c r="AD17" s="40">
        <v>28.0</v>
      </c>
      <c r="AE17" s="40">
        <f t="shared" si="16"/>
        <v>63</v>
      </c>
      <c r="AF17" s="34" t="str">
        <f t="shared" si="17"/>
        <v>7</v>
      </c>
      <c r="AG17" s="41">
        <f t="shared" si="18"/>
        <v>7</v>
      </c>
      <c r="AH17" s="39">
        <v>49.0</v>
      </c>
      <c r="AI17" s="40">
        <v>27.0</v>
      </c>
      <c r="AJ17" s="40">
        <f t="shared" si="19"/>
        <v>76</v>
      </c>
      <c r="AK17" s="34" t="str">
        <f t="shared" si="20"/>
        <v>8</v>
      </c>
      <c r="AL17" s="41">
        <f t="shared" si="21"/>
        <v>24</v>
      </c>
      <c r="AM17" s="39">
        <v>44.0</v>
      </c>
      <c r="AN17" s="40">
        <v>42.0</v>
      </c>
      <c r="AO17" s="40">
        <f t="shared" si="22"/>
        <v>86</v>
      </c>
      <c r="AP17" s="34" t="str">
        <f t="shared" si="23"/>
        <v>9</v>
      </c>
      <c r="AQ17" s="42">
        <f t="shared" si="24"/>
        <v>27</v>
      </c>
      <c r="AR17" s="36">
        <f t="shared" si="25"/>
        <v>559</v>
      </c>
      <c r="AS17" s="36">
        <f t="shared" si="26"/>
        <v>69.88</v>
      </c>
      <c r="AT17" s="37">
        <f t="shared" si="27"/>
        <v>153</v>
      </c>
      <c r="AU17" s="37">
        <f t="shared" si="28"/>
        <v>7.65</v>
      </c>
      <c r="AV17" s="38" t="str">
        <f t="shared" si="29"/>
        <v>PASS</v>
      </c>
      <c r="AW17" s="38" t="str">
        <f t="shared" si="30"/>
        <v>FCD</v>
      </c>
      <c r="AX17" s="38" t="str">
        <f t="shared" si="31"/>
        <v>FCD</v>
      </c>
    </row>
    <row r="18" ht="15.75" customHeight="1">
      <c r="A18" s="27">
        <v>14.0</v>
      </c>
      <c r="B18" s="28" t="s">
        <v>53</v>
      </c>
      <c r="C18" s="29" t="s">
        <v>54</v>
      </c>
      <c r="D18" s="39">
        <v>47.0</v>
      </c>
      <c r="E18" s="40">
        <v>44.0</v>
      </c>
      <c r="F18" s="40">
        <f t="shared" si="1"/>
        <v>91</v>
      </c>
      <c r="G18" s="32" t="str">
        <f t="shared" si="2"/>
        <v>10</v>
      </c>
      <c r="H18" s="41">
        <f t="shared" si="3"/>
        <v>40</v>
      </c>
      <c r="I18" s="39">
        <v>47.0</v>
      </c>
      <c r="J18" s="40">
        <v>35.0</v>
      </c>
      <c r="K18" s="40">
        <f t="shared" si="4"/>
        <v>82</v>
      </c>
      <c r="L18" s="34" t="str">
        <f t="shared" si="5"/>
        <v>9</v>
      </c>
      <c r="M18" s="41">
        <f t="shared" si="6"/>
        <v>36</v>
      </c>
      <c r="N18" s="39">
        <v>49.0</v>
      </c>
      <c r="O18" s="40">
        <v>32.0</v>
      </c>
      <c r="P18" s="40">
        <f t="shared" si="7"/>
        <v>81</v>
      </c>
      <c r="Q18" s="34" t="str">
        <f t="shared" si="8"/>
        <v>9</v>
      </c>
      <c r="R18" s="41">
        <f t="shared" si="9"/>
        <v>27</v>
      </c>
      <c r="S18" s="39">
        <v>38.0</v>
      </c>
      <c r="T18" s="40">
        <v>30.0</v>
      </c>
      <c r="U18" s="40">
        <f t="shared" si="10"/>
        <v>68</v>
      </c>
      <c r="V18" s="34" t="str">
        <f t="shared" si="11"/>
        <v>7</v>
      </c>
      <c r="W18" s="41">
        <f t="shared" si="12"/>
        <v>7</v>
      </c>
      <c r="X18" s="39">
        <v>42.0</v>
      </c>
      <c r="Y18" s="40">
        <v>32.0</v>
      </c>
      <c r="Z18" s="40">
        <f t="shared" si="13"/>
        <v>74</v>
      </c>
      <c r="AA18" s="34" t="str">
        <f t="shared" si="14"/>
        <v>8</v>
      </c>
      <c r="AB18" s="41">
        <f t="shared" si="15"/>
        <v>8</v>
      </c>
      <c r="AC18" s="39">
        <v>33.0</v>
      </c>
      <c r="AD18" s="40">
        <v>25.0</v>
      </c>
      <c r="AE18" s="40">
        <f t="shared" si="16"/>
        <v>58</v>
      </c>
      <c r="AF18" s="34" t="str">
        <f t="shared" si="17"/>
        <v>6</v>
      </c>
      <c r="AG18" s="41">
        <f t="shared" si="18"/>
        <v>6</v>
      </c>
      <c r="AH18" s="39">
        <v>48.0</v>
      </c>
      <c r="AI18" s="40">
        <v>34.0</v>
      </c>
      <c r="AJ18" s="40">
        <f t="shared" si="19"/>
        <v>82</v>
      </c>
      <c r="AK18" s="34" t="str">
        <f t="shared" si="20"/>
        <v>9</v>
      </c>
      <c r="AL18" s="41">
        <f t="shared" si="21"/>
        <v>27</v>
      </c>
      <c r="AM18" s="39">
        <v>49.0</v>
      </c>
      <c r="AN18" s="40">
        <v>39.0</v>
      </c>
      <c r="AO18" s="40">
        <f t="shared" si="22"/>
        <v>88</v>
      </c>
      <c r="AP18" s="34" t="str">
        <f t="shared" si="23"/>
        <v>9</v>
      </c>
      <c r="AQ18" s="42">
        <f t="shared" si="24"/>
        <v>27</v>
      </c>
      <c r="AR18" s="36">
        <f t="shared" si="25"/>
        <v>624</v>
      </c>
      <c r="AS18" s="36">
        <f t="shared" si="26"/>
        <v>78</v>
      </c>
      <c r="AT18" s="37">
        <f t="shared" si="27"/>
        <v>178</v>
      </c>
      <c r="AU18" s="37">
        <f t="shared" si="28"/>
        <v>8.9</v>
      </c>
      <c r="AV18" s="38" t="str">
        <f t="shared" si="29"/>
        <v>PASS</v>
      </c>
      <c r="AW18" s="38" t="str">
        <f t="shared" si="30"/>
        <v>FCD</v>
      </c>
      <c r="AX18" s="38" t="str">
        <f t="shared" si="31"/>
        <v>FCD</v>
      </c>
    </row>
    <row r="19" ht="15.75" customHeight="1">
      <c r="A19" s="27">
        <v>15.0</v>
      </c>
      <c r="B19" s="28" t="s">
        <v>55</v>
      </c>
      <c r="C19" s="29" t="s">
        <v>56</v>
      </c>
      <c r="D19" s="39">
        <v>47.0</v>
      </c>
      <c r="E19" s="40">
        <v>32.0</v>
      </c>
      <c r="F19" s="40">
        <f t="shared" si="1"/>
        <v>79</v>
      </c>
      <c r="G19" s="32" t="str">
        <f t="shared" si="2"/>
        <v>8</v>
      </c>
      <c r="H19" s="41">
        <f t="shared" si="3"/>
        <v>32</v>
      </c>
      <c r="I19" s="39">
        <v>47.0</v>
      </c>
      <c r="J19" s="40">
        <v>32.0</v>
      </c>
      <c r="K19" s="40">
        <f t="shared" si="4"/>
        <v>79</v>
      </c>
      <c r="L19" s="34" t="str">
        <f t="shared" si="5"/>
        <v>8</v>
      </c>
      <c r="M19" s="41">
        <f t="shared" si="6"/>
        <v>32</v>
      </c>
      <c r="N19" s="39">
        <v>46.0</v>
      </c>
      <c r="O19" s="40">
        <v>31.0</v>
      </c>
      <c r="P19" s="40">
        <f t="shared" si="7"/>
        <v>77</v>
      </c>
      <c r="Q19" s="34" t="str">
        <f t="shared" si="8"/>
        <v>8</v>
      </c>
      <c r="R19" s="41">
        <f t="shared" si="9"/>
        <v>24</v>
      </c>
      <c r="S19" s="39">
        <v>41.0</v>
      </c>
      <c r="T19" s="40">
        <v>30.0</v>
      </c>
      <c r="U19" s="40">
        <f t="shared" si="10"/>
        <v>71</v>
      </c>
      <c r="V19" s="34" t="str">
        <f t="shared" si="11"/>
        <v>8</v>
      </c>
      <c r="W19" s="41">
        <f t="shared" si="12"/>
        <v>8</v>
      </c>
      <c r="X19" s="39">
        <v>29.0</v>
      </c>
      <c r="Y19" s="40">
        <v>22.0</v>
      </c>
      <c r="Z19" s="40">
        <f t="shared" si="13"/>
        <v>51</v>
      </c>
      <c r="AA19" s="34" t="str">
        <f t="shared" si="14"/>
        <v>5</v>
      </c>
      <c r="AB19" s="41">
        <f t="shared" si="15"/>
        <v>5</v>
      </c>
      <c r="AC19" s="39">
        <v>36.0</v>
      </c>
      <c r="AD19" s="40">
        <v>26.0</v>
      </c>
      <c r="AE19" s="40">
        <f t="shared" si="16"/>
        <v>62</v>
      </c>
      <c r="AF19" s="34" t="str">
        <f t="shared" si="17"/>
        <v>7</v>
      </c>
      <c r="AG19" s="41">
        <f t="shared" si="18"/>
        <v>7</v>
      </c>
      <c r="AH19" s="39">
        <v>42.0</v>
      </c>
      <c r="AI19" s="40">
        <v>27.0</v>
      </c>
      <c r="AJ19" s="40">
        <f t="shared" si="19"/>
        <v>69</v>
      </c>
      <c r="AK19" s="34" t="str">
        <f t="shared" si="20"/>
        <v>7</v>
      </c>
      <c r="AL19" s="41">
        <f t="shared" si="21"/>
        <v>21</v>
      </c>
      <c r="AM19" s="39">
        <v>41.0</v>
      </c>
      <c r="AN19" s="40">
        <v>24.0</v>
      </c>
      <c r="AO19" s="40">
        <f t="shared" si="22"/>
        <v>65</v>
      </c>
      <c r="AP19" s="34" t="str">
        <f t="shared" si="23"/>
        <v>7</v>
      </c>
      <c r="AQ19" s="42">
        <f t="shared" si="24"/>
        <v>21</v>
      </c>
      <c r="AR19" s="36">
        <f t="shared" si="25"/>
        <v>553</v>
      </c>
      <c r="AS19" s="36">
        <f t="shared" si="26"/>
        <v>69.13</v>
      </c>
      <c r="AT19" s="37">
        <f t="shared" si="27"/>
        <v>150</v>
      </c>
      <c r="AU19" s="37">
        <f t="shared" si="28"/>
        <v>7.5</v>
      </c>
      <c r="AV19" s="38" t="str">
        <f t="shared" si="29"/>
        <v>PASS</v>
      </c>
      <c r="AW19" s="38" t="str">
        <f t="shared" si="30"/>
        <v>FC</v>
      </c>
      <c r="AX19" s="38" t="str">
        <f t="shared" si="31"/>
        <v>FC</v>
      </c>
    </row>
    <row r="20" ht="15.75" customHeight="1">
      <c r="A20" s="27">
        <v>16.0</v>
      </c>
      <c r="B20" s="28" t="s">
        <v>57</v>
      </c>
      <c r="C20" s="29" t="s">
        <v>58</v>
      </c>
      <c r="D20" s="39">
        <v>42.0</v>
      </c>
      <c r="E20" s="40">
        <v>29.0</v>
      </c>
      <c r="F20" s="40">
        <f t="shared" si="1"/>
        <v>71</v>
      </c>
      <c r="G20" s="32" t="str">
        <f t="shared" si="2"/>
        <v>8</v>
      </c>
      <c r="H20" s="41">
        <f t="shared" si="3"/>
        <v>32</v>
      </c>
      <c r="I20" s="39">
        <v>40.0</v>
      </c>
      <c r="J20" s="40">
        <v>29.0</v>
      </c>
      <c r="K20" s="40">
        <f t="shared" si="4"/>
        <v>69</v>
      </c>
      <c r="L20" s="34" t="str">
        <f t="shared" si="5"/>
        <v>7</v>
      </c>
      <c r="M20" s="41">
        <f t="shared" si="6"/>
        <v>28</v>
      </c>
      <c r="N20" s="39">
        <v>49.0</v>
      </c>
      <c r="O20" s="40">
        <v>26.0</v>
      </c>
      <c r="P20" s="40">
        <f t="shared" si="7"/>
        <v>75</v>
      </c>
      <c r="Q20" s="34" t="str">
        <f t="shared" si="8"/>
        <v>8</v>
      </c>
      <c r="R20" s="41">
        <f t="shared" si="9"/>
        <v>24</v>
      </c>
      <c r="S20" s="39">
        <v>43.0</v>
      </c>
      <c r="T20" s="40">
        <v>23.0</v>
      </c>
      <c r="U20" s="40">
        <f t="shared" si="10"/>
        <v>66</v>
      </c>
      <c r="V20" s="34" t="str">
        <f t="shared" si="11"/>
        <v>7</v>
      </c>
      <c r="W20" s="41">
        <f t="shared" si="12"/>
        <v>7</v>
      </c>
      <c r="X20" s="39">
        <v>36.0</v>
      </c>
      <c r="Y20" s="40">
        <v>22.0</v>
      </c>
      <c r="Z20" s="40">
        <f t="shared" si="13"/>
        <v>58</v>
      </c>
      <c r="AA20" s="34" t="str">
        <f t="shared" si="14"/>
        <v>6</v>
      </c>
      <c r="AB20" s="41">
        <f t="shared" si="15"/>
        <v>6</v>
      </c>
      <c r="AC20" s="39">
        <v>35.0</v>
      </c>
      <c r="AD20" s="40">
        <v>19.0</v>
      </c>
      <c r="AE20" s="40">
        <f t="shared" si="16"/>
        <v>54</v>
      </c>
      <c r="AF20" s="34" t="str">
        <f t="shared" si="17"/>
        <v>5</v>
      </c>
      <c r="AG20" s="41">
        <f t="shared" si="18"/>
        <v>5</v>
      </c>
      <c r="AH20" s="39">
        <v>44.0</v>
      </c>
      <c r="AI20" s="40">
        <v>23.0</v>
      </c>
      <c r="AJ20" s="40">
        <f t="shared" si="19"/>
        <v>67</v>
      </c>
      <c r="AK20" s="34" t="str">
        <f t="shared" si="20"/>
        <v>7</v>
      </c>
      <c r="AL20" s="41">
        <f t="shared" si="21"/>
        <v>21</v>
      </c>
      <c r="AM20" s="39">
        <v>46.0</v>
      </c>
      <c r="AN20" s="40">
        <v>29.0</v>
      </c>
      <c r="AO20" s="40">
        <f t="shared" si="22"/>
        <v>75</v>
      </c>
      <c r="AP20" s="34" t="str">
        <f t="shared" si="23"/>
        <v>8</v>
      </c>
      <c r="AQ20" s="42">
        <f t="shared" si="24"/>
        <v>24</v>
      </c>
      <c r="AR20" s="36">
        <f t="shared" si="25"/>
        <v>535</v>
      </c>
      <c r="AS20" s="36">
        <f t="shared" si="26"/>
        <v>66.88</v>
      </c>
      <c r="AT20" s="37">
        <f t="shared" si="27"/>
        <v>147</v>
      </c>
      <c r="AU20" s="37">
        <f t="shared" si="28"/>
        <v>7.35</v>
      </c>
      <c r="AV20" s="38" t="str">
        <f t="shared" si="29"/>
        <v>PASS</v>
      </c>
      <c r="AW20" s="38" t="str">
        <f t="shared" si="30"/>
        <v>FC</v>
      </c>
      <c r="AX20" s="38" t="str">
        <f t="shared" si="31"/>
        <v>FC</v>
      </c>
    </row>
    <row r="21" ht="15.75" customHeight="1">
      <c r="A21" s="27">
        <v>17.0</v>
      </c>
      <c r="B21" s="28" t="s">
        <v>59</v>
      </c>
      <c r="C21" s="29" t="s">
        <v>60</v>
      </c>
      <c r="D21" s="39">
        <v>46.0</v>
      </c>
      <c r="E21" s="40">
        <v>46.0</v>
      </c>
      <c r="F21" s="40">
        <f t="shared" si="1"/>
        <v>92</v>
      </c>
      <c r="G21" s="32" t="str">
        <f t="shared" si="2"/>
        <v>10</v>
      </c>
      <c r="H21" s="41">
        <f t="shared" si="3"/>
        <v>40</v>
      </c>
      <c r="I21" s="39">
        <v>46.0</v>
      </c>
      <c r="J21" s="40">
        <v>42.0</v>
      </c>
      <c r="K21" s="40">
        <f t="shared" si="4"/>
        <v>88</v>
      </c>
      <c r="L21" s="34" t="str">
        <f t="shared" si="5"/>
        <v>9</v>
      </c>
      <c r="M21" s="41">
        <f t="shared" si="6"/>
        <v>36</v>
      </c>
      <c r="N21" s="39">
        <v>46.0</v>
      </c>
      <c r="O21" s="40">
        <v>37.0</v>
      </c>
      <c r="P21" s="40">
        <f t="shared" si="7"/>
        <v>83</v>
      </c>
      <c r="Q21" s="34" t="str">
        <f t="shared" si="8"/>
        <v>9</v>
      </c>
      <c r="R21" s="41">
        <f t="shared" si="9"/>
        <v>27</v>
      </c>
      <c r="S21" s="39">
        <v>48.0</v>
      </c>
      <c r="T21" s="40">
        <v>33.0</v>
      </c>
      <c r="U21" s="40">
        <f t="shared" si="10"/>
        <v>81</v>
      </c>
      <c r="V21" s="34" t="str">
        <f t="shared" si="11"/>
        <v>9</v>
      </c>
      <c r="W21" s="41">
        <f t="shared" si="12"/>
        <v>9</v>
      </c>
      <c r="X21" s="39">
        <v>39.0</v>
      </c>
      <c r="Y21" s="40">
        <v>23.0</v>
      </c>
      <c r="Z21" s="40">
        <f t="shared" si="13"/>
        <v>62</v>
      </c>
      <c r="AA21" s="34" t="str">
        <f t="shared" si="14"/>
        <v>7</v>
      </c>
      <c r="AB21" s="41">
        <f t="shared" si="15"/>
        <v>7</v>
      </c>
      <c r="AC21" s="39">
        <v>38.0</v>
      </c>
      <c r="AD21" s="40">
        <v>23.0</v>
      </c>
      <c r="AE21" s="40">
        <f t="shared" si="16"/>
        <v>61</v>
      </c>
      <c r="AF21" s="34" t="str">
        <f t="shared" si="17"/>
        <v>7</v>
      </c>
      <c r="AG21" s="41">
        <f t="shared" si="18"/>
        <v>7</v>
      </c>
      <c r="AH21" s="39">
        <v>47.0</v>
      </c>
      <c r="AI21" s="40">
        <v>40.0</v>
      </c>
      <c r="AJ21" s="40">
        <f t="shared" si="19"/>
        <v>87</v>
      </c>
      <c r="AK21" s="34" t="str">
        <f t="shared" si="20"/>
        <v>9</v>
      </c>
      <c r="AL21" s="41">
        <f t="shared" si="21"/>
        <v>27</v>
      </c>
      <c r="AM21" s="39">
        <v>49.0</v>
      </c>
      <c r="AN21" s="40">
        <v>29.0</v>
      </c>
      <c r="AO21" s="40">
        <f t="shared" si="22"/>
        <v>78</v>
      </c>
      <c r="AP21" s="34" t="str">
        <f t="shared" si="23"/>
        <v>8</v>
      </c>
      <c r="AQ21" s="42">
        <f t="shared" si="24"/>
        <v>24</v>
      </c>
      <c r="AR21" s="36">
        <f t="shared" si="25"/>
        <v>632</v>
      </c>
      <c r="AS21" s="36">
        <f t="shared" si="26"/>
        <v>79</v>
      </c>
      <c r="AT21" s="37">
        <f t="shared" si="27"/>
        <v>177</v>
      </c>
      <c r="AU21" s="37">
        <f t="shared" si="28"/>
        <v>8.85</v>
      </c>
      <c r="AV21" s="38" t="str">
        <f t="shared" si="29"/>
        <v>PASS</v>
      </c>
      <c r="AW21" s="38" t="str">
        <f t="shared" si="30"/>
        <v>FCD</v>
      </c>
      <c r="AX21" s="38" t="str">
        <f t="shared" si="31"/>
        <v>FCD</v>
      </c>
    </row>
    <row r="22" ht="15.75" customHeight="1">
      <c r="A22" s="27">
        <v>18.0</v>
      </c>
      <c r="B22" s="28" t="s">
        <v>61</v>
      </c>
      <c r="C22" s="29" t="s">
        <v>62</v>
      </c>
      <c r="D22" s="39">
        <v>48.0</v>
      </c>
      <c r="E22" s="40">
        <v>39.0</v>
      </c>
      <c r="F22" s="40">
        <f t="shared" si="1"/>
        <v>87</v>
      </c>
      <c r="G22" s="32" t="str">
        <f t="shared" si="2"/>
        <v>9</v>
      </c>
      <c r="H22" s="41">
        <f t="shared" si="3"/>
        <v>36</v>
      </c>
      <c r="I22" s="39">
        <v>48.0</v>
      </c>
      <c r="J22" s="40">
        <v>43.0</v>
      </c>
      <c r="K22" s="40">
        <f t="shared" si="4"/>
        <v>91</v>
      </c>
      <c r="L22" s="34" t="str">
        <f t="shared" si="5"/>
        <v>10</v>
      </c>
      <c r="M22" s="41">
        <f t="shared" si="6"/>
        <v>40</v>
      </c>
      <c r="N22" s="39">
        <v>45.0</v>
      </c>
      <c r="O22" s="40">
        <v>19.0</v>
      </c>
      <c r="P22" s="40">
        <f t="shared" si="7"/>
        <v>64</v>
      </c>
      <c r="Q22" s="34" t="str">
        <f t="shared" si="8"/>
        <v>7</v>
      </c>
      <c r="R22" s="41">
        <f t="shared" si="9"/>
        <v>21</v>
      </c>
      <c r="S22" s="39">
        <v>35.0</v>
      </c>
      <c r="T22" s="40">
        <v>35.0</v>
      </c>
      <c r="U22" s="40">
        <f t="shared" si="10"/>
        <v>70</v>
      </c>
      <c r="V22" s="34" t="str">
        <f t="shared" si="11"/>
        <v>8</v>
      </c>
      <c r="W22" s="41">
        <f t="shared" si="12"/>
        <v>8</v>
      </c>
      <c r="X22" s="39">
        <v>34.0</v>
      </c>
      <c r="Y22" s="40">
        <v>18.0</v>
      </c>
      <c r="Z22" s="40">
        <f t="shared" si="13"/>
        <v>52</v>
      </c>
      <c r="AA22" s="34" t="str">
        <f t="shared" si="14"/>
        <v>5</v>
      </c>
      <c r="AB22" s="41">
        <f t="shared" si="15"/>
        <v>5</v>
      </c>
      <c r="AC22" s="39">
        <v>35.0</v>
      </c>
      <c r="AD22" s="40">
        <v>28.0</v>
      </c>
      <c r="AE22" s="40">
        <f t="shared" si="16"/>
        <v>63</v>
      </c>
      <c r="AF22" s="34" t="str">
        <f t="shared" si="17"/>
        <v>7</v>
      </c>
      <c r="AG22" s="41">
        <f t="shared" si="18"/>
        <v>7</v>
      </c>
      <c r="AH22" s="39">
        <v>48.0</v>
      </c>
      <c r="AI22" s="40">
        <v>32.0</v>
      </c>
      <c r="AJ22" s="40">
        <f t="shared" si="19"/>
        <v>80</v>
      </c>
      <c r="AK22" s="34" t="str">
        <f t="shared" si="20"/>
        <v>9</v>
      </c>
      <c r="AL22" s="41">
        <f t="shared" si="21"/>
        <v>27</v>
      </c>
      <c r="AM22" s="39">
        <v>49.0</v>
      </c>
      <c r="AN22" s="40">
        <v>36.0</v>
      </c>
      <c r="AO22" s="40">
        <f t="shared" si="22"/>
        <v>85</v>
      </c>
      <c r="AP22" s="34" t="str">
        <f t="shared" si="23"/>
        <v>9</v>
      </c>
      <c r="AQ22" s="42">
        <f t="shared" si="24"/>
        <v>27</v>
      </c>
      <c r="AR22" s="36">
        <f t="shared" si="25"/>
        <v>592</v>
      </c>
      <c r="AS22" s="36">
        <f t="shared" si="26"/>
        <v>74</v>
      </c>
      <c r="AT22" s="37">
        <f t="shared" si="27"/>
        <v>171</v>
      </c>
      <c r="AU22" s="37">
        <f t="shared" si="28"/>
        <v>8.55</v>
      </c>
      <c r="AV22" s="38" t="str">
        <f t="shared" si="29"/>
        <v>PASS</v>
      </c>
      <c r="AW22" s="38" t="str">
        <f t="shared" si="30"/>
        <v>FCD</v>
      </c>
      <c r="AX22" s="38" t="str">
        <f t="shared" si="31"/>
        <v>FCD</v>
      </c>
    </row>
    <row r="23" ht="15.75" customHeight="1">
      <c r="A23" s="27">
        <v>19.0</v>
      </c>
      <c r="B23" s="28" t="s">
        <v>63</v>
      </c>
      <c r="C23" s="29" t="s">
        <v>64</v>
      </c>
      <c r="D23" s="39">
        <v>49.0</v>
      </c>
      <c r="E23" s="40">
        <v>50.0</v>
      </c>
      <c r="F23" s="40">
        <f t="shared" si="1"/>
        <v>99</v>
      </c>
      <c r="G23" s="32" t="str">
        <f t="shared" si="2"/>
        <v>10</v>
      </c>
      <c r="H23" s="41">
        <f t="shared" si="3"/>
        <v>40</v>
      </c>
      <c r="I23" s="39">
        <v>47.0</v>
      </c>
      <c r="J23" s="40">
        <v>40.0</v>
      </c>
      <c r="K23" s="40">
        <f t="shared" si="4"/>
        <v>87</v>
      </c>
      <c r="L23" s="34" t="str">
        <f t="shared" si="5"/>
        <v>9</v>
      </c>
      <c r="M23" s="41">
        <f t="shared" si="6"/>
        <v>36</v>
      </c>
      <c r="N23" s="39">
        <v>47.0</v>
      </c>
      <c r="O23" s="40">
        <v>35.0</v>
      </c>
      <c r="P23" s="40">
        <f t="shared" si="7"/>
        <v>82</v>
      </c>
      <c r="Q23" s="34" t="str">
        <f t="shared" si="8"/>
        <v>9</v>
      </c>
      <c r="R23" s="41">
        <f t="shared" si="9"/>
        <v>27</v>
      </c>
      <c r="S23" s="39">
        <v>35.0</v>
      </c>
      <c r="T23" s="40">
        <v>29.0</v>
      </c>
      <c r="U23" s="40">
        <f t="shared" si="10"/>
        <v>64</v>
      </c>
      <c r="V23" s="34" t="str">
        <f t="shared" si="11"/>
        <v>7</v>
      </c>
      <c r="W23" s="41">
        <f t="shared" si="12"/>
        <v>7</v>
      </c>
      <c r="X23" s="39">
        <v>36.0</v>
      </c>
      <c r="Y23" s="40">
        <v>21.0</v>
      </c>
      <c r="Z23" s="40">
        <f t="shared" si="13"/>
        <v>57</v>
      </c>
      <c r="AA23" s="34" t="str">
        <f t="shared" si="14"/>
        <v>6</v>
      </c>
      <c r="AB23" s="41">
        <f t="shared" si="15"/>
        <v>6</v>
      </c>
      <c r="AC23" s="39">
        <v>33.0</v>
      </c>
      <c r="AD23" s="40">
        <v>25.0</v>
      </c>
      <c r="AE23" s="40">
        <f t="shared" si="16"/>
        <v>58</v>
      </c>
      <c r="AF23" s="34" t="str">
        <f t="shared" si="17"/>
        <v>6</v>
      </c>
      <c r="AG23" s="41">
        <f t="shared" si="18"/>
        <v>6</v>
      </c>
      <c r="AH23" s="39">
        <v>41.0</v>
      </c>
      <c r="AI23" s="40">
        <v>38.0</v>
      </c>
      <c r="AJ23" s="40">
        <f t="shared" si="19"/>
        <v>79</v>
      </c>
      <c r="AK23" s="34" t="str">
        <f t="shared" si="20"/>
        <v>8</v>
      </c>
      <c r="AL23" s="41">
        <f t="shared" si="21"/>
        <v>24</v>
      </c>
      <c r="AM23" s="39">
        <v>47.0</v>
      </c>
      <c r="AN23" s="40">
        <v>39.0</v>
      </c>
      <c r="AO23" s="40">
        <f t="shared" si="22"/>
        <v>86</v>
      </c>
      <c r="AP23" s="34" t="str">
        <f t="shared" si="23"/>
        <v>9</v>
      </c>
      <c r="AQ23" s="42">
        <f t="shared" si="24"/>
        <v>27</v>
      </c>
      <c r="AR23" s="36">
        <f t="shared" si="25"/>
        <v>612</v>
      </c>
      <c r="AS23" s="36">
        <f t="shared" si="26"/>
        <v>76.5</v>
      </c>
      <c r="AT23" s="37">
        <f t="shared" si="27"/>
        <v>173</v>
      </c>
      <c r="AU23" s="37">
        <f t="shared" si="28"/>
        <v>8.65</v>
      </c>
      <c r="AV23" s="38" t="str">
        <f t="shared" si="29"/>
        <v>PASS</v>
      </c>
      <c r="AW23" s="38" t="str">
        <f t="shared" si="30"/>
        <v>FCD</v>
      </c>
      <c r="AX23" s="38" t="str">
        <f t="shared" si="31"/>
        <v>FCD</v>
      </c>
    </row>
    <row r="24" ht="15.75" customHeight="1">
      <c r="A24" s="27">
        <v>20.0</v>
      </c>
      <c r="B24" s="28" t="s">
        <v>65</v>
      </c>
      <c r="C24" s="29" t="s">
        <v>66</v>
      </c>
      <c r="D24" s="39">
        <v>44.0</v>
      </c>
      <c r="E24" s="40">
        <v>30.0</v>
      </c>
      <c r="F24" s="40">
        <f t="shared" si="1"/>
        <v>74</v>
      </c>
      <c r="G24" s="32" t="str">
        <f t="shared" si="2"/>
        <v>8</v>
      </c>
      <c r="H24" s="41">
        <f t="shared" si="3"/>
        <v>32</v>
      </c>
      <c r="I24" s="39">
        <v>46.0</v>
      </c>
      <c r="J24" s="40">
        <v>28.0</v>
      </c>
      <c r="K24" s="40">
        <f t="shared" si="4"/>
        <v>74</v>
      </c>
      <c r="L24" s="34" t="str">
        <f t="shared" si="5"/>
        <v>8</v>
      </c>
      <c r="M24" s="41">
        <f t="shared" si="6"/>
        <v>32</v>
      </c>
      <c r="N24" s="39">
        <v>39.0</v>
      </c>
      <c r="O24" s="40">
        <v>22.0</v>
      </c>
      <c r="P24" s="40">
        <f t="shared" si="7"/>
        <v>61</v>
      </c>
      <c r="Q24" s="34" t="str">
        <f t="shared" si="8"/>
        <v>7</v>
      </c>
      <c r="R24" s="41">
        <f t="shared" si="9"/>
        <v>21</v>
      </c>
      <c r="S24" s="39">
        <v>39.0</v>
      </c>
      <c r="T24" s="40">
        <v>26.0</v>
      </c>
      <c r="U24" s="40">
        <f t="shared" si="10"/>
        <v>65</v>
      </c>
      <c r="V24" s="34" t="str">
        <f t="shared" si="11"/>
        <v>7</v>
      </c>
      <c r="W24" s="41">
        <f t="shared" si="12"/>
        <v>7</v>
      </c>
      <c r="X24" s="39">
        <v>35.0</v>
      </c>
      <c r="Y24" s="40">
        <v>25.0</v>
      </c>
      <c r="Z24" s="40">
        <f t="shared" si="13"/>
        <v>60</v>
      </c>
      <c r="AA24" s="34" t="str">
        <f t="shared" si="14"/>
        <v>7</v>
      </c>
      <c r="AB24" s="41">
        <f t="shared" si="15"/>
        <v>7</v>
      </c>
      <c r="AC24" s="39">
        <v>32.0</v>
      </c>
      <c r="AD24" s="40">
        <v>24.0</v>
      </c>
      <c r="AE24" s="40">
        <f t="shared" si="16"/>
        <v>56</v>
      </c>
      <c r="AF24" s="34" t="str">
        <f t="shared" si="17"/>
        <v>6</v>
      </c>
      <c r="AG24" s="41">
        <f t="shared" si="18"/>
        <v>6</v>
      </c>
      <c r="AH24" s="39">
        <v>37.0</v>
      </c>
      <c r="AI24" s="40">
        <v>18.0</v>
      </c>
      <c r="AJ24" s="40">
        <f t="shared" si="19"/>
        <v>55</v>
      </c>
      <c r="AK24" s="34" t="str">
        <f t="shared" si="20"/>
        <v>6</v>
      </c>
      <c r="AL24" s="41">
        <f t="shared" si="21"/>
        <v>18</v>
      </c>
      <c r="AM24" s="39">
        <v>40.0</v>
      </c>
      <c r="AN24" s="40">
        <v>18.0</v>
      </c>
      <c r="AO24" s="40">
        <f t="shared" si="22"/>
        <v>58</v>
      </c>
      <c r="AP24" s="34" t="str">
        <f t="shared" si="23"/>
        <v>6</v>
      </c>
      <c r="AQ24" s="42">
        <f t="shared" si="24"/>
        <v>18</v>
      </c>
      <c r="AR24" s="36">
        <f t="shared" si="25"/>
        <v>503</v>
      </c>
      <c r="AS24" s="36">
        <f t="shared" si="26"/>
        <v>62.88</v>
      </c>
      <c r="AT24" s="37">
        <f t="shared" si="27"/>
        <v>141</v>
      </c>
      <c r="AU24" s="37">
        <f t="shared" si="28"/>
        <v>7.05</v>
      </c>
      <c r="AV24" s="38" t="str">
        <f t="shared" si="29"/>
        <v>PASS</v>
      </c>
      <c r="AW24" s="38" t="str">
        <f t="shared" si="30"/>
        <v>FC</v>
      </c>
      <c r="AX24" s="38" t="str">
        <f t="shared" si="31"/>
        <v>FC</v>
      </c>
    </row>
    <row r="25" ht="15.75" customHeight="1">
      <c r="A25" s="27">
        <v>21.0</v>
      </c>
      <c r="B25" s="28" t="s">
        <v>67</v>
      </c>
      <c r="C25" s="29" t="s">
        <v>68</v>
      </c>
      <c r="D25" s="39">
        <v>50.0</v>
      </c>
      <c r="E25" s="40">
        <v>45.0</v>
      </c>
      <c r="F25" s="40">
        <f t="shared" si="1"/>
        <v>95</v>
      </c>
      <c r="G25" s="32" t="str">
        <f t="shared" si="2"/>
        <v>10</v>
      </c>
      <c r="H25" s="41">
        <f t="shared" si="3"/>
        <v>40</v>
      </c>
      <c r="I25" s="39">
        <v>47.0</v>
      </c>
      <c r="J25" s="40">
        <v>47.0</v>
      </c>
      <c r="K25" s="40">
        <f t="shared" si="4"/>
        <v>94</v>
      </c>
      <c r="L25" s="34" t="str">
        <f t="shared" si="5"/>
        <v>10</v>
      </c>
      <c r="M25" s="41">
        <f t="shared" si="6"/>
        <v>40</v>
      </c>
      <c r="N25" s="39">
        <v>49.0</v>
      </c>
      <c r="O25" s="40">
        <v>25.0</v>
      </c>
      <c r="P25" s="40">
        <f t="shared" si="7"/>
        <v>74</v>
      </c>
      <c r="Q25" s="34" t="str">
        <f t="shared" si="8"/>
        <v>8</v>
      </c>
      <c r="R25" s="41">
        <f t="shared" si="9"/>
        <v>24</v>
      </c>
      <c r="S25" s="39">
        <v>39.0</v>
      </c>
      <c r="T25" s="40">
        <v>29.0</v>
      </c>
      <c r="U25" s="40">
        <f t="shared" si="10"/>
        <v>68</v>
      </c>
      <c r="V25" s="34" t="str">
        <f t="shared" si="11"/>
        <v>7</v>
      </c>
      <c r="W25" s="41">
        <f t="shared" si="12"/>
        <v>7</v>
      </c>
      <c r="X25" s="39">
        <v>40.0</v>
      </c>
      <c r="Y25" s="40">
        <v>32.0</v>
      </c>
      <c r="Z25" s="40">
        <f t="shared" si="13"/>
        <v>72</v>
      </c>
      <c r="AA25" s="34" t="str">
        <f t="shared" si="14"/>
        <v>8</v>
      </c>
      <c r="AB25" s="41">
        <f t="shared" si="15"/>
        <v>8</v>
      </c>
      <c r="AC25" s="39">
        <v>35.0</v>
      </c>
      <c r="AD25" s="40">
        <v>27.0</v>
      </c>
      <c r="AE25" s="40">
        <f t="shared" si="16"/>
        <v>62</v>
      </c>
      <c r="AF25" s="34" t="str">
        <f t="shared" si="17"/>
        <v>7</v>
      </c>
      <c r="AG25" s="41">
        <f t="shared" si="18"/>
        <v>7</v>
      </c>
      <c r="AH25" s="39">
        <v>48.0</v>
      </c>
      <c r="AI25" s="40">
        <v>28.0</v>
      </c>
      <c r="AJ25" s="40">
        <f t="shared" si="19"/>
        <v>76</v>
      </c>
      <c r="AK25" s="34" t="str">
        <f t="shared" si="20"/>
        <v>8</v>
      </c>
      <c r="AL25" s="41">
        <f t="shared" si="21"/>
        <v>24</v>
      </c>
      <c r="AM25" s="39">
        <v>48.0</v>
      </c>
      <c r="AN25" s="40">
        <v>43.0</v>
      </c>
      <c r="AO25" s="40">
        <f t="shared" si="22"/>
        <v>91</v>
      </c>
      <c r="AP25" s="34" t="str">
        <f t="shared" si="23"/>
        <v>10</v>
      </c>
      <c r="AQ25" s="42">
        <f t="shared" si="24"/>
        <v>30</v>
      </c>
      <c r="AR25" s="36">
        <f t="shared" si="25"/>
        <v>632</v>
      </c>
      <c r="AS25" s="36">
        <f t="shared" si="26"/>
        <v>79</v>
      </c>
      <c r="AT25" s="37">
        <f t="shared" si="27"/>
        <v>180</v>
      </c>
      <c r="AU25" s="37">
        <f t="shared" si="28"/>
        <v>9</v>
      </c>
      <c r="AV25" s="38" t="str">
        <f t="shared" si="29"/>
        <v>PASS</v>
      </c>
      <c r="AW25" s="38" t="str">
        <f t="shared" si="30"/>
        <v>FCD</v>
      </c>
      <c r="AX25" s="38" t="str">
        <f t="shared" si="31"/>
        <v>FCD</v>
      </c>
    </row>
    <row r="26" ht="15.75" customHeight="1">
      <c r="A26" s="27">
        <v>22.0</v>
      </c>
      <c r="B26" s="28" t="s">
        <v>69</v>
      </c>
      <c r="C26" s="29" t="s">
        <v>70</v>
      </c>
      <c r="D26" s="39">
        <v>41.0</v>
      </c>
      <c r="E26" s="40">
        <v>31.0</v>
      </c>
      <c r="F26" s="40">
        <f t="shared" si="1"/>
        <v>72</v>
      </c>
      <c r="G26" s="32" t="str">
        <f t="shared" si="2"/>
        <v>8</v>
      </c>
      <c r="H26" s="41">
        <f t="shared" si="3"/>
        <v>32</v>
      </c>
      <c r="I26" s="39">
        <v>42.0</v>
      </c>
      <c r="J26" s="40">
        <v>31.0</v>
      </c>
      <c r="K26" s="40">
        <f t="shared" si="4"/>
        <v>73</v>
      </c>
      <c r="L26" s="34" t="str">
        <f t="shared" si="5"/>
        <v>8</v>
      </c>
      <c r="M26" s="41">
        <f t="shared" si="6"/>
        <v>32</v>
      </c>
      <c r="N26" s="39">
        <v>43.0</v>
      </c>
      <c r="O26" s="40">
        <v>22.0</v>
      </c>
      <c r="P26" s="40">
        <f t="shared" si="7"/>
        <v>65</v>
      </c>
      <c r="Q26" s="34" t="str">
        <f t="shared" si="8"/>
        <v>7</v>
      </c>
      <c r="R26" s="41">
        <f t="shared" si="9"/>
        <v>21</v>
      </c>
      <c r="S26" s="39">
        <v>36.0</v>
      </c>
      <c r="T26" s="40">
        <v>31.0</v>
      </c>
      <c r="U26" s="40">
        <f t="shared" si="10"/>
        <v>67</v>
      </c>
      <c r="V26" s="34" t="str">
        <f t="shared" si="11"/>
        <v>7</v>
      </c>
      <c r="W26" s="41">
        <f t="shared" si="12"/>
        <v>7</v>
      </c>
      <c r="X26" s="39">
        <v>42.0</v>
      </c>
      <c r="Y26" s="40">
        <v>20.0</v>
      </c>
      <c r="Z26" s="40">
        <f t="shared" si="13"/>
        <v>62</v>
      </c>
      <c r="AA26" s="34" t="str">
        <f t="shared" si="14"/>
        <v>7</v>
      </c>
      <c r="AB26" s="41">
        <f t="shared" si="15"/>
        <v>7</v>
      </c>
      <c r="AC26" s="39">
        <v>34.0</v>
      </c>
      <c r="AD26" s="40">
        <v>30.0</v>
      </c>
      <c r="AE26" s="40">
        <f t="shared" si="16"/>
        <v>64</v>
      </c>
      <c r="AF26" s="34" t="str">
        <f t="shared" si="17"/>
        <v>7</v>
      </c>
      <c r="AG26" s="41">
        <f t="shared" si="18"/>
        <v>7</v>
      </c>
      <c r="AH26" s="39">
        <v>47.0</v>
      </c>
      <c r="AI26" s="40">
        <v>28.0</v>
      </c>
      <c r="AJ26" s="40">
        <f t="shared" si="19"/>
        <v>75</v>
      </c>
      <c r="AK26" s="34" t="str">
        <f t="shared" si="20"/>
        <v>8</v>
      </c>
      <c r="AL26" s="41">
        <f t="shared" si="21"/>
        <v>24</v>
      </c>
      <c r="AM26" s="39">
        <v>46.0</v>
      </c>
      <c r="AN26" s="40">
        <v>38.0</v>
      </c>
      <c r="AO26" s="40">
        <f t="shared" si="22"/>
        <v>84</v>
      </c>
      <c r="AP26" s="34" t="str">
        <f t="shared" si="23"/>
        <v>9</v>
      </c>
      <c r="AQ26" s="42">
        <f t="shared" si="24"/>
        <v>27</v>
      </c>
      <c r="AR26" s="36">
        <f t="shared" si="25"/>
        <v>562</v>
      </c>
      <c r="AS26" s="36">
        <f t="shared" si="26"/>
        <v>70.25</v>
      </c>
      <c r="AT26" s="37">
        <f t="shared" si="27"/>
        <v>157</v>
      </c>
      <c r="AU26" s="37">
        <f t="shared" si="28"/>
        <v>7.85</v>
      </c>
      <c r="AV26" s="38" t="str">
        <f t="shared" si="29"/>
        <v>PASS</v>
      </c>
      <c r="AW26" s="38" t="str">
        <f t="shared" si="30"/>
        <v>FCD</v>
      </c>
      <c r="AX26" s="38" t="str">
        <f t="shared" si="31"/>
        <v>FCD</v>
      </c>
    </row>
    <row r="27" ht="15.75" customHeight="1">
      <c r="A27" s="27">
        <v>23.0</v>
      </c>
      <c r="B27" s="28" t="s">
        <v>71</v>
      </c>
      <c r="C27" s="29" t="s">
        <v>72</v>
      </c>
      <c r="D27" s="39">
        <v>50.0</v>
      </c>
      <c r="E27" s="40">
        <v>50.0</v>
      </c>
      <c r="F27" s="40">
        <f t="shared" si="1"/>
        <v>100</v>
      </c>
      <c r="G27" s="32" t="str">
        <f t="shared" si="2"/>
        <v>10</v>
      </c>
      <c r="H27" s="41">
        <f t="shared" si="3"/>
        <v>40</v>
      </c>
      <c r="I27" s="39">
        <v>49.0</v>
      </c>
      <c r="J27" s="40">
        <v>41.0</v>
      </c>
      <c r="K27" s="40">
        <f t="shared" si="4"/>
        <v>90</v>
      </c>
      <c r="L27" s="34" t="str">
        <f t="shared" si="5"/>
        <v>10</v>
      </c>
      <c r="M27" s="41">
        <f t="shared" si="6"/>
        <v>40</v>
      </c>
      <c r="N27" s="39">
        <v>48.0</v>
      </c>
      <c r="O27" s="40">
        <v>31.0</v>
      </c>
      <c r="P27" s="40">
        <f t="shared" si="7"/>
        <v>79</v>
      </c>
      <c r="Q27" s="34" t="str">
        <f t="shared" si="8"/>
        <v>8</v>
      </c>
      <c r="R27" s="41">
        <f t="shared" si="9"/>
        <v>24</v>
      </c>
      <c r="S27" s="39">
        <v>44.0</v>
      </c>
      <c r="T27" s="40">
        <v>33.0</v>
      </c>
      <c r="U27" s="40">
        <f t="shared" si="10"/>
        <v>77</v>
      </c>
      <c r="V27" s="34" t="str">
        <f t="shared" si="11"/>
        <v>8</v>
      </c>
      <c r="W27" s="41">
        <f t="shared" si="12"/>
        <v>8</v>
      </c>
      <c r="X27" s="39">
        <v>39.0</v>
      </c>
      <c r="Y27" s="40">
        <v>34.0</v>
      </c>
      <c r="Z27" s="40">
        <f t="shared" si="13"/>
        <v>73</v>
      </c>
      <c r="AA27" s="34" t="str">
        <f t="shared" si="14"/>
        <v>8</v>
      </c>
      <c r="AB27" s="41">
        <f t="shared" si="15"/>
        <v>8</v>
      </c>
      <c r="AC27" s="39">
        <v>38.0</v>
      </c>
      <c r="AD27" s="40">
        <v>29.0</v>
      </c>
      <c r="AE27" s="40">
        <f t="shared" si="16"/>
        <v>67</v>
      </c>
      <c r="AF27" s="34" t="str">
        <f t="shared" si="17"/>
        <v>7</v>
      </c>
      <c r="AG27" s="41">
        <f t="shared" si="18"/>
        <v>7</v>
      </c>
      <c r="AH27" s="39">
        <v>47.0</v>
      </c>
      <c r="AI27" s="40">
        <v>31.0</v>
      </c>
      <c r="AJ27" s="40">
        <f t="shared" si="19"/>
        <v>78</v>
      </c>
      <c r="AK27" s="34" t="str">
        <f t="shared" si="20"/>
        <v>8</v>
      </c>
      <c r="AL27" s="41">
        <f t="shared" si="21"/>
        <v>24</v>
      </c>
      <c r="AM27" s="39">
        <v>47.0</v>
      </c>
      <c r="AN27" s="40">
        <v>28.0</v>
      </c>
      <c r="AO27" s="40">
        <f t="shared" si="22"/>
        <v>75</v>
      </c>
      <c r="AP27" s="34" t="str">
        <f t="shared" si="23"/>
        <v>8</v>
      </c>
      <c r="AQ27" s="42">
        <f t="shared" si="24"/>
        <v>24</v>
      </c>
      <c r="AR27" s="36">
        <f t="shared" si="25"/>
        <v>639</v>
      </c>
      <c r="AS27" s="36">
        <f t="shared" si="26"/>
        <v>79.88</v>
      </c>
      <c r="AT27" s="37">
        <f t="shared" si="27"/>
        <v>175</v>
      </c>
      <c r="AU27" s="37">
        <f t="shared" si="28"/>
        <v>8.75</v>
      </c>
      <c r="AV27" s="38" t="str">
        <f t="shared" si="29"/>
        <v>PASS</v>
      </c>
      <c r="AW27" s="38" t="str">
        <f t="shared" si="30"/>
        <v>FCD</v>
      </c>
      <c r="AX27" s="38" t="str">
        <f t="shared" si="31"/>
        <v>FCD</v>
      </c>
    </row>
    <row r="28" ht="15.75" customHeight="1">
      <c r="A28" s="27">
        <v>24.0</v>
      </c>
      <c r="B28" s="28" t="s">
        <v>73</v>
      </c>
      <c r="C28" s="29" t="s">
        <v>74</v>
      </c>
      <c r="D28" s="39">
        <v>44.0</v>
      </c>
      <c r="E28" s="40">
        <v>20.0</v>
      </c>
      <c r="F28" s="40">
        <f t="shared" si="1"/>
        <v>64</v>
      </c>
      <c r="G28" s="32" t="str">
        <f t="shared" si="2"/>
        <v>7</v>
      </c>
      <c r="H28" s="41">
        <f t="shared" si="3"/>
        <v>28</v>
      </c>
      <c r="I28" s="39">
        <v>42.0</v>
      </c>
      <c r="J28" s="40">
        <v>43.0</v>
      </c>
      <c r="K28" s="40">
        <f t="shared" si="4"/>
        <v>85</v>
      </c>
      <c r="L28" s="34" t="str">
        <f t="shared" si="5"/>
        <v>9</v>
      </c>
      <c r="M28" s="41">
        <f t="shared" si="6"/>
        <v>36</v>
      </c>
      <c r="N28" s="39">
        <v>37.0</v>
      </c>
      <c r="O28" s="40">
        <v>23.0</v>
      </c>
      <c r="P28" s="40">
        <f t="shared" si="7"/>
        <v>60</v>
      </c>
      <c r="Q28" s="34" t="str">
        <f t="shared" si="8"/>
        <v>7</v>
      </c>
      <c r="R28" s="41">
        <f t="shared" si="9"/>
        <v>21</v>
      </c>
      <c r="S28" s="39">
        <v>35.0</v>
      </c>
      <c r="T28" s="40">
        <v>26.0</v>
      </c>
      <c r="U28" s="40">
        <f t="shared" si="10"/>
        <v>61</v>
      </c>
      <c r="V28" s="34" t="str">
        <f t="shared" si="11"/>
        <v>7</v>
      </c>
      <c r="W28" s="41">
        <f t="shared" si="12"/>
        <v>7</v>
      </c>
      <c r="X28" s="39">
        <v>32.0</v>
      </c>
      <c r="Y28" s="40">
        <v>18.0</v>
      </c>
      <c r="Z28" s="40">
        <f t="shared" si="13"/>
        <v>50</v>
      </c>
      <c r="AA28" s="34" t="str">
        <f t="shared" si="14"/>
        <v>5</v>
      </c>
      <c r="AB28" s="41">
        <f t="shared" si="15"/>
        <v>5</v>
      </c>
      <c r="AC28" s="39">
        <v>33.0</v>
      </c>
      <c r="AD28" s="40">
        <v>25.0</v>
      </c>
      <c r="AE28" s="40">
        <f t="shared" si="16"/>
        <v>58</v>
      </c>
      <c r="AF28" s="34" t="str">
        <f t="shared" si="17"/>
        <v>6</v>
      </c>
      <c r="AG28" s="41">
        <f t="shared" si="18"/>
        <v>6</v>
      </c>
      <c r="AH28" s="39">
        <v>47.0</v>
      </c>
      <c r="AI28" s="40">
        <v>28.0</v>
      </c>
      <c r="AJ28" s="40">
        <f t="shared" si="19"/>
        <v>75</v>
      </c>
      <c r="AK28" s="34" t="str">
        <f t="shared" si="20"/>
        <v>8</v>
      </c>
      <c r="AL28" s="41">
        <f t="shared" si="21"/>
        <v>24</v>
      </c>
      <c r="AM28" s="39">
        <v>47.0</v>
      </c>
      <c r="AN28" s="40">
        <v>30.0</v>
      </c>
      <c r="AO28" s="40">
        <f t="shared" si="22"/>
        <v>77</v>
      </c>
      <c r="AP28" s="34" t="str">
        <f t="shared" si="23"/>
        <v>8</v>
      </c>
      <c r="AQ28" s="42">
        <f t="shared" si="24"/>
        <v>24</v>
      </c>
      <c r="AR28" s="36">
        <f t="shared" si="25"/>
        <v>530</v>
      </c>
      <c r="AS28" s="36">
        <f t="shared" si="26"/>
        <v>66.25</v>
      </c>
      <c r="AT28" s="37">
        <f t="shared" si="27"/>
        <v>151</v>
      </c>
      <c r="AU28" s="37">
        <f t="shared" si="28"/>
        <v>7.55</v>
      </c>
      <c r="AV28" s="38" t="str">
        <f t="shared" si="29"/>
        <v>PASS</v>
      </c>
      <c r="AW28" s="38" t="str">
        <f t="shared" si="30"/>
        <v>FC</v>
      </c>
      <c r="AX28" s="38" t="str">
        <f t="shared" si="31"/>
        <v>FC</v>
      </c>
    </row>
    <row r="29" ht="15.75" customHeight="1">
      <c r="A29" s="27">
        <v>25.0</v>
      </c>
      <c r="B29" s="28" t="s">
        <v>75</v>
      </c>
      <c r="C29" s="29" t="s">
        <v>76</v>
      </c>
      <c r="D29" s="39">
        <v>35.0</v>
      </c>
      <c r="E29" s="40">
        <v>22.0</v>
      </c>
      <c r="F29" s="40">
        <f t="shared" si="1"/>
        <v>57</v>
      </c>
      <c r="G29" s="32" t="str">
        <f t="shared" si="2"/>
        <v>6</v>
      </c>
      <c r="H29" s="41">
        <f t="shared" si="3"/>
        <v>24</v>
      </c>
      <c r="I29" s="39">
        <v>39.0</v>
      </c>
      <c r="J29" s="40">
        <v>22.0</v>
      </c>
      <c r="K29" s="40">
        <f t="shared" si="4"/>
        <v>61</v>
      </c>
      <c r="L29" s="34" t="str">
        <f t="shared" si="5"/>
        <v>7</v>
      </c>
      <c r="M29" s="41">
        <f t="shared" si="6"/>
        <v>28</v>
      </c>
      <c r="N29" s="39">
        <v>42.0</v>
      </c>
      <c r="O29" s="40">
        <v>24.0</v>
      </c>
      <c r="P29" s="40">
        <f t="shared" si="7"/>
        <v>66</v>
      </c>
      <c r="Q29" s="34" t="str">
        <f t="shared" si="8"/>
        <v>7</v>
      </c>
      <c r="R29" s="41">
        <f t="shared" si="9"/>
        <v>21</v>
      </c>
      <c r="S29" s="39">
        <v>37.0</v>
      </c>
      <c r="T29" s="40">
        <v>26.0</v>
      </c>
      <c r="U29" s="40">
        <f t="shared" si="10"/>
        <v>63</v>
      </c>
      <c r="V29" s="34" t="str">
        <f t="shared" si="11"/>
        <v>7</v>
      </c>
      <c r="W29" s="41">
        <f t="shared" si="12"/>
        <v>7</v>
      </c>
      <c r="X29" s="39">
        <v>36.0</v>
      </c>
      <c r="Y29" s="40">
        <v>19.0</v>
      </c>
      <c r="Z29" s="40">
        <f t="shared" si="13"/>
        <v>55</v>
      </c>
      <c r="AA29" s="34" t="str">
        <f t="shared" si="14"/>
        <v>6</v>
      </c>
      <c r="AB29" s="41">
        <f t="shared" si="15"/>
        <v>6</v>
      </c>
      <c r="AC29" s="39">
        <v>28.0</v>
      </c>
      <c r="AD29" s="40">
        <v>26.0</v>
      </c>
      <c r="AE29" s="40">
        <f t="shared" si="16"/>
        <v>54</v>
      </c>
      <c r="AF29" s="34" t="str">
        <f t="shared" si="17"/>
        <v>5</v>
      </c>
      <c r="AG29" s="41">
        <f t="shared" si="18"/>
        <v>5</v>
      </c>
      <c r="AH29" s="39">
        <v>50.0</v>
      </c>
      <c r="AI29" s="40">
        <v>29.0</v>
      </c>
      <c r="AJ29" s="40">
        <f t="shared" si="19"/>
        <v>79</v>
      </c>
      <c r="AK29" s="34" t="str">
        <f t="shared" si="20"/>
        <v>8</v>
      </c>
      <c r="AL29" s="41">
        <f t="shared" si="21"/>
        <v>24</v>
      </c>
      <c r="AM29" s="39">
        <v>41.0</v>
      </c>
      <c r="AN29" s="40">
        <v>25.0</v>
      </c>
      <c r="AO29" s="40">
        <f t="shared" si="22"/>
        <v>66</v>
      </c>
      <c r="AP29" s="34" t="str">
        <f t="shared" si="23"/>
        <v>7</v>
      </c>
      <c r="AQ29" s="42">
        <f t="shared" si="24"/>
        <v>21</v>
      </c>
      <c r="AR29" s="36">
        <f t="shared" si="25"/>
        <v>501</v>
      </c>
      <c r="AS29" s="36">
        <f t="shared" si="26"/>
        <v>62.63</v>
      </c>
      <c r="AT29" s="37">
        <f t="shared" si="27"/>
        <v>136</v>
      </c>
      <c r="AU29" s="37">
        <f t="shared" si="28"/>
        <v>6.8</v>
      </c>
      <c r="AV29" s="38" t="str">
        <f t="shared" si="29"/>
        <v>PASS</v>
      </c>
      <c r="AW29" s="38" t="str">
        <f t="shared" si="30"/>
        <v>FC</v>
      </c>
      <c r="AX29" s="38" t="str">
        <f t="shared" si="31"/>
        <v>FC</v>
      </c>
    </row>
    <row r="30" ht="15.75" customHeight="1">
      <c r="A30" s="27">
        <v>26.0</v>
      </c>
      <c r="B30" s="28" t="s">
        <v>77</v>
      </c>
      <c r="C30" s="29" t="s">
        <v>78</v>
      </c>
      <c r="D30" s="39">
        <v>32.0</v>
      </c>
      <c r="E30" s="40">
        <v>22.0</v>
      </c>
      <c r="F30" s="40">
        <f t="shared" si="1"/>
        <v>54</v>
      </c>
      <c r="G30" s="32" t="str">
        <f t="shared" si="2"/>
        <v>5</v>
      </c>
      <c r="H30" s="41">
        <f t="shared" si="3"/>
        <v>20</v>
      </c>
      <c r="I30" s="39">
        <v>38.0</v>
      </c>
      <c r="J30" s="40">
        <v>39.0</v>
      </c>
      <c r="K30" s="40">
        <f t="shared" si="4"/>
        <v>77</v>
      </c>
      <c r="L30" s="34" t="str">
        <f t="shared" si="5"/>
        <v>8</v>
      </c>
      <c r="M30" s="41">
        <f t="shared" si="6"/>
        <v>32</v>
      </c>
      <c r="N30" s="39">
        <v>44.0</v>
      </c>
      <c r="O30" s="40">
        <v>19.0</v>
      </c>
      <c r="P30" s="40">
        <f t="shared" si="7"/>
        <v>63</v>
      </c>
      <c r="Q30" s="34" t="str">
        <f t="shared" si="8"/>
        <v>7</v>
      </c>
      <c r="R30" s="41">
        <f t="shared" si="9"/>
        <v>21</v>
      </c>
      <c r="S30" s="39">
        <v>34.0</v>
      </c>
      <c r="T30" s="40">
        <v>18.0</v>
      </c>
      <c r="U30" s="40">
        <f t="shared" si="10"/>
        <v>52</v>
      </c>
      <c r="V30" s="34" t="str">
        <f t="shared" si="11"/>
        <v>5</v>
      </c>
      <c r="W30" s="41">
        <f t="shared" si="12"/>
        <v>5</v>
      </c>
      <c r="X30" s="39">
        <v>31.0</v>
      </c>
      <c r="Y30" s="40">
        <v>18.0</v>
      </c>
      <c r="Z30" s="40">
        <f t="shared" si="13"/>
        <v>49</v>
      </c>
      <c r="AA30" s="34" t="str">
        <f t="shared" si="14"/>
        <v>4</v>
      </c>
      <c r="AB30" s="41">
        <f t="shared" si="15"/>
        <v>4</v>
      </c>
      <c r="AC30" s="39">
        <v>37.0</v>
      </c>
      <c r="AD30" s="40">
        <v>24.0</v>
      </c>
      <c r="AE30" s="40">
        <f t="shared" si="16"/>
        <v>61</v>
      </c>
      <c r="AF30" s="34" t="str">
        <f t="shared" si="17"/>
        <v>7</v>
      </c>
      <c r="AG30" s="41">
        <f t="shared" si="18"/>
        <v>7</v>
      </c>
      <c r="AH30" s="39">
        <v>45.0</v>
      </c>
      <c r="AI30" s="40">
        <v>37.0</v>
      </c>
      <c r="AJ30" s="40">
        <f t="shared" si="19"/>
        <v>82</v>
      </c>
      <c r="AK30" s="34" t="str">
        <f t="shared" si="20"/>
        <v>9</v>
      </c>
      <c r="AL30" s="41">
        <f t="shared" si="21"/>
        <v>27</v>
      </c>
      <c r="AM30" s="39">
        <v>44.0</v>
      </c>
      <c r="AN30" s="40">
        <v>36.0</v>
      </c>
      <c r="AO30" s="40">
        <f t="shared" si="22"/>
        <v>80</v>
      </c>
      <c r="AP30" s="34" t="str">
        <f t="shared" si="23"/>
        <v>9</v>
      </c>
      <c r="AQ30" s="42">
        <f t="shared" si="24"/>
        <v>27</v>
      </c>
      <c r="AR30" s="36">
        <f t="shared" si="25"/>
        <v>518</v>
      </c>
      <c r="AS30" s="36">
        <f t="shared" si="26"/>
        <v>64.75</v>
      </c>
      <c r="AT30" s="37">
        <f t="shared" si="27"/>
        <v>143</v>
      </c>
      <c r="AU30" s="37">
        <f t="shared" si="28"/>
        <v>7.15</v>
      </c>
      <c r="AV30" s="38" t="str">
        <f t="shared" si="29"/>
        <v>PASS</v>
      </c>
      <c r="AW30" s="38" t="str">
        <f t="shared" si="30"/>
        <v>FC</v>
      </c>
      <c r="AX30" s="38" t="str">
        <f t="shared" si="31"/>
        <v>FC</v>
      </c>
    </row>
    <row r="31" ht="15.75" customHeight="1">
      <c r="A31" s="27">
        <v>27.0</v>
      </c>
      <c r="B31" s="28" t="s">
        <v>79</v>
      </c>
      <c r="C31" s="29" t="s">
        <v>80</v>
      </c>
      <c r="D31" s="39">
        <v>48.0</v>
      </c>
      <c r="E31" s="40">
        <v>44.0</v>
      </c>
      <c r="F31" s="40">
        <f t="shared" si="1"/>
        <v>92</v>
      </c>
      <c r="G31" s="32" t="str">
        <f t="shared" si="2"/>
        <v>10</v>
      </c>
      <c r="H31" s="41">
        <f t="shared" si="3"/>
        <v>40</v>
      </c>
      <c r="I31" s="39">
        <v>48.0</v>
      </c>
      <c r="J31" s="40">
        <v>43.0</v>
      </c>
      <c r="K31" s="40">
        <f t="shared" si="4"/>
        <v>91</v>
      </c>
      <c r="L31" s="34" t="str">
        <f t="shared" si="5"/>
        <v>10</v>
      </c>
      <c r="M31" s="41">
        <f t="shared" si="6"/>
        <v>40</v>
      </c>
      <c r="N31" s="39">
        <v>47.0</v>
      </c>
      <c r="O31" s="40">
        <v>35.0</v>
      </c>
      <c r="P31" s="40">
        <f t="shared" si="7"/>
        <v>82</v>
      </c>
      <c r="Q31" s="34" t="str">
        <f t="shared" si="8"/>
        <v>9</v>
      </c>
      <c r="R31" s="41">
        <f t="shared" si="9"/>
        <v>27</v>
      </c>
      <c r="S31" s="39">
        <v>42.0</v>
      </c>
      <c r="T31" s="40">
        <v>39.0</v>
      </c>
      <c r="U31" s="40">
        <f t="shared" si="10"/>
        <v>81</v>
      </c>
      <c r="V31" s="34" t="str">
        <f t="shared" si="11"/>
        <v>9</v>
      </c>
      <c r="W31" s="41">
        <f t="shared" si="12"/>
        <v>9</v>
      </c>
      <c r="X31" s="39">
        <v>39.0</v>
      </c>
      <c r="Y31" s="40">
        <v>29.0</v>
      </c>
      <c r="Z31" s="40">
        <f t="shared" si="13"/>
        <v>68</v>
      </c>
      <c r="AA31" s="34" t="str">
        <f t="shared" si="14"/>
        <v>7</v>
      </c>
      <c r="AB31" s="41">
        <f t="shared" si="15"/>
        <v>7</v>
      </c>
      <c r="AC31" s="39">
        <v>36.0</v>
      </c>
      <c r="AD31" s="40">
        <v>28.0</v>
      </c>
      <c r="AE31" s="40">
        <f t="shared" si="16"/>
        <v>64</v>
      </c>
      <c r="AF31" s="34" t="str">
        <f t="shared" si="17"/>
        <v>7</v>
      </c>
      <c r="AG31" s="41">
        <f t="shared" si="18"/>
        <v>7</v>
      </c>
      <c r="AH31" s="39">
        <v>46.0</v>
      </c>
      <c r="AI31" s="40">
        <v>33.0</v>
      </c>
      <c r="AJ31" s="40">
        <f t="shared" si="19"/>
        <v>79</v>
      </c>
      <c r="AK31" s="34" t="str">
        <f t="shared" si="20"/>
        <v>8</v>
      </c>
      <c r="AL31" s="41">
        <f t="shared" si="21"/>
        <v>24</v>
      </c>
      <c r="AM31" s="39">
        <v>47.0</v>
      </c>
      <c r="AN31" s="40">
        <v>37.0</v>
      </c>
      <c r="AO31" s="40">
        <f t="shared" si="22"/>
        <v>84</v>
      </c>
      <c r="AP31" s="34" t="str">
        <f t="shared" si="23"/>
        <v>9</v>
      </c>
      <c r="AQ31" s="42">
        <f t="shared" si="24"/>
        <v>27</v>
      </c>
      <c r="AR31" s="36">
        <f t="shared" si="25"/>
        <v>641</v>
      </c>
      <c r="AS31" s="36">
        <f t="shared" si="26"/>
        <v>80.13</v>
      </c>
      <c r="AT31" s="37">
        <f t="shared" si="27"/>
        <v>181</v>
      </c>
      <c r="AU31" s="37">
        <f t="shared" si="28"/>
        <v>9.05</v>
      </c>
      <c r="AV31" s="38" t="str">
        <f t="shared" si="29"/>
        <v>PASS</v>
      </c>
      <c r="AW31" s="38" t="str">
        <f t="shared" si="30"/>
        <v>FCD</v>
      </c>
      <c r="AX31" s="38" t="str">
        <f t="shared" si="31"/>
        <v>FCD</v>
      </c>
    </row>
    <row r="32" ht="15.75" customHeight="1">
      <c r="A32" s="27">
        <v>28.0</v>
      </c>
      <c r="B32" s="28" t="s">
        <v>81</v>
      </c>
      <c r="C32" s="29" t="s">
        <v>82</v>
      </c>
      <c r="D32" s="39">
        <v>47.0</v>
      </c>
      <c r="E32" s="40">
        <v>39.0</v>
      </c>
      <c r="F32" s="40">
        <f t="shared" si="1"/>
        <v>86</v>
      </c>
      <c r="G32" s="32" t="str">
        <f t="shared" si="2"/>
        <v>9</v>
      </c>
      <c r="H32" s="41">
        <f t="shared" si="3"/>
        <v>36</v>
      </c>
      <c r="I32" s="39">
        <v>43.0</v>
      </c>
      <c r="J32" s="40">
        <v>29.0</v>
      </c>
      <c r="K32" s="40">
        <f t="shared" si="4"/>
        <v>72</v>
      </c>
      <c r="L32" s="34" t="str">
        <f t="shared" si="5"/>
        <v>8</v>
      </c>
      <c r="M32" s="41">
        <f t="shared" si="6"/>
        <v>32</v>
      </c>
      <c r="N32" s="39">
        <v>43.0</v>
      </c>
      <c r="O32" s="40">
        <v>28.0</v>
      </c>
      <c r="P32" s="40">
        <f t="shared" si="7"/>
        <v>71</v>
      </c>
      <c r="Q32" s="34" t="str">
        <f t="shared" si="8"/>
        <v>8</v>
      </c>
      <c r="R32" s="41">
        <f t="shared" si="9"/>
        <v>24</v>
      </c>
      <c r="S32" s="39">
        <v>40.0</v>
      </c>
      <c r="T32" s="40">
        <v>29.0</v>
      </c>
      <c r="U32" s="40">
        <f t="shared" si="10"/>
        <v>69</v>
      </c>
      <c r="V32" s="34" t="str">
        <f t="shared" si="11"/>
        <v>7</v>
      </c>
      <c r="W32" s="41">
        <f t="shared" si="12"/>
        <v>7</v>
      </c>
      <c r="X32" s="39">
        <v>31.0</v>
      </c>
      <c r="Y32" s="40">
        <v>18.0</v>
      </c>
      <c r="Z32" s="40">
        <f t="shared" si="13"/>
        <v>49</v>
      </c>
      <c r="AA32" s="34" t="str">
        <f t="shared" si="14"/>
        <v>4</v>
      </c>
      <c r="AB32" s="41">
        <f t="shared" si="15"/>
        <v>4</v>
      </c>
      <c r="AC32" s="39">
        <v>33.0</v>
      </c>
      <c r="AD32" s="40">
        <v>22.0</v>
      </c>
      <c r="AE32" s="40">
        <f t="shared" si="16"/>
        <v>55</v>
      </c>
      <c r="AF32" s="34" t="str">
        <f t="shared" si="17"/>
        <v>6</v>
      </c>
      <c r="AG32" s="41">
        <f t="shared" si="18"/>
        <v>6</v>
      </c>
      <c r="AH32" s="39">
        <v>47.0</v>
      </c>
      <c r="AI32" s="40">
        <v>18.0</v>
      </c>
      <c r="AJ32" s="40">
        <f t="shared" si="19"/>
        <v>65</v>
      </c>
      <c r="AK32" s="34" t="str">
        <f t="shared" si="20"/>
        <v>7</v>
      </c>
      <c r="AL32" s="41">
        <f t="shared" si="21"/>
        <v>21</v>
      </c>
      <c r="AM32" s="39">
        <v>46.0</v>
      </c>
      <c r="AN32" s="40">
        <v>32.0</v>
      </c>
      <c r="AO32" s="40">
        <f t="shared" si="22"/>
        <v>78</v>
      </c>
      <c r="AP32" s="34" t="str">
        <f t="shared" si="23"/>
        <v>8</v>
      </c>
      <c r="AQ32" s="42">
        <f t="shared" si="24"/>
        <v>24</v>
      </c>
      <c r="AR32" s="36">
        <f t="shared" si="25"/>
        <v>545</v>
      </c>
      <c r="AS32" s="36">
        <f t="shared" si="26"/>
        <v>68.13</v>
      </c>
      <c r="AT32" s="37">
        <f t="shared" si="27"/>
        <v>154</v>
      </c>
      <c r="AU32" s="37">
        <f t="shared" si="28"/>
        <v>7.7</v>
      </c>
      <c r="AV32" s="38" t="str">
        <f t="shared" si="29"/>
        <v>PASS</v>
      </c>
      <c r="AW32" s="38" t="str">
        <f t="shared" si="30"/>
        <v>FC</v>
      </c>
      <c r="AX32" s="38" t="str">
        <f t="shared" si="31"/>
        <v>FC</v>
      </c>
    </row>
    <row r="33" ht="15.75" customHeight="1">
      <c r="A33" s="27">
        <v>29.0</v>
      </c>
      <c r="B33" s="28" t="s">
        <v>83</v>
      </c>
      <c r="C33" s="29" t="s">
        <v>84</v>
      </c>
      <c r="D33" s="39">
        <v>48.0</v>
      </c>
      <c r="E33" s="40">
        <v>38.0</v>
      </c>
      <c r="F33" s="40">
        <f t="shared" si="1"/>
        <v>86</v>
      </c>
      <c r="G33" s="32" t="str">
        <f t="shared" si="2"/>
        <v>9</v>
      </c>
      <c r="H33" s="41">
        <f t="shared" si="3"/>
        <v>36</v>
      </c>
      <c r="I33" s="39">
        <v>45.0</v>
      </c>
      <c r="J33" s="40">
        <v>37.0</v>
      </c>
      <c r="K33" s="40">
        <f t="shared" si="4"/>
        <v>82</v>
      </c>
      <c r="L33" s="34" t="str">
        <f t="shared" si="5"/>
        <v>9</v>
      </c>
      <c r="M33" s="41">
        <f t="shared" si="6"/>
        <v>36</v>
      </c>
      <c r="N33" s="39">
        <v>43.0</v>
      </c>
      <c r="O33" s="40">
        <v>18.0</v>
      </c>
      <c r="P33" s="40">
        <f t="shared" si="7"/>
        <v>61</v>
      </c>
      <c r="Q33" s="34" t="str">
        <f t="shared" si="8"/>
        <v>7</v>
      </c>
      <c r="R33" s="41">
        <f t="shared" si="9"/>
        <v>21</v>
      </c>
      <c r="S33" s="39">
        <v>37.0</v>
      </c>
      <c r="T33" s="40">
        <v>25.0</v>
      </c>
      <c r="U33" s="40">
        <f t="shared" si="10"/>
        <v>62</v>
      </c>
      <c r="V33" s="34" t="str">
        <f t="shared" si="11"/>
        <v>7</v>
      </c>
      <c r="W33" s="41">
        <f t="shared" si="12"/>
        <v>7</v>
      </c>
      <c r="X33" s="39">
        <v>39.0</v>
      </c>
      <c r="Y33" s="40">
        <v>23.0</v>
      </c>
      <c r="Z33" s="40">
        <f t="shared" si="13"/>
        <v>62</v>
      </c>
      <c r="AA33" s="34" t="str">
        <f t="shared" si="14"/>
        <v>7</v>
      </c>
      <c r="AB33" s="41">
        <f t="shared" si="15"/>
        <v>7</v>
      </c>
      <c r="AC33" s="39">
        <v>32.0</v>
      </c>
      <c r="AD33" s="40">
        <v>26.0</v>
      </c>
      <c r="AE33" s="40">
        <f t="shared" si="16"/>
        <v>58</v>
      </c>
      <c r="AF33" s="34" t="str">
        <f t="shared" si="17"/>
        <v>6</v>
      </c>
      <c r="AG33" s="41">
        <f t="shared" si="18"/>
        <v>6</v>
      </c>
      <c r="AH33" s="39">
        <v>42.0</v>
      </c>
      <c r="AI33" s="40">
        <v>31.0</v>
      </c>
      <c r="AJ33" s="40">
        <f t="shared" si="19"/>
        <v>73</v>
      </c>
      <c r="AK33" s="34" t="str">
        <f t="shared" si="20"/>
        <v>8</v>
      </c>
      <c r="AL33" s="41">
        <f t="shared" si="21"/>
        <v>24</v>
      </c>
      <c r="AM33" s="39">
        <v>45.0</v>
      </c>
      <c r="AN33" s="40">
        <v>39.0</v>
      </c>
      <c r="AO33" s="40">
        <f t="shared" si="22"/>
        <v>84</v>
      </c>
      <c r="AP33" s="34" t="str">
        <f t="shared" si="23"/>
        <v>9</v>
      </c>
      <c r="AQ33" s="42">
        <f t="shared" si="24"/>
        <v>27</v>
      </c>
      <c r="AR33" s="36">
        <f t="shared" si="25"/>
        <v>568</v>
      </c>
      <c r="AS33" s="36">
        <f t="shared" si="26"/>
        <v>71</v>
      </c>
      <c r="AT33" s="37">
        <f t="shared" si="27"/>
        <v>164</v>
      </c>
      <c r="AU33" s="37">
        <f t="shared" si="28"/>
        <v>8.2</v>
      </c>
      <c r="AV33" s="38" t="str">
        <f t="shared" si="29"/>
        <v>PASS</v>
      </c>
      <c r="AW33" s="38" t="str">
        <f t="shared" si="30"/>
        <v>FCD</v>
      </c>
      <c r="AX33" s="38" t="str">
        <f t="shared" si="31"/>
        <v>FCD</v>
      </c>
    </row>
    <row r="34" ht="15.75" customHeight="1">
      <c r="A34" s="27">
        <v>30.0</v>
      </c>
      <c r="B34" s="28" t="s">
        <v>85</v>
      </c>
      <c r="C34" s="29" t="s">
        <v>86</v>
      </c>
      <c r="D34" s="39">
        <v>45.0</v>
      </c>
      <c r="E34" s="40">
        <v>34.0</v>
      </c>
      <c r="F34" s="40">
        <f t="shared" si="1"/>
        <v>79</v>
      </c>
      <c r="G34" s="32" t="str">
        <f t="shared" si="2"/>
        <v>8</v>
      </c>
      <c r="H34" s="41">
        <f t="shared" si="3"/>
        <v>32</v>
      </c>
      <c r="I34" s="39">
        <v>44.0</v>
      </c>
      <c r="J34" s="40">
        <v>36.0</v>
      </c>
      <c r="K34" s="40">
        <f t="shared" si="4"/>
        <v>80</v>
      </c>
      <c r="L34" s="34" t="str">
        <f t="shared" si="5"/>
        <v>9</v>
      </c>
      <c r="M34" s="41">
        <f t="shared" si="6"/>
        <v>36</v>
      </c>
      <c r="N34" s="39">
        <v>48.0</v>
      </c>
      <c r="O34" s="40">
        <v>19.0</v>
      </c>
      <c r="P34" s="40">
        <f t="shared" si="7"/>
        <v>67</v>
      </c>
      <c r="Q34" s="34" t="str">
        <f t="shared" si="8"/>
        <v>7</v>
      </c>
      <c r="R34" s="41">
        <f t="shared" si="9"/>
        <v>21</v>
      </c>
      <c r="S34" s="39">
        <v>35.0</v>
      </c>
      <c r="T34" s="40">
        <v>36.0</v>
      </c>
      <c r="U34" s="40">
        <f t="shared" si="10"/>
        <v>71</v>
      </c>
      <c r="V34" s="34" t="str">
        <f t="shared" si="11"/>
        <v>8</v>
      </c>
      <c r="W34" s="41">
        <f t="shared" si="12"/>
        <v>8</v>
      </c>
      <c r="X34" s="39">
        <v>29.0</v>
      </c>
      <c r="Y34" s="40">
        <v>20.0</v>
      </c>
      <c r="Z34" s="40">
        <f t="shared" si="13"/>
        <v>49</v>
      </c>
      <c r="AA34" s="34" t="str">
        <f t="shared" si="14"/>
        <v>4</v>
      </c>
      <c r="AB34" s="41">
        <f t="shared" si="15"/>
        <v>4</v>
      </c>
      <c r="AC34" s="39">
        <v>34.0</v>
      </c>
      <c r="AD34" s="40">
        <v>26.0</v>
      </c>
      <c r="AE34" s="40">
        <f t="shared" si="16"/>
        <v>60</v>
      </c>
      <c r="AF34" s="34" t="str">
        <f t="shared" si="17"/>
        <v>7</v>
      </c>
      <c r="AG34" s="41">
        <f t="shared" si="18"/>
        <v>7</v>
      </c>
      <c r="AH34" s="39">
        <v>40.0</v>
      </c>
      <c r="AI34" s="40">
        <v>39.0</v>
      </c>
      <c r="AJ34" s="40">
        <f t="shared" si="19"/>
        <v>79</v>
      </c>
      <c r="AK34" s="34" t="str">
        <f t="shared" si="20"/>
        <v>8</v>
      </c>
      <c r="AL34" s="41">
        <f t="shared" si="21"/>
        <v>24</v>
      </c>
      <c r="AM34" s="39">
        <v>42.0</v>
      </c>
      <c r="AN34" s="40">
        <v>29.0</v>
      </c>
      <c r="AO34" s="40">
        <f t="shared" si="22"/>
        <v>71</v>
      </c>
      <c r="AP34" s="34" t="str">
        <f t="shared" si="23"/>
        <v>8</v>
      </c>
      <c r="AQ34" s="42">
        <f t="shared" si="24"/>
        <v>24</v>
      </c>
      <c r="AR34" s="36">
        <f t="shared" si="25"/>
        <v>556</v>
      </c>
      <c r="AS34" s="36">
        <f t="shared" si="26"/>
        <v>69.5</v>
      </c>
      <c r="AT34" s="37">
        <f t="shared" si="27"/>
        <v>156</v>
      </c>
      <c r="AU34" s="37">
        <f t="shared" si="28"/>
        <v>7.8</v>
      </c>
      <c r="AV34" s="38" t="str">
        <f t="shared" si="29"/>
        <v>PASS</v>
      </c>
      <c r="AW34" s="38" t="str">
        <f t="shared" si="30"/>
        <v>FCD</v>
      </c>
      <c r="AX34" s="38" t="str">
        <f t="shared" si="31"/>
        <v>FCD</v>
      </c>
    </row>
    <row r="35" ht="15.75" customHeight="1">
      <c r="A35" s="27">
        <v>31.0</v>
      </c>
      <c r="B35" s="28" t="s">
        <v>87</v>
      </c>
      <c r="C35" s="29" t="s">
        <v>88</v>
      </c>
      <c r="D35" s="39">
        <v>42.0</v>
      </c>
      <c r="E35" s="40">
        <v>22.0</v>
      </c>
      <c r="F35" s="40">
        <f t="shared" si="1"/>
        <v>64</v>
      </c>
      <c r="G35" s="32" t="str">
        <f t="shared" si="2"/>
        <v>7</v>
      </c>
      <c r="H35" s="41">
        <f t="shared" si="3"/>
        <v>28</v>
      </c>
      <c r="I35" s="39">
        <v>44.0</v>
      </c>
      <c r="J35" s="40">
        <v>39.0</v>
      </c>
      <c r="K35" s="40">
        <f t="shared" si="4"/>
        <v>83</v>
      </c>
      <c r="L35" s="34" t="str">
        <f t="shared" si="5"/>
        <v>9</v>
      </c>
      <c r="M35" s="41">
        <f t="shared" si="6"/>
        <v>36</v>
      </c>
      <c r="N35" s="39">
        <v>40.0</v>
      </c>
      <c r="O35" s="40">
        <v>25.0</v>
      </c>
      <c r="P35" s="40">
        <f t="shared" si="7"/>
        <v>65</v>
      </c>
      <c r="Q35" s="34" t="str">
        <f t="shared" si="8"/>
        <v>7</v>
      </c>
      <c r="R35" s="41">
        <f t="shared" si="9"/>
        <v>21</v>
      </c>
      <c r="S35" s="39">
        <v>41.0</v>
      </c>
      <c r="T35" s="40">
        <v>27.0</v>
      </c>
      <c r="U35" s="40">
        <f t="shared" si="10"/>
        <v>68</v>
      </c>
      <c r="V35" s="34" t="str">
        <f t="shared" si="11"/>
        <v>7</v>
      </c>
      <c r="W35" s="41">
        <f t="shared" si="12"/>
        <v>7</v>
      </c>
      <c r="X35" s="39">
        <v>32.0</v>
      </c>
      <c r="Y35" s="40">
        <v>20.0</v>
      </c>
      <c r="Z35" s="40">
        <f t="shared" si="13"/>
        <v>52</v>
      </c>
      <c r="AA35" s="34" t="str">
        <f t="shared" si="14"/>
        <v>5</v>
      </c>
      <c r="AB35" s="41">
        <f t="shared" si="15"/>
        <v>5</v>
      </c>
      <c r="AC35" s="39">
        <v>34.0</v>
      </c>
      <c r="AD35" s="40">
        <v>24.0</v>
      </c>
      <c r="AE35" s="40">
        <f t="shared" si="16"/>
        <v>58</v>
      </c>
      <c r="AF35" s="34" t="str">
        <f t="shared" si="17"/>
        <v>6</v>
      </c>
      <c r="AG35" s="41">
        <f t="shared" si="18"/>
        <v>6</v>
      </c>
      <c r="AH35" s="39">
        <v>47.0</v>
      </c>
      <c r="AI35" s="40">
        <v>41.0</v>
      </c>
      <c r="AJ35" s="40">
        <f t="shared" si="19"/>
        <v>88</v>
      </c>
      <c r="AK35" s="34" t="str">
        <f t="shared" si="20"/>
        <v>9</v>
      </c>
      <c r="AL35" s="41">
        <f t="shared" si="21"/>
        <v>27</v>
      </c>
      <c r="AM35" s="39">
        <v>49.0</v>
      </c>
      <c r="AN35" s="40">
        <v>45.0</v>
      </c>
      <c r="AO35" s="40">
        <f t="shared" si="22"/>
        <v>94</v>
      </c>
      <c r="AP35" s="34" t="str">
        <f t="shared" si="23"/>
        <v>10</v>
      </c>
      <c r="AQ35" s="42">
        <f t="shared" si="24"/>
        <v>30</v>
      </c>
      <c r="AR35" s="36">
        <f t="shared" si="25"/>
        <v>572</v>
      </c>
      <c r="AS35" s="36">
        <f t="shared" si="26"/>
        <v>71.5</v>
      </c>
      <c r="AT35" s="37">
        <f t="shared" si="27"/>
        <v>160</v>
      </c>
      <c r="AU35" s="37">
        <f t="shared" si="28"/>
        <v>8</v>
      </c>
      <c r="AV35" s="38" t="str">
        <f t="shared" si="29"/>
        <v>PASS</v>
      </c>
      <c r="AW35" s="38" t="str">
        <f t="shared" si="30"/>
        <v>FCD</v>
      </c>
      <c r="AX35" s="38" t="str">
        <f t="shared" si="31"/>
        <v>FCD</v>
      </c>
    </row>
    <row r="36" ht="15.75" customHeight="1">
      <c r="A36" s="27">
        <v>32.0</v>
      </c>
      <c r="B36" s="46" t="s">
        <v>89</v>
      </c>
      <c r="C36" s="29" t="s">
        <v>90</v>
      </c>
      <c r="D36" s="39">
        <v>36.0</v>
      </c>
      <c r="E36" s="40">
        <v>24.0</v>
      </c>
      <c r="F36" s="40">
        <f t="shared" si="1"/>
        <v>60</v>
      </c>
      <c r="G36" s="32" t="str">
        <f t="shared" si="2"/>
        <v>7</v>
      </c>
      <c r="H36" s="41">
        <f t="shared" si="3"/>
        <v>28</v>
      </c>
      <c r="I36" s="39">
        <v>34.0</v>
      </c>
      <c r="J36" s="40">
        <v>33.0</v>
      </c>
      <c r="K36" s="40">
        <f t="shared" si="4"/>
        <v>67</v>
      </c>
      <c r="L36" s="34" t="str">
        <f t="shared" si="5"/>
        <v>7</v>
      </c>
      <c r="M36" s="41">
        <f t="shared" si="6"/>
        <v>28</v>
      </c>
      <c r="N36" s="39">
        <v>40.0</v>
      </c>
      <c r="O36" s="40">
        <v>23.0</v>
      </c>
      <c r="P36" s="40">
        <f t="shared" si="7"/>
        <v>63</v>
      </c>
      <c r="Q36" s="34" t="str">
        <f t="shared" si="8"/>
        <v>7</v>
      </c>
      <c r="R36" s="41">
        <f t="shared" si="9"/>
        <v>21</v>
      </c>
      <c r="S36" s="39">
        <v>32.0</v>
      </c>
      <c r="T36" s="40">
        <v>26.0</v>
      </c>
      <c r="U36" s="40">
        <f t="shared" si="10"/>
        <v>58</v>
      </c>
      <c r="V36" s="34" t="str">
        <f t="shared" si="11"/>
        <v>6</v>
      </c>
      <c r="W36" s="41">
        <f t="shared" si="12"/>
        <v>6</v>
      </c>
      <c r="X36" s="39">
        <v>33.0</v>
      </c>
      <c r="Y36" s="40">
        <v>27.0</v>
      </c>
      <c r="Z36" s="40">
        <f t="shared" si="13"/>
        <v>60</v>
      </c>
      <c r="AA36" s="34" t="str">
        <f t="shared" si="14"/>
        <v>7</v>
      </c>
      <c r="AB36" s="41">
        <f t="shared" si="15"/>
        <v>7</v>
      </c>
      <c r="AC36" s="39">
        <v>36.0</v>
      </c>
      <c r="AD36" s="40">
        <v>26.0</v>
      </c>
      <c r="AE36" s="40">
        <f t="shared" si="16"/>
        <v>62</v>
      </c>
      <c r="AF36" s="34" t="str">
        <f t="shared" si="17"/>
        <v>7</v>
      </c>
      <c r="AG36" s="41">
        <f t="shared" si="18"/>
        <v>7</v>
      </c>
      <c r="AH36" s="39">
        <v>40.0</v>
      </c>
      <c r="AI36" s="40">
        <v>28.0</v>
      </c>
      <c r="AJ36" s="40">
        <f t="shared" si="19"/>
        <v>68</v>
      </c>
      <c r="AK36" s="34" t="str">
        <f t="shared" si="20"/>
        <v>7</v>
      </c>
      <c r="AL36" s="41">
        <f t="shared" si="21"/>
        <v>21</v>
      </c>
      <c r="AM36" s="39">
        <v>42.0</v>
      </c>
      <c r="AN36" s="40">
        <v>36.0</v>
      </c>
      <c r="AO36" s="40">
        <f t="shared" si="22"/>
        <v>78</v>
      </c>
      <c r="AP36" s="34" t="str">
        <f t="shared" si="23"/>
        <v>8</v>
      </c>
      <c r="AQ36" s="42">
        <f t="shared" si="24"/>
        <v>24</v>
      </c>
      <c r="AR36" s="36">
        <f t="shared" si="25"/>
        <v>516</v>
      </c>
      <c r="AS36" s="36">
        <f t="shared" si="26"/>
        <v>64.5</v>
      </c>
      <c r="AT36" s="37">
        <f t="shared" si="27"/>
        <v>142</v>
      </c>
      <c r="AU36" s="37">
        <f t="shared" si="28"/>
        <v>7.1</v>
      </c>
      <c r="AV36" s="38" t="str">
        <f t="shared" si="29"/>
        <v>PASS</v>
      </c>
      <c r="AW36" s="38" t="str">
        <f t="shared" si="30"/>
        <v>FC</v>
      </c>
      <c r="AX36" s="38" t="str">
        <f t="shared" si="31"/>
        <v>FC</v>
      </c>
    </row>
    <row r="37" ht="15.75" customHeight="1">
      <c r="A37" s="27">
        <v>33.0</v>
      </c>
      <c r="B37" s="28" t="s">
        <v>91</v>
      </c>
      <c r="C37" s="29" t="s">
        <v>92</v>
      </c>
      <c r="D37" s="39">
        <v>37.0</v>
      </c>
      <c r="E37" s="40">
        <v>30.0</v>
      </c>
      <c r="F37" s="40">
        <f t="shared" si="1"/>
        <v>67</v>
      </c>
      <c r="G37" s="32" t="str">
        <f t="shared" si="2"/>
        <v>7</v>
      </c>
      <c r="H37" s="41">
        <f t="shared" si="3"/>
        <v>28</v>
      </c>
      <c r="I37" s="39">
        <v>38.0</v>
      </c>
      <c r="J37" s="40">
        <v>43.0</v>
      </c>
      <c r="K37" s="40">
        <f t="shared" si="4"/>
        <v>81</v>
      </c>
      <c r="L37" s="34" t="str">
        <f t="shared" si="5"/>
        <v>9</v>
      </c>
      <c r="M37" s="41">
        <f t="shared" si="6"/>
        <v>36</v>
      </c>
      <c r="N37" s="39">
        <v>45.0</v>
      </c>
      <c r="O37" s="40">
        <v>34.0</v>
      </c>
      <c r="P37" s="40">
        <f t="shared" si="7"/>
        <v>79</v>
      </c>
      <c r="Q37" s="34" t="str">
        <f t="shared" si="8"/>
        <v>8</v>
      </c>
      <c r="R37" s="41">
        <f t="shared" si="9"/>
        <v>24</v>
      </c>
      <c r="S37" s="39">
        <v>34.0</v>
      </c>
      <c r="T37" s="40">
        <v>35.0</v>
      </c>
      <c r="U37" s="40">
        <f t="shared" si="10"/>
        <v>69</v>
      </c>
      <c r="V37" s="34" t="str">
        <f t="shared" si="11"/>
        <v>7</v>
      </c>
      <c r="W37" s="41">
        <f t="shared" si="12"/>
        <v>7</v>
      </c>
      <c r="X37" s="39">
        <v>34.0</v>
      </c>
      <c r="Y37" s="40">
        <v>20.0</v>
      </c>
      <c r="Z37" s="40">
        <f t="shared" si="13"/>
        <v>54</v>
      </c>
      <c r="AA37" s="34" t="str">
        <f t="shared" si="14"/>
        <v>5</v>
      </c>
      <c r="AB37" s="41">
        <f t="shared" si="15"/>
        <v>5</v>
      </c>
      <c r="AC37" s="39">
        <v>34.0</v>
      </c>
      <c r="AD37" s="40">
        <v>24.0</v>
      </c>
      <c r="AE37" s="40">
        <f t="shared" si="16"/>
        <v>58</v>
      </c>
      <c r="AF37" s="34" t="str">
        <f t="shared" si="17"/>
        <v>6</v>
      </c>
      <c r="AG37" s="41">
        <f t="shared" si="18"/>
        <v>6</v>
      </c>
      <c r="AH37" s="39">
        <v>38.0</v>
      </c>
      <c r="AI37" s="40">
        <v>33.0</v>
      </c>
      <c r="AJ37" s="40">
        <f t="shared" si="19"/>
        <v>71</v>
      </c>
      <c r="AK37" s="34" t="str">
        <f t="shared" si="20"/>
        <v>8</v>
      </c>
      <c r="AL37" s="41">
        <f t="shared" si="21"/>
        <v>24</v>
      </c>
      <c r="AM37" s="39">
        <v>47.0</v>
      </c>
      <c r="AN37" s="40">
        <v>38.0</v>
      </c>
      <c r="AO37" s="40">
        <f t="shared" si="22"/>
        <v>85</v>
      </c>
      <c r="AP37" s="34" t="str">
        <f t="shared" si="23"/>
        <v>9</v>
      </c>
      <c r="AQ37" s="42">
        <f t="shared" si="24"/>
        <v>27</v>
      </c>
      <c r="AR37" s="36">
        <f t="shared" si="25"/>
        <v>564</v>
      </c>
      <c r="AS37" s="36">
        <f t="shared" si="26"/>
        <v>70.5</v>
      </c>
      <c r="AT37" s="37">
        <f t="shared" si="27"/>
        <v>157</v>
      </c>
      <c r="AU37" s="37">
        <f t="shared" si="28"/>
        <v>7.85</v>
      </c>
      <c r="AV37" s="38" t="str">
        <f t="shared" si="29"/>
        <v>PASS</v>
      </c>
      <c r="AW37" s="38" t="str">
        <f t="shared" si="30"/>
        <v>FCD</v>
      </c>
      <c r="AX37" s="38" t="str">
        <f t="shared" si="31"/>
        <v>FCD</v>
      </c>
    </row>
    <row r="38" ht="15.75" customHeight="1">
      <c r="A38" s="27">
        <v>34.0</v>
      </c>
      <c r="B38" s="28" t="s">
        <v>93</v>
      </c>
      <c r="C38" s="29" t="s">
        <v>94</v>
      </c>
      <c r="D38" s="39">
        <v>45.0</v>
      </c>
      <c r="E38" s="40">
        <v>32.0</v>
      </c>
      <c r="F38" s="40">
        <f t="shared" si="1"/>
        <v>77</v>
      </c>
      <c r="G38" s="32" t="str">
        <f t="shared" si="2"/>
        <v>8</v>
      </c>
      <c r="H38" s="41">
        <f t="shared" si="3"/>
        <v>32</v>
      </c>
      <c r="I38" s="39">
        <v>49.0</v>
      </c>
      <c r="J38" s="40">
        <v>33.0</v>
      </c>
      <c r="K38" s="40">
        <f t="shared" si="4"/>
        <v>82</v>
      </c>
      <c r="L38" s="34" t="str">
        <f t="shared" si="5"/>
        <v>9</v>
      </c>
      <c r="M38" s="41">
        <f t="shared" si="6"/>
        <v>36</v>
      </c>
      <c r="N38" s="39">
        <v>44.0</v>
      </c>
      <c r="O38" s="40">
        <v>37.0</v>
      </c>
      <c r="P38" s="40">
        <f t="shared" si="7"/>
        <v>81</v>
      </c>
      <c r="Q38" s="34" t="str">
        <f t="shared" si="8"/>
        <v>9</v>
      </c>
      <c r="R38" s="41">
        <f t="shared" si="9"/>
        <v>27</v>
      </c>
      <c r="S38" s="39">
        <v>43.0</v>
      </c>
      <c r="T38" s="40">
        <v>32.0</v>
      </c>
      <c r="U38" s="40">
        <f t="shared" si="10"/>
        <v>75</v>
      </c>
      <c r="V38" s="34" t="str">
        <f t="shared" si="11"/>
        <v>8</v>
      </c>
      <c r="W38" s="41">
        <f t="shared" si="12"/>
        <v>8</v>
      </c>
      <c r="X38" s="39">
        <v>39.0</v>
      </c>
      <c r="Y38" s="40">
        <v>18.0</v>
      </c>
      <c r="Z38" s="40">
        <f t="shared" si="13"/>
        <v>57</v>
      </c>
      <c r="AA38" s="34" t="str">
        <f t="shared" si="14"/>
        <v>6</v>
      </c>
      <c r="AB38" s="41">
        <f t="shared" si="15"/>
        <v>6</v>
      </c>
      <c r="AC38" s="39">
        <v>41.0</v>
      </c>
      <c r="AD38" s="40">
        <v>27.0</v>
      </c>
      <c r="AE38" s="40">
        <f t="shared" si="16"/>
        <v>68</v>
      </c>
      <c r="AF38" s="34" t="str">
        <f t="shared" si="17"/>
        <v>7</v>
      </c>
      <c r="AG38" s="41">
        <f t="shared" si="18"/>
        <v>7</v>
      </c>
      <c r="AH38" s="39">
        <v>50.0</v>
      </c>
      <c r="AI38" s="40">
        <v>18.0</v>
      </c>
      <c r="AJ38" s="40">
        <f t="shared" si="19"/>
        <v>68</v>
      </c>
      <c r="AK38" s="34" t="str">
        <f t="shared" si="20"/>
        <v>7</v>
      </c>
      <c r="AL38" s="41">
        <f t="shared" si="21"/>
        <v>21</v>
      </c>
      <c r="AM38" s="39">
        <v>40.0</v>
      </c>
      <c r="AN38" s="40">
        <v>35.0</v>
      </c>
      <c r="AO38" s="40">
        <f t="shared" si="22"/>
        <v>75</v>
      </c>
      <c r="AP38" s="34" t="str">
        <f t="shared" si="23"/>
        <v>8</v>
      </c>
      <c r="AQ38" s="42">
        <f t="shared" si="24"/>
        <v>24</v>
      </c>
      <c r="AR38" s="36">
        <f t="shared" si="25"/>
        <v>583</v>
      </c>
      <c r="AS38" s="36">
        <f t="shared" si="26"/>
        <v>72.88</v>
      </c>
      <c r="AT38" s="37">
        <f t="shared" si="27"/>
        <v>161</v>
      </c>
      <c r="AU38" s="37">
        <f t="shared" si="28"/>
        <v>8.05</v>
      </c>
      <c r="AV38" s="38" t="str">
        <f t="shared" si="29"/>
        <v>PASS</v>
      </c>
      <c r="AW38" s="38" t="str">
        <f t="shared" si="30"/>
        <v>FCD</v>
      </c>
      <c r="AX38" s="38" t="str">
        <f t="shared" si="31"/>
        <v>FCD</v>
      </c>
    </row>
    <row r="39" ht="15.75" customHeight="1">
      <c r="A39" s="27">
        <v>35.0</v>
      </c>
      <c r="B39" s="28" t="s">
        <v>95</v>
      </c>
      <c r="C39" s="29" t="s">
        <v>96</v>
      </c>
      <c r="D39" s="39">
        <v>50.0</v>
      </c>
      <c r="E39" s="40">
        <v>43.0</v>
      </c>
      <c r="F39" s="40">
        <f t="shared" si="1"/>
        <v>93</v>
      </c>
      <c r="G39" s="32" t="str">
        <f t="shared" si="2"/>
        <v>10</v>
      </c>
      <c r="H39" s="41">
        <f t="shared" si="3"/>
        <v>40</v>
      </c>
      <c r="I39" s="39">
        <v>47.0</v>
      </c>
      <c r="J39" s="40">
        <v>48.0</v>
      </c>
      <c r="K39" s="40">
        <f t="shared" si="4"/>
        <v>95</v>
      </c>
      <c r="L39" s="34" t="str">
        <f t="shared" si="5"/>
        <v>10</v>
      </c>
      <c r="M39" s="41">
        <f t="shared" si="6"/>
        <v>40</v>
      </c>
      <c r="N39" s="39">
        <v>45.0</v>
      </c>
      <c r="O39" s="40">
        <v>28.0</v>
      </c>
      <c r="P39" s="40">
        <f t="shared" si="7"/>
        <v>73</v>
      </c>
      <c r="Q39" s="34" t="str">
        <f t="shared" si="8"/>
        <v>8</v>
      </c>
      <c r="R39" s="41">
        <f t="shared" si="9"/>
        <v>24</v>
      </c>
      <c r="S39" s="39">
        <v>37.0</v>
      </c>
      <c r="T39" s="40">
        <v>32.0</v>
      </c>
      <c r="U39" s="40">
        <f t="shared" si="10"/>
        <v>69</v>
      </c>
      <c r="V39" s="34" t="str">
        <f t="shared" si="11"/>
        <v>7</v>
      </c>
      <c r="W39" s="41">
        <f t="shared" si="12"/>
        <v>7</v>
      </c>
      <c r="X39" s="39">
        <v>37.0</v>
      </c>
      <c r="Y39" s="40">
        <v>24.0</v>
      </c>
      <c r="Z39" s="40">
        <f t="shared" si="13"/>
        <v>61</v>
      </c>
      <c r="AA39" s="34" t="str">
        <f t="shared" si="14"/>
        <v>7</v>
      </c>
      <c r="AB39" s="41">
        <f t="shared" si="15"/>
        <v>7</v>
      </c>
      <c r="AC39" s="39">
        <v>34.0</v>
      </c>
      <c r="AD39" s="40">
        <v>24.0</v>
      </c>
      <c r="AE39" s="40">
        <f t="shared" si="16"/>
        <v>58</v>
      </c>
      <c r="AF39" s="34" t="str">
        <f t="shared" si="17"/>
        <v>6</v>
      </c>
      <c r="AG39" s="41">
        <f t="shared" si="18"/>
        <v>6</v>
      </c>
      <c r="AH39" s="39">
        <v>41.0</v>
      </c>
      <c r="AI39" s="40">
        <v>40.0</v>
      </c>
      <c r="AJ39" s="40">
        <f t="shared" si="19"/>
        <v>81</v>
      </c>
      <c r="AK39" s="34" t="str">
        <f t="shared" si="20"/>
        <v>9</v>
      </c>
      <c r="AL39" s="41">
        <f t="shared" si="21"/>
        <v>27</v>
      </c>
      <c r="AM39" s="39">
        <v>45.0</v>
      </c>
      <c r="AN39" s="40">
        <v>37.0</v>
      </c>
      <c r="AO39" s="40">
        <f t="shared" si="22"/>
        <v>82</v>
      </c>
      <c r="AP39" s="34" t="str">
        <f t="shared" si="23"/>
        <v>9</v>
      </c>
      <c r="AQ39" s="42">
        <f t="shared" si="24"/>
        <v>27</v>
      </c>
      <c r="AR39" s="36">
        <f t="shared" si="25"/>
        <v>612</v>
      </c>
      <c r="AS39" s="36">
        <f t="shared" si="26"/>
        <v>76.5</v>
      </c>
      <c r="AT39" s="37">
        <f t="shared" si="27"/>
        <v>178</v>
      </c>
      <c r="AU39" s="37">
        <f t="shared" si="28"/>
        <v>8.9</v>
      </c>
      <c r="AV39" s="38" t="str">
        <f t="shared" si="29"/>
        <v>PASS</v>
      </c>
      <c r="AW39" s="38" t="str">
        <f t="shared" si="30"/>
        <v>FCD</v>
      </c>
      <c r="AX39" s="38" t="str">
        <f t="shared" si="31"/>
        <v>FCD</v>
      </c>
    </row>
    <row r="40" ht="15.75" customHeight="1">
      <c r="A40" s="27">
        <v>36.0</v>
      </c>
      <c r="B40" s="28" t="s">
        <v>97</v>
      </c>
      <c r="C40" s="29" t="s">
        <v>98</v>
      </c>
      <c r="D40" s="39">
        <v>47.0</v>
      </c>
      <c r="E40" s="40">
        <v>39.0</v>
      </c>
      <c r="F40" s="40">
        <f t="shared" si="1"/>
        <v>86</v>
      </c>
      <c r="G40" s="32" t="str">
        <f t="shared" si="2"/>
        <v>9</v>
      </c>
      <c r="H40" s="41">
        <f t="shared" si="3"/>
        <v>36</v>
      </c>
      <c r="I40" s="39">
        <v>42.0</v>
      </c>
      <c r="J40" s="40">
        <v>35.0</v>
      </c>
      <c r="K40" s="40">
        <f t="shared" si="4"/>
        <v>77</v>
      </c>
      <c r="L40" s="34" t="str">
        <f t="shared" si="5"/>
        <v>8</v>
      </c>
      <c r="M40" s="41">
        <f t="shared" si="6"/>
        <v>32</v>
      </c>
      <c r="N40" s="39">
        <v>46.0</v>
      </c>
      <c r="O40" s="40">
        <v>18.0</v>
      </c>
      <c r="P40" s="40">
        <f t="shared" si="7"/>
        <v>64</v>
      </c>
      <c r="Q40" s="34" t="str">
        <f t="shared" si="8"/>
        <v>7</v>
      </c>
      <c r="R40" s="41">
        <f t="shared" si="9"/>
        <v>21</v>
      </c>
      <c r="S40" s="39">
        <v>37.0</v>
      </c>
      <c r="T40" s="40">
        <v>30.0</v>
      </c>
      <c r="U40" s="40">
        <f t="shared" si="10"/>
        <v>67</v>
      </c>
      <c r="V40" s="34" t="str">
        <f t="shared" si="11"/>
        <v>7</v>
      </c>
      <c r="W40" s="41">
        <f t="shared" si="12"/>
        <v>7</v>
      </c>
      <c r="X40" s="39">
        <v>37.0</v>
      </c>
      <c r="Y40" s="40">
        <v>29.0</v>
      </c>
      <c r="Z40" s="40">
        <f t="shared" si="13"/>
        <v>66</v>
      </c>
      <c r="AA40" s="34" t="str">
        <f t="shared" si="14"/>
        <v>7</v>
      </c>
      <c r="AB40" s="41">
        <f t="shared" si="15"/>
        <v>7</v>
      </c>
      <c r="AC40" s="39">
        <v>31.0</v>
      </c>
      <c r="AD40" s="40">
        <v>26.0</v>
      </c>
      <c r="AE40" s="40">
        <f t="shared" si="16"/>
        <v>57</v>
      </c>
      <c r="AF40" s="34" t="str">
        <f t="shared" si="17"/>
        <v>6</v>
      </c>
      <c r="AG40" s="41">
        <f t="shared" si="18"/>
        <v>6</v>
      </c>
      <c r="AH40" s="39">
        <v>43.0</v>
      </c>
      <c r="AI40" s="40">
        <v>33.0</v>
      </c>
      <c r="AJ40" s="40">
        <f t="shared" si="19"/>
        <v>76</v>
      </c>
      <c r="AK40" s="34" t="str">
        <f t="shared" si="20"/>
        <v>8</v>
      </c>
      <c r="AL40" s="41">
        <f t="shared" si="21"/>
        <v>24</v>
      </c>
      <c r="AM40" s="39">
        <v>45.0</v>
      </c>
      <c r="AN40" s="40">
        <v>38.0</v>
      </c>
      <c r="AO40" s="40">
        <f t="shared" si="22"/>
        <v>83</v>
      </c>
      <c r="AP40" s="34" t="str">
        <f t="shared" si="23"/>
        <v>9</v>
      </c>
      <c r="AQ40" s="42">
        <f t="shared" si="24"/>
        <v>27</v>
      </c>
      <c r="AR40" s="36">
        <f t="shared" si="25"/>
        <v>576</v>
      </c>
      <c r="AS40" s="36">
        <f t="shared" si="26"/>
        <v>72</v>
      </c>
      <c r="AT40" s="37">
        <f t="shared" si="27"/>
        <v>160</v>
      </c>
      <c r="AU40" s="37">
        <f t="shared" si="28"/>
        <v>8</v>
      </c>
      <c r="AV40" s="38" t="str">
        <f t="shared" si="29"/>
        <v>PASS</v>
      </c>
      <c r="AW40" s="38" t="str">
        <f t="shared" si="30"/>
        <v>FCD</v>
      </c>
      <c r="AX40" s="38" t="str">
        <f t="shared" si="31"/>
        <v>FCD</v>
      </c>
    </row>
    <row r="41" ht="15.75" customHeight="1">
      <c r="A41" s="27">
        <v>37.0</v>
      </c>
      <c r="B41" s="28" t="s">
        <v>99</v>
      </c>
      <c r="C41" s="29" t="s">
        <v>100</v>
      </c>
      <c r="D41" s="39">
        <v>46.0</v>
      </c>
      <c r="E41" s="40">
        <v>43.0</v>
      </c>
      <c r="F41" s="40">
        <f t="shared" si="1"/>
        <v>89</v>
      </c>
      <c r="G41" s="32" t="str">
        <f t="shared" si="2"/>
        <v>9</v>
      </c>
      <c r="H41" s="41">
        <f t="shared" si="3"/>
        <v>36</v>
      </c>
      <c r="I41" s="39">
        <v>47.0</v>
      </c>
      <c r="J41" s="40">
        <v>42.0</v>
      </c>
      <c r="K41" s="40">
        <f t="shared" si="4"/>
        <v>89</v>
      </c>
      <c r="L41" s="34" t="str">
        <f t="shared" si="5"/>
        <v>9</v>
      </c>
      <c r="M41" s="41">
        <f t="shared" si="6"/>
        <v>36</v>
      </c>
      <c r="N41" s="39">
        <v>48.0</v>
      </c>
      <c r="O41" s="40">
        <v>30.0</v>
      </c>
      <c r="P41" s="40">
        <f t="shared" si="7"/>
        <v>78</v>
      </c>
      <c r="Q41" s="34" t="str">
        <f t="shared" si="8"/>
        <v>8</v>
      </c>
      <c r="R41" s="41">
        <f t="shared" si="9"/>
        <v>24</v>
      </c>
      <c r="S41" s="39">
        <v>35.0</v>
      </c>
      <c r="T41" s="40">
        <v>28.0</v>
      </c>
      <c r="U41" s="40">
        <f t="shared" si="10"/>
        <v>63</v>
      </c>
      <c r="V41" s="34" t="str">
        <f t="shared" si="11"/>
        <v>7</v>
      </c>
      <c r="W41" s="41">
        <f t="shared" si="12"/>
        <v>7</v>
      </c>
      <c r="X41" s="39">
        <v>35.0</v>
      </c>
      <c r="Y41" s="40">
        <v>26.0</v>
      </c>
      <c r="Z41" s="40">
        <f t="shared" si="13"/>
        <v>61</v>
      </c>
      <c r="AA41" s="34" t="str">
        <f t="shared" si="14"/>
        <v>7</v>
      </c>
      <c r="AB41" s="41">
        <f t="shared" si="15"/>
        <v>7</v>
      </c>
      <c r="AC41" s="39">
        <v>36.0</v>
      </c>
      <c r="AD41" s="40">
        <v>23.0</v>
      </c>
      <c r="AE41" s="40">
        <f t="shared" si="16"/>
        <v>59</v>
      </c>
      <c r="AF41" s="34" t="str">
        <f t="shared" si="17"/>
        <v>6</v>
      </c>
      <c r="AG41" s="41">
        <f t="shared" si="18"/>
        <v>6</v>
      </c>
      <c r="AH41" s="39">
        <v>42.0</v>
      </c>
      <c r="AI41" s="40">
        <v>24.0</v>
      </c>
      <c r="AJ41" s="40">
        <f t="shared" si="19"/>
        <v>66</v>
      </c>
      <c r="AK41" s="34" t="str">
        <f t="shared" si="20"/>
        <v>7</v>
      </c>
      <c r="AL41" s="41">
        <f t="shared" si="21"/>
        <v>21</v>
      </c>
      <c r="AM41" s="39">
        <v>45.0</v>
      </c>
      <c r="AN41" s="40">
        <v>37.0</v>
      </c>
      <c r="AO41" s="40">
        <f t="shared" si="22"/>
        <v>82</v>
      </c>
      <c r="AP41" s="34" t="str">
        <f t="shared" si="23"/>
        <v>9</v>
      </c>
      <c r="AQ41" s="42">
        <f t="shared" si="24"/>
        <v>27</v>
      </c>
      <c r="AR41" s="36">
        <f t="shared" si="25"/>
        <v>587</v>
      </c>
      <c r="AS41" s="36">
        <f t="shared" si="26"/>
        <v>73.38</v>
      </c>
      <c r="AT41" s="37">
        <f t="shared" si="27"/>
        <v>164</v>
      </c>
      <c r="AU41" s="37">
        <f t="shared" si="28"/>
        <v>8.2</v>
      </c>
      <c r="AV41" s="38" t="str">
        <f t="shared" si="29"/>
        <v>PASS</v>
      </c>
      <c r="AW41" s="38" t="str">
        <f t="shared" si="30"/>
        <v>FCD</v>
      </c>
      <c r="AX41" s="38" t="str">
        <f t="shared" si="31"/>
        <v>FCD</v>
      </c>
    </row>
    <row r="42" ht="15.75" customHeight="1">
      <c r="A42" s="27">
        <v>38.0</v>
      </c>
      <c r="B42" s="28" t="s">
        <v>101</v>
      </c>
      <c r="C42" s="29" t="s">
        <v>102</v>
      </c>
      <c r="D42" s="39">
        <v>43.0</v>
      </c>
      <c r="E42" s="40">
        <v>33.0</v>
      </c>
      <c r="F42" s="40">
        <f t="shared" si="1"/>
        <v>76</v>
      </c>
      <c r="G42" s="32" t="str">
        <f t="shared" si="2"/>
        <v>8</v>
      </c>
      <c r="H42" s="41">
        <f t="shared" si="3"/>
        <v>32</v>
      </c>
      <c r="I42" s="39">
        <v>43.0</v>
      </c>
      <c r="J42" s="40">
        <v>25.0</v>
      </c>
      <c r="K42" s="40">
        <f t="shared" si="4"/>
        <v>68</v>
      </c>
      <c r="L42" s="34" t="str">
        <f t="shared" si="5"/>
        <v>7</v>
      </c>
      <c r="M42" s="41">
        <f t="shared" si="6"/>
        <v>28</v>
      </c>
      <c r="N42" s="39">
        <v>44.0</v>
      </c>
      <c r="O42" s="40">
        <v>28.0</v>
      </c>
      <c r="P42" s="40">
        <f t="shared" si="7"/>
        <v>72</v>
      </c>
      <c r="Q42" s="34" t="str">
        <f t="shared" si="8"/>
        <v>8</v>
      </c>
      <c r="R42" s="41">
        <f t="shared" si="9"/>
        <v>24</v>
      </c>
      <c r="S42" s="39">
        <v>32.0</v>
      </c>
      <c r="T42" s="40">
        <v>27.0</v>
      </c>
      <c r="U42" s="40">
        <f t="shared" si="10"/>
        <v>59</v>
      </c>
      <c r="V42" s="34" t="str">
        <f t="shared" si="11"/>
        <v>6</v>
      </c>
      <c r="W42" s="41">
        <f t="shared" si="12"/>
        <v>6</v>
      </c>
      <c r="X42" s="39">
        <v>33.0</v>
      </c>
      <c r="Y42" s="40">
        <v>18.0</v>
      </c>
      <c r="Z42" s="40">
        <f t="shared" si="13"/>
        <v>51</v>
      </c>
      <c r="AA42" s="34" t="str">
        <f t="shared" si="14"/>
        <v>5</v>
      </c>
      <c r="AB42" s="41">
        <f t="shared" si="15"/>
        <v>5</v>
      </c>
      <c r="AC42" s="39">
        <v>30.0</v>
      </c>
      <c r="AD42" s="40">
        <v>24.0</v>
      </c>
      <c r="AE42" s="40">
        <f t="shared" si="16"/>
        <v>54</v>
      </c>
      <c r="AF42" s="34" t="str">
        <f t="shared" si="17"/>
        <v>5</v>
      </c>
      <c r="AG42" s="41">
        <f t="shared" si="18"/>
        <v>5</v>
      </c>
      <c r="AH42" s="39">
        <v>40.0</v>
      </c>
      <c r="AI42" s="40">
        <v>32.0</v>
      </c>
      <c r="AJ42" s="40">
        <f t="shared" si="19"/>
        <v>72</v>
      </c>
      <c r="AK42" s="34" t="str">
        <f t="shared" si="20"/>
        <v>8</v>
      </c>
      <c r="AL42" s="41">
        <f t="shared" si="21"/>
        <v>24</v>
      </c>
      <c r="AM42" s="39">
        <v>46.0</v>
      </c>
      <c r="AN42" s="40">
        <v>34.0</v>
      </c>
      <c r="AO42" s="40">
        <f t="shared" si="22"/>
        <v>80</v>
      </c>
      <c r="AP42" s="34" t="str">
        <f t="shared" si="23"/>
        <v>9</v>
      </c>
      <c r="AQ42" s="42">
        <f t="shared" si="24"/>
        <v>27</v>
      </c>
      <c r="AR42" s="36">
        <f t="shared" si="25"/>
        <v>532</v>
      </c>
      <c r="AS42" s="36">
        <f t="shared" si="26"/>
        <v>66.5</v>
      </c>
      <c r="AT42" s="37">
        <f t="shared" si="27"/>
        <v>151</v>
      </c>
      <c r="AU42" s="37">
        <f t="shared" si="28"/>
        <v>7.55</v>
      </c>
      <c r="AV42" s="38" t="str">
        <f t="shared" si="29"/>
        <v>PASS</v>
      </c>
      <c r="AW42" s="38" t="str">
        <f t="shared" si="30"/>
        <v>FC</v>
      </c>
      <c r="AX42" s="38" t="str">
        <f t="shared" si="31"/>
        <v>FC</v>
      </c>
    </row>
    <row r="43" ht="15.75" customHeight="1">
      <c r="A43" s="27">
        <v>39.0</v>
      </c>
      <c r="B43" s="28" t="s">
        <v>103</v>
      </c>
      <c r="C43" s="47" t="s">
        <v>104</v>
      </c>
      <c r="D43" s="39">
        <v>44.0</v>
      </c>
      <c r="E43" s="40">
        <v>33.0</v>
      </c>
      <c r="F43" s="40">
        <f t="shared" si="1"/>
        <v>77</v>
      </c>
      <c r="G43" s="32" t="str">
        <f t="shared" si="2"/>
        <v>8</v>
      </c>
      <c r="H43" s="41">
        <f t="shared" si="3"/>
        <v>32</v>
      </c>
      <c r="I43" s="39">
        <v>46.0</v>
      </c>
      <c r="J43" s="40">
        <v>29.0</v>
      </c>
      <c r="K43" s="40">
        <f t="shared" si="4"/>
        <v>75</v>
      </c>
      <c r="L43" s="34" t="str">
        <f t="shared" si="5"/>
        <v>8</v>
      </c>
      <c r="M43" s="41">
        <f t="shared" si="6"/>
        <v>32</v>
      </c>
      <c r="N43" s="39">
        <v>44.0</v>
      </c>
      <c r="O43" s="40">
        <v>35.0</v>
      </c>
      <c r="P43" s="40">
        <f t="shared" si="7"/>
        <v>79</v>
      </c>
      <c r="Q43" s="34" t="str">
        <f t="shared" si="8"/>
        <v>8</v>
      </c>
      <c r="R43" s="41">
        <f t="shared" si="9"/>
        <v>24</v>
      </c>
      <c r="S43" s="39">
        <v>37.0</v>
      </c>
      <c r="T43" s="40">
        <v>28.0</v>
      </c>
      <c r="U43" s="40">
        <f t="shared" si="10"/>
        <v>65</v>
      </c>
      <c r="V43" s="34" t="str">
        <f t="shared" si="11"/>
        <v>7</v>
      </c>
      <c r="W43" s="41">
        <f t="shared" si="12"/>
        <v>7</v>
      </c>
      <c r="X43" s="39">
        <v>30.0</v>
      </c>
      <c r="Y43" s="40">
        <v>18.0</v>
      </c>
      <c r="Z43" s="40">
        <f t="shared" si="13"/>
        <v>48</v>
      </c>
      <c r="AA43" s="34" t="str">
        <f t="shared" si="14"/>
        <v>4</v>
      </c>
      <c r="AB43" s="41">
        <f t="shared" si="15"/>
        <v>4</v>
      </c>
      <c r="AC43" s="39">
        <v>36.0</v>
      </c>
      <c r="AD43" s="40">
        <v>29.0</v>
      </c>
      <c r="AE43" s="40">
        <f t="shared" si="16"/>
        <v>65</v>
      </c>
      <c r="AF43" s="34" t="str">
        <f t="shared" si="17"/>
        <v>7</v>
      </c>
      <c r="AG43" s="41">
        <f t="shared" si="18"/>
        <v>7</v>
      </c>
      <c r="AH43" s="39">
        <v>46.0</v>
      </c>
      <c r="AI43" s="40">
        <v>34.0</v>
      </c>
      <c r="AJ43" s="40">
        <f t="shared" si="19"/>
        <v>80</v>
      </c>
      <c r="AK43" s="34" t="str">
        <f t="shared" si="20"/>
        <v>9</v>
      </c>
      <c r="AL43" s="41">
        <f t="shared" si="21"/>
        <v>27</v>
      </c>
      <c r="AM43" s="39">
        <v>45.0</v>
      </c>
      <c r="AN43" s="40">
        <v>32.0</v>
      </c>
      <c r="AO43" s="40">
        <f t="shared" si="22"/>
        <v>77</v>
      </c>
      <c r="AP43" s="34" t="str">
        <f t="shared" si="23"/>
        <v>8</v>
      </c>
      <c r="AQ43" s="42">
        <f t="shared" si="24"/>
        <v>24</v>
      </c>
      <c r="AR43" s="36">
        <f t="shared" si="25"/>
        <v>566</v>
      </c>
      <c r="AS43" s="36">
        <f t="shared" si="26"/>
        <v>70.75</v>
      </c>
      <c r="AT43" s="37">
        <f t="shared" si="27"/>
        <v>157</v>
      </c>
      <c r="AU43" s="37">
        <f t="shared" si="28"/>
        <v>7.85</v>
      </c>
      <c r="AV43" s="38" t="str">
        <f t="shared" si="29"/>
        <v>PASS</v>
      </c>
      <c r="AW43" s="38" t="str">
        <f t="shared" si="30"/>
        <v>FCD</v>
      </c>
      <c r="AX43" s="38" t="str">
        <f t="shared" si="31"/>
        <v>FCD</v>
      </c>
    </row>
    <row r="44" ht="15.75" customHeight="1">
      <c r="A44" s="27">
        <v>40.0</v>
      </c>
      <c r="B44" s="28" t="s">
        <v>105</v>
      </c>
      <c r="C44" s="29" t="s">
        <v>106</v>
      </c>
      <c r="D44" s="39">
        <v>48.0</v>
      </c>
      <c r="E44" s="40">
        <v>36.0</v>
      </c>
      <c r="F44" s="40">
        <f t="shared" si="1"/>
        <v>84</v>
      </c>
      <c r="G44" s="32" t="str">
        <f t="shared" si="2"/>
        <v>9</v>
      </c>
      <c r="H44" s="41">
        <f t="shared" si="3"/>
        <v>36</v>
      </c>
      <c r="I44" s="39">
        <v>45.0</v>
      </c>
      <c r="J44" s="40">
        <v>23.0</v>
      </c>
      <c r="K44" s="40">
        <f t="shared" si="4"/>
        <v>68</v>
      </c>
      <c r="L44" s="34" t="str">
        <f t="shared" si="5"/>
        <v>7</v>
      </c>
      <c r="M44" s="41">
        <f t="shared" si="6"/>
        <v>28</v>
      </c>
      <c r="N44" s="39">
        <v>45.0</v>
      </c>
      <c r="O44" s="40">
        <v>29.0</v>
      </c>
      <c r="P44" s="40">
        <f t="shared" si="7"/>
        <v>74</v>
      </c>
      <c r="Q44" s="34" t="str">
        <f t="shared" si="8"/>
        <v>8</v>
      </c>
      <c r="R44" s="41">
        <f t="shared" si="9"/>
        <v>24</v>
      </c>
      <c r="S44" s="39">
        <v>36.0</v>
      </c>
      <c r="T44" s="40">
        <v>29.0</v>
      </c>
      <c r="U44" s="40">
        <f t="shared" si="10"/>
        <v>65</v>
      </c>
      <c r="V44" s="34" t="str">
        <f t="shared" si="11"/>
        <v>7</v>
      </c>
      <c r="W44" s="41">
        <f t="shared" si="12"/>
        <v>7</v>
      </c>
      <c r="X44" s="39">
        <v>32.0</v>
      </c>
      <c r="Y44" s="40">
        <v>18.0</v>
      </c>
      <c r="Z44" s="40">
        <f t="shared" si="13"/>
        <v>50</v>
      </c>
      <c r="AA44" s="34" t="str">
        <f t="shared" si="14"/>
        <v>5</v>
      </c>
      <c r="AB44" s="41">
        <f t="shared" si="15"/>
        <v>5</v>
      </c>
      <c r="AC44" s="39">
        <v>32.0</v>
      </c>
      <c r="AD44" s="40">
        <v>27.0</v>
      </c>
      <c r="AE44" s="40">
        <f t="shared" si="16"/>
        <v>59</v>
      </c>
      <c r="AF44" s="34" t="str">
        <f t="shared" si="17"/>
        <v>6</v>
      </c>
      <c r="AG44" s="41">
        <f t="shared" si="18"/>
        <v>6</v>
      </c>
      <c r="AH44" s="39">
        <v>39.0</v>
      </c>
      <c r="AI44" s="40">
        <v>25.0</v>
      </c>
      <c r="AJ44" s="40">
        <f t="shared" si="19"/>
        <v>64</v>
      </c>
      <c r="AK44" s="34" t="str">
        <f t="shared" si="20"/>
        <v>7</v>
      </c>
      <c r="AL44" s="41">
        <f t="shared" si="21"/>
        <v>21</v>
      </c>
      <c r="AM44" s="39">
        <v>40.0</v>
      </c>
      <c r="AN44" s="40">
        <v>34.0</v>
      </c>
      <c r="AO44" s="40">
        <f t="shared" si="22"/>
        <v>74</v>
      </c>
      <c r="AP44" s="34" t="str">
        <f t="shared" si="23"/>
        <v>8</v>
      </c>
      <c r="AQ44" s="42">
        <f t="shared" si="24"/>
        <v>24</v>
      </c>
      <c r="AR44" s="36">
        <f t="shared" si="25"/>
        <v>538</v>
      </c>
      <c r="AS44" s="36">
        <f t="shared" si="26"/>
        <v>67.25</v>
      </c>
      <c r="AT44" s="37">
        <f t="shared" si="27"/>
        <v>151</v>
      </c>
      <c r="AU44" s="37">
        <f t="shared" si="28"/>
        <v>7.55</v>
      </c>
      <c r="AV44" s="38" t="str">
        <f t="shared" si="29"/>
        <v>PASS</v>
      </c>
      <c r="AW44" s="38" t="str">
        <f t="shared" si="30"/>
        <v>FC</v>
      </c>
      <c r="AX44" s="38" t="str">
        <f t="shared" si="31"/>
        <v>FC</v>
      </c>
    </row>
    <row r="45" ht="15.75" customHeight="1">
      <c r="A45" s="27">
        <v>41.0</v>
      </c>
      <c r="B45" s="28" t="s">
        <v>107</v>
      </c>
      <c r="C45" s="29" t="s">
        <v>108</v>
      </c>
      <c r="D45" s="39">
        <v>50.0</v>
      </c>
      <c r="E45" s="40">
        <v>48.0</v>
      </c>
      <c r="F45" s="40">
        <f t="shared" si="1"/>
        <v>98</v>
      </c>
      <c r="G45" s="32" t="str">
        <f t="shared" si="2"/>
        <v>10</v>
      </c>
      <c r="H45" s="41">
        <f t="shared" si="3"/>
        <v>40</v>
      </c>
      <c r="I45" s="39">
        <v>48.0</v>
      </c>
      <c r="J45" s="40">
        <v>46.0</v>
      </c>
      <c r="K45" s="40">
        <f t="shared" si="4"/>
        <v>94</v>
      </c>
      <c r="L45" s="34" t="str">
        <f t="shared" si="5"/>
        <v>10</v>
      </c>
      <c r="M45" s="41">
        <f t="shared" si="6"/>
        <v>40</v>
      </c>
      <c r="N45" s="39">
        <v>48.0</v>
      </c>
      <c r="O45" s="40">
        <v>40.0</v>
      </c>
      <c r="P45" s="40">
        <f t="shared" si="7"/>
        <v>88</v>
      </c>
      <c r="Q45" s="34" t="str">
        <f t="shared" si="8"/>
        <v>9</v>
      </c>
      <c r="R45" s="41">
        <f t="shared" si="9"/>
        <v>27</v>
      </c>
      <c r="S45" s="39">
        <v>46.0</v>
      </c>
      <c r="T45" s="40">
        <v>38.0</v>
      </c>
      <c r="U45" s="40">
        <f t="shared" si="10"/>
        <v>84</v>
      </c>
      <c r="V45" s="34" t="str">
        <f t="shared" si="11"/>
        <v>9</v>
      </c>
      <c r="W45" s="41">
        <f t="shared" si="12"/>
        <v>9</v>
      </c>
      <c r="X45" s="39">
        <v>35.0</v>
      </c>
      <c r="Y45" s="40">
        <v>22.0</v>
      </c>
      <c r="Z45" s="40">
        <f t="shared" si="13"/>
        <v>57</v>
      </c>
      <c r="AA45" s="34" t="str">
        <f t="shared" si="14"/>
        <v>6</v>
      </c>
      <c r="AB45" s="41">
        <f t="shared" si="15"/>
        <v>6</v>
      </c>
      <c r="AC45" s="39">
        <v>37.0</v>
      </c>
      <c r="AD45" s="40">
        <v>31.0</v>
      </c>
      <c r="AE45" s="40">
        <f t="shared" si="16"/>
        <v>68</v>
      </c>
      <c r="AF45" s="34" t="str">
        <f t="shared" si="17"/>
        <v>7</v>
      </c>
      <c r="AG45" s="41">
        <f t="shared" si="18"/>
        <v>7</v>
      </c>
      <c r="AH45" s="39">
        <v>49.0</v>
      </c>
      <c r="AI45" s="40">
        <v>25.0</v>
      </c>
      <c r="AJ45" s="40">
        <f t="shared" si="19"/>
        <v>74</v>
      </c>
      <c r="AK45" s="34" t="str">
        <f t="shared" si="20"/>
        <v>8</v>
      </c>
      <c r="AL45" s="41">
        <f t="shared" si="21"/>
        <v>24</v>
      </c>
      <c r="AM45" s="39">
        <v>50.0</v>
      </c>
      <c r="AN45" s="40">
        <v>45.0</v>
      </c>
      <c r="AO45" s="40">
        <f t="shared" si="22"/>
        <v>95</v>
      </c>
      <c r="AP45" s="34" t="str">
        <f t="shared" si="23"/>
        <v>10</v>
      </c>
      <c r="AQ45" s="42">
        <f t="shared" si="24"/>
        <v>30</v>
      </c>
      <c r="AR45" s="36">
        <f t="shared" si="25"/>
        <v>658</v>
      </c>
      <c r="AS45" s="36">
        <f t="shared" si="26"/>
        <v>82.25</v>
      </c>
      <c r="AT45" s="37">
        <f t="shared" si="27"/>
        <v>183</v>
      </c>
      <c r="AU45" s="37">
        <f t="shared" si="28"/>
        <v>9.15</v>
      </c>
      <c r="AV45" s="38" t="str">
        <f t="shared" si="29"/>
        <v>PASS</v>
      </c>
      <c r="AW45" s="38" t="str">
        <f t="shared" si="30"/>
        <v>FCD</v>
      </c>
      <c r="AX45" s="38" t="str">
        <f t="shared" si="31"/>
        <v>FCD</v>
      </c>
    </row>
    <row r="46" ht="15.75" customHeight="1">
      <c r="A46" s="27">
        <v>42.0</v>
      </c>
      <c r="B46" s="28" t="s">
        <v>109</v>
      </c>
      <c r="C46" s="29" t="s">
        <v>110</v>
      </c>
      <c r="D46" s="39">
        <v>46.0</v>
      </c>
      <c r="E46" s="40">
        <v>49.0</v>
      </c>
      <c r="F46" s="40">
        <f t="shared" si="1"/>
        <v>95</v>
      </c>
      <c r="G46" s="32" t="str">
        <f t="shared" si="2"/>
        <v>10</v>
      </c>
      <c r="H46" s="41">
        <f t="shared" si="3"/>
        <v>40</v>
      </c>
      <c r="I46" s="39">
        <v>47.0</v>
      </c>
      <c r="J46" s="40">
        <v>48.0</v>
      </c>
      <c r="K46" s="40">
        <f t="shared" si="4"/>
        <v>95</v>
      </c>
      <c r="L46" s="34" t="str">
        <f t="shared" si="5"/>
        <v>10</v>
      </c>
      <c r="M46" s="41">
        <f t="shared" si="6"/>
        <v>40</v>
      </c>
      <c r="N46" s="39">
        <v>44.0</v>
      </c>
      <c r="O46" s="40">
        <v>33.0</v>
      </c>
      <c r="P46" s="40">
        <f t="shared" si="7"/>
        <v>77</v>
      </c>
      <c r="Q46" s="34" t="str">
        <f t="shared" si="8"/>
        <v>8</v>
      </c>
      <c r="R46" s="41">
        <f t="shared" si="9"/>
        <v>24</v>
      </c>
      <c r="S46" s="39">
        <v>32.0</v>
      </c>
      <c r="T46" s="40">
        <v>24.0</v>
      </c>
      <c r="U46" s="40">
        <f t="shared" si="10"/>
        <v>56</v>
      </c>
      <c r="V46" s="34" t="str">
        <f t="shared" si="11"/>
        <v>6</v>
      </c>
      <c r="W46" s="41">
        <f t="shared" si="12"/>
        <v>6</v>
      </c>
      <c r="X46" s="39">
        <v>33.0</v>
      </c>
      <c r="Y46" s="40">
        <v>18.0</v>
      </c>
      <c r="Z46" s="40">
        <f t="shared" si="13"/>
        <v>51</v>
      </c>
      <c r="AA46" s="34" t="str">
        <f t="shared" si="14"/>
        <v>5</v>
      </c>
      <c r="AB46" s="41">
        <f t="shared" si="15"/>
        <v>5</v>
      </c>
      <c r="AC46" s="39">
        <v>36.0</v>
      </c>
      <c r="AD46" s="40">
        <v>22.0</v>
      </c>
      <c r="AE46" s="40">
        <f t="shared" si="16"/>
        <v>58</v>
      </c>
      <c r="AF46" s="34" t="str">
        <f t="shared" si="17"/>
        <v>6</v>
      </c>
      <c r="AG46" s="41">
        <f t="shared" si="18"/>
        <v>6</v>
      </c>
      <c r="AH46" s="39">
        <v>44.0</v>
      </c>
      <c r="AI46" s="40">
        <v>37.0</v>
      </c>
      <c r="AJ46" s="40">
        <f t="shared" si="19"/>
        <v>81</v>
      </c>
      <c r="AK46" s="34" t="str">
        <f t="shared" si="20"/>
        <v>9</v>
      </c>
      <c r="AL46" s="41">
        <f t="shared" si="21"/>
        <v>27</v>
      </c>
      <c r="AM46" s="39">
        <v>44.0</v>
      </c>
      <c r="AN46" s="40">
        <v>35.0</v>
      </c>
      <c r="AO46" s="40">
        <f t="shared" si="22"/>
        <v>79</v>
      </c>
      <c r="AP46" s="34" t="str">
        <f t="shared" si="23"/>
        <v>8</v>
      </c>
      <c r="AQ46" s="42">
        <f t="shared" si="24"/>
        <v>24</v>
      </c>
      <c r="AR46" s="36">
        <f t="shared" si="25"/>
        <v>592</v>
      </c>
      <c r="AS46" s="36">
        <f t="shared" si="26"/>
        <v>74</v>
      </c>
      <c r="AT46" s="37">
        <f t="shared" si="27"/>
        <v>172</v>
      </c>
      <c r="AU46" s="37">
        <f t="shared" si="28"/>
        <v>8.6</v>
      </c>
      <c r="AV46" s="38" t="str">
        <f t="shared" si="29"/>
        <v>PASS</v>
      </c>
      <c r="AW46" s="38" t="str">
        <f t="shared" si="30"/>
        <v>FCD</v>
      </c>
      <c r="AX46" s="38" t="str">
        <f t="shared" si="31"/>
        <v>FCD</v>
      </c>
    </row>
    <row r="47" ht="15.75" customHeight="1">
      <c r="A47" s="27">
        <v>43.0</v>
      </c>
      <c r="B47" s="28" t="s">
        <v>111</v>
      </c>
      <c r="C47" s="29" t="s">
        <v>112</v>
      </c>
      <c r="D47" s="39">
        <v>47.0</v>
      </c>
      <c r="E47" s="40">
        <v>50.0</v>
      </c>
      <c r="F47" s="40">
        <f t="shared" si="1"/>
        <v>97</v>
      </c>
      <c r="G47" s="32" t="str">
        <f t="shared" si="2"/>
        <v>10</v>
      </c>
      <c r="H47" s="41">
        <f t="shared" si="3"/>
        <v>40</v>
      </c>
      <c r="I47" s="39">
        <v>45.0</v>
      </c>
      <c r="J47" s="40">
        <v>35.0</v>
      </c>
      <c r="K47" s="40">
        <f t="shared" si="4"/>
        <v>80</v>
      </c>
      <c r="L47" s="34" t="str">
        <f t="shared" si="5"/>
        <v>9</v>
      </c>
      <c r="M47" s="41">
        <f t="shared" si="6"/>
        <v>36</v>
      </c>
      <c r="N47" s="39">
        <v>44.0</v>
      </c>
      <c r="O47" s="40">
        <v>29.0</v>
      </c>
      <c r="P47" s="40">
        <f t="shared" si="7"/>
        <v>73</v>
      </c>
      <c r="Q47" s="34" t="str">
        <f t="shared" si="8"/>
        <v>8</v>
      </c>
      <c r="R47" s="41">
        <f t="shared" si="9"/>
        <v>24</v>
      </c>
      <c r="S47" s="39">
        <v>42.0</v>
      </c>
      <c r="T47" s="40">
        <v>30.0</v>
      </c>
      <c r="U47" s="40">
        <f t="shared" si="10"/>
        <v>72</v>
      </c>
      <c r="V47" s="34" t="str">
        <f t="shared" si="11"/>
        <v>8</v>
      </c>
      <c r="W47" s="41">
        <f t="shared" si="12"/>
        <v>8</v>
      </c>
      <c r="X47" s="39">
        <v>33.0</v>
      </c>
      <c r="Y47" s="40">
        <v>26.0</v>
      </c>
      <c r="Z47" s="40">
        <f t="shared" si="13"/>
        <v>59</v>
      </c>
      <c r="AA47" s="34" t="str">
        <f t="shared" si="14"/>
        <v>6</v>
      </c>
      <c r="AB47" s="41">
        <f t="shared" si="15"/>
        <v>6</v>
      </c>
      <c r="AC47" s="39">
        <v>36.0</v>
      </c>
      <c r="AD47" s="40">
        <v>27.0</v>
      </c>
      <c r="AE47" s="40">
        <f t="shared" si="16"/>
        <v>63</v>
      </c>
      <c r="AF47" s="34" t="str">
        <f t="shared" si="17"/>
        <v>7</v>
      </c>
      <c r="AG47" s="41">
        <f t="shared" si="18"/>
        <v>7</v>
      </c>
      <c r="AH47" s="39">
        <v>44.0</v>
      </c>
      <c r="AI47" s="40">
        <v>32.0</v>
      </c>
      <c r="AJ47" s="40">
        <f t="shared" si="19"/>
        <v>76</v>
      </c>
      <c r="AK47" s="34" t="str">
        <f t="shared" si="20"/>
        <v>8</v>
      </c>
      <c r="AL47" s="41">
        <f t="shared" si="21"/>
        <v>24</v>
      </c>
      <c r="AM47" s="39">
        <v>47.0</v>
      </c>
      <c r="AN47" s="40">
        <v>33.0</v>
      </c>
      <c r="AO47" s="40">
        <f t="shared" si="22"/>
        <v>80</v>
      </c>
      <c r="AP47" s="34" t="str">
        <f t="shared" si="23"/>
        <v>9</v>
      </c>
      <c r="AQ47" s="42">
        <f t="shared" si="24"/>
        <v>27</v>
      </c>
      <c r="AR47" s="36">
        <f t="shared" si="25"/>
        <v>600</v>
      </c>
      <c r="AS47" s="36">
        <f t="shared" si="26"/>
        <v>75</v>
      </c>
      <c r="AT47" s="37">
        <f t="shared" si="27"/>
        <v>172</v>
      </c>
      <c r="AU47" s="37">
        <f t="shared" si="28"/>
        <v>8.6</v>
      </c>
      <c r="AV47" s="38" t="str">
        <f t="shared" si="29"/>
        <v>PASS</v>
      </c>
      <c r="AW47" s="38" t="str">
        <f t="shared" si="30"/>
        <v>FCD</v>
      </c>
      <c r="AX47" s="38" t="str">
        <f t="shared" si="31"/>
        <v>FCD</v>
      </c>
    </row>
    <row r="48" ht="15.75" customHeight="1">
      <c r="A48" s="27">
        <v>44.0</v>
      </c>
      <c r="B48" s="28" t="s">
        <v>113</v>
      </c>
      <c r="C48" s="29" t="s">
        <v>114</v>
      </c>
      <c r="D48" s="39">
        <v>48.0</v>
      </c>
      <c r="E48" s="40">
        <v>43.0</v>
      </c>
      <c r="F48" s="40">
        <f t="shared" si="1"/>
        <v>91</v>
      </c>
      <c r="G48" s="32" t="str">
        <f t="shared" si="2"/>
        <v>10</v>
      </c>
      <c r="H48" s="41">
        <f t="shared" si="3"/>
        <v>40</v>
      </c>
      <c r="I48" s="39">
        <v>44.0</v>
      </c>
      <c r="J48" s="40">
        <v>26.0</v>
      </c>
      <c r="K48" s="40">
        <f t="shared" si="4"/>
        <v>70</v>
      </c>
      <c r="L48" s="34" t="str">
        <f t="shared" si="5"/>
        <v>8</v>
      </c>
      <c r="M48" s="41">
        <f t="shared" si="6"/>
        <v>32</v>
      </c>
      <c r="N48" s="39">
        <v>44.0</v>
      </c>
      <c r="O48" s="40">
        <v>32.0</v>
      </c>
      <c r="P48" s="40">
        <f t="shared" si="7"/>
        <v>76</v>
      </c>
      <c r="Q48" s="34" t="str">
        <f t="shared" si="8"/>
        <v>8</v>
      </c>
      <c r="R48" s="41">
        <f t="shared" si="9"/>
        <v>24</v>
      </c>
      <c r="S48" s="39">
        <v>35.0</v>
      </c>
      <c r="T48" s="40">
        <v>20.0</v>
      </c>
      <c r="U48" s="40">
        <f t="shared" si="10"/>
        <v>55</v>
      </c>
      <c r="V48" s="34" t="str">
        <f t="shared" si="11"/>
        <v>6</v>
      </c>
      <c r="W48" s="41">
        <f t="shared" si="12"/>
        <v>6</v>
      </c>
      <c r="X48" s="39">
        <v>33.0</v>
      </c>
      <c r="Y48" s="40">
        <v>20.0</v>
      </c>
      <c r="Z48" s="40">
        <f t="shared" si="13"/>
        <v>53</v>
      </c>
      <c r="AA48" s="34" t="str">
        <f t="shared" si="14"/>
        <v>5</v>
      </c>
      <c r="AB48" s="41">
        <f t="shared" si="15"/>
        <v>5</v>
      </c>
      <c r="AC48" s="39">
        <v>38.0</v>
      </c>
      <c r="AD48" s="40">
        <v>25.0</v>
      </c>
      <c r="AE48" s="40">
        <f t="shared" si="16"/>
        <v>63</v>
      </c>
      <c r="AF48" s="34" t="str">
        <f t="shared" si="17"/>
        <v>7</v>
      </c>
      <c r="AG48" s="41">
        <f t="shared" si="18"/>
        <v>7</v>
      </c>
      <c r="AH48" s="39">
        <v>40.0</v>
      </c>
      <c r="AI48" s="40">
        <v>22.0</v>
      </c>
      <c r="AJ48" s="40">
        <f t="shared" si="19"/>
        <v>62</v>
      </c>
      <c r="AK48" s="34" t="str">
        <f t="shared" si="20"/>
        <v>7</v>
      </c>
      <c r="AL48" s="41">
        <f t="shared" si="21"/>
        <v>21</v>
      </c>
      <c r="AM48" s="39">
        <v>41.0</v>
      </c>
      <c r="AN48" s="40">
        <v>28.0</v>
      </c>
      <c r="AO48" s="40">
        <f t="shared" si="22"/>
        <v>69</v>
      </c>
      <c r="AP48" s="34" t="str">
        <f t="shared" si="23"/>
        <v>7</v>
      </c>
      <c r="AQ48" s="42">
        <f t="shared" si="24"/>
        <v>21</v>
      </c>
      <c r="AR48" s="36">
        <f t="shared" si="25"/>
        <v>539</v>
      </c>
      <c r="AS48" s="36">
        <f t="shared" si="26"/>
        <v>67.38</v>
      </c>
      <c r="AT48" s="37">
        <f t="shared" si="27"/>
        <v>156</v>
      </c>
      <c r="AU48" s="37">
        <f t="shared" si="28"/>
        <v>7.8</v>
      </c>
      <c r="AV48" s="38" t="str">
        <f t="shared" si="29"/>
        <v>PASS</v>
      </c>
      <c r="AW48" s="38" t="str">
        <f t="shared" si="30"/>
        <v>FC</v>
      </c>
      <c r="AX48" s="38" t="str">
        <f t="shared" si="31"/>
        <v>FC</v>
      </c>
    </row>
    <row r="49" ht="15.75" customHeight="1">
      <c r="A49" s="27">
        <v>45.0</v>
      </c>
      <c r="B49" s="28" t="s">
        <v>115</v>
      </c>
      <c r="C49" s="29" t="s">
        <v>116</v>
      </c>
      <c r="D49" s="39">
        <v>45.0</v>
      </c>
      <c r="E49" s="40">
        <v>46.0</v>
      </c>
      <c r="F49" s="40">
        <f t="shared" si="1"/>
        <v>91</v>
      </c>
      <c r="G49" s="32" t="str">
        <f t="shared" si="2"/>
        <v>10</v>
      </c>
      <c r="H49" s="41">
        <f t="shared" si="3"/>
        <v>40</v>
      </c>
      <c r="I49" s="39">
        <v>46.0</v>
      </c>
      <c r="J49" s="40">
        <v>43.0</v>
      </c>
      <c r="K49" s="40">
        <f t="shared" si="4"/>
        <v>89</v>
      </c>
      <c r="L49" s="34" t="str">
        <f t="shared" si="5"/>
        <v>9</v>
      </c>
      <c r="M49" s="41">
        <f t="shared" si="6"/>
        <v>36</v>
      </c>
      <c r="N49" s="39">
        <v>46.0</v>
      </c>
      <c r="O49" s="40">
        <v>26.0</v>
      </c>
      <c r="P49" s="40">
        <f t="shared" si="7"/>
        <v>72</v>
      </c>
      <c r="Q49" s="34" t="str">
        <f t="shared" si="8"/>
        <v>8</v>
      </c>
      <c r="R49" s="41">
        <f t="shared" si="9"/>
        <v>24</v>
      </c>
      <c r="S49" s="39">
        <v>46.0</v>
      </c>
      <c r="T49" s="40">
        <v>38.0</v>
      </c>
      <c r="U49" s="40">
        <f t="shared" si="10"/>
        <v>84</v>
      </c>
      <c r="V49" s="34" t="str">
        <f t="shared" si="11"/>
        <v>9</v>
      </c>
      <c r="W49" s="41">
        <f t="shared" si="12"/>
        <v>9</v>
      </c>
      <c r="X49" s="39">
        <v>39.0</v>
      </c>
      <c r="Y49" s="40">
        <v>26.0</v>
      </c>
      <c r="Z49" s="40">
        <f t="shared" si="13"/>
        <v>65</v>
      </c>
      <c r="AA49" s="34" t="str">
        <f t="shared" si="14"/>
        <v>7</v>
      </c>
      <c r="AB49" s="41">
        <f t="shared" si="15"/>
        <v>7</v>
      </c>
      <c r="AC49" s="39">
        <v>41.0</v>
      </c>
      <c r="AD49" s="40">
        <v>26.0</v>
      </c>
      <c r="AE49" s="40">
        <f t="shared" si="16"/>
        <v>67</v>
      </c>
      <c r="AF49" s="34" t="str">
        <f t="shared" si="17"/>
        <v>7</v>
      </c>
      <c r="AG49" s="41">
        <f t="shared" si="18"/>
        <v>7</v>
      </c>
      <c r="AH49" s="39">
        <v>47.0</v>
      </c>
      <c r="AI49" s="40">
        <v>36.0</v>
      </c>
      <c r="AJ49" s="40">
        <f t="shared" si="19"/>
        <v>83</v>
      </c>
      <c r="AK49" s="34" t="str">
        <f t="shared" si="20"/>
        <v>9</v>
      </c>
      <c r="AL49" s="41">
        <f t="shared" si="21"/>
        <v>27</v>
      </c>
      <c r="AM49" s="39">
        <v>48.0</v>
      </c>
      <c r="AN49" s="40">
        <v>41.0</v>
      </c>
      <c r="AO49" s="40">
        <f t="shared" si="22"/>
        <v>89</v>
      </c>
      <c r="AP49" s="34" t="str">
        <f t="shared" si="23"/>
        <v>9</v>
      </c>
      <c r="AQ49" s="42">
        <f t="shared" si="24"/>
        <v>27</v>
      </c>
      <c r="AR49" s="36">
        <f t="shared" si="25"/>
        <v>640</v>
      </c>
      <c r="AS49" s="36">
        <f t="shared" si="26"/>
        <v>80</v>
      </c>
      <c r="AT49" s="37">
        <f t="shared" si="27"/>
        <v>177</v>
      </c>
      <c r="AU49" s="37">
        <f t="shared" si="28"/>
        <v>8.85</v>
      </c>
      <c r="AV49" s="38" t="str">
        <f t="shared" si="29"/>
        <v>PASS</v>
      </c>
      <c r="AW49" s="38" t="str">
        <f t="shared" si="30"/>
        <v>FCD</v>
      </c>
      <c r="AX49" s="38" t="str">
        <f t="shared" si="31"/>
        <v>FCD</v>
      </c>
    </row>
    <row r="50" ht="15.75" customHeight="1">
      <c r="A50" s="27">
        <v>46.0</v>
      </c>
      <c r="B50" s="28" t="s">
        <v>117</v>
      </c>
      <c r="C50" s="29" t="s">
        <v>118</v>
      </c>
      <c r="D50" s="39">
        <v>50.0</v>
      </c>
      <c r="E50" s="40">
        <v>50.0</v>
      </c>
      <c r="F50" s="40">
        <f t="shared" si="1"/>
        <v>100</v>
      </c>
      <c r="G50" s="32" t="str">
        <f t="shared" si="2"/>
        <v>10</v>
      </c>
      <c r="H50" s="41">
        <f t="shared" si="3"/>
        <v>40</v>
      </c>
      <c r="I50" s="39">
        <v>50.0</v>
      </c>
      <c r="J50" s="40">
        <v>37.0</v>
      </c>
      <c r="K50" s="40">
        <f t="shared" si="4"/>
        <v>87</v>
      </c>
      <c r="L50" s="34" t="str">
        <f t="shared" si="5"/>
        <v>9</v>
      </c>
      <c r="M50" s="41">
        <f t="shared" si="6"/>
        <v>36</v>
      </c>
      <c r="N50" s="39">
        <v>50.0</v>
      </c>
      <c r="O50" s="40">
        <v>34.0</v>
      </c>
      <c r="P50" s="40">
        <f t="shared" si="7"/>
        <v>84</v>
      </c>
      <c r="Q50" s="34" t="str">
        <f t="shared" si="8"/>
        <v>9</v>
      </c>
      <c r="R50" s="41">
        <f t="shared" si="9"/>
        <v>27</v>
      </c>
      <c r="S50" s="39">
        <v>42.0</v>
      </c>
      <c r="T50" s="40">
        <v>33.0</v>
      </c>
      <c r="U50" s="40">
        <f t="shared" si="10"/>
        <v>75</v>
      </c>
      <c r="V50" s="34" t="str">
        <f t="shared" si="11"/>
        <v>8</v>
      </c>
      <c r="W50" s="41">
        <f t="shared" si="12"/>
        <v>8</v>
      </c>
      <c r="X50" s="39">
        <v>37.0</v>
      </c>
      <c r="Y50" s="40">
        <v>24.0</v>
      </c>
      <c r="Z50" s="40">
        <f t="shared" si="13"/>
        <v>61</v>
      </c>
      <c r="AA50" s="34" t="str">
        <f t="shared" si="14"/>
        <v>7</v>
      </c>
      <c r="AB50" s="41">
        <f t="shared" si="15"/>
        <v>7</v>
      </c>
      <c r="AC50" s="39">
        <v>40.0</v>
      </c>
      <c r="AD50" s="40">
        <v>32.0</v>
      </c>
      <c r="AE50" s="40">
        <f t="shared" si="16"/>
        <v>72</v>
      </c>
      <c r="AF50" s="34" t="str">
        <f t="shared" si="17"/>
        <v>8</v>
      </c>
      <c r="AG50" s="41">
        <f t="shared" si="18"/>
        <v>8</v>
      </c>
      <c r="AH50" s="39">
        <v>47.0</v>
      </c>
      <c r="AI50" s="40">
        <v>39.0</v>
      </c>
      <c r="AJ50" s="40">
        <f t="shared" si="19"/>
        <v>86</v>
      </c>
      <c r="AK50" s="34" t="str">
        <f t="shared" si="20"/>
        <v>9</v>
      </c>
      <c r="AL50" s="41">
        <f t="shared" si="21"/>
        <v>27</v>
      </c>
      <c r="AM50" s="39">
        <v>45.0</v>
      </c>
      <c r="AN50" s="40">
        <v>41.0</v>
      </c>
      <c r="AO50" s="40">
        <f t="shared" si="22"/>
        <v>86</v>
      </c>
      <c r="AP50" s="34" t="str">
        <f t="shared" si="23"/>
        <v>9</v>
      </c>
      <c r="AQ50" s="42">
        <f t="shared" si="24"/>
        <v>27</v>
      </c>
      <c r="AR50" s="36">
        <f t="shared" si="25"/>
        <v>651</v>
      </c>
      <c r="AS50" s="36">
        <f t="shared" si="26"/>
        <v>81.38</v>
      </c>
      <c r="AT50" s="37">
        <f t="shared" si="27"/>
        <v>180</v>
      </c>
      <c r="AU50" s="37">
        <f t="shared" si="28"/>
        <v>9</v>
      </c>
      <c r="AV50" s="38" t="str">
        <f t="shared" si="29"/>
        <v>PASS</v>
      </c>
      <c r="AW50" s="38" t="str">
        <f t="shared" si="30"/>
        <v>FCD</v>
      </c>
      <c r="AX50" s="38" t="str">
        <f t="shared" si="31"/>
        <v>FCD</v>
      </c>
    </row>
    <row r="51" ht="15.75" customHeight="1">
      <c r="A51" s="27">
        <v>47.0</v>
      </c>
      <c r="B51" s="28" t="s">
        <v>119</v>
      </c>
      <c r="C51" s="29" t="s">
        <v>120</v>
      </c>
      <c r="D51" s="39">
        <v>50.0</v>
      </c>
      <c r="E51" s="40">
        <v>47.0</v>
      </c>
      <c r="F51" s="40">
        <f t="shared" si="1"/>
        <v>97</v>
      </c>
      <c r="G51" s="32" t="str">
        <f t="shared" si="2"/>
        <v>10</v>
      </c>
      <c r="H51" s="41">
        <f t="shared" si="3"/>
        <v>40</v>
      </c>
      <c r="I51" s="39">
        <v>50.0</v>
      </c>
      <c r="J51" s="40">
        <v>43.0</v>
      </c>
      <c r="K51" s="40">
        <f t="shared" si="4"/>
        <v>93</v>
      </c>
      <c r="L51" s="34" t="str">
        <f t="shared" si="5"/>
        <v>10</v>
      </c>
      <c r="M51" s="41">
        <f t="shared" si="6"/>
        <v>40</v>
      </c>
      <c r="N51" s="39">
        <v>49.0</v>
      </c>
      <c r="O51" s="40">
        <v>41.0</v>
      </c>
      <c r="P51" s="40">
        <f t="shared" si="7"/>
        <v>90</v>
      </c>
      <c r="Q51" s="34" t="str">
        <f t="shared" si="8"/>
        <v>10</v>
      </c>
      <c r="R51" s="41">
        <f t="shared" si="9"/>
        <v>30</v>
      </c>
      <c r="S51" s="39">
        <v>42.0</v>
      </c>
      <c r="T51" s="40">
        <v>37.0</v>
      </c>
      <c r="U51" s="40">
        <f t="shared" si="10"/>
        <v>79</v>
      </c>
      <c r="V51" s="34" t="str">
        <f t="shared" si="11"/>
        <v>8</v>
      </c>
      <c r="W51" s="41">
        <f t="shared" si="12"/>
        <v>8</v>
      </c>
      <c r="X51" s="39">
        <v>37.0</v>
      </c>
      <c r="Y51" s="40">
        <v>29.0</v>
      </c>
      <c r="Z51" s="40">
        <f t="shared" si="13"/>
        <v>66</v>
      </c>
      <c r="AA51" s="34" t="str">
        <f t="shared" si="14"/>
        <v>7</v>
      </c>
      <c r="AB51" s="41">
        <f t="shared" si="15"/>
        <v>7</v>
      </c>
      <c r="AC51" s="39">
        <v>37.0</v>
      </c>
      <c r="AD51" s="40">
        <v>30.0</v>
      </c>
      <c r="AE51" s="40">
        <f t="shared" si="16"/>
        <v>67</v>
      </c>
      <c r="AF51" s="34" t="str">
        <f t="shared" si="17"/>
        <v>7</v>
      </c>
      <c r="AG51" s="41">
        <f t="shared" si="18"/>
        <v>7</v>
      </c>
      <c r="AH51" s="39">
        <v>45.0</v>
      </c>
      <c r="AI51" s="40">
        <v>36.0</v>
      </c>
      <c r="AJ51" s="40">
        <f t="shared" si="19"/>
        <v>81</v>
      </c>
      <c r="AK51" s="34" t="str">
        <f t="shared" si="20"/>
        <v>9</v>
      </c>
      <c r="AL51" s="41">
        <f t="shared" si="21"/>
        <v>27</v>
      </c>
      <c r="AM51" s="39">
        <v>48.0</v>
      </c>
      <c r="AN51" s="40">
        <v>37.0</v>
      </c>
      <c r="AO51" s="40">
        <f t="shared" si="22"/>
        <v>85</v>
      </c>
      <c r="AP51" s="34" t="str">
        <f t="shared" si="23"/>
        <v>9</v>
      </c>
      <c r="AQ51" s="42">
        <f t="shared" si="24"/>
        <v>27</v>
      </c>
      <c r="AR51" s="36">
        <f t="shared" si="25"/>
        <v>658</v>
      </c>
      <c r="AS51" s="36">
        <f t="shared" si="26"/>
        <v>82.25</v>
      </c>
      <c r="AT51" s="37">
        <f t="shared" si="27"/>
        <v>186</v>
      </c>
      <c r="AU51" s="37">
        <f t="shared" si="28"/>
        <v>9.3</v>
      </c>
      <c r="AV51" s="38" t="str">
        <f t="shared" si="29"/>
        <v>PASS</v>
      </c>
      <c r="AW51" s="38" t="str">
        <f t="shared" si="30"/>
        <v>FCD</v>
      </c>
      <c r="AX51" s="38" t="str">
        <f t="shared" si="31"/>
        <v>FCD</v>
      </c>
    </row>
    <row r="52" ht="15.75" customHeight="1">
      <c r="A52" s="27">
        <v>48.0</v>
      </c>
      <c r="B52" s="28" t="s">
        <v>121</v>
      </c>
      <c r="C52" s="29" t="s">
        <v>122</v>
      </c>
      <c r="D52" s="39">
        <v>50.0</v>
      </c>
      <c r="E52" s="40">
        <v>41.0</v>
      </c>
      <c r="F52" s="40">
        <f t="shared" si="1"/>
        <v>91</v>
      </c>
      <c r="G52" s="32" t="str">
        <f t="shared" si="2"/>
        <v>10</v>
      </c>
      <c r="H52" s="41">
        <f t="shared" si="3"/>
        <v>40</v>
      </c>
      <c r="I52" s="39">
        <v>46.0</v>
      </c>
      <c r="J52" s="40">
        <v>33.0</v>
      </c>
      <c r="K52" s="40">
        <f t="shared" si="4"/>
        <v>79</v>
      </c>
      <c r="L52" s="34" t="str">
        <f t="shared" si="5"/>
        <v>8</v>
      </c>
      <c r="M52" s="41">
        <f t="shared" si="6"/>
        <v>32</v>
      </c>
      <c r="N52" s="39">
        <v>46.0</v>
      </c>
      <c r="O52" s="40">
        <v>32.0</v>
      </c>
      <c r="P52" s="40">
        <f t="shared" si="7"/>
        <v>78</v>
      </c>
      <c r="Q52" s="34" t="str">
        <f t="shared" si="8"/>
        <v>8</v>
      </c>
      <c r="R52" s="41">
        <f t="shared" si="9"/>
        <v>24</v>
      </c>
      <c r="S52" s="39">
        <v>38.0</v>
      </c>
      <c r="T52" s="40">
        <v>32.0</v>
      </c>
      <c r="U52" s="40">
        <f t="shared" si="10"/>
        <v>70</v>
      </c>
      <c r="V52" s="34" t="str">
        <f t="shared" si="11"/>
        <v>8</v>
      </c>
      <c r="W52" s="41">
        <f t="shared" si="12"/>
        <v>8</v>
      </c>
      <c r="X52" s="39">
        <v>34.0</v>
      </c>
      <c r="Y52" s="40">
        <v>27.0</v>
      </c>
      <c r="Z52" s="40">
        <f t="shared" si="13"/>
        <v>61</v>
      </c>
      <c r="AA52" s="34" t="str">
        <f t="shared" si="14"/>
        <v>7</v>
      </c>
      <c r="AB52" s="41">
        <f t="shared" si="15"/>
        <v>7</v>
      </c>
      <c r="AC52" s="39">
        <v>33.0</v>
      </c>
      <c r="AD52" s="40">
        <v>26.0</v>
      </c>
      <c r="AE52" s="40">
        <f t="shared" si="16"/>
        <v>59</v>
      </c>
      <c r="AF52" s="34" t="str">
        <f t="shared" si="17"/>
        <v>6</v>
      </c>
      <c r="AG52" s="41">
        <f t="shared" si="18"/>
        <v>6</v>
      </c>
      <c r="AH52" s="39">
        <v>47.0</v>
      </c>
      <c r="AI52" s="40">
        <v>21.0</v>
      </c>
      <c r="AJ52" s="40">
        <f t="shared" si="19"/>
        <v>68</v>
      </c>
      <c r="AK52" s="34" t="str">
        <f t="shared" si="20"/>
        <v>7</v>
      </c>
      <c r="AL52" s="41">
        <f t="shared" si="21"/>
        <v>21</v>
      </c>
      <c r="AM52" s="39">
        <v>43.0</v>
      </c>
      <c r="AN52" s="40">
        <v>35.0</v>
      </c>
      <c r="AO52" s="40">
        <f t="shared" si="22"/>
        <v>78</v>
      </c>
      <c r="AP52" s="34" t="str">
        <f t="shared" si="23"/>
        <v>8</v>
      </c>
      <c r="AQ52" s="42">
        <f t="shared" si="24"/>
        <v>24</v>
      </c>
      <c r="AR52" s="36">
        <f t="shared" si="25"/>
        <v>584</v>
      </c>
      <c r="AS52" s="36">
        <f t="shared" si="26"/>
        <v>73</v>
      </c>
      <c r="AT52" s="37">
        <f t="shared" si="27"/>
        <v>162</v>
      </c>
      <c r="AU52" s="37">
        <f t="shared" si="28"/>
        <v>8.1</v>
      </c>
      <c r="AV52" s="38" t="str">
        <f t="shared" si="29"/>
        <v>PASS</v>
      </c>
      <c r="AW52" s="38" t="str">
        <f t="shared" si="30"/>
        <v>FCD</v>
      </c>
      <c r="AX52" s="38" t="str">
        <f t="shared" si="31"/>
        <v>FCD</v>
      </c>
    </row>
    <row r="53" ht="15.75" customHeight="1">
      <c r="A53" s="27">
        <v>49.0</v>
      </c>
      <c r="B53" s="46" t="s">
        <v>123</v>
      </c>
      <c r="C53" s="29" t="s">
        <v>124</v>
      </c>
      <c r="D53" s="39">
        <v>50.0</v>
      </c>
      <c r="E53" s="40">
        <v>50.0</v>
      </c>
      <c r="F53" s="40">
        <f t="shared" si="1"/>
        <v>100</v>
      </c>
      <c r="G53" s="32" t="str">
        <f t="shared" si="2"/>
        <v>10</v>
      </c>
      <c r="H53" s="41">
        <f t="shared" si="3"/>
        <v>40</v>
      </c>
      <c r="I53" s="39">
        <v>50.0</v>
      </c>
      <c r="J53" s="40">
        <v>40.0</v>
      </c>
      <c r="K53" s="40">
        <f t="shared" si="4"/>
        <v>90</v>
      </c>
      <c r="L53" s="34" t="str">
        <f t="shared" si="5"/>
        <v>10</v>
      </c>
      <c r="M53" s="41">
        <f t="shared" si="6"/>
        <v>40</v>
      </c>
      <c r="N53" s="39">
        <v>49.0</v>
      </c>
      <c r="O53" s="40">
        <v>42.0</v>
      </c>
      <c r="P53" s="40">
        <f t="shared" si="7"/>
        <v>91</v>
      </c>
      <c r="Q53" s="34" t="str">
        <f t="shared" si="8"/>
        <v>10</v>
      </c>
      <c r="R53" s="41">
        <f t="shared" si="9"/>
        <v>30</v>
      </c>
      <c r="S53" s="39">
        <v>43.0</v>
      </c>
      <c r="T53" s="40">
        <v>31.0</v>
      </c>
      <c r="U53" s="40">
        <f t="shared" si="10"/>
        <v>74</v>
      </c>
      <c r="V53" s="34" t="str">
        <f t="shared" si="11"/>
        <v>8</v>
      </c>
      <c r="W53" s="41">
        <f t="shared" si="12"/>
        <v>8</v>
      </c>
      <c r="X53" s="39">
        <v>36.0</v>
      </c>
      <c r="Y53" s="40">
        <v>25.0</v>
      </c>
      <c r="Z53" s="40">
        <f t="shared" si="13"/>
        <v>61</v>
      </c>
      <c r="AA53" s="34" t="str">
        <f t="shared" si="14"/>
        <v>7</v>
      </c>
      <c r="AB53" s="41">
        <f t="shared" si="15"/>
        <v>7</v>
      </c>
      <c r="AC53" s="39">
        <v>36.0</v>
      </c>
      <c r="AD53" s="40">
        <v>32.0</v>
      </c>
      <c r="AE53" s="40">
        <f t="shared" si="16"/>
        <v>68</v>
      </c>
      <c r="AF53" s="34" t="str">
        <f t="shared" si="17"/>
        <v>7</v>
      </c>
      <c r="AG53" s="41">
        <f t="shared" si="18"/>
        <v>7</v>
      </c>
      <c r="AH53" s="39">
        <v>50.0</v>
      </c>
      <c r="AI53" s="40">
        <v>38.0</v>
      </c>
      <c r="AJ53" s="40">
        <f t="shared" si="19"/>
        <v>88</v>
      </c>
      <c r="AK53" s="34" t="str">
        <f t="shared" si="20"/>
        <v>9</v>
      </c>
      <c r="AL53" s="41">
        <f t="shared" si="21"/>
        <v>27</v>
      </c>
      <c r="AM53" s="39">
        <v>50.0</v>
      </c>
      <c r="AN53" s="40">
        <v>39.0</v>
      </c>
      <c r="AO53" s="40">
        <f t="shared" si="22"/>
        <v>89</v>
      </c>
      <c r="AP53" s="34" t="str">
        <f t="shared" si="23"/>
        <v>9</v>
      </c>
      <c r="AQ53" s="42">
        <f t="shared" si="24"/>
        <v>27</v>
      </c>
      <c r="AR53" s="36">
        <f t="shared" si="25"/>
        <v>661</v>
      </c>
      <c r="AS53" s="36">
        <f t="shared" si="26"/>
        <v>82.63</v>
      </c>
      <c r="AT53" s="37">
        <f t="shared" si="27"/>
        <v>186</v>
      </c>
      <c r="AU53" s="37">
        <f t="shared" si="28"/>
        <v>9.3</v>
      </c>
      <c r="AV53" s="38" t="str">
        <f t="shared" si="29"/>
        <v>PASS</v>
      </c>
      <c r="AW53" s="38" t="str">
        <f t="shared" si="30"/>
        <v>FCD</v>
      </c>
      <c r="AX53" s="38" t="str">
        <f t="shared" si="31"/>
        <v>FCD</v>
      </c>
    </row>
    <row r="54" ht="15.75" customHeight="1">
      <c r="A54" s="27">
        <v>50.0</v>
      </c>
      <c r="B54" s="28" t="s">
        <v>125</v>
      </c>
      <c r="C54" s="29" t="s">
        <v>126</v>
      </c>
      <c r="D54" s="39">
        <v>45.0</v>
      </c>
      <c r="E54" s="40">
        <v>29.0</v>
      </c>
      <c r="F54" s="40">
        <f t="shared" si="1"/>
        <v>74</v>
      </c>
      <c r="G54" s="32" t="str">
        <f t="shared" si="2"/>
        <v>8</v>
      </c>
      <c r="H54" s="41">
        <f t="shared" si="3"/>
        <v>32</v>
      </c>
      <c r="I54" s="39">
        <v>45.0</v>
      </c>
      <c r="J54" s="40">
        <v>26.0</v>
      </c>
      <c r="K54" s="40">
        <f t="shared" si="4"/>
        <v>71</v>
      </c>
      <c r="L54" s="34" t="str">
        <f t="shared" si="5"/>
        <v>8</v>
      </c>
      <c r="M54" s="41">
        <f t="shared" si="6"/>
        <v>32</v>
      </c>
      <c r="N54" s="39">
        <v>45.0</v>
      </c>
      <c r="O54" s="40">
        <v>30.0</v>
      </c>
      <c r="P54" s="40">
        <f t="shared" si="7"/>
        <v>75</v>
      </c>
      <c r="Q54" s="34" t="str">
        <f t="shared" si="8"/>
        <v>8</v>
      </c>
      <c r="R54" s="41">
        <f t="shared" si="9"/>
        <v>24</v>
      </c>
      <c r="S54" s="39">
        <v>33.0</v>
      </c>
      <c r="T54" s="40">
        <v>21.0</v>
      </c>
      <c r="U54" s="40">
        <f t="shared" si="10"/>
        <v>54</v>
      </c>
      <c r="V54" s="34" t="str">
        <f t="shared" si="11"/>
        <v>5</v>
      </c>
      <c r="W54" s="41">
        <f t="shared" si="12"/>
        <v>5</v>
      </c>
      <c r="X54" s="39">
        <v>33.0</v>
      </c>
      <c r="Y54" s="40">
        <v>33.0</v>
      </c>
      <c r="Z54" s="40">
        <f t="shared" si="13"/>
        <v>66</v>
      </c>
      <c r="AA54" s="34" t="str">
        <f t="shared" si="14"/>
        <v>7</v>
      </c>
      <c r="AB54" s="41">
        <f t="shared" si="15"/>
        <v>7</v>
      </c>
      <c r="AC54" s="39">
        <v>33.0</v>
      </c>
      <c r="AD54" s="40">
        <v>22.0</v>
      </c>
      <c r="AE54" s="40">
        <f t="shared" si="16"/>
        <v>55</v>
      </c>
      <c r="AF54" s="34" t="str">
        <f t="shared" si="17"/>
        <v>6</v>
      </c>
      <c r="AG54" s="41">
        <f t="shared" si="18"/>
        <v>6</v>
      </c>
      <c r="AH54" s="39">
        <v>39.0</v>
      </c>
      <c r="AI54" s="40">
        <v>22.0</v>
      </c>
      <c r="AJ54" s="40">
        <f t="shared" si="19"/>
        <v>61</v>
      </c>
      <c r="AK54" s="34" t="str">
        <f t="shared" si="20"/>
        <v>7</v>
      </c>
      <c r="AL54" s="41">
        <f t="shared" si="21"/>
        <v>21</v>
      </c>
      <c r="AM54" s="39">
        <v>40.0</v>
      </c>
      <c r="AN54" s="40">
        <v>36.0</v>
      </c>
      <c r="AO54" s="40">
        <f t="shared" si="22"/>
        <v>76</v>
      </c>
      <c r="AP54" s="34" t="str">
        <f t="shared" si="23"/>
        <v>8</v>
      </c>
      <c r="AQ54" s="42">
        <f t="shared" si="24"/>
        <v>24</v>
      </c>
      <c r="AR54" s="36">
        <f t="shared" si="25"/>
        <v>532</v>
      </c>
      <c r="AS54" s="36">
        <f t="shared" si="26"/>
        <v>66.5</v>
      </c>
      <c r="AT54" s="37">
        <f t="shared" si="27"/>
        <v>151</v>
      </c>
      <c r="AU54" s="37">
        <f t="shared" si="28"/>
        <v>7.55</v>
      </c>
      <c r="AV54" s="38" t="str">
        <f t="shared" si="29"/>
        <v>PASS</v>
      </c>
      <c r="AW54" s="38" t="str">
        <f t="shared" si="30"/>
        <v>FC</v>
      </c>
      <c r="AX54" s="38" t="str">
        <f t="shared" si="31"/>
        <v>FC</v>
      </c>
    </row>
    <row r="55" ht="15.75" customHeight="1">
      <c r="A55" s="27">
        <v>51.0</v>
      </c>
      <c r="B55" s="48" t="s">
        <v>127</v>
      </c>
      <c r="C55" s="49" t="s">
        <v>128</v>
      </c>
      <c r="D55" s="50">
        <v>48.0</v>
      </c>
      <c r="E55" s="51">
        <v>42.0</v>
      </c>
      <c r="F55" s="51">
        <f t="shared" si="1"/>
        <v>90</v>
      </c>
      <c r="G55" s="32" t="str">
        <f t="shared" si="2"/>
        <v>10</v>
      </c>
      <c r="H55" s="52">
        <f t="shared" si="3"/>
        <v>40</v>
      </c>
      <c r="I55" s="50">
        <v>50.0</v>
      </c>
      <c r="J55" s="51">
        <v>49.0</v>
      </c>
      <c r="K55" s="51">
        <f t="shared" si="4"/>
        <v>99</v>
      </c>
      <c r="L55" s="34" t="str">
        <f t="shared" si="5"/>
        <v>10</v>
      </c>
      <c r="M55" s="52">
        <f t="shared" si="6"/>
        <v>40</v>
      </c>
      <c r="N55" s="50">
        <v>49.0</v>
      </c>
      <c r="O55" s="51">
        <v>36.0</v>
      </c>
      <c r="P55" s="51">
        <f t="shared" si="7"/>
        <v>85</v>
      </c>
      <c r="Q55" s="34" t="str">
        <f t="shared" si="8"/>
        <v>9</v>
      </c>
      <c r="R55" s="52">
        <f t="shared" si="9"/>
        <v>27</v>
      </c>
      <c r="S55" s="50">
        <v>49.0</v>
      </c>
      <c r="T55" s="51">
        <v>40.0</v>
      </c>
      <c r="U55" s="51">
        <f t="shared" si="10"/>
        <v>89</v>
      </c>
      <c r="V55" s="34" t="str">
        <f t="shared" si="11"/>
        <v>9</v>
      </c>
      <c r="W55" s="52">
        <f t="shared" si="12"/>
        <v>9</v>
      </c>
      <c r="X55" s="50">
        <v>41.0</v>
      </c>
      <c r="Y55" s="51">
        <v>32.0</v>
      </c>
      <c r="Z55" s="51">
        <f t="shared" si="13"/>
        <v>73</v>
      </c>
      <c r="AA55" s="34" t="str">
        <f t="shared" si="14"/>
        <v>8</v>
      </c>
      <c r="AB55" s="52">
        <f t="shared" si="15"/>
        <v>8</v>
      </c>
      <c r="AC55" s="50">
        <v>44.0</v>
      </c>
      <c r="AD55" s="51">
        <v>32.0</v>
      </c>
      <c r="AE55" s="51">
        <f t="shared" si="16"/>
        <v>76</v>
      </c>
      <c r="AF55" s="34" t="str">
        <f t="shared" si="17"/>
        <v>8</v>
      </c>
      <c r="AG55" s="52">
        <f t="shared" si="18"/>
        <v>8</v>
      </c>
      <c r="AH55" s="50">
        <v>50.0</v>
      </c>
      <c r="AI55" s="51">
        <v>42.0</v>
      </c>
      <c r="AJ55" s="51">
        <f t="shared" si="19"/>
        <v>92</v>
      </c>
      <c r="AK55" s="34" t="str">
        <f t="shared" si="20"/>
        <v>10</v>
      </c>
      <c r="AL55" s="52">
        <f t="shared" si="21"/>
        <v>30</v>
      </c>
      <c r="AM55" s="50">
        <v>49.0</v>
      </c>
      <c r="AN55" s="51">
        <v>39.0</v>
      </c>
      <c r="AO55" s="51">
        <f t="shared" si="22"/>
        <v>88</v>
      </c>
      <c r="AP55" s="34" t="str">
        <f t="shared" si="23"/>
        <v>9</v>
      </c>
      <c r="AQ55" s="53">
        <f t="shared" si="24"/>
        <v>27</v>
      </c>
      <c r="AR55" s="54">
        <f t="shared" si="25"/>
        <v>692</v>
      </c>
      <c r="AS55" s="54">
        <f t="shared" si="26"/>
        <v>86.5</v>
      </c>
      <c r="AT55" s="37">
        <f t="shared" si="27"/>
        <v>189</v>
      </c>
      <c r="AU55" s="55">
        <f t="shared" si="28"/>
        <v>9.45</v>
      </c>
      <c r="AV55" s="56" t="str">
        <f t="shared" si="29"/>
        <v>PASS</v>
      </c>
      <c r="AW55" s="56" t="str">
        <f t="shared" si="30"/>
        <v>FCD</v>
      </c>
      <c r="AX55" s="56" t="str">
        <f t="shared" si="31"/>
        <v>FCD</v>
      </c>
    </row>
    <row r="56" ht="15.75" customHeight="1">
      <c r="A56" s="27">
        <v>52.0</v>
      </c>
      <c r="B56" s="28" t="s">
        <v>129</v>
      </c>
      <c r="C56" s="29" t="s">
        <v>130</v>
      </c>
      <c r="D56" s="39">
        <v>40.0</v>
      </c>
      <c r="E56" s="40">
        <v>28.0</v>
      </c>
      <c r="F56" s="40">
        <f t="shared" si="1"/>
        <v>68</v>
      </c>
      <c r="G56" s="32" t="str">
        <f t="shared" si="2"/>
        <v>7</v>
      </c>
      <c r="H56" s="41">
        <f t="shared" si="3"/>
        <v>28</v>
      </c>
      <c r="I56" s="39">
        <v>36.0</v>
      </c>
      <c r="J56" s="40">
        <v>23.0</v>
      </c>
      <c r="K56" s="40">
        <f t="shared" si="4"/>
        <v>59</v>
      </c>
      <c r="L56" s="34" t="str">
        <f t="shared" si="5"/>
        <v>6</v>
      </c>
      <c r="M56" s="41">
        <f t="shared" si="6"/>
        <v>24</v>
      </c>
      <c r="N56" s="39">
        <v>37.0</v>
      </c>
      <c r="O56" s="40">
        <v>25.0</v>
      </c>
      <c r="P56" s="40">
        <f t="shared" si="7"/>
        <v>62</v>
      </c>
      <c r="Q56" s="34" t="str">
        <f t="shared" si="8"/>
        <v>7</v>
      </c>
      <c r="R56" s="41">
        <f t="shared" si="9"/>
        <v>21</v>
      </c>
      <c r="S56" s="39">
        <v>41.0</v>
      </c>
      <c r="T56" s="40">
        <v>24.0</v>
      </c>
      <c r="U56" s="40">
        <f t="shared" si="10"/>
        <v>65</v>
      </c>
      <c r="V56" s="34" t="str">
        <f t="shared" si="11"/>
        <v>7</v>
      </c>
      <c r="W56" s="41">
        <f t="shared" si="12"/>
        <v>7</v>
      </c>
      <c r="X56" s="39">
        <v>32.0</v>
      </c>
      <c r="Y56" s="40">
        <v>26.0</v>
      </c>
      <c r="Z56" s="40">
        <f t="shared" si="13"/>
        <v>58</v>
      </c>
      <c r="AA56" s="34" t="str">
        <f t="shared" si="14"/>
        <v>6</v>
      </c>
      <c r="AB56" s="41">
        <f t="shared" si="15"/>
        <v>6</v>
      </c>
      <c r="AC56" s="39">
        <v>31.0</v>
      </c>
      <c r="AD56" s="40">
        <v>26.0</v>
      </c>
      <c r="AE56" s="40">
        <f t="shared" si="16"/>
        <v>57</v>
      </c>
      <c r="AF56" s="34" t="str">
        <f t="shared" si="17"/>
        <v>6</v>
      </c>
      <c r="AG56" s="41">
        <f t="shared" si="18"/>
        <v>6</v>
      </c>
      <c r="AH56" s="39">
        <v>40.0</v>
      </c>
      <c r="AI56" s="40">
        <v>34.0</v>
      </c>
      <c r="AJ56" s="40">
        <f t="shared" si="19"/>
        <v>74</v>
      </c>
      <c r="AK56" s="34" t="str">
        <f t="shared" si="20"/>
        <v>8</v>
      </c>
      <c r="AL56" s="41">
        <f t="shared" si="21"/>
        <v>24</v>
      </c>
      <c r="AM56" s="39">
        <v>40.0</v>
      </c>
      <c r="AN56" s="40">
        <v>26.0</v>
      </c>
      <c r="AO56" s="40">
        <f t="shared" si="22"/>
        <v>66</v>
      </c>
      <c r="AP56" s="34" t="str">
        <f t="shared" si="23"/>
        <v>7</v>
      </c>
      <c r="AQ56" s="42">
        <f t="shared" si="24"/>
        <v>21</v>
      </c>
      <c r="AR56" s="36">
        <f t="shared" si="25"/>
        <v>509</v>
      </c>
      <c r="AS56" s="36">
        <f t="shared" si="26"/>
        <v>63.63</v>
      </c>
      <c r="AT56" s="37">
        <f t="shared" si="27"/>
        <v>137</v>
      </c>
      <c r="AU56" s="37">
        <f t="shared" si="28"/>
        <v>6.85</v>
      </c>
      <c r="AV56" s="38" t="str">
        <f t="shared" si="29"/>
        <v>PASS</v>
      </c>
      <c r="AW56" s="38" t="str">
        <f t="shared" si="30"/>
        <v>FC</v>
      </c>
      <c r="AX56" s="38" t="str">
        <f t="shared" si="31"/>
        <v>FC</v>
      </c>
    </row>
    <row r="57" ht="15.75" customHeight="1">
      <c r="A57" s="27">
        <v>53.0</v>
      </c>
      <c r="B57" s="46" t="s">
        <v>131</v>
      </c>
      <c r="C57" s="29" t="s">
        <v>132</v>
      </c>
      <c r="D57" s="39">
        <v>47.0</v>
      </c>
      <c r="E57" s="40">
        <v>44.0</v>
      </c>
      <c r="F57" s="40">
        <f t="shared" si="1"/>
        <v>91</v>
      </c>
      <c r="G57" s="32" t="str">
        <f t="shared" si="2"/>
        <v>10</v>
      </c>
      <c r="H57" s="41">
        <f t="shared" si="3"/>
        <v>40</v>
      </c>
      <c r="I57" s="39">
        <v>46.0</v>
      </c>
      <c r="J57" s="40">
        <v>28.0</v>
      </c>
      <c r="K57" s="40">
        <f t="shared" si="4"/>
        <v>74</v>
      </c>
      <c r="L57" s="34" t="str">
        <f t="shared" si="5"/>
        <v>8</v>
      </c>
      <c r="M57" s="41">
        <f t="shared" si="6"/>
        <v>32</v>
      </c>
      <c r="N57" s="39">
        <v>47.0</v>
      </c>
      <c r="O57" s="40">
        <v>22.0</v>
      </c>
      <c r="P57" s="40">
        <f t="shared" si="7"/>
        <v>69</v>
      </c>
      <c r="Q57" s="34" t="str">
        <f t="shared" si="8"/>
        <v>7</v>
      </c>
      <c r="R57" s="41">
        <f t="shared" si="9"/>
        <v>21</v>
      </c>
      <c r="S57" s="39">
        <v>36.0</v>
      </c>
      <c r="T57" s="40">
        <v>34.0</v>
      </c>
      <c r="U57" s="40">
        <f t="shared" si="10"/>
        <v>70</v>
      </c>
      <c r="V57" s="34" t="str">
        <f t="shared" si="11"/>
        <v>8</v>
      </c>
      <c r="W57" s="41">
        <f t="shared" si="12"/>
        <v>8</v>
      </c>
      <c r="X57" s="39">
        <v>35.0</v>
      </c>
      <c r="Y57" s="40">
        <v>26.0</v>
      </c>
      <c r="Z57" s="40">
        <f t="shared" si="13"/>
        <v>61</v>
      </c>
      <c r="AA57" s="34" t="str">
        <f t="shared" si="14"/>
        <v>7</v>
      </c>
      <c r="AB57" s="41">
        <f t="shared" si="15"/>
        <v>7</v>
      </c>
      <c r="AC57" s="39">
        <v>32.0</v>
      </c>
      <c r="AD57" s="40">
        <v>27.0</v>
      </c>
      <c r="AE57" s="40">
        <f t="shared" si="16"/>
        <v>59</v>
      </c>
      <c r="AF57" s="34" t="str">
        <f t="shared" si="17"/>
        <v>6</v>
      </c>
      <c r="AG57" s="41">
        <f t="shared" si="18"/>
        <v>6</v>
      </c>
      <c r="AH57" s="39">
        <v>40.0</v>
      </c>
      <c r="AI57" s="40">
        <v>30.0</v>
      </c>
      <c r="AJ57" s="40">
        <f t="shared" si="19"/>
        <v>70</v>
      </c>
      <c r="AK57" s="34" t="str">
        <f t="shared" si="20"/>
        <v>8</v>
      </c>
      <c r="AL57" s="41">
        <f t="shared" si="21"/>
        <v>24</v>
      </c>
      <c r="AM57" s="39">
        <v>41.0</v>
      </c>
      <c r="AN57" s="40">
        <v>27.0</v>
      </c>
      <c r="AO57" s="40">
        <f t="shared" si="22"/>
        <v>68</v>
      </c>
      <c r="AP57" s="34" t="str">
        <f t="shared" si="23"/>
        <v>7</v>
      </c>
      <c r="AQ57" s="42">
        <f t="shared" si="24"/>
        <v>21</v>
      </c>
      <c r="AR57" s="36">
        <f t="shared" si="25"/>
        <v>562</v>
      </c>
      <c r="AS57" s="36">
        <f t="shared" si="26"/>
        <v>70.25</v>
      </c>
      <c r="AT57" s="37">
        <f t="shared" si="27"/>
        <v>159</v>
      </c>
      <c r="AU57" s="37">
        <f t="shared" si="28"/>
        <v>7.95</v>
      </c>
      <c r="AV57" s="38" t="str">
        <f t="shared" si="29"/>
        <v>PASS</v>
      </c>
      <c r="AW57" s="38" t="str">
        <f t="shared" si="30"/>
        <v>FCD</v>
      </c>
      <c r="AX57" s="38" t="str">
        <f t="shared" si="31"/>
        <v>FCD</v>
      </c>
    </row>
    <row r="58" ht="15.75" customHeight="1">
      <c r="A58" s="27">
        <v>54.0</v>
      </c>
      <c r="B58" s="28" t="s">
        <v>133</v>
      </c>
      <c r="C58" s="29" t="s">
        <v>134</v>
      </c>
      <c r="D58" s="39">
        <v>50.0</v>
      </c>
      <c r="E58" s="40">
        <v>50.0</v>
      </c>
      <c r="F58" s="40">
        <f t="shared" si="1"/>
        <v>100</v>
      </c>
      <c r="G58" s="32" t="str">
        <f t="shared" si="2"/>
        <v>10</v>
      </c>
      <c r="H58" s="41">
        <f t="shared" si="3"/>
        <v>40</v>
      </c>
      <c r="I58" s="39">
        <v>47.0</v>
      </c>
      <c r="J58" s="40">
        <v>42.0</v>
      </c>
      <c r="K58" s="40">
        <f t="shared" si="4"/>
        <v>89</v>
      </c>
      <c r="L58" s="34" t="str">
        <f t="shared" si="5"/>
        <v>9</v>
      </c>
      <c r="M58" s="41">
        <f t="shared" si="6"/>
        <v>36</v>
      </c>
      <c r="N58" s="39">
        <v>46.0</v>
      </c>
      <c r="O58" s="40">
        <v>21.0</v>
      </c>
      <c r="P58" s="40">
        <f t="shared" si="7"/>
        <v>67</v>
      </c>
      <c r="Q58" s="34" t="str">
        <f t="shared" si="8"/>
        <v>7</v>
      </c>
      <c r="R58" s="41">
        <f t="shared" si="9"/>
        <v>21</v>
      </c>
      <c r="S58" s="39">
        <v>38.0</v>
      </c>
      <c r="T58" s="40">
        <v>30.0</v>
      </c>
      <c r="U58" s="40">
        <f t="shared" si="10"/>
        <v>68</v>
      </c>
      <c r="V58" s="34" t="str">
        <f t="shared" si="11"/>
        <v>7</v>
      </c>
      <c r="W58" s="41">
        <f t="shared" si="12"/>
        <v>7</v>
      </c>
      <c r="X58" s="39">
        <v>41.0</v>
      </c>
      <c r="Y58" s="40">
        <v>28.0</v>
      </c>
      <c r="Z58" s="40">
        <f t="shared" si="13"/>
        <v>69</v>
      </c>
      <c r="AA58" s="34" t="str">
        <f t="shared" si="14"/>
        <v>7</v>
      </c>
      <c r="AB58" s="41">
        <f t="shared" si="15"/>
        <v>7</v>
      </c>
      <c r="AC58" s="39">
        <v>35.0</v>
      </c>
      <c r="AD58" s="40">
        <v>27.0</v>
      </c>
      <c r="AE58" s="40">
        <f t="shared" si="16"/>
        <v>62</v>
      </c>
      <c r="AF58" s="34" t="str">
        <f t="shared" si="17"/>
        <v>7</v>
      </c>
      <c r="AG58" s="41">
        <f t="shared" si="18"/>
        <v>7</v>
      </c>
      <c r="AH58" s="39">
        <v>47.0</v>
      </c>
      <c r="AI58" s="40">
        <v>35.0</v>
      </c>
      <c r="AJ58" s="40">
        <f t="shared" si="19"/>
        <v>82</v>
      </c>
      <c r="AK58" s="34" t="str">
        <f t="shared" si="20"/>
        <v>9</v>
      </c>
      <c r="AL58" s="41">
        <f t="shared" si="21"/>
        <v>27</v>
      </c>
      <c r="AM58" s="39">
        <v>44.0</v>
      </c>
      <c r="AN58" s="40">
        <v>36.0</v>
      </c>
      <c r="AO58" s="40">
        <f t="shared" si="22"/>
        <v>80</v>
      </c>
      <c r="AP58" s="34" t="str">
        <f t="shared" si="23"/>
        <v>9</v>
      </c>
      <c r="AQ58" s="42">
        <f t="shared" si="24"/>
        <v>27</v>
      </c>
      <c r="AR58" s="36">
        <f t="shared" si="25"/>
        <v>617</v>
      </c>
      <c r="AS58" s="36">
        <f t="shared" si="26"/>
        <v>77.13</v>
      </c>
      <c r="AT58" s="37">
        <f t="shared" si="27"/>
        <v>172</v>
      </c>
      <c r="AU58" s="37">
        <f t="shared" si="28"/>
        <v>8.6</v>
      </c>
      <c r="AV58" s="38" t="str">
        <f t="shared" si="29"/>
        <v>PASS</v>
      </c>
      <c r="AW58" s="38" t="str">
        <f t="shared" si="30"/>
        <v>FCD</v>
      </c>
      <c r="AX58" s="38" t="str">
        <f t="shared" si="31"/>
        <v>FCD</v>
      </c>
    </row>
    <row r="59" ht="15.75" customHeight="1">
      <c r="A59" s="57">
        <v>55.0</v>
      </c>
      <c r="B59" s="28" t="s">
        <v>135</v>
      </c>
      <c r="C59" s="29" t="s">
        <v>136</v>
      </c>
      <c r="D59" s="39">
        <v>47.0</v>
      </c>
      <c r="E59" s="40">
        <v>40.0</v>
      </c>
      <c r="F59" s="40">
        <f t="shared" si="1"/>
        <v>87</v>
      </c>
      <c r="G59" s="32" t="str">
        <f t="shared" si="2"/>
        <v>9</v>
      </c>
      <c r="H59" s="41">
        <f t="shared" si="3"/>
        <v>36</v>
      </c>
      <c r="I59" s="39">
        <v>43.0</v>
      </c>
      <c r="J59" s="40">
        <v>42.0</v>
      </c>
      <c r="K59" s="40">
        <f t="shared" si="4"/>
        <v>85</v>
      </c>
      <c r="L59" s="34" t="str">
        <f t="shared" si="5"/>
        <v>9</v>
      </c>
      <c r="M59" s="41">
        <f t="shared" si="6"/>
        <v>36</v>
      </c>
      <c r="N59" s="39">
        <v>47.0</v>
      </c>
      <c r="O59" s="40">
        <v>23.0</v>
      </c>
      <c r="P59" s="40">
        <f t="shared" si="7"/>
        <v>70</v>
      </c>
      <c r="Q59" s="34" t="str">
        <f t="shared" si="8"/>
        <v>8</v>
      </c>
      <c r="R59" s="41">
        <f t="shared" si="9"/>
        <v>24</v>
      </c>
      <c r="S59" s="39">
        <v>38.0</v>
      </c>
      <c r="T59" s="40">
        <v>21.0</v>
      </c>
      <c r="U59" s="40">
        <f t="shared" si="10"/>
        <v>59</v>
      </c>
      <c r="V59" s="34" t="str">
        <f t="shared" si="11"/>
        <v>6</v>
      </c>
      <c r="W59" s="41">
        <f t="shared" si="12"/>
        <v>6</v>
      </c>
      <c r="X59" s="39">
        <v>33.0</v>
      </c>
      <c r="Y59" s="40">
        <v>19.0</v>
      </c>
      <c r="Z59" s="40">
        <f t="shared" si="13"/>
        <v>52</v>
      </c>
      <c r="AA59" s="34" t="str">
        <f t="shared" si="14"/>
        <v>5</v>
      </c>
      <c r="AB59" s="41">
        <f t="shared" si="15"/>
        <v>5</v>
      </c>
      <c r="AC59" s="39">
        <v>33.0</v>
      </c>
      <c r="AD59" s="40">
        <v>28.0</v>
      </c>
      <c r="AE59" s="40">
        <f t="shared" si="16"/>
        <v>61</v>
      </c>
      <c r="AF59" s="34" t="str">
        <f t="shared" si="17"/>
        <v>7</v>
      </c>
      <c r="AG59" s="41">
        <f t="shared" si="18"/>
        <v>7</v>
      </c>
      <c r="AH59" s="39">
        <v>47.0</v>
      </c>
      <c r="AI59" s="40">
        <v>22.0</v>
      </c>
      <c r="AJ59" s="40">
        <f t="shared" si="19"/>
        <v>69</v>
      </c>
      <c r="AK59" s="34" t="str">
        <f t="shared" si="20"/>
        <v>7</v>
      </c>
      <c r="AL59" s="41">
        <f t="shared" si="21"/>
        <v>21</v>
      </c>
      <c r="AM59" s="39">
        <v>48.0</v>
      </c>
      <c r="AN59" s="40">
        <v>37.0</v>
      </c>
      <c r="AO59" s="40">
        <f t="shared" si="22"/>
        <v>85</v>
      </c>
      <c r="AP59" s="34" t="str">
        <f t="shared" si="23"/>
        <v>9</v>
      </c>
      <c r="AQ59" s="42">
        <f t="shared" si="24"/>
        <v>27</v>
      </c>
      <c r="AR59" s="36">
        <f t="shared" si="25"/>
        <v>568</v>
      </c>
      <c r="AS59" s="36">
        <f t="shared" si="26"/>
        <v>71</v>
      </c>
      <c r="AT59" s="37">
        <f t="shared" si="27"/>
        <v>162</v>
      </c>
      <c r="AU59" s="37">
        <f t="shared" si="28"/>
        <v>8.1</v>
      </c>
      <c r="AV59" s="38" t="str">
        <f t="shared" si="29"/>
        <v>PASS</v>
      </c>
      <c r="AW59" s="38" t="str">
        <f t="shared" si="30"/>
        <v>FCD</v>
      </c>
      <c r="AX59" s="38" t="str">
        <f t="shared" si="31"/>
        <v>FCD</v>
      </c>
    </row>
    <row r="60" ht="15.75" customHeight="1">
      <c r="A60" s="27">
        <v>56.0</v>
      </c>
      <c r="B60" s="28" t="s">
        <v>137</v>
      </c>
      <c r="C60" s="29" t="s">
        <v>138</v>
      </c>
      <c r="D60" s="39">
        <v>45.0</v>
      </c>
      <c r="E60" s="40">
        <v>38.0</v>
      </c>
      <c r="F60" s="40">
        <f t="shared" si="1"/>
        <v>83</v>
      </c>
      <c r="G60" s="32" t="str">
        <f t="shared" si="2"/>
        <v>9</v>
      </c>
      <c r="H60" s="41">
        <f t="shared" si="3"/>
        <v>36</v>
      </c>
      <c r="I60" s="39">
        <v>50.0</v>
      </c>
      <c r="J60" s="40">
        <v>41.0</v>
      </c>
      <c r="K60" s="40">
        <f t="shared" si="4"/>
        <v>91</v>
      </c>
      <c r="L60" s="34" t="str">
        <f t="shared" si="5"/>
        <v>10</v>
      </c>
      <c r="M60" s="41">
        <f t="shared" si="6"/>
        <v>40</v>
      </c>
      <c r="N60" s="39">
        <v>46.0</v>
      </c>
      <c r="O60" s="40">
        <v>23.0</v>
      </c>
      <c r="P60" s="40">
        <f t="shared" si="7"/>
        <v>69</v>
      </c>
      <c r="Q60" s="34" t="str">
        <f t="shared" si="8"/>
        <v>7</v>
      </c>
      <c r="R60" s="41">
        <f t="shared" si="9"/>
        <v>21</v>
      </c>
      <c r="S60" s="39">
        <v>41.0</v>
      </c>
      <c r="T60" s="40">
        <v>36.0</v>
      </c>
      <c r="U60" s="40">
        <f t="shared" si="10"/>
        <v>77</v>
      </c>
      <c r="V60" s="34" t="str">
        <f t="shared" si="11"/>
        <v>8</v>
      </c>
      <c r="W60" s="41">
        <f t="shared" si="12"/>
        <v>8</v>
      </c>
      <c r="X60" s="39">
        <v>35.0</v>
      </c>
      <c r="Y60" s="40">
        <v>18.0</v>
      </c>
      <c r="Z60" s="40">
        <f t="shared" si="13"/>
        <v>53</v>
      </c>
      <c r="AA60" s="34" t="str">
        <f t="shared" si="14"/>
        <v>5</v>
      </c>
      <c r="AB60" s="41">
        <f t="shared" si="15"/>
        <v>5</v>
      </c>
      <c r="AC60" s="39">
        <v>40.0</v>
      </c>
      <c r="AD60" s="40">
        <v>24.0</v>
      </c>
      <c r="AE60" s="40">
        <f t="shared" si="16"/>
        <v>64</v>
      </c>
      <c r="AF60" s="34" t="str">
        <f t="shared" si="17"/>
        <v>7</v>
      </c>
      <c r="AG60" s="41">
        <f t="shared" si="18"/>
        <v>7</v>
      </c>
      <c r="AH60" s="39">
        <v>50.0</v>
      </c>
      <c r="AI60" s="40">
        <v>32.0</v>
      </c>
      <c r="AJ60" s="40">
        <f t="shared" si="19"/>
        <v>82</v>
      </c>
      <c r="AK60" s="34" t="str">
        <f t="shared" si="20"/>
        <v>9</v>
      </c>
      <c r="AL60" s="41">
        <f t="shared" si="21"/>
        <v>27</v>
      </c>
      <c r="AM60" s="39">
        <v>47.0</v>
      </c>
      <c r="AN60" s="40">
        <v>41.0</v>
      </c>
      <c r="AO60" s="40">
        <f t="shared" si="22"/>
        <v>88</v>
      </c>
      <c r="AP60" s="34" t="str">
        <f t="shared" si="23"/>
        <v>9</v>
      </c>
      <c r="AQ60" s="42">
        <f t="shared" si="24"/>
        <v>27</v>
      </c>
      <c r="AR60" s="36">
        <f t="shared" si="25"/>
        <v>607</v>
      </c>
      <c r="AS60" s="36">
        <f t="shared" si="26"/>
        <v>75.88</v>
      </c>
      <c r="AT60" s="37">
        <f t="shared" si="27"/>
        <v>171</v>
      </c>
      <c r="AU60" s="37">
        <f t="shared" si="28"/>
        <v>8.55</v>
      </c>
      <c r="AV60" s="38" t="str">
        <f t="shared" si="29"/>
        <v>PASS</v>
      </c>
      <c r="AW60" s="38" t="str">
        <f t="shared" si="30"/>
        <v>FCD</v>
      </c>
      <c r="AX60" s="38" t="str">
        <f t="shared" si="31"/>
        <v>FCD</v>
      </c>
    </row>
    <row r="61" ht="15.75" customHeight="1">
      <c r="A61" s="27">
        <v>57.0</v>
      </c>
      <c r="B61" s="28" t="s">
        <v>139</v>
      </c>
      <c r="C61" s="29" t="s">
        <v>140</v>
      </c>
      <c r="D61" s="39">
        <v>47.0</v>
      </c>
      <c r="E61" s="40">
        <v>47.0</v>
      </c>
      <c r="F61" s="40">
        <f t="shared" si="1"/>
        <v>94</v>
      </c>
      <c r="G61" s="32" t="str">
        <f t="shared" si="2"/>
        <v>10</v>
      </c>
      <c r="H61" s="41">
        <f t="shared" si="3"/>
        <v>40</v>
      </c>
      <c r="I61" s="39">
        <v>49.0</v>
      </c>
      <c r="J61" s="40">
        <v>39.0</v>
      </c>
      <c r="K61" s="40">
        <f t="shared" si="4"/>
        <v>88</v>
      </c>
      <c r="L61" s="34" t="str">
        <f t="shared" si="5"/>
        <v>9</v>
      </c>
      <c r="M61" s="41">
        <f t="shared" si="6"/>
        <v>36</v>
      </c>
      <c r="N61" s="39">
        <v>48.0</v>
      </c>
      <c r="O61" s="40">
        <v>32.0</v>
      </c>
      <c r="P61" s="40">
        <f t="shared" si="7"/>
        <v>80</v>
      </c>
      <c r="Q61" s="34" t="str">
        <f t="shared" si="8"/>
        <v>9</v>
      </c>
      <c r="R61" s="41">
        <f t="shared" si="9"/>
        <v>27</v>
      </c>
      <c r="S61" s="39">
        <v>42.0</v>
      </c>
      <c r="T61" s="40">
        <v>30.0</v>
      </c>
      <c r="U61" s="40">
        <f t="shared" si="10"/>
        <v>72</v>
      </c>
      <c r="V61" s="34" t="str">
        <f t="shared" si="11"/>
        <v>8</v>
      </c>
      <c r="W61" s="41">
        <f t="shared" si="12"/>
        <v>8</v>
      </c>
      <c r="X61" s="39">
        <v>35.0</v>
      </c>
      <c r="Y61" s="40">
        <v>26.0</v>
      </c>
      <c r="Z61" s="40">
        <f t="shared" si="13"/>
        <v>61</v>
      </c>
      <c r="AA61" s="34" t="str">
        <f t="shared" si="14"/>
        <v>7</v>
      </c>
      <c r="AB61" s="41">
        <f t="shared" si="15"/>
        <v>7</v>
      </c>
      <c r="AC61" s="39">
        <v>34.0</v>
      </c>
      <c r="AD61" s="40">
        <v>28.0</v>
      </c>
      <c r="AE61" s="40">
        <f t="shared" si="16"/>
        <v>62</v>
      </c>
      <c r="AF61" s="34" t="str">
        <f t="shared" si="17"/>
        <v>7</v>
      </c>
      <c r="AG61" s="41">
        <f t="shared" si="18"/>
        <v>7</v>
      </c>
      <c r="AH61" s="39">
        <v>48.0</v>
      </c>
      <c r="AI61" s="40">
        <v>43.0</v>
      </c>
      <c r="AJ61" s="40">
        <f t="shared" si="19"/>
        <v>91</v>
      </c>
      <c r="AK61" s="34" t="str">
        <f t="shared" si="20"/>
        <v>10</v>
      </c>
      <c r="AL61" s="41">
        <f t="shared" si="21"/>
        <v>30</v>
      </c>
      <c r="AM61" s="39">
        <v>49.0</v>
      </c>
      <c r="AN61" s="40">
        <v>40.0</v>
      </c>
      <c r="AO61" s="40">
        <f t="shared" si="22"/>
        <v>89</v>
      </c>
      <c r="AP61" s="34" t="str">
        <f t="shared" si="23"/>
        <v>9</v>
      </c>
      <c r="AQ61" s="42">
        <f t="shared" si="24"/>
        <v>27</v>
      </c>
      <c r="AR61" s="36">
        <f t="shared" si="25"/>
        <v>637</v>
      </c>
      <c r="AS61" s="36">
        <f t="shared" si="26"/>
        <v>79.63</v>
      </c>
      <c r="AT61" s="37">
        <f t="shared" si="27"/>
        <v>182</v>
      </c>
      <c r="AU61" s="37">
        <f t="shared" si="28"/>
        <v>9.1</v>
      </c>
      <c r="AV61" s="38" t="str">
        <f t="shared" si="29"/>
        <v>PASS</v>
      </c>
      <c r="AW61" s="38" t="str">
        <f t="shared" si="30"/>
        <v>FCD</v>
      </c>
      <c r="AX61" s="38" t="str">
        <f t="shared" si="31"/>
        <v>FCD</v>
      </c>
    </row>
    <row r="62" ht="15.75" customHeight="1">
      <c r="A62" s="27">
        <v>58.0</v>
      </c>
      <c r="B62" s="46" t="s">
        <v>141</v>
      </c>
      <c r="C62" s="29" t="s">
        <v>142</v>
      </c>
      <c r="D62" s="39">
        <v>50.0</v>
      </c>
      <c r="E62" s="40">
        <v>40.0</v>
      </c>
      <c r="F62" s="40">
        <f t="shared" si="1"/>
        <v>90</v>
      </c>
      <c r="G62" s="32" t="str">
        <f t="shared" si="2"/>
        <v>10</v>
      </c>
      <c r="H62" s="41">
        <f t="shared" si="3"/>
        <v>40</v>
      </c>
      <c r="I62" s="39">
        <v>47.0</v>
      </c>
      <c r="J62" s="40">
        <v>43.0</v>
      </c>
      <c r="K62" s="40">
        <f t="shared" si="4"/>
        <v>90</v>
      </c>
      <c r="L62" s="34" t="str">
        <f t="shared" si="5"/>
        <v>10</v>
      </c>
      <c r="M62" s="41">
        <f t="shared" si="6"/>
        <v>40</v>
      </c>
      <c r="N62" s="39">
        <v>49.0</v>
      </c>
      <c r="O62" s="40">
        <v>36.0</v>
      </c>
      <c r="P62" s="40">
        <f t="shared" si="7"/>
        <v>85</v>
      </c>
      <c r="Q62" s="34" t="str">
        <f t="shared" si="8"/>
        <v>9</v>
      </c>
      <c r="R62" s="41">
        <f t="shared" si="9"/>
        <v>27</v>
      </c>
      <c r="S62" s="39">
        <v>42.0</v>
      </c>
      <c r="T62" s="40">
        <v>36.0</v>
      </c>
      <c r="U62" s="40">
        <f t="shared" si="10"/>
        <v>78</v>
      </c>
      <c r="V62" s="34" t="str">
        <f t="shared" si="11"/>
        <v>8</v>
      </c>
      <c r="W62" s="41">
        <f t="shared" si="12"/>
        <v>8</v>
      </c>
      <c r="X62" s="39">
        <v>36.0</v>
      </c>
      <c r="Y62" s="40">
        <v>25.0</v>
      </c>
      <c r="Z62" s="40">
        <f t="shared" si="13"/>
        <v>61</v>
      </c>
      <c r="AA62" s="34" t="str">
        <f t="shared" si="14"/>
        <v>7</v>
      </c>
      <c r="AB62" s="41">
        <f t="shared" si="15"/>
        <v>7</v>
      </c>
      <c r="AC62" s="39">
        <v>43.0</v>
      </c>
      <c r="AD62" s="40">
        <v>32.0</v>
      </c>
      <c r="AE62" s="40">
        <f t="shared" si="16"/>
        <v>75</v>
      </c>
      <c r="AF62" s="34" t="str">
        <f t="shared" si="17"/>
        <v>8</v>
      </c>
      <c r="AG62" s="41">
        <f t="shared" si="18"/>
        <v>8</v>
      </c>
      <c r="AH62" s="39">
        <v>50.0</v>
      </c>
      <c r="AI62" s="40">
        <v>31.0</v>
      </c>
      <c r="AJ62" s="40">
        <f t="shared" si="19"/>
        <v>81</v>
      </c>
      <c r="AK62" s="34" t="str">
        <f t="shared" si="20"/>
        <v>9</v>
      </c>
      <c r="AL62" s="41">
        <f t="shared" si="21"/>
        <v>27</v>
      </c>
      <c r="AM62" s="39">
        <v>48.0</v>
      </c>
      <c r="AN62" s="40">
        <v>29.0</v>
      </c>
      <c r="AO62" s="40">
        <f t="shared" si="22"/>
        <v>77</v>
      </c>
      <c r="AP62" s="34" t="str">
        <f t="shared" si="23"/>
        <v>8</v>
      </c>
      <c r="AQ62" s="42">
        <f t="shared" si="24"/>
        <v>24</v>
      </c>
      <c r="AR62" s="36">
        <f t="shared" si="25"/>
        <v>637</v>
      </c>
      <c r="AS62" s="36">
        <f t="shared" si="26"/>
        <v>79.63</v>
      </c>
      <c r="AT62" s="37">
        <f t="shared" si="27"/>
        <v>181</v>
      </c>
      <c r="AU62" s="37">
        <f t="shared" si="28"/>
        <v>9.05</v>
      </c>
      <c r="AV62" s="38" t="str">
        <f t="shared" si="29"/>
        <v>PASS</v>
      </c>
      <c r="AW62" s="38" t="str">
        <f t="shared" si="30"/>
        <v>FCD</v>
      </c>
      <c r="AX62" s="38" t="str">
        <f t="shared" si="31"/>
        <v>FCD</v>
      </c>
    </row>
    <row r="63" ht="15.75" customHeight="1">
      <c r="A63" s="27">
        <v>59.0</v>
      </c>
      <c r="B63" s="28" t="s">
        <v>143</v>
      </c>
      <c r="C63" s="29" t="s">
        <v>144</v>
      </c>
      <c r="D63" s="39">
        <v>47.0</v>
      </c>
      <c r="E63" s="40">
        <v>43.0</v>
      </c>
      <c r="F63" s="40">
        <f t="shared" si="1"/>
        <v>90</v>
      </c>
      <c r="G63" s="32" t="str">
        <f t="shared" si="2"/>
        <v>10</v>
      </c>
      <c r="H63" s="41">
        <f t="shared" si="3"/>
        <v>40</v>
      </c>
      <c r="I63" s="39">
        <v>45.0</v>
      </c>
      <c r="J63" s="40">
        <v>37.0</v>
      </c>
      <c r="K63" s="40">
        <f t="shared" si="4"/>
        <v>82</v>
      </c>
      <c r="L63" s="34" t="str">
        <f t="shared" si="5"/>
        <v>9</v>
      </c>
      <c r="M63" s="41">
        <f t="shared" si="6"/>
        <v>36</v>
      </c>
      <c r="N63" s="39">
        <v>50.0</v>
      </c>
      <c r="O63" s="40">
        <v>24.0</v>
      </c>
      <c r="P63" s="40">
        <f t="shared" si="7"/>
        <v>74</v>
      </c>
      <c r="Q63" s="34" t="str">
        <f t="shared" si="8"/>
        <v>8</v>
      </c>
      <c r="R63" s="41">
        <f t="shared" si="9"/>
        <v>24</v>
      </c>
      <c r="S63" s="39">
        <v>35.0</v>
      </c>
      <c r="T63" s="40">
        <v>27.0</v>
      </c>
      <c r="U63" s="40">
        <f t="shared" si="10"/>
        <v>62</v>
      </c>
      <c r="V63" s="34" t="str">
        <f t="shared" si="11"/>
        <v>7</v>
      </c>
      <c r="W63" s="41">
        <f t="shared" si="12"/>
        <v>7</v>
      </c>
      <c r="X63" s="39">
        <v>34.0</v>
      </c>
      <c r="Y63" s="40">
        <v>21.0</v>
      </c>
      <c r="Z63" s="40">
        <f t="shared" si="13"/>
        <v>55</v>
      </c>
      <c r="AA63" s="34" t="str">
        <f t="shared" si="14"/>
        <v>6</v>
      </c>
      <c r="AB63" s="41">
        <f t="shared" si="15"/>
        <v>6</v>
      </c>
      <c r="AC63" s="39">
        <v>33.0</v>
      </c>
      <c r="AD63" s="40">
        <v>29.0</v>
      </c>
      <c r="AE63" s="40">
        <f t="shared" si="16"/>
        <v>62</v>
      </c>
      <c r="AF63" s="34" t="str">
        <f t="shared" si="17"/>
        <v>7</v>
      </c>
      <c r="AG63" s="41">
        <f t="shared" si="18"/>
        <v>7</v>
      </c>
      <c r="AH63" s="39">
        <v>49.0</v>
      </c>
      <c r="AI63" s="40">
        <v>31.0</v>
      </c>
      <c r="AJ63" s="40">
        <f t="shared" si="19"/>
        <v>80</v>
      </c>
      <c r="AK63" s="34" t="str">
        <f t="shared" si="20"/>
        <v>9</v>
      </c>
      <c r="AL63" s="41">
        <f t="shared" si="21"/>
        <v>27</v>
      </c>
      <c r="AM63" s="39">
        <v>44.0</v>
      </c>
      <c r="AN63" s="40">
        <v>40.0</v>
      </c>
      <c r="AO63" s="40">
        <f t="shared" si="22"/>
        <v>84</v>
      </c>
      <c r="AP63" s="34" t="str">
        <f t="shared" si="23"/>
        <v>9</v>
      </c>
      <c r="AQ63" s="42">
        <f t="shared" si="24"/>
        <v>27</v>
      </c>
      <c r="AR63" s="36">
        <f t="shared" si="25"/>
        <v>589</v>
      </c>
      <c r="AS63" s="36">
        <f t="shared" si="26"/>
        <v>73.63</v>
      </c>
      <c r="AT63" s="37">
        <f t="shared" si="27"/>
        <v>174</v>
      </c>
      <c r="AU63" s="37">
        <f t="shared" si="28"/>
        <v>8.7</v>
      </c>
      <c r="AV63" s="38" t="str">
        <f t="shared" si="29"/>
        <v>PASS</v>
      </c>
      <c r="AW63" s="38" t="str">
        <f t="shared" si="30"/>
        <v>FCD</v>
      </c>
      <c r="AX63" s="38" t="str">
        <f t="shared" si="31"/>
        <v>FCD</v>
      </c>
    </row>
    <row r="64" ht="15.75" customHeight="1">
      <c r="A64" s="27">
        <v>60.0</v>
      </c>
      <c r="B64" s="28" t="s">
        <v>145</v>
      </c>
      <c r="C64" s="29" t="s">
        <v>146</v>
      </c>
      <c r="D64" s="39">
        <v>48.0</v>
      </c>
      <c r="E64" s="40">
        <v>44.0</v>
      </c>
      <c r="F64" s="40">
        <f t="shared" si="1"/>
        <v>92</v>
      </c>
      <c r="G64" s="32" t="str">
        <f t="shared" si="2"/>
        <v>10</v>
      </c>
      <c r="H64" s="41">
        <f t="shared" si="3"/>
        <v>40</v>
      </c>
      <c r="I64" s="39">
        <v>44.0</v>
      </c>
      <c r="J64" s="40">
        <v>32.0</v>
      </c>
      <c r="K64" s="40">
        <f t="shared" si="4"/>
        <v>76</v>
      </c>
      <c r="L64" s="34" t="str">
        <f t="shared" si="5"/>
        <v>8</v>
      </c>
      <c r="M64" s="41">
        <f t="shared" si="6"/>
        <v>32</v>
      </c>
      <c r="N64" s="39">
        <v>49.0</v>
      </c>
      <c r="O64" s="40">
        <v>20.0</v>
      </c>
      <c r="P64" s="40">
        <f t="shared" si="7"/>
        <v>69</v>
      </c>
      <c r="Q64" s="34" t="str">
        <f t="shared" si="8"/>
        <v>7</v>
      </c>
      <c r="R64" s="41">
        <f t="shared" si="9"/>
        <v>21</v>
      </c>
      <c r="S64" s="39">
        <v>40.0</v>
      </c>
      <c r="T64" s="40">
        <v>31.0</v>
      </c>
      <c r="U64" s="40">
        <f t="shared" si="10"/>
        <v>71</v>
      </c>
      <c r="V64" s="34" t="str">
        <f t="shared" si="11"/>
        <v>8</v>
      </c>
      <c r="W64" s="41">
        <f t="shared" si="12"/>
        <v>8</v>
      </c>
      <c r="X64" s="39">
        <v>37.0</v>
      </c>
      <c r="Y64" s="40">
        <v>22.0</v>
      </c>
      <c r="Z64" s="40">
        <f t="shared" si="13"/>
        <v>59</v>
      </c>
      <c r="AA64" s="34" t="str">
        <f t="shared" si="14"/>
        <v>6</v>
      </c>
      <c r="AB64" s="41">
        <f t="shared" si="15"/>
        <v>6</v>
      </c>
      <c r="AC64" s="39">
        <v>37.0</v>
      </c>
      <c r="AD64" s="40">
        <v>23.0</v>
      </c>
      <c r="AE64" s="40">
        <f t="shared" si="16"/>
        <v>60</v>
      </c>
      <c r="AF64" s="34" t="str">
        <f t="shared" si="17"/>
        <v>7</v>
      </c>
      <c r="AG64" s="41">
        <f t="shared" si="18"/>
        <v>7</v>
      </c>
      <c r="AH64" s="39">
        <v>44.0</v>
      </c>
      <c r="AI64" s="40">
        <v>34.0</v>
      </c>
      <c r="AJ64" s="40">
        <f t="shared" si="19"/>
        <v>78</v>
      </c>
      <c r="AK64" s="34" t="str">
        <f t="shared" si="20"/>
        <v>8</v>
      </c>
      <c r="AL64" s="41">
        <f t="shared" si="21"/>
        <v>24</v>
      </c>
      <c r="AM64" s="39">
        <v>46.0</v>
      </c>
      <c r="AN64" s="40">
        <v>31.0</v>
      </c>
      <c r="AO64" s="40">
        <f t="shared" si="22"/>
        <v>77</v>
      </c>
      <c r="AP64" s="34" t="str">
        <f t="shared" si="23"/>
        <v>8</v>
      </c>
      <c r="AQ64" s="42">
        <f t="shared" si="24"/>
        <v>24</v>
      </c>
      <c r="AR64" s="36">
        <f t="shared" si="25"/>
        <v>582</v>
      </c>
      <c r="AS64" s="36">
        <f t="shared" si="26"/>
        <v>72.75</v>
      </c>
      <c r="AT64" s="37">
        <f t="shared" si="27"/>
        <v>162</v>
      </c>
      <c r="AU64" s="37">
        <f t="shared" si="28"/>
        <v>8.1</v>
      </c>
      <c r="AV64" s="38" t="str">
        <f t="shared" si="29"/>
        <v>PASS</v>
      </c>
      <c r="AW64" s="38" t="str">
        <f t="shared" si="30"/>
        <v>FCD</v>
      </c>
      <c r="AX64" s="38" t="str">
        <f t="shared" si="31"/>
        <v>FCD</v>
      </c>
    </row>
    <row r="65" ht="15.75" customHeight="1">
      <c r="A65" s="27">
        <v>61.0</v>
      </c>
      <c r="B65" s="28" t="s">
        <v>147</v>
      </c>
      <c r="C65" s="29" t="s">
        <v>148</v>
      </c>
      <c r="D65" s="39">
        <v>38.0</v>
      </c>
      <c r="E65" s="40">
        <v>33.0</v>
      </c>
      <c r="F65" s="40">
        <f t="shared" si="1"/>
        <v>71</v>
      </c>
      <c r="G65" s="32" t="str">
        <f t="shared" si="2"/>
        <v>8</v>
      </c>
      <c r="H65" s="41">
        <f t="shared" si="3"/>
        <v>32</v>
      </c>
      <c r="I65" s="39">
        <v>39.0</v>
      </c>
      <c r="J65" s="40">
        <v>26.0</v>
      </c>
      <c r="K65" s="40">
        <f t="shared" si="4"/>
        <v>65</v>
      </c>
      <c r="L65" s="34" t="str">
        <f t="shared" si="5"/>
        <v>7</v>
      </c>
      <c r="M65" s="41">
        <f t="shared" si="6"/>
        <v>28</v>
      </c>
      <c r="N65" s="39">
        <v>37.0</v>
      </c>
      <c r="O65" s="40">
        <v>29.0</v>
      </c>
      <c r="P65" s="40">
        <f t="shared" si="7"/>
        <v>66</v>
      </c>
      <c r="Q65" s="34" t="str">
        <f t="shared" si="8"/>
        <v>7</v>
      </c>
      <c r="R65" s="41">
        <f t="shared" si="9"/>
        <v>21</v>
      </c>
      <c r="S65" s="39">
        <v>30.0</v>
      </c>
      <c r="T65" s="40">
        <v>20.0</v>
      </c>
      <c r="U65" s="40">
        <f t="shared" si="10"/>
        <v>50</v>
      </c>
      <c r="V65" s="34" t="str">
        <f t="shared" si="11"/>
        <v>5</v>
      </c>
      <c r="W65" s="41">
        <f t="shared" si="12"/>
        <v>5</v>
      </c>
      <c r="X65" s="39">
        <v>32.0</v>
      </c>
      <c r="Y65" s="40">
        <v>22.0</v>
      </c>
      <c r="Z65" s="40">
        <f t="shared" si="13"/>
        <v>54</v>
      </c>
      <c r="AA65" s="34" t="str">
        <f t="shared" si="14"/>
        <v>5</v>
      </c>
      <c r="AB65" s="41">
        <f t="shared" si="15"/>
        <v>5</v>
      </c>
      <c r="AC65" s="39">
        <v>31.0</v>
      </c>
      <c r="AD65" s="40">
        <v>18.0</v>
      </c>
      <c r="AE65" s="40">
        <f t="shared" si="16"/>
        <v>49</v>
      </c>
      <c r="AF65" s="34" t="str">
        <f t="shared" si="17"/>
        <v>4</v>
      </c>
      <c r="AG65" s="41">
        <f t="shared" si="18"/>
        <v>4</v>
      </c>
      <c r="AH65" s="39">
        <v>45.0</v>
      </c>
      <c r="AI65" s="40">
        <v>39.0</v>
      </c>
      <c r="AJ65" s="40">
        <f t="shared" si="19"/>
        <v>84</v>
      </c>
      <c r="AK65" s="34" t="str">
        <f t="shared" si="20"/>
        <v>9</v>
      </c>
      <c r="AL65" s="41">
        <f t="shared" si="21"/>
        <v>27</v>
      </c>
      <c r="AM65" s="39">
        <v>42.0</v>
      </c>
      <c r="AN65" s="40">
        <v>29.0</v>
      </c>
      <c r="AO65" s="40">
        <f t="shared" si="22"/>
        <v>71</v>
      </c>
      <c r="AP65" s="34" t="str">
        <f t="shared" si="23"/>
        <v>8</v>
      </c>
      <c r="AQ65" s="42">
        <f t="shared" si="24"/>
        <v>24</v>
      </c>
      <c r="AR65" s="36">
        <f t="shared" si="25"/>
        <v>510</v>
      </c>
      <c r="AS65" s="36">
        <f t="shared" si="26"/>
        <v>63.75</v>
      </c>
      <c r="AT65" s="37">
        <f t="shared" si="27"/>
        <v>146</v>
      </c>
      <c r="AU65" s="37">
        <f t="shared" si="28"/>
        <v>7.3</v>
      </c>
      <c r="AV65" s="38" t="str">
        <f t="shared" si="29"/>
        <v>PASS</v>
      </c>
      <c r="AW65" s="38" t="str">
        <f t="shared" si="30"/>
        <v>FC</v>
      </c>
      <c r="AX65" s="38" t="str">
        <f t="shared" si="31"/>
        <v>FC</v>
      </c>
    </row>
    <row r="66" ht="15.75" customHeight="1">
      <c r="A66" s="27">
        <v>62.0</v>
      </c>
      <c r="B66" s="28" t="s">
        <v>149</v>
      </c>
      <c r="C66" s="29" t="s">
        <v>150</v>
      </c>
      <c r="D66" s="39">
        <v>50.0</v>
      </c>
      <c r="E66" s="40">
        <v>35.0</v>
      </c>
      <c r="F66" s="40">
        <f t="shared" si="1"/>
        <v>85</v>
      </c>
      <c r="G66" s="32" t="str">
        <f t="shared" si="2"/>
        <v>9</v>
      </c>
      <c r="H66" s="41">
        <f t="shared" si="3"/>
        <v>36</v>
      </c>
      <c r="I66" s="39">
        <v>49.0</v>
      </c>
      <c r="J66" s="40">
        <v>47.0</v>
      </c>
      <c r="K66" s="40">
        <f t="shared" si="4"/>
        <v>96</v>
      </c>
      <c r="L66" s="34" t="str">
        <f t="shared" si="5"/>
        <v>10</v>
      </c>
      <c r="M66" s="41">
        <f t="shared" si="6"/>
        <v>40</v>
      </c>
      <c r="N66" s="39">
        <v>47.0</v>
      </c>
      <c r="O66" s="40">
        <v>31.0</v>
      </c>
      <c r="P66" s="40">
        <f t="shared" si="7"/>
        <v>78</v>
      </c>
      <c r="Q66" s="34" t="str">
        <f t="shared" si="8"/>
        <v>8</v>
      </c>
      <c r="R66" s="41">
        <f t="shared" si="9"/>
        <v>24</v>
      </c>
      <c r="S66" s="39">
        <v>40.0</v>
      </c>
      <c r="T66" s="40">
        <v>29.0</v>
      </c>
      <c r="U66" s="40">
        <f t="shared" si="10"/>
        <v>69</v>
      </c>
      <c r="V66" s="34" t="str">
        <f t="shared" si="11"/>
        <v>7</v>
      </c>
      <c r="W66" s="41">
        <f t="shared" si="12"/>
        <v>7</v>
      </c>
      <c r="X66" s="39">
        <v>36.0</v>
      </c>
      <c r="Y66" s="40">
        <v>27.0</v>
      </c>
      <c r="Z66" s="40">
        <f t="shared" si="13"/>
        <v>63</v>
      </c>
      <c r="AA66" s="34" t="str">
        <f t="shared" si="14"/>
        <v>7</v>
      </c>
      <c r="AB66" s="41">
        <f t="shared" si="15"/>
        <v>7</v>
      </c>
      <c r="AC66" s="39">
        <v>34.0</v>
      </c>
      <c r="AD66" s="40">
        <v>29.0</v>
      </c>
      <c r="AE66" s="40">
        <f t="shared" si="16"/>
        <v>63</v>
      </c>
      <c r="AF66" s="34" t="str">
        <f t="shared" si="17"/>
        <v>7</v>
      </c>
      <c r="AG66" s="41">
        <f t="shared" si="18"/>
        <v>7</v>
      </c>
      <c r="AH66" s="39">
        <v>47.0</v>
      </c>
      <c r="AI66" s="40">
        <v>29.0</v>
      </c>
      <c r="AJ66" s="40">
        <f t="shared" si="19"/>
        <v>76</v>
      </c>
      <c r="AK66" s="34" t="str">
        <f t="shared" si="20"/>
        <v>8</v>
      </c>
      <c r="AL66" s="41">
        <f t="shared" si="21"/>
        <v>24</v>
      </c>
      <c r="AM66" s="39">
        <v>47.0</v>
      </c>
      <c r="AN66" s="40">
        <v>30.0</v>
      </c>
      <c r="AO66" s="40">
        <f t="shared" si="22"/>
        <v>77</v>
      </c>
      <c r="AP66" s="34" t="str">
        <f t="shared" si="23"/>
        <v>8</v>
      </c>
      <c r="AQ66" s="42">
        <f t="shared" si="24"/>
        <v>24</v>
      </c>
      <c r="AR66" s="36">
        <f t="shared" si="25"/>
        <v>607</v>
      </c>
      <c r="AS66" s="36">
        <f t="shared" si="26"/>
        <v>75.88</v>
      </c>
      <c r="AT66" s="37">
        <f t="shared" si="27"/>
        <v>169</v>
      </c>
      <c r="AU66" s="37">
        <f t="shared" si="28"/>
        <v>8.45</v>
      </c>
      <c r="AV66" s="38" t="str">
        <f t="shared" si="29"/>
        <v>PASS</v>
      </c>
      <c r="AW66" s="38" t="str">
        <f t="shared" si="30"/>
        <v>FCD</v>
      </c>
      <c r="AX66" s="38" t="str">
        <f t="shared" si="31"/>
        <v>FCD</v>
      </c>
    </row>
    <row r="67" ht="15.75" customHeight="1">
      <c r="A67" s="27">
        <v>63.0</v>
      </c>
      <c r="B67" s="28" t="s">
        <v>151</v>
      </c>
      <c r="C67" s="29" t="s">
        <v>152</v>
      </c>
      <c r="D67" s="39">
        <v>47.0</v>
      </c>
      <c r="E67" s="40">
        <v>27.0</v>
      </c>
      <c r="F67" s="40">
        <f t="shared" si="1"/>
        <v>74</v>
      </c>
      <c r="G67" s="32" t="str">
        <f t="shared" si="2"/>
        <v>8</v>
      </c>
      <c r="H67" s="41">
        <f t="shared" si="3"/>
        <v>32</v>
      </c>
      <c r="I67" s="39">
        <v>43.0</v>
      </c>
      <c r="J67" s="40">
        <v>34.0</v>
      </c>
      <c r="K67" s="40">
        <f t="shared" si="4"/>
        <v>77</v>
      </c>
      <c r="L67" s="34" t="str">
        <f t="shared" si="5"/>
        <v>8</v>
      </c>
      <c r="M67" s="41">
        <f t="shared" si="6"/>
        <v>32</v>
      </c>
      <c r="N67" s="39">
        <v>44.0</v>
      </c>
      <c r="O67" s="40">
        <v>31.0</v>
      </c>
      <c r="P67" s="40">
        <f t="shared" si="7"/>
        <v>75</v>
      </c>
      <c r="Q67" s="34" t="str">
        <f t="shared" si="8"/>
        <v>8</v>
      </c>
      <c r="R67" s="41">
        <f t="shared" si="9"/>
        <v>24</v>
      </c>
      <c r="S67" s="39">
        <v>33.0</v>
      </c>
      <c r="T67" s="40">
        <v>23.0</v>
      </c>
      <c r="U67" s="40">
        <f t="shared" si="10"/>
        <v>56</v>
      </c>
      <c r="V67" s="34" t="str">
        <f t="shared" si="11"/>
        <v>6</v>
      </c>
      <c r="W67" s="41">
        <f t="shared" si="12"/>
        <v>6</v>
      </c>
      <c r="X67" s="39">
        <v>36.0</v>
      </c>
      <c r="Y67" s="40">
        <v>21.0</v>
      </c>
      <c r="Z67" s="40">
        <f t="shared" si="13"/>
        <v>57</v>
      </c>
      <c r="AA67" s="34" t="str">
        <f t="shared" si="14"/>
        <v>6</v>
      </c>
      <c r="AB67" s="41">
        <f t="shared" si="15"/>
        <v>6</v>
      </c>
      <c r="AC67" s="39">
        <v>34.0</v>
      </c>
      <c r="AD67" s="40">
        <v>24.0</v>
      </c>
      <c r="AE67" s="40">
        <f t="shared" si="16"/>
        <v>58</v>
      </c>
      <c r="AF67" s="34" t="str">
        <f t="shared" si="17"/>
        <v>6</v>
      </c>
      <c r="AG67" s="41">
        <f t="shared" si="18"/>
        <v>6</v>
      </c>
      <c r="AH67" s="39">
        <v>41.0</v>
      </c>
      <c r="AI67" s="40">
        <v>30.0</v>
      </c>
      <c r="AJ67" s="40">
        <f t="shared" si="19"/>
        <v>71</v>
      </c>
      <c r="AK67" s="34" t="str">
        <f t="shared" si="20"/>
        <v>8</v>
      </c>
      <c r="AL67" s="41">
        <f t="shared" si="21"/>
        <v>24</v>
      </c>
      <c r="AM67" s="39">
        <v>43.0</v>
      </c>
      <c r="AN67" s="40">
        <v>35.0</v>
      </c>
      <c r="AO67" s="40">
        <f t="shared" si="22"/>
        <v>78</v>
      </c>
      <c r="AP67" s="34" t="str">
        <f t="shared" si="23"/>
        <v>8</v>
      </c>
      <c r="AQ67" s="42">
        <f t="shared" si="24"/>
        <v>24</v>
      </c>
      <c r="AR67" s="36">
        <f t="shared" si="25"/>
        <v>546</v>
      </c>
      <c r="AS67" s="36">
        <f t="shared" si="26"/>
        <v>68.25</v>
      </c>
      <c r="AT67" s="37">
        <f t="shared" si="27"/>
        <v>154</v>
      </c>
      <c r="AU67" s="37">
        <f t="shared" si="28"/>
        <v>7.7</v>
      </c>
      <c r="AV67" s="38" t="str">
        <f t="shared" si="29"/>
        <v>PASS</v>
      </c>
      <c r="AW67" s="38" t="str">
        <f t="shared" si="30"/>
        <v>FC</v>
      </c>
      <c r="AX67" s="38" t="str">
        <f t="shared" si="31"/>
        <v>FC</v>
      </c>
    </row>
    <row r="68" ht="15.75" customHeight="1">
      <c r="A68" s="27">
        <v>64.0</v>
      </c>
      <c r="B68" s="28" t="s">
        <v>153</v>
      </c>
      <c r="C68" s="29" t="s">
        <v>154</v>
      </c>
      <c r="D68" s="39">
        <v>31.0</v>
      </c>
      <c r="E68" s="40">
        <v>22.0</v>
      </c>
      <c r="F68" s="40">
        <f t="shared" si="1"/>
        <v>53</v>
      </c>
      <c r="G68" s="32" t="str">
        <f t="shared" si="2"/>
        <v>5</v>
      </c>
      <c r="H68" s="41">
        <f t="shared" si="3"/>
        <v>20</v>
      </c>
      <c r="I68" s="39">
        <v>40.0</v>
      </c>
      <c r="J68" s="40">
        <v>24.0</v>
      </c>
      <c r="K68" s="40">
        <f t="shared" si="4"/>
        <v>64</v>
      </c>
      <c r="L68" s="34" t="str">
        <f t="shared" si="5"/>
        <v>7</v>
      </c>
      <c r="M68" s="41">
        <f t="shared" si="6"/>
        <v>28</v>
      </c>
      <c r="N68" s="39">
        <v>36.0</v>
      </c>
      <c r="O68" s="40">
        <v>22.0</v>
      </c>
      <c r="P68" s="40">
        <f t="shared" si="7"/>
        <v>58</v>
      </c>
      <c r="Q68" s="34" t="str">
        <f t="shared" si="8"/>
        <v>6</v>
      </c>
      <c r="R68" s="41">
        <f t="shared" si="9"/>
        <v>18</v>
      </c>
      <c r="S68" s="39">
        <v>30.0</v>
      </c>
      <c r="T68" s="40">
        <v>29.0</v>
      </c>
      <c r="U68" s="40">
        <f t="shared" si="10"/>
        <v>59</v>
      </c>
      <c r="V68" s="34" t="str">
        <f t="shared" si="11"/>
        <v>6</v>
      </c>
      <c r="W68" s="41">
        <f t="shared" si="12"/>
        <v>6</v>
      </c>
      <c r="X68" s="39">
        <v>32.0</v>
      </c>
      <c r="Y68" s="40">
        <v>24.0</v>
      </c>
      <c r="Z68" s="40">
        <f t="shared" si="13"/>
        <v>56</v>
      </c>
      <c r="AA68" s="34" t="str">
        <f t="shared" si="14"/>
        <v>6</v>
      </c>
      <c r="AB68" s="41">
        <f t="shared" si="15"/>
        <v>6</v>
      </c>
      <c r="AC68" s="39">
        <v>31.0</v>
      </c>
      <c r="AD68" s="40">
        <v>27.0</v>
      </c>
      <c r="AE68" s="40">
        <f t="shared" si="16"/>
        <v>58</v>
      </c>
      <c r="AF68" s="34" t="str">
        <f t="shared" si="17"/>
        <v>6</v>
      </c>
      <c r="AG68" s="41">
        <f t="shared" si="18"/>
        <v>6</v>
      </c>
      <c r="AH68" s="39">
        <v>36.0</v>
      </c>
      <c r="AI68" s="40">
        <v>21.0</v>
      </c>
      <c r="AJ68" s="40">
        <f t="shared" si="19"/>
        <v>57</v>
      </c>
      <c r="AK68" s="34" t="str">
        <f t="shared" si="20"/>
        <v>6</v>
      </c>
      <c r="AL68" s="41">
        <f t="shared" si="21"/>
        <v>18</v>
      </c>
      <c r="AM68" s="39">
        <v>38.0</v>
      </c>
      <c r="AN68" s="40">
        <v>27.0</v>
      </c>
      <c r="AO68" s="40">
        <f t="shared" si="22"/>
        <v>65</v>
      </c>
      <c r="AP68" s="34" t="str">
        <f t="shared" si="23"/>
        <v>7</v>
      </c>
      <c r="AQ68" s="42">
        <f t="shared" si="24"/>
        <v>21</v>
      </c>
      <c r="AR68" s="36">
        <f t="shared" si="25"/>
        <v>470</v>
      </c>
      <c r="AS68" s="36">
        <f t="shared" si="26"/>
        <v>58.75</v>
      </c>
      <c r="AT68" s="37">
        <f t="shared" si="27"/>
        <v>123</v>
      </c>
      <c r="AU68" s="37">
        <f t="shared" si="28"/>
        <v>6.15</v>
      </c>
      <c r="AV68" s="38" t="str">
        <f t="shared" si="29"/>
        <v>PASS</v>
      </c>
      <c r="AW68" s="38" t="str">
        <f t="shared" si="30"/>
        <v>SC</v>
      </c>
      <c r="AX68" s="38" t="str">
        <f t="shared" si="31"/>
        <v>SC</v>
      </c>
    </row>
    <row r="69" ht="15.75" customHeight="1">
      <c r="A69" s="27">
        <v>65.0</v>
      </c>
      <c r="B69" s="28" t="s">
        <v>155</v>
      </c>
      <c r="C69" s="29" t="s">
        <v>156</v>
      </c>
      <c r="D69" s="39">
        <v>33.0</v>
      </c>
      <c r="E69" s="40">
        <v>18.0</v>
      </c>
      <c r="F69" s="40">
        <f t="shared" si="1"/>
        <v>51</v>
      </c>
      <c r="G69" s="32" t="str">
        <f t="shared" si="2"/>
        <v>5</v>
      </c>
      <c r="H69" s="41">
        <f t="shared" si="3"/>
        <v>20</v>
      </c>
      <c r="I69" s="39">
        <v>29.0</v>
      </c>
      <c r="J69" s="40">
        <v>24.0</v>
      </c>
      <c r="K69" s="40">
        <f t="shared" si="4"/>
        <v>53</v>
      </c>
      <c r="L69" s="34" t="str">
        <f t="shared" si="5"/>
        <v>5</v>
      </c>
      <c r="M69" s="41">
        <f t="shared" si="6"/>
        <v>20</v>
      </c>
      <c r="N69" s="39">
        <v>40.0</v>
      </c>
      <c r="O69" s="40">
        <v>31.0</v>
      </c>
      <c r="P69" s="40">
        <f t="shared" si="7"/>
        <v>71</v>
      </c>
      <c r="Q69" s="34" t="str">
        <f t="shared" si="8"/>
        <v>8</v>
      </c>
      <c r="R69" s="41">
        <f t="shared" si="9"/>
        <v>24</v>
      </c>
      <c r="S69" s="39">
        <v>27.0</v>
      </c>
      <c r="T69" s="40">
        <v>18.0</v>
      </c>
      <c r="U69" s="40">
        <f t="shared" si="10"/>
        <v>45</v>
      </c>
      <c r="V69" s="34" t="str">
        <f t="shared" si="11"/>
        <v>4</v>
      </c>
      <c r="W69" s="41">
        <f t="shared" si="12"/>
        <v>4</v>
      </c>
      <c r="X69" s="39">
        <v>33.0</v>
      </c>
      <c r="Y69" s="40">
        <v>19.0</v>
      </c>
      <c r="Z69" s="40">
        <f t="shared" si="13"/>
        <v>52</v>
      </c>
      <c r="AA69" s="34" t="str">
        <f t="shared" si="14"/>
        <v>5</v>
      </c>
      <c r="AB69" s="41">
        <f t="shared" si="15"/>
        <v>5</v>
      </c>
      <c r="AC69" s="39">
        <v>29.0</v>
      </c>
      <c r="AD69" s="40">
        <v>22.0</v>
      </c>
      <c r="AE69" s="40">
        <f t="shared" si="16"/>
        <v>51</v>
      </c>
      <c r="AF69" s="34" t="str">
        <f t="shared" si="17"/>
        <v>5</v>
      </c>
      <c r="AG69" s="41">
        <f t="shared" si="18"/>
        <v>5</v>
      </c>
      <c r="AH69" s="39">
        <v>44.0</v>
      </c>
      <c r="AI69" s="40">
        <v>34.0</v>
      </c>
      <c r="AJ69" s="40">
        <f t="shared" si="19"/>
        <v>78</v>
      </c>
      <c r="AK69" s="34" t="str">
        <f t="shared" si="20"/>
        <v>8</v>
      </c>
      <c r="AL69" s="41">
        <f t="shared" si="21"/>
        <v>24</v>
      </c>
      <c r="AM69" s="39">
        <v>38.0</v>
      </c>
      <c r="AN69" s="40">
        <v>26.0</v>
      </c>
      <c r="AO69" s="40">
        <f t="shared" si="22"/>
        <v>64</v>
      </c>
      <c r="AP69" s="34" t="str">
        <f t="shared" si="23"/>
        <v>7</v>
      </c>
      <c r="AQ69" s="42">
        <f t="shared" si="24"/>
        <v>21</v>
      </c>
      <c r="AR69" s="36">
        <f t="shared" si="25"/>
        <v>465</v>
      </c>
      <c r="AS69" s="36">
        <f t="shared" si="26"/>
        <v>58.13</v>
      </c>
      <c r="AT69" s="37">
        <f t="shared" si="27"/>
        <v>123</v>
      </c>
      <c r="AU69" s="37">
        <f t="shared" si="28"/>
        <v>6.15</v>
      </c>
      <c r="AV69" s="38" t="str">
        <f t="shared" si="29"/>
        <v>PASS</v>
      </c>
      <c r="AW69" s="38" t="str">
        <f t="shared" si="30"/>
        <v>SC</v>
      </c>
      <c r="AX69" s="38" t="str">
        <f t="shared" si="31"/>
        <v>SC</v>
      </c>
    </row>
    <row r="70" ht="15.75" customHeight="1">
      <c r="A70" s="27">
        <v>66.0</v>
      </c>
      <c r="B70" s="28" t="s">
        <v>157</v>
      </c>
      <c r="C70" s="29" t="s">
        <v>158</v>
      </c>
      <c r="D70" s="39">
        <v>50.0</v>
      </c>
      <c r="E70" s="40">
        <v>40.0</v>
      </c>
      <c r="F70" s="40">
        <f t="shared" si="1"/>
        <v>90</v>
      </c>
      <c r="G70" s="32" t="str">
        <f t="shared" si="2"/>
        <v>10</v>
      </c>
      <c r="H70" s="41">
        <f t="shared" si="3"/>
        <v>40</v>
      </c>
      <c r="I70" s="39">
        <v>45.0</v>
      </c>
      <c r="J70" s="40">
        <v>40.0</v>
      </c>
      <c r="K70" s="40">
        <f t="shared" si="4"/>
        <v>85</v>
      </c>
      <c r="L70" s="34" t="str">
        <f t="shared" si="5"/>
        <v>9</v>
      </c>
      <c r="M70" s="41">
        <f t="shared" si="6"/>
        <v>36</v>
      </c>
      <c r="N70" s="39">
        <v>49.0</v>
      </c>
      <c r="O70" s="40">
        <v>25.0</v>
      </c>
      <c r="P70" s="40">
        <f t="shared" si="7"/>
        <v>74</v>
      </c>
      <c r="Q70" s="34" t="str">
        <f t="shared" si="8"/>
        <v>8</v>
      </c>
      <c r="R70" s="41">
        <f t="shared" si="9"/>
        <v>24</v>
      </c>
      <c r="S70" s="39">
        <v>39.0</v>
      </c>
      <c r="T70" s="40">
        <v>29.0</v>
      </c>
      <c r="U70" s="40">
        <f t="shared" si="10"/>
        <v>68</v>
      </c>
      <c r="V70" s="34" t="str">
        <f t="shared" si="11"/>
        <v>7</v>
      </c>
      <c r="W70" s="41">
        <f t="shared" si="12"/>
        <v>7</v>
      </c>
      <c r="X70" s="39">
        <v>38.0</v>
      </c>
      <c r="Y70" s="40">
        <v>22.0</v>
      </c>
      <c r="Z70" s="40">
        <f t="shared" si="13"/>
        <v>60</v>
      </c>
      <c r="AA70" s="34" t="str">
        <f t="shared" si="14"/>
        <v>7</v>
      </c>
      <c r="AB70" s="41">
        <f t="shared" si="15"/>
        <v>7</v>
      </c>
      <c r="AC70" s="39">
        <v>37.0</v>
      </c>
      <c r="AD70" s="40">
        <v>29.0</v>
      </c>
      <c r="AE70" s="40">
        <f t="shared" si="16"/>
        <v>66</v>
      </c>
      <c r="AF70" s="34" t="str">
        <f t="shared" si="17"/>
        <v>7</v>
      </c>
      <c r="AG70" s="41">
        <f t="shared" si="18"/>
        <v>7</v>
      </c>
      <c r="AH70" s="39">
        <v>48.0</v>
      </c>
      <c r="AI70" s="40">
        <v>39.0</v>
      </c>
      <c r="AJ70" s="40">
        <f t="shared" si="19"/>
        <v>87</v>
      </c>
      <c r="AK70" s="34" t="str">
        <f t="shared" si="20"/>
        <v>9</v>
      </c>
      <c r="AL70" s="41">
        <f t="shared" si="21"/>
        <v>27</v>
      </c>
      <c r="AM70" s="39">
        <v>46.0</v>
      </c>
      <c r="AN70" s="40">
        <v>27.0</v>
      </c>
      <c r="AO70" s="40">
        <f t="shared" si="22"/>
        <v>73</v>
      </c>
      <c r="AP70" s="34" t="str">
        <f t="shared" si="23"/>
        <v>8</v>
      </c>
      <c r="AQ70" s="42">
        <f t="shared" si="24"/>
        <v>24</v>
      </c>
      <c r="AR70" s="36">
        <f t="shared" si="25"/>
        <v>603</v>
      </c>
      <c r="AS70" s="36">
        <f t="shared" si="26"/>
        <v>75.38</v>
      </c>
      <c r="AT70" s="37">
        <f t="shared" si="27"/>
        <v>172</v>
      </c>
      <c r="AU70" s="37">
        <f t="shared" si="28"/>
        <v>8.6</v>
      </c>
      <c r="AV70" s="38" t="str">
        <f t="shared" si="29"/>
        <v>PASS</v>
      </c>
      <c r="AW70" s="38" t="str">
        <f t="shared" si="30"/>
        <v>FCD</v>
      </c>
      <c r="AX70" s="38" t="str">
        <f t="shared" si="31"/>
        <v>FCD</v>
      </c>
    </row>
    <row r="71" ht="15.75" customHeight="1">
      <c r="A71" s="58">
        <v>67.0</v>
      </c>
      <c r="B71" s="59" t="s">
        <v>159</v>
      </c>
      <c r="C71" s="60" t="s">
        <v>160</v>
      </c>
      <c r="D71" s="61">
        <v>50.0</v>
      </c>
      <c r="E71" s="62">
        <v>49.0</v>
      </c>
      <c r="F71" s="62">
        <f t="shared" si="1"/>
        <v>99</v>
      </c>
      <c r="G71" s="32" t="str">
        <f t="shared" si="2"/>
        <v>10</v>
      </c>
      <c r="H71" s="41">
        <f t="shared" si="3"/>
        <v>40</v>
      </c>
      <c r="I71" s="61">
        <v>50.0</v>
      </c>
      <c r="J71" s="62">
        <v>31.0</v>
      </c>
      <c r="K71" s="62">
        <f t="shared" si="4"/>
        <v>81</v>
      </c>
      <c r="L71" s="34" t="str">
        <f t="shared" si="5"/>
        <v>9</v>
      </c>
      <c r="M71" s="41">
        <f t="shared" si="6"/>
        <v>36</v>
      </c>
      <c r="N71" s="61">
        <v>50.0</v>
      </c>
      <c r="O71" s="62">
        <v>32.0</v>
      </c>
      <c r="P71" s="62">
        <f t="shared" si="7"/>
        <v>82</v>
      </c>
      <c r="Q71" s="34" t="str">
        <f t="shared" si="8"/>
        <v>9</v>
      </c>
      <c r="R71" s="41">
        <f t="shared" si="9"/>
        <v>27</v>
      </c>
      <c r="S71" s="61">
        <v>43.0</v>
      </c>
      <c r="T71" s="62">
        <v>33.0</v>
      </c>
      <c r="U71" s="62">
        <f t="shared" si="10"/>
        <v>76</v>
      </c>
      <c r="V71" s="34" t="str">
        <f t="shared" si="11"/>
        <v>8</v>
      </c>
      <c r="W71" s="41">
        <f t="shared" si="12"/>
        <v>8</v>
      </c>
      <c r="X71" s="61">
        <v>41.0</v>
      </c>
      <c r="Y71" s="62">
        <v>28.0</v>
      </c>
      <c r="Z71" s="62">
        <f t="shared" si="13"/>
        <v>69</v>
      </c>
      <c r="AA71" s="34" t="str">
        <f t="shared" si="14"/>
        <v>7</v>
      </c>
      <c r="AB71" s="41">
        <f t="shared" si="15"/>
        <v>7</v>
      </c>
      <c r="AC71" s="61">
        <v>40.0</v>
      </c>
      <c r="AD71" s="62">
        <v>30.0</v>
      </c>
      <c r="AE71" s="62">
        <f t="shared" si="16"/>
        <v>70</v>
      </c>
      <c r="AF71" s="34" t="str">
        <f t="shared" si="17"/>
        <v>8</v>
      </c>
      <c r="AG71" s="41">
        <f t="shared" si="18"/>
        <v>8</v>
      </c>
      <c r="AH71" s="61">
        <v>50.0</v>
      </c>
      <c r="AI71" s="62">
        <v>40.0</v>
      </c>
      <c r="AJ71" s="62">
        <f t="shared" si="19"/>
        <v>90</v>
      </c>
      <c r="AK71" s="34" t="str">
        <f t="shared" si="20"/>
        <v>10</v>
      </c>
      <c r="AL71" s="41">
        <f t="shared" si="21"/>
        <v>30</v>
      </c>
      <c r="AM71" s="61">
        <v>50.0</v>
      </c>
      <c r="AN71" s="62">
        <v>47.0</v>
      </c>
      <c r="AO71" s="62">
        <f t="shared" si="22"/>
        <v>97</v>
      </c>
      <c r="AP71" s="34" t="str">
        <f t="shared" si="23"/>
        <v>10</v>
      </c>
      <c r="AQ71" s="42">
        <f t="shared" si="24"/>
        <v>30</v>
      </c>
      <c r="AR71" s="63">
        <f t="shared" si="25"/>
        <v>664</v>
      </c>
      <c r="AS71" s="63">
        <f t="shared" si="26"/>
        <v>83</v>
      </c>
      <c r="AT71" s="37">
        <f t="shared" si="27"/>
        <v>186</v>
      </c>
      <c r="AU71" s="64">
        <f t="shared" si="28"/>
        <v>9.3</v>
      </c>
      <c r="AV71" s="65" t="str">
        <f t="shared" si="29"/>
        <v>PASS</v>
      </c>
      <c r="AW71" s="65" t="str">
        <f t="shared" si="30"/>
        <v>FCD</v>
      </c>
      <c r="AX71" s="65" t="str">
        <f t="shared" si="31"/>
        <v>FCD</v>
      </c>
    </row>
    <row r="72" ht="15.75" customHeight="1">
      <c r="A72" s="27">
        <v>68.0</v>
      </c>
      <c r="B72" s="28" t="s">
        <v>161</v>
      </c>
      <c r="C72" s="29" t="s">
        <v>162</v>
      </c>
      <c r="D72" s="39">
        <v>41.0</v>
      </c>
      <c r="E72" s="40">
        <v>46.0</v>
      </c>
      <c r="F72" s="40">
        <f t="shared" si="1"/>
        <v>87</v>
      </c>
      <c r="G72" s="32" t="str">
        <f t="shared" si="2"/>
        <v>9</v>
      </c>
      <c r="H72" s="41">
        <f t="shared" si="3"/>
        <v>36</v>
      </c>
      <c r="I72" s="39">
        <v>42.0</v>
      </c>
      <c r="J72" s="40">
        <v>40.0</v>
      </c>
      <c r="K72" s="40">
        <f t="shared" si="4"/>
        <v>82</v>
      </c>
      <c r="L72" s="34" t="str">
        <f t="shared" si="5"/>
        <v>9</v>
      </c>
      <c r="M72" s="41">
        <f t="shared" si="6"/>
        <v>36</v>
      </c>
      <c r="N72" s="39">
        <v>43.0</v>
      </c>
      <c r="O72" s="40">
        <v>19.0</v>
      </c>
      <c r="P72" s="40">
        <f t="shared" si="7"/>
        <v>62</v>
      </c>
      <c r="Q72" s="34" t="str">
        <f t="shared" si="8"/>
        <v>7</v>
      </c>
      <c r="R72" s="41">
        <f t="shared" si="9"/>
        <v>21</v>
      </c>
      <c r="S72" s="39">
        <v>37.0</v>
      </c>
      <c r="T72" s="40">
        <v>32.0</v>
      </c>
      <c r="U72" s="40">
        <f t="shared" si="10"/>
        <v>69</v>
      </c>
      <c r="V72" s="34" t="str">
        <f t="shared" si="11"/>
        <v>7</v>
      </c>
      <c r="W72" s="41">
        <f t="shared" si="12"/>
        <v>7</v>
      </c>
      <c r="X72" s="39">
        <v>36.0</v>
      </c>
      <c r="Y72" s="40">
        <v>21.0</v>
      </c>
      <c r="Z72" s="40">
        <f t="shared" si="13"/>
        <v>57</v>
      </c>
      <c r="AA72" s="34" t="str">
        <f t="shared" si="14"/>
        <v>6</v>
      </c>
      <c r="AB72" s="41">
        <f t="shared" si="15"/>
        <v>6</v>
      </c>
      <c r="AC72" s="39">
        <v>34.0</v>
      </c>
      <c r="AD72" s="40">
        <v>27.0</v>
      </c>
      <c r="AE72" s="40">
        <f t="shared" si="16"/>
        <v>61</v>
      </c>
      <c r="AF72" s="34" t="str">
        <f t="shared" si="17"/>
        <v>7</v>
      </c>
      <c r="AG72" s="41">
        <f t="shared" si="18"/>
        <v>7</v>
      </c>
      <c r="AH72" s="39">
        <v>37.0</v>
      </c>
      <c r="AI72" s="40">
        <v>38.0</v>
      </c>
      <c r="AJ72" s="40">
        <f t="shared" si="19"/>
        <v>75</v>
      </c>
      <c r="AK72" s="34" t="str">
        <f t="shared" si="20"/>
        <v>8</v>
      </c>
      <c r="AL72" s="41">
        <f t="shared" si="21"/>
        <v>24</v>
      </c>
      <c r="AM72" s="39">
        <v>40.0</v>
      </c>
      <c r="AN72" s="40">
        <v>29.0</v>
      </c>
      <c r="AO72" s="40">
        <f t="shared" si="22"/>
        <v>69</v>
      </c>
      <c r="AP72" s="34" t="str">
        <f t="shared" si="23"/>
        <v>7</v>
      </c>
      <c r="AQ72" s="42">
        <f t="shared" si="24"/>
        <v>21</v>
      </c>
      <c r="AR72" s="36">
        <f t="shared" si="25"/>
        <v>562</v>
      </c>
      <c r="AS72" s="36">
        <f t="shared" si="26"/>
        <v>70.25</v>
      </c>
      <c r="AT72" s="37">
        <f t="shared" si="27"/>
        <v>158</v>
      </c>
      <c r="AU72" s="37">
        <f t="shared" si="28"/>
        <v>7.9</v>
      </c>
      <c r="AV72" s="38" t="str">
        <f t="shared" si="29"/>
        <v>PASS</v>
      </c>
      <c r="AW72" s="38" t="str">
        <f t="shared" si="30"/>
        <v>FCD</v>
      </c>
      <c r="AX72" s="38" t="str">
        <f t="shared" si="31"/>
        <v>FCD</v>
      </c>
    </row>
    <row r="73" ht="15.75" customHeight="1">
      <c r="A73" s="27">
        <v>69.0</v>
      </c>
      <c r="B73" s="28" t="s">
        <v>163</v>
      </c>
      <c r="C73" s="29" t="s">
        <v>164</v>
      </c>
      <c r="D73" s="39">
        <v>40.0</v>
      </c>
      <c r="E73" s="40">
        <v>41.0</v>
      </c>
      <c r="F73" s="40">
        <f t="shared" si="1"/>
        <v>81</v>
      </c>
      <c r="G73" s="32" t="str">
        <f t="shared" si="2"/>
        <v>9</v>
      </c>
      <c r="H73" s="41">
        <f t="shared" si="3"/>
        <v>36</v>
      </c>
      <c r="I73" s="39">
        <v>44.0</v>
      </c>
      <c r="J73" s="40">
        <v>42.0</v>
      </c>
      <c r="K73" s="40">
        <f t="shared" si="4"/>
        <v>86</v>
      </c>
      <c r="L73" s="34" t="str">
        <f t="shared" si="5"/>
        <v>9</v>
      </c>
      <c r="M73" s="41">
        <f t="shared" si="6"/>
        <v>36</v>
      </c>
      <c r="N73" s="39">
        <v>46.0</v>
      </c>
      <c r="O73" s="40">
        <v>18.0</v>
      </c>
      <c r="P73" s="40">
        <f t="shared" si="7"/>
        <v>64</v>
      </c>
      <c r="Q73" s="34" t="str">
        <f t="shared" si="8"/>
        <v>7</v>
      </c>
      <c r="R73" s="41">
        <f t="shared" si="9"/>
        <v>21</v>
      </c>
      <c r="S73" s="39">
        <v>37.0</v>
      </c>
      <c r="T73" s="40">
        <v>31.0</v>
      </c>
      <c r="U73" s="40">
        <f t="shared" si="10"/>
        <v>68</v>
      </c>
      <c r="V73" s="34" t="str">
        <f t="shared" si="11"/>
        <v>7</v>
      </c>
      <c r="W73" s="41">
        <f t="shared" si="12"/>
        <v>7</v>
      </c>
      <c r="X73" s="39">
        <v>30.0</v>
      </c>
      <c r="Y73" s="40">
        <v>18.0</v>
      </c>
      <c r="Z73" s="40">
        <f t="shared" si="13"/>
        <v>48</v>
      </c>
      <c r="AA73" s="34" t="str">
        <f t="shared" si="14"/>
        <v>4</v>
      </c>
      <c r="AB73" s="41">
        <f t="shared" si="15"/>
        <v>4</v>
      </c>
      <c r="AC73" s="39">
        <v>34.0</v>
      </c>
      <c r="AD73" s="40">
        <v>28.0</v>
      </c>
      <c r="AE73" s="40">
        <f t="shared" si="16"/>
        <v>62</v>
      </c>
      <c r="AF73" s="34" t="str">
        <f t="shared" si="17"/>
        <v>7</v>
      </c>
      <c r="AG73" s="41">
        <f t="shared" si="18"/>
        <v>7</v>
      </c>
      <c r="AH73" s="39">
        <v>49.0</v>
      </c>
      <c r="AI73" s="40">
        <v>32.0</v>
      </c>
      <c r="AJ73" s="40">
        <f t="shared" si="19"/>
        <v>81</v>
      </c>
      <c r="AK73" s="34" t="str">
        <f t="shared" si="20"/>
        <v>9</v>
      </c>
      <c r="AL73" s="41">
        <f t="shared" si="21"/>
        <v>27</v>
      </c>
      <c r="AM73" s="39">
        <v>45.0</v>
      </c>
      <c r="AN73" s="40">
        <v>30.0</v>
      </c>
      <c r="AO73" s="40">
        <f t="shared" si="22"/>
        <v>75</v>
      </c>
      <c r="AP73" s="34" t="str">
        <f t="shared" si="23"/>
        <v>8</v>
      </c>
      <c r="AQ73" s="42">
        <f t="shared" si="24"/>
        <v>24</v>
      </c>
      <c r="AR73" s="36">
        <f t="shared" si="25"/>
        <v>565</v>
      </c>
      <c r="AS73" s="36">
        <f t="shared" si="26"/>
        <v>70.63</v>
      </c>
      <c r="AT73" s="37">
        <f t="shared" si="27"/>
        <v>162</v>
      </c>
      <c r="AU73" s="37">
        <f t="shared" si="28"/>
        <v>8.1</v>
      </c>
      <c r="AV73" s="38" t="str">
        <f t="shared" si="29"/>
        <v>PASS</v>
      </c>
      <c r="AW73" s="38" t="str">
        <f t="shared" si="30"/>
        <v>FCD</v>
      </c>
      <c r="AX73" s="38" t="str">
        <f t="shared" si="31"/>
        <v>FCD</v>
      </c>
    </row>
    <row r="74" ht="15.75" customHeight="1">
      <c r="A74" s="27">
        <v>70.0</v>
      </c>
      <c r="B74" s="28" t="s">
        <v>165</v>
      </c>
      <c r="C74" s="29" t="s">
        <v>166</v>
      </c>
      <c r="D74" s="39">
        <v>44.0</v>
      </c>
      <c r="E74" s="40">
        <v>46.0</v>
      </c>
      <c r="F74" s="40">
        <f t="shared" si="1"/>
        <v>90</v>
      </c>
      <c r="G74" s="32" t="str">
        <f t="shared" si="2"/>
        <v>10</v>
      </c>
      <c r="H74" s="41">
        <f t="shared" si="3"/>
        <v>40</v>
      </c>
      <c r="I74" s="39">
        <v>47.0</v>
      </c>
      <c r="J74" s="40">
        <v>44.0</v>
      </c>
      <c r="K74" s="40">
        <f t="shared" si="4"/>
        <v>91</v>
      </c>
      <c r="L74" s="34" t="str">
        <f t="shared" si="5"/>
        <v>10</v>
      </c>
      <c r="M74" s="41">
        <f t="shared" si="6"/>
        <v>40</v>
      </c>
      <c r="N74" s="39">
        <v>48.0</v>
      </c>
      <c r="O74" s="40">
        <v>38.0</v>
      </c>
      <c r="P74" s="40">
        <f t="shared" si="7"/>
        <v>86</v>
      </c>
      <c r="Q74" s="34" t="str">
        <f t="shared" si="8"/>
        <v>9</v>
      </c>
      <c r="R74" s="41">
        <f t="shared" si="9"/>
        <v>27</v>
      </c>
      <c r="S74" s="39">
        <v>42.0</v>
      </c>
      <c r="T74" s="40">
        <v>33.0</v>
      </c>
      <c r="U74" s="40">
        <f t="shared" si="10"/>
        <v>75</v>
      </c>
      <c r="V74" s="34" t="str">
        <f t="shared" si="11"/>
        <v>8</v>
      </c>
      <c r="W74" s="41">
        <f t="shared" si="12"/>
        <v>8</v>
      </c>
      <c r="X74" s="39">
        <v>35.0</v>
      </c>
      <c r="Y74" s="40">
        <v>27.0</v>
      </c>
      <c r="Z74" s="40">
        <f t="shared" si="13"/>
        <v>62</v>
      </c>
      <c r="AA74" s="34" t="str">
        <f t="shared" si="14"/>
        <v>7</v>
      </c>
      <c r="AB74" s="41">
        <f t="shared" si="15"/>
        <v>7</v>
      </c>
      <c r="AC74" s="39">
        <v>31.0</v>
      </c>
      <c r="AD74" s="40">
        <v>24.0</v>
      </c>
      <c r="AE74" s="40">
        <f t="shared" si="16"/>
        <v>55</v>
      </c>
      <c r="AF74" s="34" t="str">
        <f t="shared" si="17"/>
        <v>6</v>
      </c>
      <c r="AG74" s="41">
        <f t="shared" si="18"/>
        <v>6</v>
      </c>
      <c r="AH74" s="39">
        <v>47.0</v>
      </c>
      <c r="AI74" s="40">
        <v>38.0</v>
      </c>
      <c r="AJ74" s="40">
        <f t="shared" si="19"/>
        <v>85</v>
      </c>
      <c r="AK74" s="34" t="str">
        <f t="shared" si="20"/>
        <v>9</v>
      </c>
      <c r="AL74" s="41">
        <f t="shared" si="21"/>
        <v>27</v>
      </c>
      <c r="AM74" s="39">
        <v>50.0</v>
      </c>
      <c r="AN74" s="40">
        <v>41.0</v>
      </c>
      <c r="AO74" s="40">
        <f t="shared" si="22"/>
        <v>91</v>
      </c>
      <c r="AP74" s="34" t="str">
        <f t="shared" si="23"/>
        <v>10</v>
      </c>
      <c r="AQ74" s="42">
        <f t="shared" si="24"/>
        <v>30</v>
      </c>
      <c r="AR74" s="36">
        <f t="shared" si="25"/>
        <v>635</v>
      </c>
      <c r="AS74" s="36">
        <f t="shared" si="26"/>
        <v>79.38</v>
      </c>
      <c r="AT74" s="37">
        <f t="shared" si="27"/>
        <v>185</v>
      </c>
      <c r="AU74" s="37">
        <f t="shared" si="28"/>
        <v>9.25</v>
      </c>
      <c r="AV74" s="38" t="str">
        <f t="shared" si="29"/>
        <v>PASS</v>
      </c>
      <c r="AW74" s="38" t="str">
        <f t="shared" si="30"/>
        <v>FCD</v>
      </c>
      <c r="AX74" s="38" t="str">
        <f t="shared" si="31"/>
        <v>FCD</v>
      </c>
    </row>
    <row r="75" ht="15.75" customHeight="1">
      <c r="A75" s="27">
        <v>71.0</v>
      </c>
      <c r="B75" s="28" t="s">
        <v>167</v>
      </c>
      <c r="C75" s="29" t="s">
        <v>168</v>
      </c>
      <c r="D75" s="39">
        <v>47.0</v>
      </c>
      <c r="E75" s="40">
        <v>29.0</v>
      </c>
      <c r="F75" s="40">
        <f t="shared" si="1"/>
        <v>76</v>
      </c>
      <c r="G75" s="32" t="str">
        <f t="shared" si="2"/>
        <v>8</v>
      </c>
      <c r="H75" s="41">
        <f t="shared" si="3"/>
        <v>32</v>
      </c>
      <c r="I75" s="39">
        <v>35.0</v>
      </c>
      <c r="J75" s="40">
        <v>41.0</v>
      </c>
      <c r="K75" s="40">
        <f t="shared" si="4"/>
        <v>76</v>
      </c>
      <c r="L75" s="34" t="str">
        <f t="shared" si="5"/>
        <v>8</v>
      </c>
      <c r="M75" s="41">
        <f t="shared" si="6"/>
        <v>32</v>
      </c>
      <c r="N75" s="39">
        <v>44.0</v>
      </c>
      <c r="O75" s="40">
        <v>26.0</v>
      </c>
      <c r="P75" s="40">
        <f t="shared" si="7"/>
        <v>70</v>
      </c>
      <c r="Q75" s="34" t="str">
        <f t="shared" si="8"/>
        <v>8</v>
      </c>
      <c r="R75" s="41">
        <f t="shared" si="9"/>
        <v>24</v>
      </c>
      <c r="S75" s="39">
        <v>30.0</v>
      </c>
      <c r="T75" s="40">
        <v>27.0</v>
      </c>
      <c r="U75" s="40">
        <f t="shared" si="10"/>
        <v>57</v>
      </c>
      <c r="V75" s="34" t="str">
        <f t="shared" si="11"/>
        <v>6</v>
      </c>
      <c r="W75" s="41">
        <f t="shared" si="12"/>
        <v>6</v>
      </c>
      <c r="X75" s="39">
        <v>34.0</v>
      </c>
      <c r="Y75" s="40">
        <v>24.0</v>
      </c>
      <c r="Z75" s="40">
        <f t="shared" si="13"/>
        <v>58</v>
      </c>
      <c r="AA75" s="34" t="str">
        <f t="shared" si="14"/>
        <v>6</v>
      </c>
      <c r="AB75" s="41">
        <f t="shared" si="15"/>
        <v>6</v>
      </c>
      <c r="AC75" s="39">
        <v>31.0</v>
      </c>
      <c r="AD75" s="40">
        <v>18.0</v>
      </c>
      <c r="AE75" s="40">
        <f t="shared" si="16"/>
        <v>49</v>
      </c>
      <c r="AF75" s="34" t="str">
        <f t="shared" si="17"/>
        <v>4</v>
      </c>
      <c r="AG75" s="41">
        <f t="shared" si="18"/>
        <v>4</v>
      </c>
      <c r="AH75" s="39">
        <v>38.0</v>
      </c>
      <c r="AI75" s="40">
        <v>37.0</v>
      </c>
      <c r="AJ75" s="40">
        <f t="shared" si="19"/>
        <v>75</v>
      </c>
      <c r="AK75" s="34" t="str">
        <f t="shared" si="20"/>
        <v>8</v>
      </c>
      <c r="AL75" s="41">
        <f t="shared" si="21"/>
        <v>24</v>
      </c>
      <c r="AM75" s="39">
        <v>41.0</v>
      </c>
      <c r="AN75" s="40">
        <v>30.0</v>
      </c>
      <c r="AO75" s="40">
        <f t="shared" si="22"/>
        <v>71</v>
      </c>
      <c r="AP75" s="34" t="str">
        <f t="shared" si="23"/>
        <v>8</v>
      </c>
      <c r="AQ75" s="42">
        <f t="shared" si="24"/>
        <v>24</v>
      </c>
      <c r="AR75" s="36">
        <f t="shared" si="25"/>
        <v>532</v>
      </c>
      <c r="AS75" s="36">
        <f t="shared" si="26"/>
        <v>66.5</v>
      </c>
      <c r="AT75" s="37">
        <f t="shared" si="27"/>
        <v>152</v>
      </c>
      <c r="AU75" s="37">
        <f t="shared" si="28"/>
        <v>7.6</v>
      </c>
      <c r="AV75" s="38" t="str">
        <f t="shared" si="29"/>
        <v>PASS</v>
      </c>
      <c r="AW75" s="38" t="str">
        <f t="shared" si="30"/>
        <v>FC</v>
      </c>
      <c r="AX75" s="38" t="str">
        <f t="shared" si="31"/>
        <v>FC</v>
      </c>
    </row>
    <row r="76" ht="15.75" customHeight="1">
      <c r="A76" s="27">
        <v>72.0</v>
      </c>
      <c r="B76" s="28" t="s">
        <v>169</v>
      </c>
      <c r="C76" s="47" t="s">
        <v>170</v>
      </c>
      <c r="D76" s="39">
        <v>45.0</v>
      </c>
      <c r="E76" s="40">
        <v>25.0</v>
      </c>
      <c r="F76" s="40">
        <f t="shared" si="1"/>
        <v>70</v>
      </c>
      <c r="G76" s="32" t="str">
        <f t="shared" si="2"/>
        <v>8</v>
      </c>
      <c r="H76" s="41">
        <f t="shared" si="3"/>
        <v>32</v>
      </c>
      <c r="I76" s="39">
        <v>40.0</v>
      </c>
      <c r="J76" s="40">
        <v>34.0</v>
      </c>
      <c r="K76" s="40">
        <f t="shared" si="4"/>
        <v>74</v>
      </c>
      <c r="L76" s="34" t="str">
        <f t="shared" si="5"/>
        <v>8</v>
      </c>
      <c r="M76" s="41">
        <f t="shared" si="6"/>
        <v>32</v>
      </c>
      <c r="N76" s="39">
        <v>38.0</v>
      </c>
      <c r="O76" s="40">
        <v>20.0</v>
      </c>
      <c r="P76" s="40">
        <f t="shared" si="7"/>
        <v>58</v>
      </c>
      <c r="Q76" s="34" t="str">
        <f t="shared" si="8"/>
        <v>6</v>
      </c>
      <c r="R76" s="41">
        <f t="shared" si="9"/>
        <v>18</v>
      </c>
      <c r="S76" s="39">
        <v>36.0</v>
      </c>
      <c r="T76" s="40">
        <v>23.0</v>
      </c>
      <c r="U76" s="40">
        <f t="shared" si="10"/>
        <v>59</v>
      </c>
      <c r="V76" s="34" t="str">
        <f t="shared" si="11"/>
        <v>6</v>
      </c>
      <c r="W76" s="41">
        <f t="shared" si="12"/>
        <v>6</v>
      </c>
      <c r="X76" s="39">
        <v>31.0</v>
      </c>
      <c r="Y76" s="40">
        <v>22.0</v>
      </c>
      <c r="Z76" s="40">
        <f t="shared" si="13"/>
        <v>53</v>
      </c>
      <c r="AA76" s="34" t="str">
        <f t="shared" si="14"/>
        <v>5</v>
      </c>
      <c r="AB76" s="41">
        <f t="shared" si="15"/>
        <v>5</v>
      </c>
      <c r="AC76" s="39">
        <v>32.0</v>
      </c>
      <c r="AD76" s="40">
        <v>18.0</v>
      </c>
      <c r="AE76" s="40">
        <f t="shared" si="16"/>
        <v>50</v>
      </c>
      <c r="AF76" s="34" t="str">
        <f t="shared" si="17"/>
        <v>5</v>
      </c>
      <c r="AG76" s="41">
        <f t="shared" si="18"/>
        <v>5</v>
      </c>
      <c r="AH76" s="39">
        <v>30.0</v>
      </c>
      <c r="AI76" s="40">
        <v>25.0</v>
      </c>
      <c r="AJ76" s="40">
        <f t="shared" si="19"/>
        <v>55</v>
      </c>
      <c r="AK76" s="34" t="str">
        <f t="shared" si="20"/>
        <v>6</v>
      </c>
      <c r="AL76" s="41">
        <f t="shared" si="21"/>
        <v>18</v>
      </c>
      <c r="AM76" s="39">
        <v>41.0</v>
      </c>
      <c r="AN76" s="40">
        <v>18.0</v>
      </c>
      <c r="AO76" s="40">
        <f t="shared" si="22"/>
        <v>59</v>
      </c>
      <c r="AP76" s="34" t="str">
        <f t="shared" si="23"/>
        <v>6</v>
      </c>
      <c r="AQ76" s="42">
        <f t="shared" si="24"/>
        <v>18</v>
      </c>
      <c r="AR76" s="36">
        <f t="shared" si="25"/>
        <v>478</v>
      </c>
      <c r="AS76" s="36">
        <f t="shared" si="26"/>
        <v>59.75</v>
      </c>
      <c r="AT76" s="37">
        <f t="shared" si="27"/>
        <v>134</v>
      </c>
      <c r="AU76" s="37">
        <f t="shared" si="28"/>
        <v>6.7</v>
      </c>
      <c r="AV76" s="38" t="str">
        <f t="shared" si="29"/>
        <v>PASS</v>
      </c>
      <c r="AW76" s="38" t="str">
        <f t="shared" si="30"/>
        <v>FC</v>
      </c>
      <c r="AX76" s="38" t="str">
        <f t="shared" si="31"/>
        <v>FC</v>
      </c>
    </row>
    <row r="77" ht="15.75" customHeight="1">
      <c r="A77" s="27">
        <v>73.0</v>
      </c>
      <c r="B77" s="28" t="s">
        <v>171</v>
      </c>
      <c r="C77" s="29" t="s">
        <v>172</v>
      </c>
      <c r="D77" s="39">
        <v>48.0</v>
      </c>
      <c r="E77" s="40">
        <v>49.0</v>
      </c>
      <c r="F77" s="40">
        <f t="shared" si="1"/>
        <v>97</v>
      </c>
      <c r="G77" s="32" t="str">
        <f t="shared" si="2"/>
        <v>10</v>
      </c>
      <c r="H77" s="41">
        <f t="shared" si="3"/>
        <v>40</v>
      </c>
      <c r="I77" s="39">
        <v>50.0</v>
      </c>
      <c r="J77" s="40">
        <v>39.0</v>
      </c>
      <c r="K77" s="40">
        <f t="shared" si="4"/>
        <v>89</v>
      </c>
      <c r="L77" s="34" t="str">
        <f t="shared" si="5"/>
        <v>9</v>
      </c>
      <c r="M77" s="41">
        <f t="shared" si="6"/>
        <v>36</v>
      </c>
      <c r="N77" s="39">
        <v>49.0</v>
      </c>
      <c r="O77" s="40">
        <v>35.0</v>
      </c>
      <c r="P77" s="40">
        <f t="shared" si="7"/>
        <v>84</v>
      </c>
      <c r="Q77" s="34" t="str">
        <f t="shared" si="8"/>
        <v>9</v>
      </c>
      <c r="R77" s="41">
        <f t="shared" si="9"/>
        <v>27</v>
      </c>
      <c r="S77" s="39">
        <v>42.0</v>
      </c>
      <c r="T77" s="40">
        <v>36.0</v>
      </c>
      <c r="U77" s="40">
        <f t="shared" si="10"/>
        <v>78</v>
      </c>
      <c r="V77" s="34" t="str">
        <f t="shared" si="11"/>
        <v>8</v>
      </c>
      <c r="W77" s="41">
        <f t="shared" si="12"/>
        <v>8</v>
      </c>
      <c r="X77" s="39">
        <v>34.0</v>
      </c>
      <c r="Y77" s="40">
        <v>28.0</v>
      </c>
      <c r="Z77" s="40">
        <f t="shared" si="13"/>
        <v>62</v>
      </c>
      <c r="AA77" s="34" t="str">
        <f t="shared" si="14"/>
        <v>7</v>
      </c>
      <c r="AB77" s="41">
        <f t="shared" si="15"/>
        <v>7</v>
      </c>
      <c r="AC77" s="39">
        <v>33.0</v>
      </c>
      <c r="AD77" s="40">
        <v>24.0</v>
      </c>
      <c r="AE77" s="40">
        <f t="shared" si="16"/>
        <v>57</v>
      </c>
      <c r="AF77" s="34" t="str">
        <f t="shared" si="17"/>
        <v>6</v>
      </c>
      <c r="AG77" s="41">
        <f t="shared" si="18"/>
        <v>6</v>
      </c>
      <c r="AH77" s="39">
        <v>48.0</v>
      </c>
      <c r="AI77" s="40">
        <v>28.0</v>
      </c>
      <c r="AJ77" s="40">
        <f t="shared" si="19"/>
        <v>76</v>
      </c>
      <c r="AK77" s="34" t="str">
        <f t="shared" si="20"/>
        <v>8</v>
      </c>
      <c r="AL77" s="41">
        <f t="shared" si="21"/>
        <v>24</v>
      </c>
      <c r="AM77" s="39">
        <v>47.0</v>
      </c>
      <c r="AN77" s="40">
        <v>37.0</v>
      </c>
      <c r="AO77" s="40">
        <f t="shared" si="22"/>
        <v>84</v>
      </c>
      <c r="AP77" s="34" t="str">
        <f t="shared" si="23"/>
        <v>9</v>
      </c>
      <c r="AQ77" s="42">
        <f t="shared" si="24"/>
        <v>27</v>
      </c>
      <c r="AR77" s="36">
        <f t="shared" si="25"/>
        <v>627</v>
      </c>
      <c r="AS77" s="36">
        <f t="shared" si="26"/>
        <v>78.38</v>
      </c>
      <c r="AT77" s="37">
        <f t="shared" si="27"/>
        <v>175</v>
      </c>
      <c r="AU77" s="37">
        <f t="shared" si="28"/>
        <v>8.75</v>
      </c>
      <c r="AV77" s="38" t="str">
        <f t="shared" si="29"/>
        <v>PASS</v>
      </c>
      <c r="AW77" s="38" t="str">
        <f t="shared" si="30"/>
        <v>FCD</v>
      </c>
      <c r="AX77" s="38" t="str">
        <f t="shared" si="31"/>
        <v>FCD</v>
      </c>
    </row>
    <row r="78" ht="15.75" customHeight="1">
      <c r="A78" s="27">
        <v>74.0</v>
      </c>
      <c r="B78" s="28" t="s">
        <v>173</v>
      </c>
      <c r="C78" s="29" t="s">
        <v>174</v>
      </c>
      <c r="D78" s="39">
        <v>36.0</v>
      </c>
      <c r="E78" s="40">
        <v>36.0</v>
      </c>
      <c r="F78" s="40">
        <f t="shared" si="1"/>
        <v>72</v>
      </c>
      <c r="G78" s="32" t="str">
        <f t="shared" si="2"/>
        <v>8</v>
      </c>
      <c r="H78" s="41">
        <f t="shared" si="3"/>
        <v>32</v>
      </c>
      <c r="I78" s="39">
        <v>37.0</v>
      </c>
      <c r="J78" s="40">
        <v>30.0</v>
      </c>
      <c r="K78" s="40">
        <f t="shared" si="4"/>
        <v>67</v>
      </c>
      <c r="L78" s="34" t="str">
        <f t="shared" si="5"/>
        <v>7</v>
      </c>
      <c r="M78" s="41">
        <f t="shared" si="6"/>
        <v>28</v>
      </c>
      <c r="N78" s="39">
        <v>40.0</v>
      </c>
      <c r="O78" s="40">
        <v>19.0</v>
      </c>
      <c r="P78" s="40">
        <f t="shared" si="7"/>
        <v>59</v>
      </c>
      <c r="Q78" s="34" t="str">
        <f t="shared" si="8"/>
        <v>6</v>
      </c>
      <c r="R78" s="41">
        <f t="shared" si="9"/>
        <v>18</v>
      </c>
      <c r="S78" s="39">
        <v>39.0</v>
      </c>
      <c r="T78" s="40">
        <v>36.0</v>
      </c>
      <c r="U78" s="40">
        <f t="shared" si="10"/>
        <v>75</v>
      </c>
      <c r="V78" s="34" t="str">
        <f t="shared" si="11"/>
        <v>8</v>
      </c>
      <c r="W78" s="41">
        <f t="shared" si="12"/>
        <v>8</v>
      </c>
      <c r="X78" s="39">
        <v>38.0</v>
      </c>
      <c r="Y78" s="40">
        <v>27.0</v>
      </c>
      <c r="Z78" s="40">
        <f t="shared" si="13"/>
        <v>65</v>
      </c>
      <c r="AA78" s="34" t="str">
        <f t="shared" si="14"/>
        <v>7</v>
      </c>
      <c r="AB78" s="41">
        <f t="shared" si="15"/>
        <v>7</v>
      </c>
      <c r="AC78" s="39">
        <v>32.0</v>
      </c>
      <c r="AD78" s="40">
        <v>23.0</v>
      </c>
      <c r="AE78" s="40">
        <f t="shared" si="16"/>
        <v>55</v>
      </c>
      <c r="AF78" s="34" t="str">
        <f t="shared" si="17"/>
        <v>6</v>
      </c>
      <c r="AG78" s="41">
        <f t="shared" si="18"/>
        <v>6</v>
      </c>
      <c r="AH78" s="39">
        <v>43.0</v>
      </c>
      <c r="AI78" s="40">
        <v>34.0</v>
      </c>
      <c r="AJ78" s="40">
        <f t="shared" si="19"/>
        <v>77</v>
      </c>
      <c r="AK78" s="34" t="str">
        <f t="shared" si="20"/>
        <v>8</v>
      </c>
      <c r="AL78" s="41">
        <f t="shared" si="21"/>
        <v>24</v>
      </c>
      <c r="AM78" s="39">
        <v>44.0</v>
      </c>
      <c r="AN78" s="40">
        <v>25.0</v>
      </c>
      <c r="AO78" s="40">
        <f t="shared" si="22"/>
        <v>69</v>
      </c>
      <c r="AP78" s="34" t="str">
        <f t="shared" si="23"/>
        <v>7</v>
      </c>
      <c r="AQ78" s="42">
        <f t="shared" si="24"/>
        <v>21</v>
      </c>
      <c r="AR78" s="36">
        <f t="shared" si="25"/>
        <v>539</v>
      </c>
      <c r="AS78" s="36">
        <f t="shared" si="26"/>
        <v>67.38</v>
      </c>
      <c r="AT78" s="37">
        <f t="shared" si="27"/>
        <v>144</v>
      </c>
      <c r="AU78" s="37">
        <f t="shared" si="28"/>
        <v>7.2</v>
      </c>
      <c r="AV78" s="38" t="str">
        <f t="shared" si="29"/>
        <v>PASS</v>
      </c>
      <c r="AW78" s="38" t="str">
        <f t="shared" si="30"/>
        <v>FC</v>
      </c>
      <c r="AX78" s="38" t="str">
        <f t="shared" si="31"/>
        <v>FC</v>
      </c>
    </row>
    <row r="79" ht="15.75" customHeight="1">
      <c r="A79" s="27">
        <v>75.0</v>
      </c>
      <c r="B79" s="28" t="s">
        <v>175</v>
      </c>
      <c r="C79" s="29" t="s">
        <v>176</v>
      </c>
      <c r="D79" s="39">
        <v>45.0</v>
      </c>
      <c r="E79" s="40">
        <v>42.0</v>
      </c>
      <c r="F79" s="40">
        <f t="shared" si="1"/>
        <v>87</v>
      </c>
      <c r="G79" s="32" t="str">
        <f t="shared" si="2"/>
        <v>9</v>
      </c>
      <c r="H79" s="41">
        <f t="shared" si="3"/>
        <v>36</v>
      </c>
      <c r="I79" s="39">
        <v>50.0</v>
      </c>
      <c r="J79" s="40">
        <v>47.0</v>
      </c>
      <c r="K79" s="40">
        <f t="shared" si="4"/>
        <v>97</v>
      </c>
      <c r="L79" s="34" t="str">
        <f t="shared" si="5"/>
        <v>10</v>
      </c>
      <c r="M79" s="41">
        <f t="shared" si="6"/>
        <v>40</v>
      </c>
      <c r="N79" s="39">
        <v>50.0</v>
      </c>
      <c r="O79" s="40">
        <v>44.0</v>
      </c>
      <c r="P79" s="40">
        <f t="shared" si="7"/>
        <v>94</v>
      </c>
      <c r="Q79" s="34" t="str">
        <f t="shared" si="8"/>
        <v>10</v>
      </c>
      <c r="R79" s="41">
        <f t="shared" si="9"/>
        <v>30</v>
      </c>
      <c r="S79" s="39">
        <v>42.0</v>
      </c>
      <c r="T79" s="40">
        <v>30.0</v>
      </c>
      <c r="U79" s="40">
        <f t="shared" si="10"/>
        <v>72</v>
      </c>
      <c r="V79" s="34" t="str">
        <f t="shared" si="11"/>
        <v>8</v>
      </c>
      <c r="W79" s="41">
        <f t="shared" si="12"/>
        <v>8</v>
      </c>
      <c r="X79" s="39">
        <v>38.0</v>
      </c>
      <c r="Y79" s="40">
        <v>30.0</v>
      </c>
      <c r="Z79" s="40">
        <f t="shared" si="13"/>
        <v>68</v>
      </c>
      <c r="AA79" s="34" t="str">
        <f t="shared" si="14"/>
        <v>7</v>
      </c>
      <c r="AB79" s="41">
        <f t="shared" si="15"/>
        <v>7</v>
      </c>
      <c r="AC79" s="39">
        <v>38.0</v>
      </c>
      <c r="AD79" s="40">
        <v>28.0</v>
      </c>
      <c r="AE79" s="40">
        <f t="shared" si="16"/>
        <v>66</v>
      </c>
      <c r="AF79" s="34" t="str">
        <f t="shared" si="17"/>
        <v>7</v>
      </c>
      <c r="AG79" s="41">
        <f t="shared" si="18"/>
        <v>7</v>
      </c>
      <c r="AH79" s="39">
        <v>48.0</v>
      </c>
      <c r="AI79" s="40">
        <v>30.0</v>
      </c>
      <c r="AJ79" s="40">
        <f t="shared" si="19"/>
        <v>78</v>
      </c>
      <c r="AK79" s="34" t="str">
        <f t="shared" si="20"/>
        <v>8</v>
      </c>
      <c r="AL79" s="41">
        <f t="shared" si="21"/>
        <v>24</v>
      </c>
      <c r="AM79" s="39">
        <v>50.0</v>
      </c>
      <c r="AN79" s="40">
        <v>39.0</v>
      </c>
      <c r="AO79" s="40">
        <f t="shared" si="22"/>
        <v>89</v>
      </c>
      <c r="AP79" s="34" t="str">
        <f t="shared" si="23"/>
        <v>9</v>
      </c>
      <c r="AQ79" s="42">
        <f t="shared" si="24"/>
        <v>27</v>
      </c>
      <c r="AR79" s="36">
        <f t="shared" si="25"/>
        <v>651</v>
      </c>
      <c r="AS79" s="36">
        <f t="shared" si="26"/>
        <v>81.38</v>
      </c>
      <c r="AT79" s="37">
        <f t="shared" si="27"/>
        <v>179</v>
      </c>
      <c r="AU79" s="37">
        <f t="shared" si="28"/>
        <v>8.95</v>
      </c>
      <c r="AV79" s="38" t="str">
        <f t="shared" si="29"/>
        <v>PASS</v>
      </c>
      <c r="AW79" s="38" t="str">
        <f t="shared" si="30"/>
        <v>FCD</v>
      </c>
      <c r="AX79" s="38" t="str">
        <f t="shared" si="31"/>
        <v>FCD</v>
      </c>
    </row>
    <row r="80" ht="15.75" customHeight="1">
      <c r="A80" s="27">
        <v>76.0</v>
      </c>
      <c r="B80" s="28" t="s">
        <v>177</v>
      </c>
      <c r="C80" s="29" t="s">
        <v>178</v>
      </c>
      <c r="D80" s="39">
        <v>44.0</v>
      </c>
      <c r="E80" s="40">
        <v>40.0</v>
      </c>
      <c r="F80" s="40">
        <f t="shared" si="1"/>
        <v>84</v>
      </c>
      <c r="G80" s="32" t="str">
        <f t="shared" si="2"/>
        <v>9</v>
      </c>
      <c r="H80" s="41">
        <f t="shared" si="3"/>
        <v>36</v>
      </c>
      <c r="I80" s="39">
        <v>49.0</v>
      </c>
      <c r="J80" s="40">
        <v>49.0</v>
      </c>
      <c r="K80" s="40">
        <f t="shared" si="4"/>
        <v>98</v>
      </c>
      <c r="L80" s="34" t="str">
        <f t="shared" si="5"/>
        <v>10</v>
      </c>
      <c r="M80" s="41">
        <f t="shared" si="6"/>
        <v>40</v>
      </c>
      <c r="N80" s="39">
        <v>45.0</v>
      </c>
      <c r="O80" s="40">
        <v>33.0</v>
      </c>
      <c r="P80" s="40">
        <f t="shared" si="7"/>
        <v>78</v>
      </c>
      <c r="Q80" s="34" t="str">
        <f t="shared" si="8"/>
        <v>8</v>
      </c>
      <c r="R80" s="41">
        <f t="shared" si="9"/>
        <v>24</v>
      </c>
      <c r="S80" s="39">
        <v>43.0</v>
      </c>
      <c r="T80" s="40">
        <v>37.0</v>
      </c>
      <c r="U80" s="40">
        <f t="shared" si="10"/>
        <v>80</v>
      </c>
      <c r="V80" s="34" t="str">
        <f t="shared" si="11"/>
        <v>9</v>
      </c>
      <c r="W80" s="41">
        <f t="shared" si="12"/>
        <v>9</v>
      </c>
      <c r="X80" s="39">
        <v>34.0</v>
      </c>
      <c r="Y80" s="40">
        <v>28.0</v>
      </c>
      <c r="Z80" s="40">
        <f t="shared" si="13"/>
        <v>62</v>
      </c>
      <c r="AA80" s="34" t="str">
        <f t="shared" si="14"/>
        <v>7</v>
      </c>
      <c r="AB80" s="41">
        <f t="shared" si="15"/>
        <v>7</v>
      </c>
      <c r="AC80" s="39">
        <v>39.0</v>
      </c>
      <c r="AD80" s="40">
        <v>29.0</v>
      </c>
      <c r="AE80" s="40">
        <f t="shared" si="16"/>
        <v>68</v>
      </c>
      <c r="AF80" s="34" t="str">
        <f t="shared" si="17"/>
        <v>7</v>
      </c>
      <c r="AG80" s="41">
        <f t="shared" si="18"/>
        <v>7</v>
      </c>
      <c r="AH80" s="39">
        <v>45.0</v>
      </c>
      <c r="AI80" s="40">
        <v>34.0</v>
      </c>
      <c r="AJ80" s="40">
        <f t="shared" si="19"/>
        <v>79</v>
      </c>
      <c r="AK80" s="34" t="str">
        <f t="shared" si="20"/>
        <v>8</v>
      </c>
      <c r="AL80" s="41">
        <f t="shared" si="21"/>
        <v>24</v>
      </c>
      <c r="AM80" s="39">
        <v>47.0</v>
      </c>
      <c r="AN80" s="40">
        <v>42.0</v>
      </c>
      <c r="AO80" s="40">
        <f t="shared" si="22"/>
        <v>89</v>
      </c>
      <c r="AP80" s="34" t="str">
        <f t="shared" si="23"/>
        <v>9</v>
      </c>
      <c r="AQ80" s="42">
        <f t="shared" si="24"/>
        <v>27</v>
      </c>
      <c r="AR80" s="36">
        <f t="shared" si="25"/>
        <v>638</v>
      </c>
      <c r="AS80" s="36">
        <f t="shared" si="26"/>
        <v>79.75</v>
      </c>
      <c r="AT80" s="37">
        <f t="shared" si="27"/>
        <v>174</v>
      </c>
      <c r="AU80" s="37">
        <f t="shared" si="28"/>
        <v>8.7</v>
      </c>
      <c r="AV80" s="38" t="str">
        <f t="shared" si="29"/>
        <v>PASS</v>
      </c>
      <c r="AW80" s="38" t="str">
        <f t="shared" si="30"/>
        <v>FCD</v>
      </c>
      <c r="AX80" s="38" t="str">
        <f t="shared" si="31"/>
        <v>FCD</v>
      </c>
    </row>
    <row r="81" ht="15.75" customHeight="1">
      <c r="A81" s="27">
        <v>77.0</v>
      </c>
      <c r="B81" s="28" t="s">
        <v>179</v>
      </c>
      <c r="C81" s="29" t="s">
        <v>180</v>
      </c>
      <c r="D81" s="39">
        <v>41.0</v>
      </c>
      <c r="E81" s="40">
        <v>44.0</v>
      </c>
      <c r="F81" s="40">
        <f t="shared" si="1"/>
        <v>85</v>
      </c>
      <c r="G81" s="32" t="str">
        <f t="shared" si="2"/>
        <v>9</v>
      </c>
      <c r="H81" s="41">
        <f t="shared" si="3"/>
        <v>36</v>
      </c>
      <c r="I81" s="39">
        <v>43.0</v>
      </c>
      <c r="J81" s="40">
        <v>39.0</v>
      </c>
      <c r="K81" s="40">
        <f t="shared" si="4"/>
        <v>82</v>
      </c>
      <c r="L81" s="34" t="str">
        <f t="shared" si="5"/>
        <v>9</v>
      </c>
      <c r="M81" s="41">
        <f t="shared" si="6"/>
        <v>36</v>
      </c>
      <c r="N81" s="39">
        <v>44.0</v>
      </c>
      <c r="O81" s="40">
        <v>19.0</v>
      </c>
      <c r="P81" s="40">
        <f t="shared" si="7"/>
        <v>63</v>
      </c>
      <c r="Q81" s="34" t="str">
        <f t="shared" si="8"/>
        <v>7</v>
      </c>
      <c r="R81" s="41">
        <f t="shared" si="9"/>
        <v>21</v>
      </c>
      <c r="S81" s="39">
        <v>36.0</v>
      </c>
      <c r="T81" s="40">
        <v>27.0</v>
      </c>
      <c r="U81" s="40">
        <f t="shared" si="10"/>
        <v>63</v>
      </c>
      <c r="V81" s="34" t="str">
        <f t="shared" si="11"/>
        <v>7</v>
      </c>
      <c r="W81" s="41">
        <f t="shared" si="12"/>
        <v>7</v>
      </c>
      <c r="X81" s="39">
        <v>33.0</v>
      </c>
      <c r="Y81" s="40">
        <v>21.0</v>
      </c>
      <c r="Z81" s="40">
        <f t="shared" si="13"/>
        <v>54</v>
      </c>
      <c r="AA81" s="34" t="str">
        <f t="shared" si="14"/>
        <v>5</v>
      </c>
      <c r="AB81" s="41">
        <f t="shared" si="15"/>
        <v>5</v>
      </c>
      <c r="AC81" s="39">
        <v>26.0</v>
      </c>
      <c r="AD81" s="40">
        <v>24.0</v>
      </c>
      <c r="AE81" s="40">
        <f t="shared" si="16"/>
        <v>50</v>
      </c>
      <c r="AF81" s="34" t="str">
        <f t="shared" si="17"/>
        <v>5</v>
      </c>
      <c r="AG81" s="41">
        <f t="shared" si="18"/>
        <v>5</v>
      </c>
      <c r="AH81" s="39">
        <v>35.0</v>
      </c>
      <c r="AI81" s="40">
        <v>34.0</v>
      </c>
      <c r="AJ81" s="40">
        <f t="shared" si="19"/>
        <v>69</v>
      </c>
      <c r="AK81" s="34" t="str">
        <f t="shared" si="20"/>
        <v>7</v>
      </c>
      <c r="AL81" s="41">
        <f t="shared" si="21"/>
        <v>21</v>
      </c>
      <c r="AM81" s="39">
        <v>42.0</v>
      </c>
      <c r="AN81" s="40">
        <v>31.0</v>
      </c>
      <c r="AO81" s="40">
        <f t="shared" si="22"/>
        <v>73</v>
      </c>
      <c r="AP81" s="34" t="str">
        <f t="shared" si="23"/>
        <v>8</v>
      </c>
      <c r="AQ81" s="42">
        <f t="shared" si="24"/>
        <v>24</v>
      </c>
      <c r="AR81" s="36">
        <f t="shared" si="25"/>
        <v>539</v>
      </c>
      <c r="AS81" s="36">
        <f t="shared" si="26"/>
        <v>67.38</v>
      </c>
      <c r="AT81" s="37">
        <f t="shared" si="27"/>
        <v>155</v>
      </c>
      <c r="AU81" s="37">
        <f t="shared" si="28"/>
        <v>7.75</v>
      </c>
      <c r="AV81" s="38" t="str">
        <f t="shared" si="29"/>
        <v>PASS</v>
      </c>
      <c r="AW81" s="38" t="str">
        <f t="shared" si="30"/>
        <v>FC</v>
      </c>
      <c r="AX81" s="38" t="str">
        <f t="shared" si="31"/>
        <v>FC</v>
      </c>
    </row>
    <row r="82" ht="15.75" customHeight="1">
      <c r="A82" s="27">
        <v>78.0</v>
      </c>
      <c r="B82" s="28" t="s">
        <v>181</v>
      </c>
      <c r="C82" s="29" t="s">
        <v>182</v>
      </c>
      <c r="D82" s="39">
        <v>48.0</v>
      </c>
      <c r="E82" s="40">
        <v>41.0</v>
      </c>
      <c r="F82" s="40">
        <f t="shared" si="1"/>
        <v>89</v>
      </c>
      <c r="G82" s="32" t="str">
        <f t="shared" si="2"/>
        <v>9</v>
      </c>
      <c r="H82" s="41">
        <f t="shared" si="3"/>
        <v>36</v>
      </c>
      <c r="I82" s="39">
        <v>44.0</v>
      </c>
      <c r="J82" s="40">
        <v>36.0</v>
      </c>
      <c r="K82" s="40">
        <f t="shared" si="4"/>
        <v>80</v>
      </c>
      <c r="L82" s="34" t="str">
        <f t="shared" si="5"/>
        <v>9</v>
      </c>
      <c r="M82" s="41">
        <f t="shared" si="6"/>
        <v>36</v>
      </c>
      <c r="N82" s="39">
        <v>48.0</v>
      </c>
      <c r="O82" s="40">
        <v>21.0</v>
      </c>
      <c r="P82" s="40">
        <f t="shared" si="7"/>
        <v>69</v>
      </c>
      <c r="Q82" s="34" t="str">
        <f t="shared" si="8"/>
        <v>7</v>
      </c>
      <c r="R82" s="41">
        <f t="shared" si="9"/>
        <v>21</v>
      </c>
      <c r="S82" s="39">
        <v>38.0</v>
      </c>
      <c r="T82" s="40">
        <v>32.0</v>
      </c>
      <c r="U82" s="40">
        <f t="shared" si="10"/>
        <v>70</v>
      </c>
      <c r="V82" s="34" t="str">
        <f t="shared" si="11"/>
        <v>8</v>
      </c>
      <c r="W82" s="41">
        <f t="shared" si="12"/>
        <v>8</v>
      </c>
      <c r="X82" s="39">
        <v>36.0</v>
      </c>
      <c r="Y82" s="40">
        <v>18.0</v>
      </c>
      <c r="Z82" s="40">
        <f t="shared" si="13"/>
        <v>54</v>
      </c>
      <c r="AA82" s="34" t="str">
        <f t="shared" si="14"/>
        <v>5</v>
      </c>
      <c r="AB82" s="41">
        <f t="shared" si="15"/>
        <v>5</v>
      </c>
      <c r="AC82" s="39">
        <v>34.0</v>
      </c>
      <c r="AD82" s="40">
        <v>28.0</v>
      </c>
      <c r="AE82" s="40">
        <f t="shared" si="16"/>
        <v>62</v>
      </c>
      <c r="AF82" s="34" t="str">
        <f t="shared" si="17"/>
        <v>7</v>
      </c>
      <c r="AG82" s="41">
        <f t="shared" si="18"/>
        <v>7</v>
      </c>
      <c r="AH82" s="39">
        <v>47.0</v>
      </c>
      <c r="AI82" s="40">
        <v>42.0</v>
      </c>
      <c r="AJ82" s="40">
        <f t="shared" si="19"/>
        <v>89</v>
      </c>
      <c r="AK82" s="34" t="str">
        <f t="shared" si="20"/>
        <v>9</v>
      </c>
      <c r="AL82" s="41">
        <f t="shared" si="21"/>
        <v>27</v>
      </c>
      <c r="AM82" s="39">
        <v>45.0</v>
      </c>
      <c r="AN82" s="40">
        <v>37.0</v>
      </c>
      <c r="AO82" s="40">
        <f t="shared" si="22"/>
        <v>82</v>
      </c>
      <c r="AP82" s="34" t="str">
        <f t="shared" si="23"/>
        <v>9</v>
      </c>
      <c r="AQ82" s="42">
        <f t="shared" si="24"/>
        <v>27</v>
      </c>
      <c r="AR82" s="36">
        <f t="shared" si="25"/>
        <v>595</v>
      </c>
      <c r="AS82" s="36">
        <f t="shared" si="26"/>
        <v>74.38</v>
      </c>
      <c r="AT82" s="37">
        <f t="shared" si="27"/>
        <v>167</v>
      </c>
      <c r="AU82" s="37">
        <f t="shared" si="28"/>
        <v>8.35</v>
      </c>
      <c r="AV82" s="38" t="str">
        <f t="shared" si="29"/>
        <v>PASS</v>
      </c>
      <c r="AW82" s="38" t="str">
        <f t="shared" si="30"/>
        <v>FCD</v>
      </c>
      <c r="AX82" s="38" t="str">
        <f t="shared" si="31"/>
        <v>FCD</v>
      </c>
    </row>
    <row r="83" ht="15.75" customHeight="1">
      <c r="A83" s="27">
        <v>79.0</v>
      </c>
      <c r="B83" s="28" t="s">
        <v>183</v>
      </c>
      <c r="C83" s="29" t="s">
        <v>184</v>
      </c>
      <c r="D83" s="39">
        <v>45.0</v>
      </c>
      <c r="E83" s="40">
        <v>33.0</v>
      </c>
      <c r="F83" s="40">
        <f t="shared" si="1"/>
        <v>78</v>
      </c>
      <c r="G83" s="32" t="str">
        <f t="shared" si="2"/>
        <v>8</v>
      </c>
      <c r="H83" s="41">
        <f t="shared" si="3"/>
        <v>32</v>
      </c>
      <c r="I83" s="39">
        <v>43.0</v>
      </c>
      <c r="J83" s="40">
        <v>30.0</v>
      </c>
      <c r="K83" s="40">
        <f t="shared" si="4"/>
        <v>73</v>
      </c>
      <c r="L83" s="34" t="str">
        <f t="shared" si="5"/>
        <v>8</v>
      </c>
      <c r="M83" s="41">
        <f t="shared" si="6"/>
        <v>32</v>
      </c>
      <c r="N83" s="39">
        <v>44.0</v>
      </c>
      <c r="O83" s="40">
        <v>21.0</v>
      </c>
      <c r="P83" s="40">
        <f t="shared" si="7"/>
        <v>65</v>
      </c>
      <c r="Q83" s="34" t="str">
        <f t="shared" si="8"/>
        <v>7</v>
      </c>
      <c r="R83" s="41">
        <f t="shared" si="9"/>
        <v>21</v>
      </c>
      <c r="S83" s="39">
        <v>38.0</v>
      </c>
      <c r="T83" s="40">
        <v>32.0</v>
      </c>
      <c r="U83" s="40">
        <f t="shared" si="10"/>
        <v>70</v>
      </c>
      <c r="V83" s="34" t="str">
        <f t="shared" si="11"/>
        <v>8</v>
      </c>
      <c r="W83" s="41">
        <f t="shared" si="12"/>
        <v>8</v>
      </c>
      <c r="X83" s="39">
        <v>35.0</v>
      </c>
      <c r="Y83" s="40">
        <v>20.0</v>
      </c>
      <c r="Z83" s="40">
        <f t="shared" si="13"/>
        <v>55</v>
      </c>
      <c r="AA83" s="34" t="str">
        <f t="shared" si="14"/>
        <v>6</v>
      </c>
      <c r="AB83" s="41">
        <f t="shared" si="15"/>
        <v>6</v>
      </c>
      <c r="AC83" s="39">
        <v>39.0</v>
      </c>
      <c r="AD83" s="40">
        <v>28.0</v>
      </c>
      <c r="AE83" s="40">
        <f t="shared" si="16"/>
        <v>67</v>
      </c>
      <c r="AF83" s="34" t="str">
        <f t="shared" si="17"/>
        <v>7</v>
      </c>
      <c r="AG83" s="41">
        <f t="shared" si="18"/>
        <v>7</v>
      </c>
      <c r="AH83" s="39">
        <v>47.0</v>
      </c>
      <c r="AI83" s="40">
        <v>31.0</v>
      </c>
      <c r="AJ83" s="40">
        <f t="shared" si="19"/>
        <v>78</v>
      </c>
      <c r="AK83" s="34" t="str">
        <f t="shared" si="20"/>
        <v>8</v>
      </c>
      <c r="AL83" s="41">
        <f t="shared" si="21"/>
        <v>24</v>
      </c>
      <c r="AM83" s="39">
        <v>45.0</v>
      </c>
      <c r="AN83" s="40">
        <v>29.0</v>
      </c>
      <c r="AO83" s="40">
        <f t="shared" si="22"/>
        <v>74</v>
      </c>
      <c r="AP83" s="34" t="str">
        <f t="shared" si="23"/>
        <v>8</v>
      </c>
      <c r="AQ83" s="42">
        <f t="shared" si="24"/>
        <v>24</v>
      </c>
      <c r="AR83" s="36">
        <f t="shared" si="25"/>
        <v>560</v>
      </c>
      <c r="AS83" s="36">
        <f t="shared" si="26"/>
        <v>70</v>
      </c>
      <c r="AT83" s="37">
        <f t="shared" si="27"/>
        <v>154</v>
      </c>
      <c r="AU83" s="37">
        <f t="shared" si="28"/>
        <v>7.7</v>
      </c>
      <c r="AV83" s="38" t="str">
        <f t="shared" si="29"/>
        <v>PASS</v>
      </c>
      <c r="AW83" s="38" t="str">
        <f t="shared" si="30"/>
        <v>FCD</v>
      </c>
      <c r="AX83" s="38" t="str">
        <f t="shared" si="31"/>
        <v>FCD</v>
      </c>
    </row>
    <row r="84" ht="15.75" customHeight="1">
      <c r="A84" s="27">
        <v>80.0</v>
      </c>
      <c r="B84" s="28" t="s">
        <v>185</v>
      </c>
      <c r="C84" s="29" t="s">
        <v>186</v>
      </c>
      <c r="D84" s="39">
        <v>47.0</v>
      </c>
      <c r="E84" s="40">
        <v>29.0</v>
      </c>
      <c r="F84" s="40">
        <f t="shared" si="1"/>
        <v>76</v>
      </c>
      <c r="G84" s="32" t="str">
        <f t="shared" si="2"/>
        <v>8</v>
      </c>
      <c r="H84" s="41">
        <f t="shared" si="3"/>
        <v>32</v>
      </c>
      <c r="I84" s="39">
        <v>46.0</v>
      </c>
      <c r="J84" s="40">
        <v>29.0</v>
      </c>
      <c r="K84" s="40">
        <f t="shared" si="4"/>
        <v>75</v>
      </c>
      <c r="L84" s="34" t="str">
        <f t="shared" si="5"/>
        <v>8</v>
      </c>
      <c r="M84" s="41">
        <f t="shared" si="6"/>
        <v>32</v>
      </c>
      <c r="N84" s="39">
        <v>49.0</v>
      </c>
      <c r="O84" s="40">
        <v>31.0</v>
      </c>
      <c r="P84" s="40">
        <f t="shared" si="7"/>
        <v>80</v>
      </c>
      <c r="Q84" s="34" t="str">
        <f t="shared" si="8"/>
        <v>9</v>
      </c>
      <c r="R84" s="41">
        <f t="shared" si="9"/>
        <v>27</v>
      </c>
      <c r="S84" s="39">
        <v>40.0</v>
      </c>
      <c r="T84" s="40">
        <v>31.0</v>
      </c>
      <c r="U84" s="40">
        <f t="shared" si="10"/>
        <v>71</v>
      </c>
      <c r="V84" s="34" t="str">
        <f t="shared" si="11"/>
        <v>8</v>
      </c>
      <c r="W84" s="41">
        <f t="shared" si="12"/>
        <v>8</v>
      </c>
      <c r="X84" s="39">
        <v>38.0</v>
      </c>
      <c r="Y84" s="40">
        <v>32.0</v>
      </c>
      <c r="Z84" s="40">
        <f t="shared" si="13"/>
        <v>70</v>
      </c>
      <c r="AA84" s="34" t="str">
        <f t="shared" si="14"/>
        <v>8</v>
      </c>
      <c r="AB84" s="41">
        <f t="shared" si="15"/>
        <v>8</v>
      </c>
      <c r="AC84" s="39">
        <v>39.0</v>
      </c>
      <c r="AD84" s="40">
        <v>24.0</v>
      </c>
      <c r="AE84" s="40">
        <f t="shared" si="16"/>
        <v>63</v>
      </c>
      <c r="AF84" s="34" t="str">
        <f t="shared" si="17"/>
        <v>7</v>
      </c>
      <c r="AG84" s="41">
        <f t="shared" si="18"/>
        <v>7</v>
      </c>
      <c r="AH84" s="39">
        <v>49.0</v>
      </c>
      <c r="AI84" s="40">
        <v>26.0</v>
      </c>
      <c r="AJ84" s="40">
        <f t="shared" si="19"/>
        <v>75</v>
      </c>
      <c r="AK84" s="34" t="str">
        <f t="shared" si="20"/>
        <v>8</v>
      </c>
      <c r="AL84" s="41">
        <f t="shared" si="21"/>
        <v>24</v>
      </c>
      <c r="AM84" s="39">
        <v>47.0</v>
      </c>
      <c r="AN84" s="40">
        <v>36.0</v>
      </c>
      <c r="AO84" s="40">
        <f t="shared" si="22"/>
        <v>83</v>
      </c>
      <c r="AP84" s="34" t="str">
        <f t="shared" si="23"/>
        <v>9</v>
      </c>
      <c r="AQ84" s="42">
        <f t="shared" si="24"/>
        <v>27</v>
      </c>
      <c r="AR84" s="36">
        <f t="shared" si="25"/>
        <v>593</v>
      </c>
      <c r="AS84" s="36">
        <f t="shared" si="26"/>
        <v>74.13</v>
      </c>
      <c r="AT84" s="37">
        <f t="shared" si="27"/>
        <v>165</v>
      </c>
      <c r="AU84" s="37">
        <f t="shared" si="28"/>
        <v>8.25</v>
      </c>
      <c r="AV84" s="38" t="str">
        <f t="shared" si="29"/>
        <v>PASS</v>
      </c>
      <c r="AW84" s="38" t="str">
        <f t="shared" si="30"/>
        <v>FCD</v>
      </c>
      <c r="AX84" s="38" t="str">
        <f t="shared" si="31"/>
        <v>FCD</v>
      </c>
    </row>
    <row r="85" ht="15.75" customHeight="1">
      <c r="A85" s="27">
        <v>81.0</v>
      </c>
      <c r="B85" s="28" t="s">
        <v>187</v>
      </c>
      <c r="C85" s="29" t="s">
        <v>188</v>
      </c>
      <c r="D85" s="39">
        <v>48.0</v>
      </c>
      <c r="E85" s="40">
        <v>47.0</v>
      </c>
      <c r="F85" s="40">
        <f t="shared" si="1"/>
        <v>95</v>
      </c>
      <c r="G85" s="32" t="str">
        <f t="shared" si="2"/>
        <v>10</v>
      </c>
      <c r="H85" s="41">
        <f t="shared" si="3"/>
        <v>40</v>
      </c>
      <c r="I85" s="39">
        <v>46.0</v>
      </c>
      <c r="J85" s="40">
        <v>44.0</v>
      </c>
      <c r="K85" s="40">
        <f t="shared" si="4"/>
        <v>90</v>
      </c>
      <c r="L85" s="34" t="str">
        <f t="shared" si="5"/>
        <v>10</v>
      </c>
      <c r="M85" s="41">
        <f t="shared" si="6"/>
        <v>40</v>
      </c>
      <c r="N85" s="39">
        <v>41.0</v>
      </c>
      <c r="O85" s="40">
        <v>28.0</v>
      </c>
      <c r="P85" s="40">
        <f t="shared" si="7"/>
        <v>69</v>
      </c>
      <c r="Q85" s="34" t="str">
        <f t="shared" si="8"/>
        <v>7</v>
      </c>
      <c r="R85" s="41">
        <f t="shared" si="9"/>
        <v>21</v>
      </c>
      <c r="S85" s="39">
        <v>42.0</v>
      </c>
      <c r="T85" s="40">
        <v>35.0</v>
      </c>
      <c r="U85" s="40">
        <f t="shared" si="10"/>
        <v>77</v>
      </c>
      <c r="V85" s="34" t="str">
        <f t="shared" si="11"/>
        <v>8</v>
      </c>
      <c r="W85" s="41">
        <f t="shared" si="12"/>
        <v>8</v>
      </c>
      <c r="X85" s="39">
        <v>35.0</v>
      </c>
      <c r="Y85" s="40">
        <v>23.0</v>
      </c>
      <c r="Z85" s="40">
        <f t="shared" si="13"/>
        <v>58</v>
      </c>
      <c r="AA85" s="34" t="str">
        <f t="shared" si="14"/>
        <v>6</v>
      </c>
      <c r="AB85" s="41">
        <f t="shared" si="15"/>
        <v>6</v>
      </c>
      <c r="AC85" s="39">
        <v>37.0</v>
      </c>
      <c r="AD85" s="40">
        <v>25.0</v>
      </c>
      <c r="AE85" s="40">
        <f t="shared" si="16"/>
        <v>62</v>
      </c>
      <c r="AF85" s="34" t="str">
        <f t="shared" si="17"/>
        <v>7</v>
      </c>
      <c r="AG85" s="41">
        <f t="shared" si="18"/>
        <v>7</v>
      </c>
      <c r="AH85" s="39">
        <v>43.0</v>
      </c>
      <c r="AI85" s="40">
        <v>22.0</v>
      </c>
      <c r="AJ85" s="40">
        <f t="shared" si="19"/>
        <v>65</v>
      </c>
      <c r="AK85" s="34" t="str">
        <f t="shared" si="20"/>
        <v>7</v>
      </c>
      <c r="AL85" s="41">
        <f t="shared" si="21"/>
        <v>21</v>
      </c>
      <c r="AM85" s="39">
        <v>49.0</v>
      </c>
      <c r="AN85" s="40">
        <v>36.0</v>
      </c>
      <c r="AO85" s="40">
        <f t="shared" si="22"/>
        <v>85</v>
      </c>
      <c r="AP85" s="34" t="str">
        <f t="shared" si="23"/>
        <v>9</v>
      </c>
      <c r="AQ85" s="42">
        <f t="shared" si="24"/>
        <v>27</v>
      </c>
      <c r="AR85" s="36">
        <f t="shared" si="25"/>
        <v>601</v>
      </c>
      <c r="AS85" s="36">
        <f t="shared" si="26"/>
        <v>75.13</v>
      </c>
      <c r="AT85" s="37">
        <f t="shared" si="27"/>
        <v>170</v>
      </c>
      <c r="AU85" s="37">
        <f t="shared" si="28"/>
        <v>8.5</v>
      </c>
      <c r="AV85" s="38" t="str">
        <f t="shared" si="29"/>
        <v>PASS</v>
      </c>
      <c r="AW85" s="38" t="str">
        <f t="shared" si="30"/>
        <v>FCD</v>
      </c>
      <c r="AX85" s="38" t="str">
        <f t="shared" si="31"/>
        <v>FCD</v>
      </c>
    </row>
    <row r="86" ht="15.75" customHeight="1">
      <c r="A86" s="27">
        <v>82.0</v>
      </c>
      <c r="B86" s="28" t="s">
        <v>189</v>
      </c>
      <c r="C86" s="47" t="s">
        <v>190</v>
      </c>
      <c r="D86" s="39">
        <v>45.0</v>
      </c>
      <c r="E86" s="40">
        <v>39.0</v>
      </c>
      <c r="F86" s="40">
        <f t="shared" si="1"/>
        <v>84</v>
      </c>
      <c r="G86" s="32" t="str">
        <f t="shared" si="2"/>
        <v>9</v>
      </c>
      <c r="H86" s="41">
        <f t="shared" si="3"/>
        <v>36</v>
      </c>
      <c r="I86" s="39">
        <v>41.0</v>
      </c>
      <c r="J86" s="40">
        <v>28.0</v>
      </c>
      <c r="K86" s="40">
        <f t="shared" si="4"/>
        <v>69</v>
      </c>
      <c r="L86" s="34" t="str">
        <f t="shared" si="5"/>
        <v>7</v>
      </c>
      <c r="M86" s="41">
        <f t="shared" si="6"/>
        <v>28</v>
      </c>
      <c r="N86" s="39">
        <v>42.0</v>
      </c>
      <c r="O86" s="40">
        <v>18.0</v>
      </c>
      <c r="P86" s="40">
        <f t="shared" si="7"/>
        <v>60</v>
      </c>
      <c r="Q86" s="34" t="str">
        <f t="shared" si="8"/>
        <v>7</v>
      </c>
      <c r="R86" s="41">
        <f t="shared" si="9"/>
        <v>21</v>
      </c>
      <c r="S86" s="39">
        <v>42.0</v>
      </c>
      <c r="T86" s="40">
        <v>24.0</v>
      </c>
      <c r="U86" s="40">
        <f t="shared" si="10"/>
        <v>66</v>
      </c>
      <c r="V86" s="34" t="str">
        <f t="shared" si="11"/>
        <v>7</v>
      </c>
      <c r="W86" s="41">
        <f t="shared" si="12"/>
        <v>7</v>
      </c>
      <c r="X86" s="39">
        <v>39.0</v>
      </c>
      <c r="Y86" s="40">
        <v>19.0</v>
      </c>
      <c r="Z86" s="40">
        <f t="shared" si="13"/>
        <v>58</v>
      </c>
      <c r="AA86" s="34" t="str">
        <f t="shared" si="14"/>
        <v>6</v>
      </c>
      <c r="AB86" s="41">
        <f t="shared" si="15"/>
        <v>6</v>
      </c>
      <c r="AC86" s="39">
        <v>35.0</v>
      </c>
      <c r="AD86" s="40">
        <v>19.0</v>
      </c>
      <c r="AE86" s="40">
        <f t="shared" si="16"/>
        <v>54</v>
      </c>
      <c r="AF86" s="34" t="str">
        <f t="shared" si="17"/>
        <v>5</v>
      </c>
      <c r="AG86" s="41">
        <f t="shared" si="18"/>
        <v>5</v>
      </c>
      <c r="AH86" s="39">
        <v>47.0</v>
      </c>
      <c r="AI86" s="40">
        <v>26.0</v>
      </c>
      <c r="AJ86" s="40">
        <f t="shared" si="19"/>
        <v>73</v>
      </c>
      <c r="AK86" s="34" t="str">
        <f t="shared" si="20"/>
        <v>8</v>
      </c>
      <c r="AL86" s="41">
        <f t="shared" si="21"/>
        <v>24</v>
      </c>
      <c r="AM86" s="39">
        <v>42.0</v>
      </c>
      <c r="AN86" s="40">
        <v>38.0</v>
      </c>
      <c r="AO86" s="40">
        <f t="shared" si="22"/>
        <v>80</v>
      </c>
      <c r="AP86" s="34" t="str">
        <f t="shared" si="23"/>
        <v>9</v>
      </c>
      <c r="AQ86" s="42">
        <f t="shared" si="24"/>
        <v>27</v>
      </c>
      <c r="AR86" s="36">
        <f t="shared" si="25"/>
        <v>544</v>
      </c>
      <c r="AS86" s="36">
        <f t="shared" si="26"/>
        <v>68</v>
      </c>
      <c r="AT86" s="37">
        <f t="shared" si="27"/>
        <v>154</v>
      </c>
      <c r="AU86" s="37">
        <f t="shared" si="28"/>
        <v>7.7</v>
      </c>
      <c r="AV86" s="38" t="str">
        <f t="shared" si="29"/>
        <v>PASS</v>
      </c>
      <c r="AW86" s="38" t="str">
        <f t="shared" si="30"/>
        <v>FC</v>
      </c>
      <c r="AX86" s="38" t="str">
        <f t="shared" si="31"/>
        <v>FC</v>
      </c>
    </row>
    <row r="87" ht="15.75" customHeight="1">
      <c r="A87" s="27">
        <v>83.0</v>
      </c>
      <c r="B87" s="28" t="s">
        <v>191</v>
      </c>
      <c r="C87" s="29" t="s">
        <v>192</v>
      </c>
      <c r="D87" s="39">
        <v>50.0</v>
      </c>
      <c r="E87" s="40">
        <v>42.0</v>
      </c>
      <c r="F87" s="40">
        <f t="shared" si="1"/>
        <v>92</v>
      </c>
      <c r="G87" s="32" t="str">
        <f t="shared" si="2"/>
        <v>10</v>
      </c>
      <c r="H87" s="41">
        <f t="shared" si="3"/>
        <v>40</v>
      </c>
      <c r="I87" s="39">
        <v>43.0</v>
      </c>
      <c r="J87" s="40">
        <v>44.0</v>
      </c>
      <c r="K87" s="40">
        <f t="shared" si="4"/>
        <v>87</v>
      </c>
      <c r="L87" s="34" t="str">
        <f t="shared" si="5"/>
        <v>9</v>
      </c>
      <c r="M87" s="41">
        <f t="shared" si="6"/>
        <v>36</v>
      </c>
      <c r="N87" s="39">
        <v>45.0</v>
      </c>
      <c r="O87" s="40">
        <v>30.0</v>
      </c>
      <c r="P87" s="40">
        <f t="shared" si="7"/>
        <v>75</v>
      </c>
      <c r="Q87" s="34" t="str">
        <f t="shared" si="8"/>
        <v>8</v>
      </c>
      <c r="R87" s="41">
        <f t="shared" si="9"/>
        <v>24</v>
      </c>
      <c r="S87" s="39">
        <v>42.0</v>
      </c>
      <c r="T87" s="40">
        <v>36.0</v>
      </c>
      <c r="U87" s="40">
        <f t="shared" si="10"/>
        <v>78</v>
      </c>
      <c r="V87" s="34" t="str">
        <f t="shared" si="11"/>
        <v>8</v>
      </c>
      <c r="W87" s="41">
        <f t="shared" si="12"/>
        <v>8</v>
      </c>
      <c r="X87" s="39">
        <v>38.0</v>
      </c>
      <c r="Y87" s="40">
        <v>20.0</v>
      </c>
      <c r="Z87" s="40">
        <f t="shared" si="13"/>
        <v>58</v>
      </c>
      <c r="AA87" s="34" t="str">
        <f t="shared" si="14"/>
        <v>6</v>
      </c>
      <c r="AB87" s="41">
        <f t="shared" si="15"/>
        <v>6</v>
      </c>
      <c r="AC87" s="39">
        <v>32.0</v>
      </c>
      <c r="AD87" s="40">
        <v>31.0</v>
      </c>
      <c r="AE87" s="40">
        <f t="shared" si="16"/>
        <v>63</v>
      </c>
      <c r="AF87" s="34" t="str">
        <f t="shared" si="17"/>
        <v>7</v>
      </c>
      <c r="AG87" s="41">
        <f t="shared" si="18"/>
        <v>7</v>
      </c>
      <c r="AH87" s="39">
        <v>40.0</v>
      </c>
      <c r="AI87" s="40">
        <v>39.0</v>
      </c>
      <c r="AJ87" s="40">
        <f t="shared" si="19"/>
        <v>79</v>
      </c>
      <c r="AK87" s="34" t="str">
        <f t="shared" si="20"/>
        <v>8</v>
      </c>
      <c r="AL87" s="41">
        <f t="shared" si="21"/>
        <v>24</v>
      </c>
      <c r="AM87" s="39">
        <v>49.0</v>
      </c>
      <c r="AN87" s="40">
        <v>40.0</v>
      </c>
      <c r="AO87" s="40">
        <f t="shared" si="22"/>
        <v>89</v>
      </c>
      <c r="AP87" s="34" t="str">
        <f t="shared" si="23"/>
        <v>9</v>
      </c>
      <c r="AQ87" s="42">
        <f t="shared" si="24"/>
        <v>27</v>
      </c>
      <c r="AR87" s="36">
        <f t="shared" si="25"/>
        <v>621</v>
      </c>
      <c r="AS87" s="36">
        <f t="shared" si="26"/>
        <v>77.63</v>
      </c>
      <c r="AT87" s="37">
        <f t="shared" si="27"/>
        <v>172</v>
      </c>
      <c r="AU87" s="37">
        <f t="shared" si="28"/>
        <v>8.6</v>
      </c>
      <c r="AV87" s="38" t="str">
        <f t="shared" si="29"/>
        <v>PASS</v>
      </c>
      <c r="AW87" s="38" t="str">
        <f t="shared" si="30"/>
        <v>FCD</v>
      </c>
      <c r="AX87" s="38" t="str">
        <f t="shared" si="31"/>
        <v>FCD</v>
      </c>
    </row>
    <row r="88" ht="15.75" customHeight="1">
      <c r="A88" s="27">
        <v>84.0</v>
      </c>
      <c r="B88" s="28" t="s">
        <v>193</v>
      </c>
      <c r="C88" s="29" t="s">
        <v>194</v>
      </c>
      <c r="D88" s="39">
        <v>46.0</v>
      </c>
      <c r="E88" s="40">
        <v>29.0</v>
      </c>
      <c r="F88" s="40">
        <f t="shared" si="1"/>
        <v>75</v>
      </c>
      <c r="G88" s="32" t="str">
        <f t="shared" si="2"/>
        <v>8</v>
      </c>
      <c r="H88" s="41">
        <f t="shared" si="3"/>
        <v>32</v>
      </c>
      <c r="I88" s="39">
        <v>45.0</v>
      </c>
      <c r="J88" s="40">
        <v>29.0</v>
      </c>
      <c r="K88" s="40">
        <f t="shared" si="4"/>
        <v>74</v>
      </c>
      <c r="L88" s="34" t="str">
        <f t="shared" si="5"/>
        <v>8</v>
      </c>
      <c r="M88" s="41">
        <f t="shared" si="6"/>
        <v>32</v>
      </c>
      <c r="N88" s="39">
        <v>42.0</v>
      </c>
      <c r="O88" s="40">
        <v>21.0</v>
      </c>
      <c r="P88" s="40">
        <f t="shared" si="7"/>
        <v>63</v>
      </c>
      <c r="Q88" s="34" t="str">
        <f t="shared" si="8"/>
        <v>7</v>
      </c>
      <c r="R88" s="41">
        <f t="shared" si="9"/>
        <v>21</v>
      </c>
      <c r="S88" s="39">
        <v>37.0</v>
      </c>
      <c r="T88" s="40">
        <v>20.0</v>
      </c>
      <c r="U88" s="40">
        <f t="shared" si="10"/>
        <v>57</v>
      </c>
      <c r="V88" s="34" t="str">
        <f t="shared" si="11"/>
        <v>6</v>
      </c>
      <c r="W88" s="41">
        <f t="shared" si="12"/>
        <v>6</v>
      </c>
      <c r="X88" s="39">
        <v>39.0</v>
      </c>
      <c r="Y88" s="40">
        <v>18.0</v>
      </c>
      <c r="Z88" s="40">
        <f t="shared" si="13"/>
        <v>57</v>
      </c>
      <c r="AA88" s="34" t="str">
        <f t="shared" si="14"/>
        <v>6</v>
      </c>
      <c r="AB88" s="41">
        <f t="shared" si="15"/>
        <v>6</v>
      </c>
      <c r="AC88" s="39">
        <v>34.0</v>
      </c>
      <c r="AD88" s="40">
        <v>19.0</v>
      </c>
      <c r="AE88" s="40">
        <f t="shared" si="16"/>
        <v>53</v>
      </c>
      <c r="AF88" s="34" t="str">
        <f t="shared" si="17"/>
        <v>5</v>
      </c>
      <c r="AG88" s="41">
        <f t="shared" si="18"/>
        <v>5</v>
      </c>
      <c r="AH88" s="39">
        <v>47.0</v>
      </c>
      <c r="AI88" s="40">
        <v>33.0</v>
      </c>
      <c r="AJ88" s="40">
        <f t="shared" si="19"/>
        <v>80</v>
      </c>
      <c r="AK88" s="34" t="str">
        <f t="shared" si="20"/>
        <v>9</v>
      </c>
      <c r="AL88" s="41">
        <f t="shared" si="21"/>
        <v>27</v>
      </c>
      <c r="AM88" s="39">
        <v>43.0</v>
      </c>
      <c r="AN88" s="40">
        <v>25.0</v>
      </c>
      <c r="AO88" s="40">
        <f t="shared" si="22"/>
        <v>68</v>
      </c>
      <c r="AP88" s="34" t="str">
        <f t="shared" si="23"/>
        <v>7</v>
      </c>
      <c r="AQ88" s="42">
        <f t="shared" si="24"/>
        <v>21</v>
      </c>
      <c r="AR88" s="36">
        <f t="shared" si="25"/>
        <v>527</v>
      </c>
      <c r="AS88" s="36">
        <f t="shared" si="26"/>
        <v>65.88</v>
      </c>
      <c r="AT88" s="37">
        <f t="shared" si="27"/>
        <v>150</v>
      </c>
      <c r="AU88" s="37">
        <f t="shared" si="28"/>
        <v>7.5</v>
      </c>
      <c r="AV88" s="38" t="str">
        <f t="shared" si="29"/>
        <v>PASS</v>
      </c>
      <c r="AW88" s="38" t="str">
        <f t="shared" si="30"/>
        <v>FC</v>
      </c>
      <c r="AX88" s="38" t="str">
        <f t="shared" si="31"/>
        <v>FC</v>
      </c>
    </row>
    <row r="89" ht="15.75" customHeight="1">
      <c r="A89" s="27">
        <v>85.0</v>
      </c>
      <c r="B89" s="28" t="s">
        <v>195</v>
      </c>
      <c r="C89" s="66" t="s">
        <v>196</v>
      </c>
      <c r="D89" s="67">
        <v>41.0</v>
      </c>
      <c r="E89" s="68">
        <v>27.0</v>
      </c>
      <c r="F89" s="68">
        <f t="shared" si="1"/>
        <v>68</v>
      </c>
      <c r="G89" s="32" t="str">
        <f t="shared" si="2"/>
        <v>7</v>
      </c>
      <c r="H89" s="69">
        <f t="shared" si="3"/>
        <v>28</v>
      </c>
      <c r="I89" s="67">
        <v>38.0</v>
      </c>
      <c r="J89" s="68">
        <v>24.0</v>
      </c>
      <c r="K89" s="68">
        <f t="shared" si="4"/>
        <v>62</v>
      </c>
      <c r="L89" s="34" t="str">
        <f t="shared" si="5"/>
        <v>7</v>
      </c>
      <c r="M89" s="69">
        <f t="shared" si="6"/>
        <v>28</v>
      </c>
      <c r="N89" s="67">
        <v>43.0</v>
      </c>
      <c r="O89" s="68">
        <v>18.0</v>
      </c>
      <c r="P89" s="68">
        <f t="shared" si="7"/>
        <v>61</v>
      </c>
      <c r="Q89" s="34" t="str">
        <f t="shared" si="8"/>
        <v>7</v>
      </c>
      <c r="R89" s="69">
        <f t="shared" si="9"/>
        <v>21</v>
      </c>
      <c r="S89" s="67">
        <v>36.0</v>
      </c>
      <c r="T89" s="68">
        <v>24.0</v>
      </c>
      <c r="U89" s="68">
        <f t="shared" si="10"/>
        <v>60</v>
      </c>
      <c r="V89" s="34" t="str">
        <f t="shared" si="11"/>
        <v>7</v>
      </c>
      <c r="W89" s="69">
        <f t="shared" si="12"/>
        <v>7</v>
      </c>
      <c r="X89" s="67">
        <v>42.0</v>
      </c>
      <c r="Y89" s="68">
        <v>20.0</v>
      </c>
      <c r="Z89" s="68">
        <f t="shared" si="13"/>
        <v>62</v>
      </c>
      <c r="AA89" s="34" t="str">
        <f t="shared" si="14"/>
        <v>7</v>
      </c>
      <c r="AB89" s="69">
        <f t="shared" si="15"/>
        <v>7</v>
      </c>
      <c r="AC89" s="67">
        <v>39.0</v>
      </c>
      <c r="AD89" s="68">
        <v>30.0</v>
      </c>
      <c r="AE89" s="68">
        <f t="shared" si="16"/>
        <v>69</v>
      </c>
      <c r="AF89" s="34" t="str">
        <f t="shared" si="17"/>
        <v>7</v>
      </c>
      <c r="AG89" s="69">
        <f t="shared" si="18"/>
        <v>7</v>
      </c>
      <c r="AH89" s="67">
        <v>49.0</v>
      </c>
      <c r="AI89" s="68">
        <v>31.0</v>
      </c>
      <c r="AJ89" s="68">
        <f t="shared" si="19"/>
        <v>80</v>
      </c>
      <c r="AK89" s="34" t="str">
        <f t="shared" si="20"/>
        <v>9</v>
      </c>
      <c r="AL89" s="69">
        <f t="shared" si="21"/>
        <v>27</v>
      </c>
      <c r="AM89" s="67">
        <v>44.0</v>
      </c>
      <c r="AN89" s="68">
        <v>26.0</v>
      </c>
      <c r="AO89" s="70">
        <v>70.0</v>
      </c>
      <c r="AP89" s="34" t="str">
        <f t="shared" si="23"/>
        <v>8</v>
      </c>
      <c r="AQ89" s="71">
        <f t="shared" si="24"/>
        <v>24</v>
      </c>
      <c r="AR89" s="36">
        <f t="shared" si="25"/>
        <v>532</v>
      </c>
      <c r="AS89" s="36">
        <f t="shared" si="26"/>
        <v>66.5</v>
      </c>
      <c r="AT89" s="37">
        <f t="shared" si="27"/>
        <v>149</v>
      </c>
      <c r="AU89" s="37">
        <f t="shared" si="28"/>
        <v>7.45</v>
      </c>
      <c r="AV89" s="38" t="str">
        <f t="shared" si="29"/>
        <v>PASS</v>
      </c>
      <c r="AW89" s="38" t="str">
        <f t="shared" si="30"/>
        <v>FC</v>
      </c>
      <c r="AX89" s="38" t="str">
        <f t="shared" si="31"/>
        <v>FC</v>
      </c>
    </row>
    <row r="90" ht="15.75" customHeight="1">
      <c r="A90" s="72"/>
      <c r="B90" s="73"/>
      <c r="C90" s="72"/>
      <c r="AR90" s="72"/>
      <c r="AS90" s="72"/>
      <c r="AT90" s="72"/>
      <c r="AU90" s="72"/>
      <c r="AV90" s="72"/>
      <c r="AW90" s="72"/>
      <c r="AX90" s="72"/>
    </row>
    <row r="91" ht="15.75" customHeight="1">
      <c r="B91" s="74" t="s">
        <v>197</v>
      </c>
      <c r="C91" s="8"/>
      <c r="D91" s="75">
        <f>(D92/(D95-D94)*100)</f>
        <v>100</v>
      </c>
      <c r="E91" s="7"/>
      <c r="F91" s="7"/>
      <c r="G91" s="7"/>
      <c r="H91" s="8"/>
      <c r="I91" s="76">
        <f>(I92/(I95-I94)*100)</f>
        <v>100</v>
      </c>
      <c r="J91" s="7"/>
      <c r="K91" s="7"/>
      <c r="L91" s="7"/>
      <c r="M91" s="8"/>
      <c r="N91" s="76">
        <f>(N92/(N95-N94)*100)</f>
        <v>100</v>
      </c>
      <c r="O91" s="7"/>
      <c r="P91" s="7"/>
      <c r="Q91" s="7"/>
      <c r="R91" s="8"/>
      <c r="S91" s="75">
        <f>(S92/(S95-S94)*100)</f>
        <v>100</v>
      </c>
      <c r="T91" s="7"/>
      <c r="U91" s="7"/>
      <c r="V91" s="7"/>
      <c r="W91" s="8"/>
      <c r="X91" s="75">
        <f>(X92/(X95-X94)*100)</f>
        <v>100</v>
      </c>
      <c r="Y91" s="7"/>
      <c r="Z91" s="7"/>
      <c r="AA91" s="7"/>
      <c r="AB91" s="8"/>
      <c r="AC91" s="76">
        <f>(AC92/(AC95-AC94)*100)</f>
        <v>100</v>
      </c>
      <c r="AD91" s="7"/>
      <c r="AE91" s="7"/>
      <c r="AF91" s="7"/>
      <c r="AG91" s="8"/>
      <c r="AH91" s="75">
        <f>(AH92/(AH95-AH94)*100)</f>
        <v>100</v>
      </c>
      <c r="AI91" s="7"/>
      <c r="AJ91" s="7"/>
      <c r="AK91" s="7"/>
      <c r="AL91" s="8"/>
      <c r="AM91" s="76">
        <f>(AM92/(AM95-AM94)*100)</f>
        <v>100</v>
      </c>
      <c r="AN91" s="7"/>
      <c r="AO91" s="7"/>
      <c r="AP91" s="7"/>
      <c r="AQ91" s="8"/>
    </row>
    <row r="92" ht="15.75" customHeight="1">
      <c r="B92" s="77" t="s">
        <v>198</v>
      </c>
      <c r="C92" s="12"/>
      <c r="D92" s="78">
        <f>countif(E5:E89,"&gt;=18")</f>
        <v>85</v>
      </c>
      <c r="E92" s="2"/>
      <c r="F92" s="2"/>
      <c r="G92" s="2"/>
      <c r="H92" s="12"/>
      <c r="I92" s="78">
        <f>countif(J5:J89,"&gt;=18")</f>
        <v>85</v>
      </c>
      <c r="J92" s="2"/>
      <c r="K92" s="2"/>
      <c r="L92" s="2"/>
      <c r="M92" s="12"/>
      <c r="N92" s="78">
        <f>countif(O5:O89,"&gt;=18")</f>
        <v>85</v>
      </c>
      <c r="O92" s="2"/>
      <c r="P92" s="2"/>
      <c r="Q92" s="2"/>
      <c r="R92" s="12"/>
      <c r="S92" s="78">
        <f>countif(T5:T89,"&gt;=18")</f>
        <v>85</v>
      </c>
      <c r="T92" s="2"/>
      <c r="U92" s="2"/>
      <c r="V92" s="2"/>
      <c r="W92" s="12"/>
      <c r="X92" s="78">
        <f>countif(Y5:Y89,"&gt;=18")</f>
        <v>85</v>
      </c>
      <c r="Y92" s="2"/>
      <c r="Z92" s="2"/>
      <c r="AA92" s="2"/>
      <c r="AB92" s="12"/>
      <c r="AC92" s="78">
        <f>countif(AD5:AD89,"&gt;=18")</f>
        <v>85</v>
      </c>
      <c r="AD92" s="2"/>
      <c r="AE92" s="2"/>
      <c r="AF92" s="2"/>
      <c r="AG92" s="12"/>
      <c r="AH92" s="78">
        <f>countif(AI5:AI89,"&gt;=18")</f>
        <v>85</v>
      </c>
      <c r="AI92" s="2"/>
      <c r="AJ92" s="2"/>
      <c r="AK92" s="2"/>
      <c r="AL92" s="12"/>
      <c r="AM92" s="78">
        <f>countif(AN5:AN89,"&gt;=18")</f>
        <v>85</v>
      </c>
      <c r="AN92" s="2"/>
      <c r="AO92" s="2"/>
      <c r="AP92" s="2"/>
      <c r="AQ92" s="12"/>
    </row>
    <row r="93" ht="15.75" customHeight="1">
      <c r="B93" s="77" t="s">
        <v>199</v>
      </c>
      <c r="C93" s="12"/>
      <c r="D93" s="78">
        <f>countif(E26:E89,"&lt;18")</f>
        <v>0</v>
      </c>
      <c r="E93" s="2"/>
      <c r="F93" s="2"/>
      <c r="G93" s="2"/>
      <c r="H93" s="79"/>
      <c r="I93" s="78">
        <f>countif(J5:J89,"&lt;18")</f>
        <v>0</v>
      </c>
      <c r="J93" s="2"/>
      <c r="K93" s="2"/>
      <c r="L93" s="2"/>
      <c r="M93" s="79"/>
      <c r="N93" s="78">
        <f>countif(O5:O89,"&lt;18")</f>
        <v>0</v>
      </c>
      <c r="O93" s="2"/>
      <c r="P93" s="2"/>
      <c r="Q93" s="2"/>
      <c r="R93" s="79"/>
      <c r="S93" s="78">
        <f>countif(T5:T89,"&lt;18")</f>
        <v>0</v>
      </c>
      <c r="T93" s="2"/>
      <c r="U93" s="2"/>
      <c r="V93" s="2"/>
      <c r="W93" s="79"/>
      <c r="X93" s="78">
        <f>countif(Y5:Y89,"&lt;18")</f>
        <v>0</v>
      </c>
      <c r="Y93" s="2"/>
      <c r="Z93" s="2"/>
      <c r="AA93" s="2"/>
      <c r="AB93" s="79"/>
      <c r="AC93" s="80">
        <f>countif(AD5:AD89,"&lt;18")</f>
        <v>0</v>
      </c>
      <c r="AG93" s="81"/>
      <c r="AH93" s="80">
        <f>countif(AI5:AI89,"&lt;18")</f>
        <v>0</v>
      </c>
      <c r="AL93" s="81"/>
      <c r="AM93" s="74">
        <f>countif(AR26:AR89,"&lt;18")</f>
        <v>0</v>
      </c>
      <c r="AN93" s="7"/>
      <c r="AO93" s="7"/>
      <c r="AP93" s="7"/>
      <c r="AQ93" s="8"/>
    </row>
    <row r="94" ht="15.75" customHeight="1">
      <c r="B94" s="82" t="s">
        <v>200</v>
      </c>
      <c r="C94" s="12"/>
      <c r="D94" s="83">
        <f>COUNTIF(E5:E89,"AB")</f>
        <v>0</v>
      </c>
      <c r="E94" s="2"/>
      <c r="F94" s="2"/>
      <c r="G94" s="2"/>
      <c r="H94" s="12"/>
      <c r="I94" s="83">
        <f>COUNTIF(J5:J89,"AB")</f>
        <v>0</v>
      </c>
      <c r="J94" s="2"/>
      <c r="K94" s="2"/>
      <c r="L94" s="2"/>
      <c r="M94" s="12"/>
      <c r="N94" s="83">
        <f>COUNTIF(O5:O89,"AB")</f>
        <v>0</v>
      </c>
      <c r="O94" s="2"/>
      <c r="P94" s="2"/>
      <c r="Q94" s="2"/>
      <c r="R94" s="12"/>
      <c r="S94" s="83">
        <f>COUNTIF(T5:T89,"AB")</f>
        <v>0</v>
      </c>
      <c r="T94" s="2"/>
      <c r="U94" s="2"/>
      <c r="V94" s="2"/>
      <c r="W94" s="12"/>
      <c r="X94" s="83">
        <f>COUNTIF(Y5:Y89,"AB")</f>
        <v>0</v>
      </c>
      <c r="Y94" s="2"/>
      <c r="Z94" s="2"/>
      <c r="AA94" s="2"/>
      <c r="AB94" s="12"/>
      <c r="AC94" s="84">
        <f>COUNTIF(AD5:AD89,"AB")</f>
        <v>0</v>
      </c>
      <c r="AD94" s="7"/>
      <c r="AE94" s="7"/>
      <c r="AF94" s="7"/>
      <c r="AG94" s="8"/>
      <c r="AH94" s="84">
        <f>COUNTIF(AI5:AI89,"AB")</f>
        <v>0</v>
      </c>
      <c r="AI94" s="7"/>
      <c r="AJ94" s="7"/>
      <c r="AK94" s="7"/>
      <c r="AL94" s="8"/>
      <c r="AM94" s="84">
        <f>COUNTIF(AN5:AN89,"AB")</f>
        <v>0</v>
      </c>
      <c r="AN94" s="7"/>
      <c r="AO94" s="7"/>
      <c r="AP94" s="7"/>
      <c r="AQ94" s="8"/>
    </row>
    <row r="95" ht="15.75" customHeight="1">
      <c r="B95" s="82" t="s">
        <v>201</v>
      </c>
      <c r="C95" s="12"/>
      <c r="D95" s="83">
        <f>D92+D93+D94</f>
        <v>85</v>
      </c>
      <c r="E95" s="2"/>
      <c r="F95" s="2"/>
      <c r="G95" s="2"/>
      <c r="H95" s="12"/>
      <c r="I95" s="83">
        <f>I92+I93+I94</f>
        <v>85</v>
      </c>
      <c r="J95" s="2"/>
      <c r="K95" s="2"/>
      <c r="L95" s="2"/>
      <c r="M95" s="12"/>
      <c r="N95" s="83">
        <f>N92+N93+N94</f>
        <v>85</v>
      </c>
      <c r="O95" s="2"/>
      <c r="P95" s="2"/>
      <c r="Q95" s="2"/>
      <c r="R95" s="12"/>
      <c r="S95" s="83">
        <f>S92+S93+S94</f>
        <v>85</v>
      </c>
      <c r="T95" s="2"/>
      <c r="U95" s="2"/>
      <c r="V95" s="2"/>
      <c r="W95" s="12"/>
      <c r="X95" s="83">
        <f>X92+X93+X94</f>
        <v>85</v>
      </c>
      <c r="Y95" s="2"/>
      <c r="Z95" s="2"/>
      <c r="AA95" s="2"/>
      <c r="AB95" s="12"/>
      <c r="AC95" s="83">
        <f>AC92+AC93+AC94</f>
        <v>85</v>
      </c>
      <c r="AD95" s="2"/>
      <c r="AE95" s="2"/>
      <c r="AF95" s="2"/>
      <c r="AG95" s="12"/>
      <c r="AH95" s="83">
        <f>AH92+AH93+AH94</f>
        <v>85</v>
      </c>
      <c r="AI95" s="2"/>
      <c r="AJ95" s="2"/>
      <c r="AK95" s="2"/>
      <c r="AL95" s="12"/>
      <c r="AM95" s="83">
        <f>AM92+AM93+AM94</f>
        <v>85</v>
      </c>
      <c r="AN95" s="2"/>
      <c r="AO95" s="2"/>
      <c r="AP95" s="2"/>
      <c r="AQ95" s="12"/>
    </row>
    <row r="96" ht="15.75" customHeight="1"/>
    <row r="97" ht="15.75" customHeight="1">
      <c r="B97" s="85" t="s">
        <v>202</v>
      </c>
      <c r="C97" s="86"/>
      <c r="D97" s="86"/>
      <c r="E97" s="87"/>
    </row>
    <row r="98" ht="15.75" customHeight="1">
      <c r="B98" s="23"/>
      <c r="C98" s="2"/>
      <c r="D98" s="2"/>
      <c r="E98" s="12"/>
    </row>
    <row r="99" ht="15.75" customHeight="1">
      <c r="B99" s="88" t="s">
        <v>203</v>
      </c>
      <c r="C99" s="89">
        <f>COUNTIF(AX5:AX89,"FCD")</f>
        <v>59</v>
      </c>
      <c r="D99" s="2"/>
      <c r="E99" s="12"/>
    </row>
    <row r="100" ht="15.75" customHeight="1">
      <c r="B100" s="88" t="s">
        <v>204</v>
      </c>
      <c r="C100" s="89">
        <f>COUNTIF(AX5:AX89,"FC")</f>
        <v>24</v>
      </c>
      <c r="D100" s="2"/>
      <c r="E100" s="12"/>
    </row>
    <row r="101" ht="15.75" customHeight="1">
      <c r="B101" s="88" t="s">
        <v>205</v>
      </c>
      <c r="C101" s="89">
        <f>COUNTIF(AX5:AX89,"SC")</f>
        <v>2</v>
      </c>
      <c r="D101" s="2"/>
      <c r="E101" s="12"/>
    </row>
    <row r="102" ht="15.75" customHeight="1">
      <c r="B102" s="88" t="s">
        <v>206</v>
      </c>
      <c r="C102" s="89">
        <f>COUNTIF(AX5:AX89,"FAIL")</f>
        <v>0</v>
      </c>
      <c r="D102" s="2"/>
      <c r="E102" s="12"/>
    </row>
    <row r="103" ht="15.75" customHeight="1">
      <c r="B103" s="88" t="s">
        <v>207</v>
      </c>
      <c r="C103" s="89">
        <f>C99+C100+C101+C102</f>
        <v>85</v>
      </c>
      <c r="D103" s="2"/>
      <c r="E103" s="12"/>
    </row>
    <row r="104" ht="15.75" customHeight="1">
      <c r="B104" s="88" t="s">
        <v>208</v>
      </c>
      <c r="C104" s="90">
        <f>((C99+C100+C101)/C103)*100</f>
        <v>100</v>
      </c>
      <c r="D104" s="2"/>
      <c r="E104" s="12"/>
    </row>
    <row r="105" ht="15.75" customHeight="1">
      <c r="A105" s="72"/>
      <c r="B105" s="73"/>
      <c r="C105" s="72"/>
      <c r="D105" s="72"/>
      <c r="E105" s="72"/>
      <c r="F105" s="72"/>
      <c r="G105" s="72"/>
      <c r="H105" s="91" t="s">
        <v>209</v>
      </c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92" t="s">
        <v>210</v>
      </c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</row>
    <row r="106" ht="15.75" customHeight="1">
      <c r="A106" s="72"/>
      <c r="B106" s="73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9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</row>
    <row r="107" ht="15.75" customHeight="1">
      <c r="A107" s="72"/>
      <c r="B107" s="73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</row>
    <row r="108" ht="15.75" customHeight="1">
      <c r="A108" s="72"/>
      <c r="B108" s="73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</row>
    <row r="109" ht="15.75" customHeight="1">
      <c r="B109" s="93"/>
    </row>
    <row r="110" ht="15.75" customHeight="1">
      <c r="B110" s="93"/>
    </row>
    <row r="111" ht="15.75" customHeight="1">
      <c r="B111" s="93"/>
    </row>
    <row r="112" ht="15.75" customHeight="1">
      <c r="B112" s="93"/>
    </row>
    <row r="113" ht="15.75" customHeight="1">
      <c r="B113" s="93"/>
    </row>
    <row r="114" ht="15.75" customHeight="1">
      <c r="B114" s="93"/>
    </row>
    <row r="115" ht="15.75" customHeight="1">
      <c r="B115" s="93"/>
    </row>
    <row r="116" ht="15.75" customHeight="1">
      <c r="B116" s="93"/>
    </row>
    <row r="117" ht="15.75" customHeight="1">
      <c r="B117" s="93"/>
    </row>
    <row r="118" ht="15.75" customHeight="1">
      <c r="B118" s="93"/>
    </row>
    <row r="119" ht="15.75" customHeight="1">
      <c r="B119" s="93"/>
    </row>
    <row r="120" ht="15.75" customHeight="1">
      <c r="B120" s="93"/>
    </row>
    <row r="121" ht="15.75" customHeight="1">
      <c r="B121" s="93"/>
    </row>
    <row r="122" ht="15.75" customHeight="1">
      <c r="B122" s="93"/>
    </row>
    <row r="123" ht="15.75" customHeight="1">
      <c r="B123" s="93"/>
    </row>
    <row r="124" ht="15.75" customHeight="1">
      <c r="B124" s="93"/>
    </row>
    <row r="125" ht="15.75" customHeight="1">
      <c r="B125" s="93"/>
    </row>
    <row r="126" ht="15.75" customHeight="1">
      <c r="B126" s="93"/>
    </row>
    <row r="127" ht="15.75" customHeight="1">
      <c r="B127" s="93"/>
    </row>
    <row r="128" ht="15.75" customHeight="1">
      <c r="B128" s="93"/>
    </row>
    <row r="129" ht="15.75" customHeight="1">
      <c r="B129" s="93"/>
    </row>
    <row r="130" ht="15.75" customHeight="1">
      <c r="B130" s="93"/>
    </row>
    <row r="131" ht="15.75" customHeight="1">
      <c r="B131" s="93"/>
    </row>
    <row r="132" ht="15.75" customHeight="1">
      <c r="B132" s="93"/>
    </row>
    <row r="133" ht="15.75" customHeight="1">
      <c r="B133" s="93"/>
    </row>
    <row r="134" ht="15.75" customHeight="1">
      <c r="B134" s="93"/>
    </row>
    <row r="135" ht="15.75" customHeight="1">
      <c r="B135" s="93"/>
    </row>
    <row r="136" ht="15.75" customHeight="1">
      <c r="B136" s="93"/>
    </row>
    <row r="137" ht="15.75" customHeight="1">
      <c r="B137" s="93"/>
    </row>
    <row r="138" ht="15.75" customHeight="1">
      <c r="B138" s="93"/>
    </row>
    <row r="139" ht="15.75" customHeight="1">
      <c r="B139" s="93"/>
    </row>
    <row r="140" ht="15.75" customHeight="1">
      <c r="B140" s="93"/>
    </row>
    <row r="141" ht="15.75" customHeight="1">
      <c r="B141" s="93"/>
    </row>
    <row r="142" ht="15.75" customHeight="1">
      <c r="B142" s="93"/>
    </row>
    <row r="143" ht="15.75" customHeight="1">
      <c r="B143" s="93"/>
    </row>
    <row r="144" ht="15.75" customHeight="1">
      <c r="B144" s="93"/>
    </row>
    <row r="145" ht="15.75" customHeight="1">
      <c r="B145" s="93"/>
    </row>
    <row r="146" ht="15.75" customHeight="1">
      <c r="B146" s="93"/>
    </row>
    <row r="147" ht="15.75" customHeight="1">
      <c r="B147" s="93"/>
    </row>
    <row r="148" ht="15.75" customHeight="1">
      <c r="B148" s="93"/>
    </row>
    <row r="149" ht="15.75" customHeight="1">
      <c r="B149" s="93"/>
    </row>
    <row r="150" ht="15.75" customHeight="1">
      <c r="B150" s="93"/>
    </row>
    <row r="151" ht="15.75" customHeight="1">
      <c r="B151" s="93"/>
    </row>
    <row r="152" ht="15.75" customHeight="1">
      <c r="B152" s="93"/>
    </row>
    <row r="153" ht="15.75" customHeight="1">
      <c r="B153" s="93"/>
    </row>
    <row r="154" ht="15.75" customHeight="1">
      <c r="B154" s="93"/>
    </row>
    <row r="155" ht="15.75" customHeight="1">
      <c r="B155" s="93"/>
    </row>
    <row r="156" ht="15.75" customHeight="1">
      <c r="B156" s="93"/>
    </row>
    <row r="157" ht="15.75" customHeight="1">
      <c r="B157" s="93"/>
    </row>
    <row r="158" ht="15.75" customHeight="1">
      <c r="B158" s="93"/>
    </row>
    <row r="159" ht="15.75" customHeight="1">
      <c r="B159" s="93"/>
    </row>
    <row r="160" ht="15.75" customHeight="1">
      <c r="B160" s="93"/>
    </row>
    <row r="161" ht="15.75" customHeight="1">
      <c r="B161" s="93"/>
    </row>
    <row r="162" ht="15.75" customHeight="1">
      <c r="B162" s="93"/>
    </row>
    <row r="163" ht="15.75" customHeight="1">
      <c r="B163" s="93"/>
    </row>
    <row r="164" ht="15.75" customHeight="1">
      <c r="B164" s="93"/>
    </row>
    <row r="165" ht="15.75" customHeight="1">
      <c r="B165" s="93"/>
    </row>
    <row r="166" ht="15.75" customHeight="1">
      <c r="B166" s="93"/>
    </row>
    <row r="167" ht="15.75" customHeight="1">
      <c r="B167" s="93"/>
    </row>
    <row r="168" ht="15.75" customHeight="1">
      <c r="B168" s="93"/>
    </row>
    <row r="169" ht="15.75" customHeight="1">
      <c r="B169" s="93"/>
    </row>
    <row r="170" ht="15.75" customHeight="1">
      <c r="B170" s="93"/>
    </row>
    <row r="171" ht="15.75" customHeight="1">
      <c r="B171" s="93"/>
    </row>
    <row r="172" ht="15.75" customHeight="1">
      <c r="B172" s="93"/>
    </row>
    <row r="173" ht="15.75" customHeight="1">
      <c r="B173" s="93"/>
    </row>
    <row r="174" ht="15.75" customHeight="1">
      <c r="B174" s="93"/>
    </row>
    <row r="175" ht="15.75" customHeight="1">
      <c r="B175" s="93"/>
    </row>
    <row r="176" ht="15.75" customHeight="1">
      <c r="B176" s="93"/>
    </row>
    <row r="177" ht="15.75" customHeight="1">
      <c r="B177" s="93"/>
    </row>
    <row r="178" ht="15.75" customHeight="1">
      <c r="B178" s="93"/>
    </row>
    <row r="179" ht="15.75" customHeight="1">
      <c r="B179" s="93"/>
    </row>
    <row r="180" ht="15.75" customHeight="1">
      <c r="B180" s="93"/>
    </row>
    <row r="181" ht="15.75" customHeight="1">
      <c r="B181" s="93"/>
    </row>
    <row r="182" ht="15.75" customHeight="1">
      <c r="B182" s="93"/>
    </row>
    <row r="183" ht="15.75" customHeight="1">
      <c r="B183" s="93"/>
    </row>
    <row r="184" ht="15.75" customHeight="1">
      <c r="B184" s="93"/>
    </row>
    <row r="185" ht="15.75" customHeight="1">
      <c r="B185" s="93"/>
    </row>
    <row r="186" ht="15.75" customHeight="1">
      <c r="B186" s="93"/>
    </row>
    <row r="187" ht="15.75" customHeight="1">
      <c r="B187" s="93"/>
    </row>
    <row r="188" ht="15.75" customHeight="1">
      <c r="B188" s="93"/>
    </row>
    <row r="189" ht="15.75" customHeight="1">
      <c r="B189" s="93"/>
    </row>
    <row r="190" ht="15.75" customHeight="1">
      <c r="B190" s="93"/>
    </row>
    <row r="191" ht="15.75" customHeight="1">
      <c r="B191" s="93"/>
    </row>
    <row r="192" ht="15.75" customHeight="1">
      <c r="B192" s="93"/>
    </row>
    <row r="193" ht="15.75" customHeight="1">
      <c r="B193" s="93"/>
    </row>
    <row r="194" ht="15.75" customHeight="1">
      <c r="B194" s="93"/>
    </row>
    <row r="195" ht="15.75" customHeight="1">
      <c r="B195" s="93"/>
    </row>
    <row r="196" ht="15.75" customHeight="1">
      <c r="B196" s="93"/>
    </row>
    <row r="197" ht="15.75" customHeight="1">
      <c r="B197" s="93"/>
    </row>
    <row r="198" ht="15.75" customHeight="1">
      <c r="B198" s="93"/>
    </row>
    <row r="199" ht="15.75" customHeight="1">
      <c r="B199" s="93"/>
    </row>
    <row r="200" ht="15.75" customHeight="1">
      <c r="B200" s="93"/>
    </row>
    <row r="201" ht="15.75" customHeight="1">
      <c r="B201" s="93"/>
    </row>
    <row r="202" ht="15.75" customHeight="1">
      <c r="B202" s="93"/>
    </row>
    <row r="203" ht="15.75" customHeight="1">
      <c r="B203" s="93"/>
    </row>
    <row r="204" ht="15.75" customHeight="1">
      <c r="B204" s="93"/>
    </row>
    <row r="205" ht="15.75" customHeight="1">
      <c r="B205" s="93"/>
    </row>
    <row r="206" ht="15.75" customHeight="1">
      <c r="B206" s="93"/>
    </row>
    <row r="207" ht="15.75" customHeight="1">
      <c r="B207" s="93"/>
    </row>
    <row r="208" ht="15.75" customHeight="1">
      <c r="B208" s="93"/>
    </row>
    <row r="209" ht="15.75" customHeight="1">
      <c r="B209" s="93"/>
    </row>
    <row r="210" ht="15.75" customHeight="1">
      <c r="B210" s="93"/>
    </row>
    <row r="211" ht="15.75" customHeight="1">
      <c r="B211" s="93"/>
    </row>
    <row r="212" ht="15.75" customHeight="1">
      <c r="B212" s="93"/>
    </row>
    <row r="213" ht="15.75" customHeight="1">
      <c r="B213" s="93"/>
    </row>
    <row r="214" ht="15.75" customHeight="1">
      <c r="B214" s="93"/>
    </row>
    <row r="215" ht="15.75" customHeight="1">
      <c r="B215" s="93"/>
    </row>
    <row r="216" ht="15.75" customHeight="1">
      <c r="B216" s="93"/>
    </row>
    <row r="217" ht="15.75" customHeight="1">
      <c r="B217" s="93"/>
    </row>
    <row r="218" ht="15.75" customHeight="1">
      <c r="B218" s="93"/>
    </row>
    <row r="219" ht="15.75" customHeight="1">
      <c r="B219" s="93"/>
    </row>
    <row r="220" ht="15.75" customHeight="1">
      <c r="B220" s="93"/>
    </row>
    <row r="221" ht="15.75" customHeight="1">
      <c r="B221" s="93"/>
    </row>
    <row r="222" ht="15.75" customHeight="1">
      <c r="B222" s="93"/>
    </row>
    <row r="223" ht="15.75" customHeight="1">
      <c r="B223" s="93"/>
    </row>
    <row r="224" ht="15.75" customHeight="1">
      <c r="B224" s="93"/>
    </row>
    <row r="225" ht="15.75" customHeight="1">
      <c r="B225" s="93"/>
    </row>
    <row r="226" ht="15.75" customHeight="1">
      <c r="B226" s="93"/>
    </row>
    <row r="227" ht="15.75" customHeight="1">
      <c r="B227" s="93"/>
    </row>
    <row r="228" ht="15.75" customHeight="1">
      <c r="B228" s="93"/>
    </row>
    <row r="229" ht="15.75" customHeight="1">
      <c r="B229" s="93"/>
    </row>
    <row r="230" ht="15.75" customHeight="1">
      <c r="B230" s="93"/>
    </row>
    <row r="231" ht="15.75" customHeight="1">
      <c r="B231" s="93"/>
    </row>
    <row r="232" ht="15.75" customHeight="1">
      <c r="B232" s="93"/>
    </row>
    <row r="233" ht="15.75" customHeight="1">
      <c r="B233" s="93"/>
    </row>
    <row r="234" ht="15.75" customHeight="1">
      <c r="B234" s="93"/>
    </row>
    <row r="235" ht="15.75" customHeight="1">
      <c r="B235" s="93"/>
    </row>
    <row r="236" ht="15.75" customHeight="1">
      <c r="B236" s="93"/>
    </row>
    <row r="237" ht="15.75" customHeight="1">
      <c r="B237" s="93"/>
    </row>
    <row r="238" ht="15.75" customHeight="1">
      <c r="B238" s="93"/>
    </row>
    <row r="239" ht="15.75" customHeight="1">
      <c r="B239" s="93"/>
    </row>
    <row r="240" ht="15.75" customHeight="1">
      <c r="B240" s="93"/>
    </row>
    <row r="241" ht="15.75" customHeight="1">
      <c r="B241" s="93"/>
    </row>
    <row r="242" ht="15.75" customHeight="1">
      <c r="B242" s="93"/>
    </row>
    <row r="243" ht="15.75" customHeight="1">
      <c r="B243" s="93"/>
    </row>
    <row r="244" ht="15.75" customHeight="1">
      <c r="B244" s="93"/>
    </row>
    <row r="245" ht="15.75" customHeight="1">
      <c r="B245" s="93"/>
    </row>
    <row r="246" ht="15.75" customHeight="1">
      <c r="B246" s="93"/>
    </row>
    <row r="247" ht="15.75" customHeight="1">
      <c r="B247" s="93"/>
    </row>
    <row r="248" ht="15.75" customHeight="1">
      <c r="B248" s="93"/>
    </row>
    <row r="249" ht="15.75" customHeight="1">
      <c r="B249" s="93"/>
    </row>
    <row r="250" ht="15.75" customHeight="1">
      <c r="B250" s="93"/>
    </row>
    <row r="251" ht="15.75" customHeight="1">
      <c r="B251" s="93"/>
    </row>
    <row r="252" ht="15.75" customHeight="1">
      <c r="B252" s="93"/>
    </row>
    <row r="253" ht="15.75" customHeight="1">
      <c r="B253" s="93"/>
    </row>
    <row r="254" ht="15.75" customHeight="1">
      <c r="B254" s="93"/>
    </row>
    <row r="255" ht="15.75" customHeight="1">
      <c r="B255" s="93"/>
    </row>
    <row r="256" ht="15.75" customHeight="1">
      <c r="B256" s="93"/>
    </row>
    <row r="257" ht="15.75" customHeight="1">
      <c r="B257" s="93"/>
    </row>
    <row r="258" ht="15.75" customHeight="1">
      <c r="B258" s="93"/>
    </row>
    <row r="259" ht="15.75" customHeight="1">
      <c r="B259" s="93"/>
    </row>
    <row r="260" ht="15.75" customHeight="1">
      <c r="B260" s="93"/>
    </row>
    <row r="261" ht="15.75" customHeight="1">
      <c r="B261" s="93"/>
    </row>
    <row r="262" ht="15.75" customHeight="1">
      <c r="B262" s="93"/>
    </row>
    <row r="263" ht="15.75" customHeight="1">
      <c r="B263" s="93"/>
    </row>
    <row r="264" ht="15.75" customHeight="1">
      <c r="B264" s="93"/>
    </row>
    <row r="265" ht="15.75" customHeight="1">
      <c r="B265" s="93"/>
    </row>
    <row r="266" ht="15.75" customHeight="1">
      <c r="B266" s="93"/>
    </row>
    <row r="267" ht="15.75" customHeight="1">
      <c r="B267" s="93"/>
    </row>
    <row r="268" ht="15.75" customHeight="1">
      <c r="B268" s="93"/>
    </row>
    <row r="269" ht="15.75" customHeight="1">
      <c r="B269" s="93"/>
    </row>
    <row r="270" ht="15.75" customHeight="1">
      <c r="B270" s="93"/>
    </row>
    <row r="271" ht="15.75" customHeight="1">
      <c r="B271" s="93"/>
    </row>
    <row r="272" ht="15.75" customHeight="1">
      <c r="B272" s="93"/>
    </row>
    <row r="273" ht="15.75" customHeight="1">
      <c r="B273" s="93"/>
    </row>
    <row r="274" ht="15.75" customHeight="1">
      <c r="B274" s="93"/>
    </row>
    <row r="275" ht="15.75" customHeight="1">
      <c r="B275" s="93"/>
    </row>
    <row r="276" ht="15.75" customHeight="1">
      <c r="B276" s="93"/>
    </row>
    <row r="277" ht="15.75" customHeight="1">
      <c r="B277" s="93"/>
    </row>
    <row r="278" ht="15.75" customHeight="1">
      <c r="B278" s="93"/>
    </row>
    <row r="279" ht="15.75" customHeight="1">
      <c r="B279" s="93"/>
    </row>
    <row r="280" ht="15.75" customHeight="1">
      <c r="B280" s="93"/>
    </row>
    <row r="281" ht="15.75" customHeight="1">
      <c r="B281" s="93"/>
    </row>
    <row r="282" ht="15.75" customHeight="1">
      <c r="B282" s="93"/>
    </row>
    <row r="283" ht="15.75" customHeight="1">
      <c r="B283" s="93"/>
    </row>
    <row r="284" ht="15.75" customHeight="1">
      <c r="B284" s="93"/>
    </row>
    <row r="285" ht="15.75" customHeight="1">
      <c r="B285" s="93"/>
    </row>
    <row r="286" ht="15.75" customHeight="1">
      <c r="B286" s="93"/>
    </row>
    <row r="287" ht="15.75" customHeight="1">
      <c r="B287" s="93"/>
    </row>
    <row r="288" ht="15.75" customHeight="1">
      <c r="B288" s="93"/>
    </row>
    <row r="289" ht="15.75" customHeight="1">
      <c r="B289" s="93"/>
    </row>
    <row r="290" ht="15.75" customHeight="1">
      <c r="B290" s="93"/>
    </row>
    <row r="291" ht="15.75" customHeight="1">
      <c r="B291" s="93"/>
    </row>
    <row r="292" ht="15.75" customHeight="1">
      <c r="B292" s="93"/>
    </row>
    <row r="293" ht="15.75" customHeight="1">
      <c r="B293" s="93"/>
    </row>
    <row r="294" ht="15.75" customHeight="1">
      <c r="B294" s="93"/>
    </row>
    <row r="295" ht="15.75" customHeight="1">
      <c r="B295" s="93"/>
    </row>
    <row r="296" ht="15.75" customHeight="1">
      <c r="B296" s="93"/>
    </row>
    <row r="297" ht="15.75" customHeight="1">
      <c r="B297" s="93"/>
    </row>
    <row r="298" ht="15.75" customHeight="1">
      <c r="B298" s="93"/>
    </row>
    <row r="299" ht="15.75" customHeight="1">
      <c r="B299" s="93"/>
    </row>
    <row r="300" ht="15.75" customHeight="1">
      <c r="B300" s="93"/>
    </row>
    <row r="301" ht="15.75" customHeight="1">
      <c r="B301" s="93"/>
    </row>
    <row r="302" ht="15.75" customHeight="1">
      <c r="B302" s="93"/>
    </row>
    <row r="303" ht="15.75" customHeight="1">
      <c r="B303" s="93"/>
    </row>
    <row r="304" ht="15.75" customHeight="1">
      <c r="B304" s="93"/>
    </row>
    <row r="305" ht="15.75" customHeight="1">
      <c r="B305" s="93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0">
    <mergeCell ref="AM2:AQ2"/>
    <mergeCell ref="AR2:AR4"/>
    <mergeCell ref="AM3:AQ3"/>
    <mergeCell ref="X3:AB3"/>
    <mergeCell ref="AC3:AG3"/>
    <mergeCell ref="A1:AX1"/>
    <mergeCell ref="A2:A4"/>
    <mergeCell ref="B2:B4"/>
    <mergeCell ref="C2:C4"/>
    <mergeCell ref="D2:H2"/>
    <mergeCell ref="I2:M2"/>
    <mergeCell ref="N2:R2"/>
    <mergeCell ref="AH3:AL3"/>
    <mergeCell ref="N3:R3"/>
    <mergeCell ref="S3:W3"/>
    <mergeCell ref="D3:H3"/>
    <mergeCell ref="I3:M3"/>
    <mergeCell ref="B91:C91"/>
    <mergeCell ref="D91:H91"/>
    <mergeCell ref="I91:M91"/>
    <mergeCell ref="N91:R91"/>
    <mergeCell ref="S91:W91"/>
    <mergeCell ref="I94:M94"/>
    <mergeCell ref="N94:R94"/>
    <mergeCell ref="B93:C93"/>
    <mergeCell ref="D93:H93"/>
    <mergeCell ref="I93:M93"/>
    <mergeCell ref="N93:R93"/>
    <mergeCell ref="S93:W93"/>
    <mergeCell ref="D94:H94"/>
    <mergeCell ref="S94:W94"/>
    <mergeCell ref="C99:E99"/>
    <mergeCell ref="C100:E100"/>
    <mergeCell ref="C101:E101"/>
    <mergeCell ref="C102:E102"/>
    <mergeCell ref="C103:E103"/>
    <mergeCell ref="C104:E104"/>
    <mergeCell ref="V105:X105"/>
    <mergeCell ref="B94:C94"/>
    <mergeCell ref="B95:C95"/>
    <mergeCell ref="D95:H95"/>
    <mergeCell ref="I95:M95"/>
    <mergeCell ref="N95:R95"/>
    <mergeCell ref="S95:W95"/>
    <mergeCell ref="B97:E98"/>
    <mergeCell ref="AC94:AG94"/>
    <mergeCell ref="AH94:AL94"/>
    <mergeCell ref="X94:AB94"/>
    <mergeCell ref="X95:AB95"/>
    <mergeCell ref="AC95:AG95"/>
    <mergeCell ref="AH95:AL95"/>
    <mergeCell ref="AM95:AQ95"/>
    <mergeCell ref="AH92:AL92"/>
    <mergeCell ref="AM92:AQ92"/>
    <mergeCell ref="X93:AB93"/>
    <mergeCell ref="AC93:AG93"/>
    <mergeCell ref="AH93:AL93"/>
    <mergeCell ref="AM93:AQ93"/>
    <mergeCell ref="AM94:AQ94"/>
    <mergeCell ref="S2:W2"/>
    <mergeCell ref="X2:AB2"/>
    <mergeCell ref="AC2:AG2"/>
    <mergeCell ref="AH2:AL2"/>
    <mergeCell ref="AS2:AS4"/>
    <mergeCell ref="AT2:AT4"/>
    <mergeCell ref="AU2:AU4"/>
    <mergeCell ref="AV2:AV4"/>
    <mergeCell ref="AW2:AW4"/>
    <mergeCell ref="AX2:AX4"/>
    <mergeCell ref="X91:AB91"/>
    <mergeCell ref="AC91:AG91"/>
    <mergeCell ref="AH91:AL91"/>
    <mergeCell ref="AM91:AQ91"/>
    <mergeCell ref="B92:C92"/>
    <mergeCell ref="D92:H92"/>
    <mergeCell ref="I92:M92"/>
    <mergeCell ref="N92:R92"/>
    <mergeCell ref="S92:W92"/>
    <mergeCell ref="X92:AB92"/>
    <mergeCell ref="AC92:AG92"/>
  </mergeCells>
  <conditionalFormatting sqref="AX5:AX89">
    <cfRule type="containsText" dxfId="0" priority="1" operator="containsText" text="FAIL">
      <formula>NOT(ISERROR(SEARCH(("FAIL"),(AX5))))</formula>
    </cfRule>
  </conditionalFormatting>
  <conditionalFormatting sqref="J88">
    <cfRule type="colorScale" priority="2">
      <colorScale>
        <cfvo type="min"/>
        <cfvo type="max"/>
        <color rgb="FF57BB8A"/>
        <color rgb="FFFFFFFF"/>
      </colorScale>
    </cfRule>
  </conditionalFormatting>
  <conditionalFormatting sqref="J88">
    <cfRule type="notContainsBlanks" dxfId="1" priority="3">
      <formula>LEN(TRIM(J88))&gt;0</formula>
    </cfRule>
  </conditionalFormatting>
  <conditionalFormatting sqref="G4:H4">
    <cfRule type="colorScale" priority="4">
      <colorScale>
        <cfvo type="min"/>
        <cfvo type="max"/>
        <color rgb="FF57BB8A"/>
        <color rgb="FFFFFFFF"/>
      </colorScale>
    </cfRule>
  </conditionalFormatting>
  <hyperlinks>
    <hyperlink r:id="rId1" ref="A2"/>
  </hyperlinks>
  <printOptions gridLines="1" horizontalCentered="1"/>
  <pageMargins bottom="0.0" footer="0.0" header="0.0" left="0.1" right="0.1" top="0.1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75"/>
    <col customWidth="1" min="3" max="3" width="25.63"/>
    <col customWidth="1" min="4" max="4" width="4.88"/>
    <col customWidth="1" min="5" max="5" width="4.13"/>
    <col customWidth="1" min="6" max="6" width="4.0"/>
    <col customWidth="1" min="7" max="7" width="4.25"/>
    <col customWidth="1" min="8" max="9" width="4.38"/>
    <col customWidth="1" min="10" max="10" width="4.5"/>
    <col customWidth="1" min="11" max="11" width="4.63"/>
    <col customWidth="1" min="12" max="12" width="4.38"/>
    <col customWidth="1" min="13" max="13" width="4.75"/>
    <col customWidth="1" min="14" max="14" width="3.88"/>
    <col customWidth="1" min="15" max="15" width="4.75"/>
    <col customWidth="1" min="16" max="16" width="5.0"/>
    <col customWidth="1" min="17" max="17" width="4.13"/>
    <col customWidth="1" min="18" max="18" width="4.63"/>
    <col customWidth="1" min="19" max="19" width="4.0"/>
    <col customWidth="1" min="20" max="21" width="4.63"/>
    <col customWidth="1" min="22" max="22" width="4.13"/>
    <col customWidth="1" min="23" max="23" width="4.63"/>
    <col customWidth="1" min="24" max="24" width="4.0"/>
    <col customWidth="1" min="25" max="25" width="4.5"/>
    <col customWidth="1" min="26" max="26" width="4.88"/>
    <col customWidth="1" min="27" max="27" width="4.25"/>
    <col customWidth="1" min="28" max="28" width="4.88"/>
    <col customWidth="1" min="29" max="29" width="3.88"/>
    <col customWidth="1" min="30" max="30" width="4.88"/>
    <col customWidth="1" min="31" max="31" width="4.75"/>
    <col customWidth="1" min="32" max="32" width="4.5"/>
    <col customWidth="1" min="33" max="33" width="4.25"/>
    <col customWidth="1" min="34" max="34" width="4.63"/>
    <col customWidth="1" min="35" max="35" width="4.5"/>
    <col customWidth="1" min="36" max="36" width="5.38"/>
    <col customWidth="1" min="37" max="37" width="4.63"/>
    <col customWidth="1" min="38" max="38" width="5.13"/>
    <col customWidth="1" min="39" max="39" width="4.25"/>
    <col customWidth="1" min="40" max="40" width="4.75"/>
    <col customWidth="1" min="41" max="41" width="4.88"/>
    <col customWidth="1" min="42" max="42" width="3.88"/>
    <col customWidth="1" min="43" max="43" width="4.75"/>
    <col customWidth="1" min="44" max="44" width="7.5"/>
    <col customWidth="1" min="45" max="46" width="6.0"/>
    <col customWidth="1" min="47" max="47" width="5.75"/>
    <col customWidth="1" hidden="1" min="48" max="48" width="8.38"/>
    <col customWidth="1" hidden="1" min="49" max="49" width="9.13"/>
    <col customWidth="1" min="50" max="50" width="8.38"/>
  </cols>
  <sheetData>
    <row r="1" ht="15.75" customHeight="1">
      <c r="A1" s="94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8"/>
    </row>
    <row r="2" ht="15.75" customHeight="1">
      <c r="A2" s="95" t="s">
        <v>1</v>
      </c>
      <c r="B2" s="4" t="s">
        <v>2</v>
      </c>
      <c r="C2" s="5" t="s">
        <v>3</v>
      </c>
      <c r="D2" s="96" t="s">
        <v>211</v>
      </c>
      <c r="E2" s="7"/>
      <c r="F2" s="7"/>
      <c r="G2" s="7"/>
      <c r="H2" s="8"/>
      <c r="I2" s="10" t="s">
        <v>212</v>
      </c>
      <c r="J2" s="7"/>
      <c r="K2" s="7"/>
      <c r="L2" s="7"/>
      <c r="M2" s="8"/>
      <c r="N2" s="10" t="s">
        <v>213</v>
      </c>
      <c r="O2" s="7"/>
      <c r="P2" s="7"/>
      <c r="Q2" s="7"/>
      <c r="R2" s="8"/>
      <c r="S2" s="10" t="s">
        <v>214</v>
      </c>
      <c r="T2" s="7"/>
      <c r="U2" s="7"/>
      <c r="V2" s="7"/>
      <c r="W2" s="8"/>
      <c r="X2" s="10" t="s">
        <v>215</v>
      </c>
      <c r="Y2" s="7"/>
      <c r="Z2" s="7"/>
      <c r="AA2" s="7"/>
      <c r="AB2" s="8"/>
      <c r="AC2" s="96" t="s">
        <v>216</v>
      </c>
      <c r="AD2" s="7"/>
      <c r="AE2" s="7"/>
      <c r="AF2" s="7"/>
      <c r="AG2" s="8"/>
      <c r="AH2" s="97" t="s">
        <v>217</v>
      </c>
      <c r="AI2" s="98"/>
      <c r="AJ2" s="98"/>
      <c r="AK2" s="98"/>
      <c r="AL2" s="99"/>
      <c r="AM2" s="97" t="s">
        <v>218</v>
      </c>
      <c r="AN2" s="98"/>
      <c r="AO2" s="98"/>
      <c r="AP2" s="98"/>
      <c r="AQ2" s="99"/>
      <c r="AR2" s="100" t="s">
        <v>12</v>
      </c>
      <c r="AS2" s="100" t="s">
        <v>13</v>
      </c>
      <c r="AT2" s="101" t="s">
        <v>219</v>
      </c>
      <c r="AU2" s="101" t="s">
        <v>15</v>
      </c>
      <c r="AV2" s="100"/>
      <c r="AW2" s="100"/>
      <c r="AX2" s="100" t="s">
        <v>16</v>
      </c>
    </row>
    <row r="3" ht="15.75" customHeight="1">
      <c r="A3" s="15"/>
      <c r="B3" s="16"/>
      <c r="C3" s="15"/>
      <c r="D3" s="102" t="s">
        <v>17</v>
      </c>
      <c r="E3" s="2"/>
      <c r="F3" s="2"/>
      <c r="G3" s="2"/>
      <c r="H3" s="12"/>
      <c r="I3" s="103" t="s">
        <v>220</v>
      </c>
      <c r="J3" s="2"/>
      <c r="K3" s="2"/>
      <c r="L3" s="2"/>
      <c r="M3" s="12"/>
      <c r="N3" s="103" t="s">
        <v>221</v>
      </c>
      <c r="O3" s="2"/>
      <c r="P3" s="2"/>
      <c r="Q3" s="2"/>
      <c r="R3" s="12"/>
      <c r="S3" s="103" t="s">
        <v>20</v>
      </c>
      <c r="T3" s="2"/>
      <c r="U3" s="2"/>
      <c r="V3" s="2"/>
      <c r="W3" s="12"/>
      <c r="X3" s="104" t="s">
        <v>222</v>
      </c>
      <c r="Y3" s="7"/>
      <c r="Z3" s="7"/>
      <c r="AA3" s="7"/>
      <c r="AB3" s="8"/>
      <c r="AC3" s="102" t="s">
        <v>223</v>
      </c>
      <c r="AD3" s="2"/>
      <c r="AE3" s="2"/>
      <c r="AF3" s="2"/>
      <c r="AG3" s="12"/>
      <c r="AH3" s="105" t="s">
        <v>224</v>
      </c>
      <c r="AI3" s="106"/>
      <c r="AJ3" s="106"/>
      <c r="AK3" s="106"/>
      <c r="AL3" s="107"/>
      <c r="AM3" s="105" t="s">
        <v>225</v>
      </c>
      <c r="AN3" s="106"/>
      <c r="AO3" s="106"/>
      <c r="AP3" s="106"/>
      <c r="AQ3" s="107"/>
      <c r="AR3" s="18"/>
      <c r="AS3" s="18"/>
      <c r="AT3" s="18"/>
      <c r="AU3" s="18"/>
      <c r="AV3" s="18"/>
      <c r="AW3" s="18"/>
      <c r="AX3" s="18"/>
    </row>
    <row r="4" ht="15.75" customHeight="1">
      <c r="A4" s="22"/>
      <c r="B4" s="23"/>
      <c r="C4" s="22"/>
      <c r="D4" s="108" t="s">
        <v>24</v>
      </c>
      <c r="E4" s="108" t="s">
        <v>25</v>
      </c>
      <c r="F4" s="108" t="s">
        <v>26</v>
      </c>
      <c r="G4" s="109" t="s">
        <v>27</v>
      </c>
      <c r="H4" s="109" t="s">
        <v>14</v>
      </c>
      <c r="I4" s="110" t="s">
        <v>24</v>
      </c>
      <c r="J4" s="110" t="s">
        <v>25</v>
      </c>
      <c r="K4" s="111" t="s">
        <v>26</v>
      </c>
      <c r="L4" s="112" t="s">
        <v>27</v>
      </c>
      <c r="M4" s="109" t="s">
        <v>14</v>
      </c>
      <c r="N4" s="110" t="s">
        <v>24</v>
      </c>
      <c r="O4" s="110" t="s">
        <v>25</v>
      </c>
      <c r="P4" s="111" t="s">
        <v>26</v>
      </c>
      <c r="Q4" s="112" t="s">
        <v>27</v>
      </c>
      <c r="R4" s="109" t="s">
        <v>14</v>
      </c>
      <c r="S4" s="110" t="s">
        <v>24</v>
      </c>
      <c r="T4" s="110" t="s">
        <v>25</v>
      </c>
      <c r="U4" s="110" t="s">
        <v>26</v>
      </c>
      <c r="V4" s="109" t="s">
        <v>27</v>
      </c>
      <c r="W4" s="109" t="s">
        <v>14</v>
      </c>
      <c r="X4" s="110" t="s">
        <v>24</v>
      </c>
      <c r="Y4" s="110" t="s">
        <v>25</v>
      </c>
      <c r="Z4" s="110" t="s">
        <v>26</v>
      </c>
      <c r="AA4" s="109" t="s">
        <v>27</v>
      </c>
      <c r="AB4" s="109" t="s">
        <v>14</v>
      </c>
      <c r="AC4" s="110" t="s">
        <v>24</v>
      </c>
      <c r="AD4" s="110" t="s">
        <v>25</v>
      </c>
      <c r="AE4" s="111" t="s">
        <v>26</v>
      </c>
      <c r="AF4" s="112" t="s">
        <v>27</v>
      </c>
      <c r="AG4" s="109" t="s">
        <v>14</v>
      </c>
      <c r="AH4" s="108" t="s">
        <v>24</v>
      </c>
      <c r="AI4" s="108" t="s">
        <v>25</v>
      </c>
      <c r="AJ4" s="108" t="s">
        <v>26</v>
      </c>
      <c r="AK4" s="109" t="s">
        <v>27</v>
      </c>
      <c r="AL4" s="109" t="s">
        <v>14</v>
      </c>
      <c r="AM4" s="110" t="s">
        <v>24</v>
      </c>
      <c r="AN4" s="110" t="s">
        <v>25</v>
      </c>
      <c r="AO4" s="110" t="s">
        <v>26</v>
      </c>
      <c r="AP4" s="109" t="s">
        <v>27</v>
      </c>
      <c r="AQ4" s="109" t="s">
        <v>14</v>
      </c>
      <c r="AR4" s="12"/>
      <c r="AS4" s="12"/>
      <c r="AT4" s="12"/>
      <c r="AU4" s="12"/>
      <c r="AV4" s="12"/>
      <c r="AW4" s="12"/>
      <c r="AX4" s="12"/>
    </row>
    <row r="5" ht="15.75" customHeight="1">
      <c r="A5" s="113">
        <v>1.0</v>
      </c>
      <c r="B5" s="114" t="s">
        <v>226</v>
      </c>
      <c r="C5" s="115" t="s">
        <v>227</v>
      </c>
      <c r="D5" s="116">
        <v>35.0</v>
      </c>
      <c r="E5" s="116">
        <v>37.0</v>
      </c>
      <c r="F5" s="117">
        <f t="shared" ref="F5:F108" si="1">SUM(D5+E5)</f>
        <v>72</v>
      </c>
      <c r="G5" s="118" t="str">
        <f t="shared" ref="G5:G32" si="2">if(F5&gt;=90,"10",if(F5&gt;=80,"9",if(F5&gt;=70,"8",if(F5&gt;=60,"7",if(F5&gt;=55,"6",if(F5&gt;=50,"5",if(F5&gt;=40,"4",if(F5&lt;40,"0"))))))))</f>
        <v>8</v>
      </c>
      <c r="H5" s="119">
        <f t="shared" ref="H5:H108" si="3">G5*4</f>
        <v>32</v>
      </c>
      <c r="I5" s="120">
        <v>42.0</v>
      </c>
      <c r="J5" s="121">
        <v>34.0</v>
      </c>
      <c r="K5" s="122">
        <f t="shared" ref="K5:K108" si="4">sum(I5:J5)</f>
        <v>76</v>
      </c>
      <c r="L5" s="123" t="str">
        <f t="shared" ref="L5:L108" si="5">if(K5&gt;=90,"10",if(K5&gt;=80,"9",if(K5&gt;=70,"8",if(K5&gt;=60,"7",if(K5&gt;=55,"6",if(K5&gt;=50,"5",if(K5&gt;=40,"4",if(K5&lt;40,"0"))))))))</f>
        <v>8</v>
      </c>
      <c r="M5" s="124">
        <f t="shared" ref="M5:M108" si="6">L5*4</f>
        <v>32</v>
      </c>
      <c r="N5" s="120">
        <v>35.0</v>
      </c>
      <c r="O5" s="125">
        <v>30.0</v>
      </c>
      <c r="P5" s="122">
        <f t="shared" ref="P5:P108" si="7">sum(N5:O5)</f>
        <v>65</v>
      </c>
      <c r="Q5" s="123" t="str">
        <f t="shared" ref="Q5:Q108" si="8">if(P5&gt;=90,"10",if(P5&gt;=80,"9",if(P5&gt;=70,"8",if(P5&gt;=60,"7",if(P5&gt;=55,"6",if(P5&gt;=50,"5",if(P5&gt;=40,"4",if(P5&lt;40,"0"))))))))</f>
        <v>7</v>
      </c>
      <c r="R5" s="126">
        <f t="shared" ref="R5:R108" si="9">Q5*3</f>
        <v>21</v>
      </c>
      <c r="S5" s="120">
        <v>34.0</v>
      </c>
      <c r="T5" s="125">
        <v>24.0</v>
      </c>
      <c r="U5" s="117">
        <f t="shared" ref="U5:U108" si="10">SUM(S5+T5)</f>
        <v>58</v>
      </c>
      <c r="V5" s="127" t="str">
        <f t="shared" ref="V5:V108" si="11">if(U5&gt;=90,"10",if(U5&gt;=80,"9",if(U5&gt;=70,"8",if(U5&gt;=60,"7",if(U5&gt;=55,"6",if(U5&gt;=50,"5",if(U5&gt;=40,"4",if(U5&lt;40,"0"))))))))</f>
        <v>6</v>
      </c>
      <c r="W5" s="126">
        <f t="shared" ref="W5:W108" si="12">V5*1</f>
        <v>6</v>
      </c>
      <c r="X5" s="128">
        <v>45.0</v>
      </c>
      <c r="Y5" s="117">
        <v>23.0</v>
      </c>
      <c r="Z5" s="117">
        <f t="shared" ref="Z5:Z108" si="13">SUM(X5+Y5)</f>
        <v>68</v>
      </c>
      <c r="AA5" s="127" t="str">
        <f t="shared" ref="AA5:AA108" si="14">if(Z5&gt;=90,"10",if(Z5&gt;=80,"9",if(Z5&gt;=70,"8",if(Z5&gt;=60,"7",if(Z5&gt;=55,"6",if(Z5&gt;=50,"5",if(Z5&gt;=40,"4",if(Z5&lt;40,"0"))))))))</f>
        <v>7</v>
      </c>
      <c r="AB5" s="129">
        <f t="shared" ref="AB5:AB108" si="15">AA5*1</f>
        <v>7</v>
      </c>
      <c r="AC5" s="120">
        <v>38.0</v>
      </c>
      <c r="AD5" s="125">
        <v>21.0</v>
      </c>
      <c r="AE5" s="122">
        <f t="shared" ref="AE5:AE108" si="16">SUM(AC5:AD5)</f>
        <v>59</v>
      </c>
      <c r="AF5" s="130" t="str">
        <f t="shared" ref="AF5:AF108" si="17">if(AE5&gt;=90,"10",if(AE5&gt;=80,"9",if(AE5&gt;=70,"8",if(AE5&gt;=60,"7",if(AE5&gt;=55,"6",if(AE5&gt;=50,"5",if(AE5&gt;=40,"4",if(AE5&lt;40,"0"))))))))</f>
        <v>6</v>
      </c>
      <c r="AG5" s="131">
        <f t="shared" ref="AG5:AG108" si="18">AF5*1</f>
        <v>6</v>
      </c>
      <c r="AH5" s="128">
        <v>37.0</v>
      </c>
      <c r="AI5" s="117">
        <v>18.0</v>
      </c>
      <c r="AJ5" s="117">
        <f t="shared" ref="AJ5:AJ108" si="19">SUM(AH5+AI5)</f>
        <v>55</v>
      </c>
      <c r="AK5" s="127" t="str">
        <f t="shared" ref="AK5:AK19" si="20">if(AJ5&gt;=90,"10",if(AJ5&gt;=80,"9",if(AJ5&gt;=70,"8",if(AJ5&gt;=60,"7",if(AJ5&gt;=55,"6",if(AJ5&gt;=50,"5",if(AJ5&gt;=40,"4",if(AJ5&lt;40,"0"))))))))</f>
        <v>6</v>
      </c>
      <c r="AL5" s="129">
        <f t="shared" ref="AL5:AL108" si="21">AK5*3</f>
        <v>18</v>
      </c>
      <c r="AM5" s="128">
        <v>40.0</v>
      </c>
      <c r="AN5" s="117">
        <v>21.0</v>
      </c>
      <c r="AO5" s="117">
        <f t="shared" ref="AO5:AO108" si="22">sum(AM5:AN5)</f>
        <v>61</v>
      </c>
      <c r="AP5" s="127" t="str">
        <f t="shared" ref="AP5:AP40" si="23">if(AO5&gt;=90,"10",if(AO5&gt;=80,"9",if(AO5&gt;=70,"8",if(AO5&gt;=60,"7",if(AO5&gt;=55,"6",if(AO5&gt;=50,"5",if(AO5&gt;=40,"4",if(AO5&lt;40,"0"))))))))</f>
        <v>7</v>
      </c>
      <c r="AQ5" s="132">
        <f t="shared" ref="AQ5:AQ108" si="24">AP5*3</f>
        <v>21</v>
      </c>
      <c r="AR5" s="133">
        <f t="shared" ref="AR5:AR108" si="25">SUM(F5+K5+P5+U5+Z5+AE5+AJ5+AO5)</f>
        <v>514</v>
      </c>
      <c r="AS5" s="133">
        <f t="shared" ref="AS5:AS108" si="26">ROUNDUP(AR5/800*100,2)</f>
        <v>64.25</v>
      </c>
      <c r="AT5" s="134">
        <f t="shared" ref="AT5:AT108" si="27">H5+M5+R5+W5+AB5+AG5+AL5+AQ5</f>
        <v>143</v>
      </c>
      <c r="AU5" s="134">
        <f t="shared" ref="AU5:AU108" si="28">AT5/20</f>
        <v>7.15</v>
      </c>
      <c r="AV5" s="38" t="str">
        <f t="shared" ref="AV5:AV108" si="29">IF((OR(E5&lt;18,F5&lt;40,J5&lt;18,K5&lt;40,O5&lt;18,P5&lt;40,T5&lt;18,U5&lt;40,Y5&lt;18,Z5&lt;40,AD5&lt;18,AE5&lt;40,AI5&lt;18,AJ5&lt;40,AN5&lt;18,AO5&lt;40)),"FAIL","PASS")</f>
        <v>PASS</v>
      </c>
      <c r="AW5" s="38" t="str">
        <f t="shared" ref="AW5:AW108" si="30">IF(AS5&gt;69.44,"FCD",IF(AS5&gt;59.66,"FC","SC"))</f>
        <v>FC</v>
      </c>
      <c r="AX5" s="38" t="str">
        <f t="shared" ref="AX5:AX108" si="31">IF(AV5="FAIL",AV5,AW5)</f>
        <v>FC</v>
      </c>
    </row>
    <row r="6" ht="15.75" customHeight="1">
      <c r="A6" s="113">
        <v>2.0</v>
      </c>
      <c r="B6" s="135" t="s">
        <v>228</v>
      </c>
      <c r="C6" s="136" t="s">
        <v>229</v>
      </c>
      <c r="D6" s="116">
        <v>30.0</v>
      </c>
      <c r="E6" s="116">
        <v>25.0</v>
      </c>
      <c r="F6" s="122">
        <f t="shared" si="1"/>
        <v>55</v>
      </c>
      <c r="G6" s="118" t="str">
        <f t="shared" si="2"/>
        <v>6</v>
      </c>
      <c r="H6" s="119">
        <f t="shared" si="3"/>
        <v>24</v>
      </c>
      <c r="I6" s="137">
        <v>34.0</v>
      </c>
      <c r="J6" s="122">
        <v>25.0</v>
      </c>
      <c r="K6" s="122">
        <f t="shared" si="4"/>
        <v>59</v>
      </c>
      <c r="L6" s="123" t="str">
        <f t="shared" si="5"/>
        <v>6</v>
      </c>
      <c r="M6" s="138">
        <f t="shared" si="6"/>
        <v>24</v>
      </c>
      <c r="N6" s="137">
        <v>37.0</v>
      </c>
      <c r="O6" s="139">
        <v>46.0</v>
      </c>
      <c r="P6" s="122">
        <f t="shared" si="7"/>
        <v>83</v>
      </c>
      <c r="Q6" s="123" t="str">
        <f t="shared" si="8"/>
        <v>9</v>
      </c>
      <c r="R6" s="140">
        <f t="shared" si="9"/>
        <v>27</v>
      </c>
      <c r="S6" s="137">
        <v>35.0</v>
      </c>
      <c r="T6" s="139">
        <v>23.0</v>
      </c>
      <c r="U6" s="122">
        <f t="shared" si="10"/>
        <v>58</v>
      </c>
      <c r="V6" s="123" t="str">
        <f t="shared" si="11"/>
        <v>6</v>
      </c>
      <c r="W6" s="140">
        <f t="shared" si="12"/>
        <v>6</v>
      </c>
      <c r="X6" s="137">
        <v>48.0</v>
      </c>
      <c r="Y6" s="122">
        <v>28.0</v>
      </c>
      <c r="Z6" s="122">
        <f t="shared" si="13"/>
        <v>76</v>
      </c>
      <c r="AA6" s="127" t="str">
        <f t="shared" si="14"/>
        <v>8</v>
      </c>
      <c r="AB6" s="138">
        <f t="shared" si="15"/>
        <v>8</v>
      </c>
      <c r="AC6" s="137">
        <v>36.0</v>
      </c>
      <c r="AD6" s="139">
        <v>20.0</v>
      </c>
      <c r="AE6" s="122">
        <f t="shared" si="16"/>
        <v>56</v>
      </c>
      <c r="AF6" s="130" t="str">
        <f t="shared" si="17"/>
        <v>6</v>
      </c>
      <c r="AG6" s="141">
        <f t="shared" si="18"/>
        <v>6</v>
      </c>
      <c r="AH6" s="137">
        <v>33.0</v>
      </c>
      <c r="AI6" s="122">
        <v>20.0</v>
      </c>
      <c r="AJ6" s="122">
        <f t="shared" si="19"/>
        <v>53</v>
      </c>
      <c r="AK6" s="127" t="str">
        <f t="shared" si="20"/>
        <v>5</v>
      </c>
      <c r="AL6" s="129">
        <f t="shared" si="21"/>
        <v>15</v>
      </c>
      <c r="AM6" s="137">
        <v>38.0</v>
      </c>
      <c r="AN6" s="122">
        <v>18.0</v>
      </c>
      <c r="AO6" s="122">
        <f t="shared" si="22"/>
        <v>56</v>
      </c>
      <c r="AP6" s="127" t="str">
        <f t="shared" si="23"/>
        <v>6</v>
      </c>
      <c r="AQ6" s="132">
        <f t="shared" si="24"/>
        <v>18</v>
      </c>
      <c r="AR6" s="133">
        <f t="shared" si="25"/>
        <v>496</v>
      </c>
      <c r="AS6" s="133">
        <f t="shared" si="26"/>
        <v>62</v>
      </c>
      <c r="AT6" s="134">
        <f t="shared" si="27"/>
        <v>128</v>
      </c>
      <c r="AU6" s="134">
        <f t="shared" si="28"/>
        <v>6.4</v>
      </c>
      <c r="AV6" s="38" t="str">
        <f t="shared" si="29"/>
        <v>PASS</v>
      </c>
      <c r="AW6" s="38" t="str">
        <f t="shared" si="30"/>
        <v>FC</v>
      </c>
      <c r="AX6" s="38" t="str">
        <f t="shared" si="31"/>
        <v>FC</v>
      </c>
    </row>
    <row r="7" ht="15.75" customHeight="1">
      <c r="A7" s="113">
        <v>3.0</v>
      </c>
      <c r="B7" s="135" t="s">
        <v>230</v>
      </c>
      <c r="C7" s="136" t="s">
        <v>231</v>
      </c>
      <c r="D7" s="116">
        <v>31.0</v>
      </c>
      <c r="E7" s="116">
        <v>18.0</v>
      </c>
      <c r="F7" s="122">
        <f t="shared" si="1"/>
        <v>49</v>
      </c>
      <c r="G7" s="118" t="str">
        <f t="shared" si="2"/>
        <v>4</v>
      </c>
      <c r="H7" s="119">
        <f t="shared" si="3"/>
        <v>16</v>
      </c>
      <c r="I7" s="137">
        <v>28.0</v>
      </c>
      <c r="J7" s="122">
        <v>26.0</v>
      </c>
      <c r="K7" s="122">
        <f t="shared" si="4"/>
        <v>54</v>
      </c>
      <c r="L7" s="123" t="str">
        <f t="shared" si="5"/>
        <v>5</v>
      </c>
      <c r="M7" s="138">
        <f t="shared" si="6"/>
        <v>20</v>
      </c>
      <c r="N7" s="137">
        <v>34.0</v>
      </c>
      <c r="O7" s="139">
        <v>34.0</v>
      </c>
      <c r="P7" s="122">
        <f t="shared" si="7"/>
        <v>68</v>
      </c>
      <c r="Q7" s="123" t="str">
        <f t="shared" si="8"/>
        <v>7</v>
      </c>
      <c r="R7" s="140">
        <f t="shared" si="9"/>
        <v>21</v>
      </c>
      <c r="S7" s="137">
        <v>36.0</v>
      </c>
      <c r="T7" s="139">
        <v>24.0</v>
      </c>
      <c r="U7" s="122">
        <f t="shared" si="10"/>
        <v>60</v>
      </c>
      <c r="V7" s="123" t="str">
        <f t="shared" si="11"/>
        <v>7</v>
      </c>
      <c r="W7" s="140">
        <f t="shared" si="12"/>
        <v>7</v>
      </c>
      <c r="X7" s="137">
        <v>31.0</v>
      </c>
      <c r="Y7" s="122">
        <v>24.0</v>
      </c>
      <c r="Z7" s="122">
        <f t="shared" si="13"/>
        <v>55</v>
      </c>
      <c r="AA7" s="127" t="str">
        <f t="shared" si="14"/>
        <v>6</v>
      </c>
      <c r="AB7" s="138">
        <f t="shared" si="15"/>
        <v>6</v>
      </c>
      <c r="AC7" s="137">
        <v>41.0</v>
      </c>
      <c r="AD7" s="139">
        <v>32.0</v>
      </c>
      <c r="AE7" s="122">
        <f t="shared" si="16"/>
        <v>73</v>
      </c>
      <c r="AF7" s="130" t="str">
        <f t="shared" si="17"/>
        <v>8</v>
      </c>
      <c r="AG7" s="141">
        <f t="shared" si="18"/>
        <v>8</v>
      </c>
      <c r="AH7" s="137">
        <v>43.0</v>
      </c>
      <c r="AI7" s="122">
        <v>27.0</v>
      </c>
      <c r="AJ7" s="122">
        <f t="shared" si="19"/>
        <v>70</v>
      </c>
      <c r="AK7" s="127" t="str">
        <f t="shared" si="20"/>
        <v>8</v>
      </c>
      <c r="AL7" s="129">
        <f t="shared" si="21"/>
        <v>24</v>
      </c>
      <c r="AM7" s="137">
        <v>36.0</v>
      </c>
      <c r="AN7" s="122">
        <v>19.0</v>
      </c>
      <c r="AO7" s="122">
        <f t="shared" si="22"/>
        <v>55</v>
      </c>
      <c r="AP7" s="127" t="str">
        <f t="shared" si="23"/>
        <v>6</v>
      </c>
      <c r="AQ7" s="142">
        <f t="shared" si="24"/>
        <v>18</v>
      </c>
      <c r="AR7" s="133">
        <f t="shared" si="25"/>
        <v>484</v>
      </c>
      <c r="AS7" s="133">
        <f t="shared" si="26"/>
        <v>60.5</v>
      </c>
      <c r="AT7" s="134">
        <f t="shared" si="27"/>
        <v>120</v>
      </c>
      <c r="AU7" s="134">
        <f t="shared" si="28"/>
        <v>6</v>
      </c>
      <c r="AV7" s="38" t="str">
        <f t="shared" si="29"/>
        <v>PASS</v>
      </c>
      <c r="AW7" s="38" t="str">
        <f t="shared" si="30"/>
        <v>FC</v>
      </c>
      <c r="AX7" s="38" t="str">
        <f t="shared" si="31"/>
        <v>FC</v>
      </c>
    </row>
    <row r="8" ht="15.75" customHeight="1">
      <c r="A8" s="113">
        <v>4.0</v>
      </c>
      <c r="B8" s="135" t="s">
        <v>232</v>
      </c>
      <c r="C8" s="136" t="s">
        <v>233</v>
      </c>
      <c r="D8" s="116">
        <v>36.0</v>
      </c>
      <c r="E8" s="116">
        <v>18.0</v>
      </c>
      <c r="F8" s="122">
        <f t="shared" si="1"/>
        <v>54</v>
      </c>
      <c r="G8" s="118" t="str">
        <f t="shared" si="2"/>
        <v>5</v>
      </c>
      <c r="H8" s="119">
        <f t="shared" si="3"/>
        <v>20</v>
      </c>
      <c r="I8" s="137">
        <v>42.0</v>
      </c>
      <c r="J8" s="122">
        <v>29.0</v>
      </c>
      <c r="K8" s="122">
        <f t="shared" si="4"/>
        <v>71</v>
      </c>
      <c r="L8" s="123" t="str">
        <f t="shared" si="5"/>
        <v>8</v>
      </c>
      <c r="M8" s="138">
        <f t="shared" si="6"/>
        <v>32</v>
      </c>
      <c r="N8" s="137">
        <v>36.0</v>
      </c>
      <c r="O8" s="139">
        <v>23.0</v>
      </c>
      <c r="P8" s="122">
        <f t="shared" si="7"/>
        <v>59</v>
      </c>
      <c r="Q8" s="123" t="str">
        <f t="shared" si="8"/>
        <v>6</v>
      </c>
      <c r="R8" s="140">
        <f t="shared" si="9"/>
        <v>18</v>
      </c>
      <c r="S8" s="137">
        <v>38.0</v>
      </c>
      <c r="T8" s="139">
        <v>24.0</v>
      </c>
      <c r="U8" s="122">
        <f t="shared" si="10"/>
        <v>62</v>
      </c>
      <c r="V8" s="123" t="str">
        <f t="shared" si="11"/>
        <v>7</v>
      </c>
      <c r="W8" s="140">
        <f t="shared" si="12"/>
        <v>7</v>
      </c>
      <c r="X8" s="137">
        <v>41.0</v>
      </c>
      <c r="Y8" s="122">
        <v>31.0</v>
      </c>
      <c r="Z8" s="122">
        <f t="shared" si="13"/>
        <v>72</v>
      </c>
      <c r="AA8" s="127" t="str">
        <f t="shared" si="14"/>
        <v>8</v>
      </c>
      <c r="AB8" s="138">
        <f t="shared" si="15"/>
        <v>8</v>
      </c>
      <c r="AC8" s="137">
        <v>37.0</v>
      </c>
      <c r="AD8" s="139">
        <v>26.0</v>
      </c>
      <c r="AE8" s="122">
        <f t="shared" si="16"/>
        <v>63</v>
      </c>
      <c r="AF8" s="130" t="str">
        <f t="shared" si="17"/>
        <v>7</v>
      </c>
      <c r="AG8" s="141">
        <f t="shared" si="18"/>
        <v>7</v>
      </c>
      <c r="AH8" s="137">
        <v>46.0</v>
      </c>
      <c r="AI8" s="122">
        <v>18.0</v>
      </c>
      <c r="AJ8" s="122">
        <f t="shared" si="19"/>
        <v>64</v>
      </c>
      <c r="AK8" s="127" t="str">
        <f t="shared" si="20"/>
        <v>7</v>
      </c>
      <c r="AL8" s="129">
        <f t="shared" si="21"/>
        <v>21</v>
      </c>
      <c r="AM8" s="137">
        <v>45.0</v>
      </c>
      <c r="AN8" s="122">
        <v>27.0</v>
      </c>
      <c r="AO8" s="122">
        <f t="shared" si="22"/>
        <v>72</v>
      </c>
      <c r="AP8" s="127" t="str">
        <f t="shared" si="23"/>
        <v>8</v>
      </c>
      <c r="AQ8" s="142">
        <f t="shared" si="24"/>
        <v>24</v>
      </c>
      <c r="AR8" s="133">
        <f t="shared" si="25"/>
        <v>517</v>
      </c>
      <c r="AS8" s="133">
        <f t="shared" si="26"/>
        <v>64.63</v>
      </c>
      <c r="AT8" s="134">
        <f t="shared" si="27"/>
        <v>137</v>
      </c>
      <c r="AU8" s="134">
        <f t="shared" si="28"/>
        <v>6.85</v>
      </c>
      <c r="AV8" s="38" t="str">
        <f t="shared" si="29"/>
        <v>PASS</v>
      </c>
      <c r="AW8" s="38" t="str">
        <f t="shared" si="30"/>
        <v>FC</v>
      </c>
      <c r="AX8" s="38" t="str">
        <f t="shared" si="31"/>
        <v>FC</v>
      </c>
    </row>
    <row r="9" ht="15.75" customHeight="1">
      <c r="A9" s="113">
        <v>5.0</v>
      </c>
      <c r="B9" s="135" t="s">
        <v>234</v>
      </c>
      <c r="C9" s="136" t="s">
        <v>235</v>
      </c>
      <c r="D9" s="116">
        <v>36.0</v>
      </c>
      <c r="E9" s="116">
        <v>26.0</v>
      </c>
      <c r="F9" s="122">
        <f t="shared" si="1"/>
        <v>62</v>
      </c>
      <c r="G9" s="118" t="str">
        <f t="shared" si="2"/>
        <v>7</v>
      </c>
      <c r="H9" s="119">
        <f t="shared" si="3"/>
        <v>28</v>
      </c>
      <c r="I9" s="137">
        <v>38.0</v>
      </c>
      <c r="J9" s="122">
        <v>21.0</v>
      </c>
      <c r="K9" s="122">
        <f t="shared" si="4"/>
        <v>59</v>
      </c>
      <c r="L9" s="123" t="str">
        <f t="shared" si="5"/>
        <v>6</v>
      </c>
      <c r="M9" s="138">
        <f t="shared" si="6"/>
        <v>24</v>
      </c>
      <c r="N9" s="137">
        <v>47.0</v>
      </c>
      <c r="O9" s="139">
        <v>36.0</v>
      </c>
      <c r="P9" s="122">
        <f t="shared" si="7"/>
        <v>83</v>
      </c>
      <c r="Q9" s="123" t="str">
        <f t="shared" si="8"/>
        <v>9</v>
      </c>
      <c r="R9" s="140">
        <f t="shared" si="9"/>
        <v>27</v>
      </c>
      <c r="S9" s="137">
        <v>35.0</v>
      </c>
      <c r="T9" s="139">
        <v>22.0</v>
      </c>
      <c r="U9" s="122">
        <f t="shared" si="10"/>
        <v>57</v>
      </c>
      <c r="V9" s="123" t="str">
        <f t="shared" si="11"/>
        <v>6</v>
      </c>
      <c r="W9" s="140">
        <f t="shared" si="12"/>
        <v>6</v>
      </c>
      <c r="X9" s="137">
        <v>43.0</v>
      </c>
      <c r="Y9" s="122">
        <v>39.0</v>
      </c>
      <c r="Z9" s="122">
        <f t="shared" si="13"/>
        <v>82</v>
      </c>
      <c r="AA9" s="127" t="str">
        <f t="shared" si="14"/>
        <v>9</v>
      </c>
      <c r="AB9" s="138">
        <f t="shared" si="15"/>
        <v>9</v>
      </c>
      <c r="AC9" s="137">
        <v>37.0</v>
      </c>
      <c r="AD9" s="139">
        <v>30.0</v>
      </c>
      <c r="AE9" s="122">
        <f t="shared" si="16"/>
        <v>67</v>
      </c>
      <c r="AF9" s="130" t="str">
        <f t="shared" si="17"/>
        <v>7</v>
      </c>
      <c r="AG9" s="141">
        <f t="shared" si="18"/>
        <v>7</v>
      </c>
      <c r="AH9" s="137">
        <v>46.0</v>
      </c>
      <c r="AI9" s="122">
        <v>18.0</v>
      </c>
      <c r="AJ9" s="122">
        <f t="shared" si="19"/>
        <v>64</v>
      </c>
      <c r="AK9" s="127" t="str">
        <f t="shared" si="20"/>
        <v>7</v>
      </c>
      <c r="AL9" s="129">
        <f t="shared" si="21"/>
        <v>21</v>
      </c>
      <c r="AM9" s="137">
        <v>39.0</v>
      </c>
      <c r="AN9" s="122">
        <v>19.0</v>
      </c>
      <c r="AO9" s="122">
        <f t="shared" si="22"/>
        <v>58</v>
      </c>
      <c r="AP9" s="127" t="str">
        <f t="shared" si="23"/>
        <v>6</v>
      </c>
      <c r="AQ9" s="142">
        <f t="shared" si="24"/>
        <v>18</v>
      </c>
      <c r="AR9" s="133">
        <f t="shared" si="25"/>
        <v>532</v>
      </c>
      <c r="AS9" s="133">
        <f t="shared" si="26"/>
        <v>66.5</v>
      </c>
      <c r="AT9" s="134">
        <f t="shared" si="27"/>
        <v>140</v>
      </c>
      <c r="AU9" s="134">
        <f t="shared" si="28"/>
        <v>7</v>
      </c>
      <c r="AV9" s="38" t="str">
        <f t="shared" si="29"/>
        <v>PASS</v>
      </c>
      <c r="AW9" s="38" t="str">
        <f t="shared" si="30"/>
        <v>FC</v>
      </c>
      <c r="AX9" s="38" t="str">
        <f t="shared" si="31"/>
        <v>FC</v>
      </c>
    </row>
    <row r="10" ht="15.75" customHeight="1">
      <c r="A10" s="113">
        <v>6.0</v>
      </c>
      <c r="B10" s="135" t="s">
        <v>236</v>
      </c>
      <c r="C10" s="136" t="s">
        <v>237</v>
      </c>
      <c r="D10" s="116">
        <v>37.0</v>
      </c>
      <c r="E10" s="116">
        <v>18.0</v>
      </c>
      <c r="F10" s="122">
        <f t="shared" si="1"/>
        <v>55</v>
      </c>
      <c r="G10" s="118" t="str">
        <f t="shared" si="2"/>
        <v>6</v>
      </c>
      <c r="H10" s="119">
        <f t="shared" si="3"/>
        <v>24</v>
      </c>
      <c r="I10" s="137">
        <v>46.0</v>
      </c>
      <c r="J10" s="122">
        <v>31.0</v>
      </c>
      <c r="K10" s="122">
        <f t="shared" si="4"/>
        <v>77</v>
      </c>
      <c r="L10" s="123" t="str">
        <f t="shared" si="5"/>
        <v>8</v>
      </c>
      <c r="M10" s="138">
        <f t="shared" si="6"/>
        <v>32</v>
      </c>
      <c r="N10" s="137">
        <v>45.0</v>
      </c>
      <c r="O10" s="139">
        <v>45.0</v>
      </c>
      <c r="P10" s="122">
        <f t="shared" si="7"/>
        <v>90</v>
      </c>
      <c r="Q10" s="123" t="str">
        <f t="shared" si="8"/>
        <v>10</v>
      </c>
      <c r="R10" s="140">
        <f t="shared" si="9"/>
        <v>30</v>
      </c>
      <c r="S10" s="137">
        <v>36.0</v>
      </c>
      <c r="T10" s="139">
        <v>35.0</v>
      </c>
      <c r="U10" s="122">
        <f t="shared" si="10"/>
        <v>71</v>
      </c>
      <c r="V10" s="123" t="str">
        <f t="shared" si="11"/>
        <v>8</v>
      </c>
      <c r="W10" s="140">
        <f t="shared" si="12"/>
        <v>8</v>
      </c>
      <c r="X10" s="137">
        <v>48.0</v>
      </c>
      <c r="Y10" s="122">
        <v>49.0</v>
      </c>
      <c r="Z10" s="122">
        <f t="shared" si="13"/>
        <v>97</v>
      </c>
      <c r="AA10" s="127" t="str">
        <f t="shared" si="14"/>
        <v>10</v>
      </c>
      <c r="AB10" s="138">
        <f t="shared" si="15"/>
        <v>10</v>
      </c>
      <c r="AC10" s="137">
        <v>38.0</v>
      </c>
      <c r="AD10" s="139">
        <v>24.0</v>
      </c>
      <c r="AE10" s="122">
        <f t="shared" si="16"/>
        <v>62</v>
      </c>
      <c r="AF10" s="130" t="str">
        <f t="shared" si="17"/>
        <v>7</v>
      </c>
      <c r="AG10" s="141">
        <f t="shared" si="18"/>
        <v>7</v>
      </c>
      <c r="AH10" s="137">
        <v>45.0</v>
      </c>
      <c r="AI10" s="122">
        <v>21.0</v>
      </c>
      <c r="AJ10" s="122">
        <f t="shared" si="19"/>
        <v>66</v>
      </c>
      <c r="AK10" s="127" t="str">
        <f t="shared" si="20"/>
        <v>7</v>
      </c>
      <c r="AL10" s="138">
        <f t="shared" si="21"/>
        <v>21</v>
      </c>
      <c r="AM10" s="137">
        <v>47.0</v>
      </c>
      <c r="AN10" s="122">
        <v>18.0</v>
      </c>
      <c r="AO10" s="122">
        <f t="shared" si="22"/>
        <v>65</v>
      </c>
      <c r="AP10" s="127" t="str">
        <f t="shared" si="23"/>
        <v>7</v>
      </c>
      <c r="AQ10" s="142">
        <f t="shared" si="24"/>
        <v>21</v>
      </c>
      <c r="AR10" s="133">
        <f t="shared" si="25"/>
        <v>583</v>
      </c>
      <c r="AS10" s="133">
        <f t="shared" si="26"/>
        <v>72.88</v>
      </c>
      <c r="AT10" s="134">
        <f t="shared" si="27"/>
        <v>153</v>
      </c>
      <c r="AU10" s="134">
        <f t="shared" si="28"/>
        <v>7.65</v>
      </c>
      <c r="AV10" s="38" t="str">
        <f t="shared" si="29"/>
        <v>PASS</v>
      </c>
      <c r="AW10" s="38" t="str">
        <f t="shared" si="30"/>
        <v>FCD</v>
      </c>
      <c r="AX10" s="38" t="str">
        <f t="shared" si="31"/>
        <v>FCD</v>
      </c>
    </row>
    <row r="11" ht="15.75" customHeight="1">
      <c r="A11" s="113">
        <v>7.0</v>
      </c>
      <c r="B11" s="135" t="s">
        <v>238</v>
      </c>
      <c r="C11" s="136" t="s">
        <v>239</v>
      </c>
      <c r="D11" s="116">
        <v>37.0</v>
      </c>
      <c r="E11" s="116">
        <v>35.0</v>
      </c>
      <c r="F11" s="122">
        <f t="shared" si="1"/>
        <v>72</v>
      </c>
      <c r="G11" s="118" t="str">
        <f t="shared" si="2"/>
        <v>8</v>
      </c>
      <c r="H11" s="119">
        <f t="shared" si="3"/>
        <v>32</v>
      </c>
      <c r="I11" s="137">
        <v>44.0</v>
      </c>
      <c r="J11" s="122">
        <v>31.0</v>
      </c>
      <c r="K11" s="122">
        <f t="shared" si="4"/>
        <v>75</v>
      </c>
      <c r="L11" s="123" t="str">
        <f t="shared" si="5"/>
        <v>8</v>
      </c>
      <c r="M11" s="138">
        <f t="shared" si="6"/>
        <v>32</v>
      </c>
      <c r="N11" s="137">
        <v>42.0</v>
      </c>
      <c r="O11" s="139">
        <v>19.0</v>
      </c>
      <c r="P11" s="122">
        <f t="shared" si="7"/>
        <v>61</v>
      </c>
      <c r="Q11" s="123" t="str">
        <f t="shared" si="8"/>
        <v>7</v>
      </c>
      <c r="R11" s="140">
        <f t="shared" si="9"/>
        <v>21</v>
      </c>
      <c r="S11" s="137">
        <v>35.0</v>
      </c>
      <c r="T11" s="139">
        <v>18.0</v>
      </c>
      <c r="U11" s="122">
        <f t="shared" si="10"/>
        <v>53</v>
      </c>
      <c r="V11" s="123" t="str">
        <f t="shared" si="11"/>
        <v>5</v>
      </c>
      <c r="W11" s="140">
        <f t="shared" si="12"/>
        <v>5</v>
      </c>
      <c r="X11" s="137">
        <v>44.0</v>
      </c>
      <c r="Y11" s="122">
        <v>20.0</v>
      </c>
      <c r="Z11" s="122">
        <f t="shared" si="13"/>
        <v>64</v>
      </c>
      <c r="AA11" s="127" t="str">
        <f t="shared" si="14"/>
        <v>7</v>
      </c>
      <c r="AB11" s="138">
        <f t="shared" si="15"/>
        <v>7</v>
      </c>
      <c r="AC11" s="137">
        <v>33.0</v>
      </c>
      <c r="AD11" s="139">
        <v>22.0</v>
      </c>
      <c r="AE11" s="122">
        <f t="shared" si="16"/>
        <v>55</v>
      </c>
      <c r="AF11" s="130" t="str">
        <f t="shared" si="17"/>
        <v>6</v>
      </c>
      <c r="AG11" s="141">
        <f t="shared" si="18"/>
        <v>6</v>
      </c>
      <c r="AH11" s="137">
        <v>38.0</v>
      </c>
      <c r="AI11" s="122">
        <v>20.0</v>
      </c>
      <c r="AJ11" s="122">
        <f t="shared" si="19"/>
        <v>58</v>
      </c>
      <c r="AK11" s="127" t="str">
        <f t="shared" si="20"/>
        <v>6</v>
      </c>
      <c r="AL11" s="138">
        <f t="shared" si="21"/>
        <v>18</v>
      </c>
      <c r="AM11" s="137">
        <v>48.0</v>
      </c>
      <c r="AN11" s="122">
        <v>21.0</v>
      </c>
      <c r="AO11" s="122">
        <f t="shared" si="22"/>
        <v>69</v>
      </c>
      <c r="AP11" s="127" t="str">
        <f t="shared" si="23"/>
        <v>7</v>
      </c>
      <c r="AQ11" s="142">
        <f t="shared" si="24"/>
        <v>21</v>
      </c>
      <c r="AR11" s="133">
        <f t="shared" si="25"/>
        <v>507</v>
      </c>
      <c r="AS11" s="133">
        <f t="shared" si="26"/>
        <v>63.38</v>
      </c>
      <c r="AT11" s="134">
        <f t="shared" si="27"/>
        <v>142</v>
      </c>
      <c r="AU11" s="134">
        <f t="shared" si="28"/>
        <v>7.1</v>
      </c>
      <c r="AV11" s="38" t="str">
        <f t="shared" si="29"/>
        <v>PASS</v>
      </c>
      <c r="AW11" s="38" t="str">
        <f t="shared" si="30"/>
        <v>FC</v>
      </c>
      <c r="AX11" s="38" t="str">
        <f t="shared" si="31"/>
        <v>FC</v>
      </c>
    </row>
    <row r="12" ht="15.75" customHeight="1">
      <c r="A12" s="113">
        <v>8.0</v>
      </c>
      <c r="B12" s="135" t="s">
        <v>240</v>
      </c>
      <c r="C12" s="136" t="s">
        <v>241</v>
      </c>
      <c r="D12" s="116">
        <v>33.0</v>
      </c>
      <c r="E12" s="116">
        <v>24.0</v>
      </c>
      <c r="F12" s="122">
        <f t="shared" si="1"/>
        <v>57</v>
      </c>
      <c r="G12" s="118" t="str">
        <f t="shared" si="2"/>
        <v>6</v>
      </c>
      <c r="H12" s="119">
        <f t="shared" si="3"/>
        <v>24</v>
      </c>
      <c r="I12" s="137">
        <v>45.0</v>
      </c>
      <c r="J12" s="122">
        <v>27.0</v>
      </c>
      <c r="K12" s="122">
        <f t="shared" si="4"/>
        <v>72</v>
      </c>
      <c r="L12" s="123" t="str">
        <f t="shared" si="5"/>
        <v>8</v>
      </c>
      <c r="M12" s="138">
        <f t="shared" si="6"/>
        <v>32</v>
      </c>
      <c r="N12" s="137">
        <v>40.0</v>
      </c>
      <c r="O12" s="139">
        <v>26.0</v>
      </c>
      <c r="P12" s="122">
        <f t="shared" si="7"/>
        <v>66</v>
      </c>
      <c r="Q12" s="123" t="str">
        <f t="shared" si="8"/>
        <v>7</v>
      </c>
      <c r="R12" s="140">
        <f t="shared" si="9"/>
        <v>21</v>
      </c>
      <c r="S12" s="137">
        <v>39.0</v>
      </c>
      <c r="T12" s="139">
        <v>22.0</v>
      </c>
      <c r="U12" s="122">
        <f t="shared" si="10"/>
        <v>61</v>
      </c>
      <c r="V12" s="123" t="str">
        <f t="shared" si="11"/>
        <v>7</v>
      </c>
      <c r="W12" s="140">
        <f t="shared" si="12"/>
        <v>7</v>
      </c>
      <c r="X12" s="137">
        <v>36.0</v>
      </c>
      <c r="Y12" s="122">
        <v>24.0</v>
      </c>
      <c r="Z12" s="122">
        <f t="shared" si="13"/>
        <v>60</v>
      </c>
      <c r="AA12" s="127" t="str">
        <f t="shared" si="14"/>
        <v>7</v>
      </c>
      <c r="AB12" s="138">
        <f t="shared" si="15"/>
        <v>7</v>
      </c>
      <c r="AC12" s="137">
        <v>35.0</v>
      </c>
      <c r="AD12" s="139">
        <v>24.0</v>
      </c>
      <c r="AE12" s="122">
        <f t="shared" si="16"/>
        <v>59</v>
      </c>
      <c r="AF12" s="130" t="str">
        <f t="shared" si="17"/>
        <v>6</v>
      </c>
      <c r="AG12" s="141">
        <f t="shared" si="18"/>
        <v>6</v>
      </c>
      <c r="AH12" s="137">
        <v>44.0</v>
      </c>
      <c r="AI12" s="122">
        <v>28.0</v>
      </c>
      <c r="AJ12" s="122">
        <f t="shared" si="19"/>
        <v>72</v>
      </c>
      <c r="AK12" s="127" t="str">
        <f t="shared" si="20"/>
        <v>8</v>
      </c>
      <c r="AL12" s="138">
        <f t="shared" si="21"/>
        <v>24</v>
      </c>
      <c r="AM12" s="137">
        <v>42.0</v>
      </c>
      <c r="AN12" s="122">
        <v>21.0</v>
      </c>
      <c r="AO12" s="122">
        <f t="shared" si="22"/>
        <v>63</v>
      </c>
      <c r="AP12" s="127" t="str">
        <f t="shared" si="23"/>
        <v>7</v>
      </c>
      <c r="AQ12" s="142">
        <f t="shared" si="24"/>
        <v>21</v>
      </c>
      <c r="AR12" s="133">
        <f t="shared" si="25"/>
        <v>510</v>
      </c>
      <c r="AS12" s="133">
        <f t="shared" si="26"/>
        <v>63.75</v>
      </c>
      <c r="AT12" s="134">
        <f t="shared" si="27"/>
        <v>142</v>
      </c>
      <c r="AU12" s="134">
        <f t="shared" si="28"/>
        <v>7.1</v>
      </c>
      <c r="AV12" s="38" t="str">
        <f t="shared" si="29"/>
        <v>PASS</v>
      </c>
      <c r="AW12" s="38" t="str">
        <f t="shared" si="30"/>
        <v>FC</v>
      </c>
      <c r="AX12" s="38" t="str">
        <f t="shared" si="31"/>
        <v>FC</v>
      </c>
    </row>
    <row r="13" ht="15.75" customHeight="1">
      <c r="A13" s="113">
        <v>9.0</v>
      </c>
      <c r="B13" s="135" t="s">
        <v>242</v>
      </c>
      <c r="C13" s="136" t="s">
        <v>243</v>
      </c>
      <c r="D13" s="116">
        <v>44.0</v>
      </c>
      <c r="E13" s="116">
        <v>39.0</v>
      </c>
      <c r="F13" s="122">
        <f t="shared" si="1"/>
        <v>83</v>
      </c>
      <c r="G13" s="118" t="str">
        <f t="shared" si="2"/>
        <v>9</v>
      </c>
      <c r="H13" s="119">
        <f t="shared" si="3"/>
        <v>36</v>
      </c>
      <c r="I13" s="137">
        <v>48.0</v>
      </c>
      <c r="J13" s="122">
        <v>27.0</v>
      </c>
      <c r="K13" s="122">
        <f t="shared" si="4"/>
        <v>75</v>
      </c>
      <c r="L13" s="123" t="str">
        <f t="shared" si="5"/>
        <v>8</v>
      </c>
      <c r="M13" s="138">
        <f t="shared" si="6"/>
        <v>32</v>
      </c>
      <c r="N13" s="137">
        <v>50.0</v>
      </c>
      <c r="O13" s="139">
        <v>39.0</v>
      </c>
      <c r="P13" s="122">
        <f t="shared" si="7"/>
        <v>89</v>
      </c>
      <c r="Q13" s="123" t="str">
        <f t="shared" si="8"/>
        <v>9</v>
      </c>
      <c r="R13" s="140">
        <f t="shared" si="9"/>
        <v>27</v>
      </c>
      <c r="S13" s="137">
        <v>38.0</v>
      </c>
      <c r="T13" s="139">
        <v>34.0</v>
      </c>
      <c r="U13" s="122">
        <f t="shared" si="10"/>
        <v>72</v>
      </c>
      <c r="V13" s="123" t="str">
        <f t="shared" si="11"/>
        <v>8</v>
      </c>
      <c r="W13" s="140">
        <f t="shared" si="12"/>
        <v>8</v>
      </c>
      <c r="X13" s="137">
        <v>48.0</v>
      </c>
      <c r="Y13" s="122">
        <v>43.0</v>
      </c>
      <c r="Z13" s="122">
        <f t="shared" si="13"/>
        <v>91</v>
      </c>
      <c r="AA13" s="127" t="str">
        <f t="shared" si="14"/>
        <v>10</v>
      </c>
      <c r="AB13" s="138">
        <f t="shared" si="15"/>
        <v>10</v>
      </c>
      <c r="AC13" s="137">
        <v>43.0</v>
      </c>
      <c r="AD13" s="139">
        <v>30.0</v>
      </c>
      <c r="AE13" s="122">
        <f t="shared" si="16"/>
        <v>73</v>
      </c>
      <c r="AF13" s="130" t="str">
        <f t="shared" si="17"/>
        <v>8</v>
      </c>
      <c r="AG13" s="141">
        <f t="shared" si="18"/>
        <v>8</v>
      </c>
      <c r="AH13" s="137">
        <v>47.0</v>
      </c>
      <c r="AI13" s="122">
        <v>30.0</v>
      </c>
      <c r="AJ13" s="122">
        <f t="shared" si="19"/>
        <v>77</v>
      </c>
      <c r="AK13" s="127" t="str">
        <f t="shared" si="20"/>
        <v>8</v>
      </c>
      <c r="AL13" s="138">
        <f t="shared" si="21"/>
        <v>24</v>
      </c>
      <c r="AM13" s="137">
        <v>43.0</v>
      </c>
      <c r="AN13" s="122">
        <v>34.0</v>
      </c>
      <c r="AO13" s="122">
        <f t="shared" si="22"/>
        <v>77</v>
      </c>
      <c r="AP13" s="127" t="str">
        <f t="shared" si="23"/>
        <v>8</v>
      </c>
      <c r="AQ13" s="142">
        <f t="shared" si="24"/>
        <v>24</v>
      </c>
      <c r="AR13" s="133">
        <f t="shared" si="25"/>
        <v>637</v>
      </c>
      <c r="AS13" s="133">
        <f t="shared" si="26"/>
        <v>79.63</v>
      </c>
      <c r="AT13" s="134">
        <f t="shared" si="27"/>
        <v>169</v>
      </c>
      <c r="AU13" s="134">
        <f t="shared" si="28"/>
        <v>8.45</v>
      </c>
      <c r="AV13" s="38" t="str">
        <f t="shared" si="29"/>
        <v>PASS</v>
      </c>
      <c r="AW13" s="38" t="str">
        <f t="shared" si="30"/>
        <v>FCD</v>
      </c>
      <c r="AX13" s="38" t="str">
        <f t="shared" si="31"/>
        <v>FCD</v>
      </c>
    </row>
    <row r="14" ht="15.75" customHeight="1">
      <c r="A14" s="113">
        <v>10.0</v>
      </c>
      <c r="B14" s="135" t="s">
        <v>244</v>
      </c>
      <c r="C14" s="136" t="s">
        <v>245</v>
      </c>
      <c r="D14" s="116">
        <v>44.0</v>
      </c>
      <c r="E14" s="116">
        <v>31.0</v>
      </c>
      <c r="F14" s="122">
        <f t="shared" si="1"/>
        <v>75</v>
      </c>
      <c r="G14" s="118" t="str">
        <f t="shared" si="2"/>
        <v>8</v>
      </c>
      <c r="H14" s="119">
        <f t="shared" si="3"/>
        <v>32</v>
      </c>
      <c r="I14" s="137">
        <v>48.0</v>
      </c>
      <c r="J14" s="122">
        <v>21.0</v>
      </c>
      <c r="K14" s="122">
        <f t="shared" si="4"/>
        <v>69</v>
      </c>
      <c r="L14" s="123" t="str">
        <f t="shared" si="5"/>
        <v>7</v>
      </c>
      <c r="M14" s="138">
        <f t="shared" si="6"/>
        <v>28</v>
      </c>
      <c r="N14" s="137">
        <v>50.0</v>
      </c>
      <c r="O14" s="139">
        <v>50.0</v>
      </c>
      <c r="P14" s="122">
        <f t="shared" si="7"/>
        <v>100</v>
      </c>
      <c r="Q14" s="123" t="str">
        <f t="shared" si="8"/>
        <v>10</v>
      </c>
      <c r="R14" s="140">
        <f t="shared" si="9"/>
        <v>30</v>
      </c>
      <c r="S14" s="137">
        <v>39.0</v>
      </c>
      <c r="T14" s="139">
        <v>34.0</v>
      </c>
      <c r="U14" s="122">
        <f t="shared" si="10"/>
        <v>73</v>
      </c>
      <c r="V14" s="123" t="str">
        <f t="shared" si="11"/>
        <v>8</v>
      </c>
      <c r="W14" s="140">
        <f t="shared" si="12"/>
        <v>8</v>
      </c>
      <c r="X14" s="137">
        <v>44.0</v>
      </c>
      <c r="Y14" s="122">
        <v>25.0</v>
      </c>
      <c r="Z14" s="122">
        <f t="shared" si="13"/>
        <v>69</v>
      </c>
      <c r="AA14" s="127" t="str">
        <f t="shared" si="14"/>
        <v>7</v>
      </c>
      <c r="AB14" s="138">
        <f t="shared" si="15"/>
        <v>7</v>
      </c>
      <c r="AC14" s="137">
        <v>37.0</v>
      </c>
      <c r="AD14" s="139">
        <v>33.0</v>
      </c>
      <c r="AE14" s="122">
        <f t="shared" si="16"/>
        <v>70</v>
      </c>
      <c r="AF14" s="130" t="str">
        <f t="shared" si="17"/>
        <v>8</v>
      </c>
      <c r="AG14" s="141">
        <f t="shared" si="18"/>
        <v>8</v>
      </c>
      <c r="AH14" s="137">
        <v>45.0</v>
      </c>
      <c r="AI14" s="122">
        <v>29.0</v>
      </c>
      <c r="AJ14" s="122">
        <f t="shared" si="19"/>
        <v>74</v>
      </c>
      <c r="AK14" s="127" t="str">
        <f t="shared" si="20"/>
        <v>8</v>
      </c>
      <c r="AL14" s="138">
        <f t="shared" si="21"/>
        <v>24</v>
      </c>
      <c r="AM14" s="137">
        <v>42.0</v>
      </c>
      <c r="AN14" s="122">
        <v>31.0</v>
      </c>
      <c r="AO14" s="122">
        <f t="shared" si="22"/>
        <v>73</v>
      </c>
      <c r="AP14" s="127" t="str">
        <f t="shared" si="23"/>
        <v>8</v>
      </c>
      <c r="AQ14" s="142">
        <f t="shared" si="24"/>
        <v>24</v>
      </c>
      <c r="AR14" s="133">
        <f t="shared" si="25"/>
        <v>603</v>
      </c>
      <c r="AS14" s="133">
        <f t="shared" si="26"/>
        <v>75.38</v>
      </c>
      <c r="AT14" s="134">
        <f t="shared" si="27"/>
        <v>161</v>
      </c>
      <c r="AU14" s="134">
        <f t="shared" si="28"/>
        <v>8.05</v>
      </c>
      <c r="AV14" s="38" t="str">
        <f t="shared" si="29"/>
        <v>PASS</v>
      </c>
      <c r="AW14" s="38" t="str">
        <f t="shared" si="30"/>
        <v>FCD</v>
      </c>
      <c r="AX14" s="38" t="str">
        <f t="shared" si="31"/>
        <v>FCD</v>
      </c>
    </row>
    <row r="15" ht="15.75" customHeight="1">
      <c r="A15" s="113">
        <v>11.0</v>
      </c>
      <c r="B15" s="135" t="s">
        <v>246</v>
      </c>
      <c r="C15" s="136" t="s">
        <v>247</v>
      </c>
      <c r="D15" s="116">
        <v>36.0</v>
      </c>
      <c r="E15" s="116">
        <v>37.0</v>
      </c>
      <c r="F15" s="122">
        <f t="shared" si="1"/>
        <v>73</v>
      </c>
      <c r="G15" s="118" t="str">
        <f t="shared" si="2"/>
        <v>8</v>
      </c>
      <c r="H15" s="119">
        <f t="shared" si="3"/>
        <v>32</v>
      </c>
      <c r="I15" s="137">
        <v>45.0</v>
      </c>
      <c r="J15" s="122">
        <v>26.0</v>
      </c>
      <c r="K15" s="122">
        <f t="shared" si="4"/>
        <v>71</v>
      </c>
      <c r="L15" s="123" t="str">
        <f t="shared" si="5"/>
        <v>8</v>
      </c>
      <c r="M15" s="138">
        <f t="shared" si="6"/>
        <v>32</v>
      </c>
      <c r="N15" s="137">
        <v>44.0</v>
      </c>
      <c r="O15" s="139">
        <v>46.0</v>
      </c>
      <c r="P15" s="122">
        <f t="shared" si="7"/>
        <v>90</v>
      </c>
      <c r="Q15" s="123" t="str">
        <f t="shared" si="8"/>
        <v>10</v>
      </c>
      <c r="R15" s="140">
        <f t="shared" si="9"/>
        <v>30</v>
      </c>
      <c r="S15" s="137">
        <v>41.0</v>
      </c>
      <c r="T15" s="139">
        <v>30.0</v>
      </c>
      <c r="U15" s="122">
        <f t="shared" si="10"/>
        <v>71</v>
      </c>
      <c r="V15" s="123" t="str">
        <f t="shared" si="11"/>
        <v>8</v>
      </c>
      <c r="W15" s="140">
        <f t="shared" si="12"/>
        <v>8</v>
      </c>
      <c r="X15" s="137">
        <v>46.0</v>
      </c>
      <c r="Y15" s="122">
        <v>43.0</v>
      </c>
      <c r="Z15" s="122">
        <f t="shared" si="13"/>
        <v>89</v>
      </c>
      <c r="AA15" s="127" t="str">
        <f t="shared" si="14"/>
        <v>9</v>
      </c>
      <c r="AB15" s="138">
        <f t="shared" si="15"/>
        <v>9</v>
      </c>
      <c r="AC15" s="137">
        <v>41.0</v>
      </c>
      <c r="AD15" s="139">
        <v>35.0</v>
      </c>
      <c r="AE15" s="122">
        <f t="shared" si="16"/>
        <v>76</v>
      </c>
      <c r="AF15" s="130" t="str">
        <f t="shared" si="17"/>
        <v>8</v>
      </c>
      <c r="AG15" s="141">
        <f t="shared" si="18"/>
        <v>8</v>
      </c>
      <c r="AH15" s="137">
        <v>46.0</v>
      </c>
      <c r="AI15" s="122">
        <v>21.0</v>
      </c>
      <c r="AJ15" s="122">
        <f t="shared" si="19"/>
        <v>67</v>
      </c>
      <c r="AK15" s="127" t="str">
        <f t="shared" si="20"/>
        <v>7</v>
      </c>
      <c r="AL15" s="138">
        <f t="shared" si="21"/>
        <v>21</v>
      </c>
      <c r="AM15" s="137">
        <v>41.0</v>
      </c>
      <c r="AN15" s="122">
        <v>26.0</v>
      </c>
      <c r="AO15" s="122">
        <f t="shared" si="22"/>
        <v>67</v>
      </c>
      <c r="AP15" s="127" t="str">
        <f t="shared" si="23"/>
        <v>7</v>
      </c>
      <c r="AQ15" s="142">
        <f t="shared" si="24"/>
        <v>21</v>
      </c>
      <c r="AR15" s="133">
        <f t="shared" si="25"/>
        <v>604</v>
      </c>
      <c r="AS15" s="133">
        <f t="shared" si="26"/>
        <v>75.5</v>
      </c>
      <c r="AT15" s="134">
        <f t="shared" si="27"/>
        <v>161</v>
      </c>
      <c r="AU15" s="134">
        <f t="shared" si="28"/>
        <v>8.05</v>
      </c>
      <c r="AV15" s="38" t="str">
        <f t="shared" si="29"/>
        <v>PASS</v>
      </c>
      <c r="AW15" s="38" t="str">
        <f t="shared" si="30"/>
        <v>FCD</v>
      </c>
      <c r="AX15" s="38" t="str">
        <f t="shared" si="31"/>
        <v>FCD</v>
      </c>
    </row>
    <row r="16" ht="15.75" customHeight="1">
      <c r="A16" s="113">
        <v>12.0</v>
      </c>
      <c r="B16" s="135" t="s">
        <v>248</v>
      </c>
      <c r="C16" s="136" t="s">
        <v>249</v>
      </c>
      <c r="D16" s="116">
        <v>45.0</v>
      </c>
      <c r="E16" s="116">
        <v>39.0</v>
      </c>
      <c r="F16" s="122">
        <f t="shared" si="1"/>
        <v>84</v>
      </c>
      <c r="G16" s="118" t="str">
        <f t="shared" si="2"/>
        <v>9</v>
      </c>
      <c r="H16" s="119">
        <f t="shared" si="3"/>
        <v>36</v>
      </c>
      <c r="I16" s="137">
        <v>49.0</v>
      </c>
      <c r="J16" s="122">
        <v>43.0</v>
      </c>
      <c r="K16" s="122">
        <f t="shared" si="4"/>
        <v>92</v>
      </c>
      <c r="L16" s="123" t="str">
        <f t="shared" si="5"/>
        <v>10</v>
      </c>
      <c r="M16" s="138">
        <f t="shared" si="6"/>
        <v>40</v>
      </c>
      <c r="N16" s="137">
        <v>50.0</v>
      </c>
      <c r="O16" s="139">
        <v>37.0</v>
      </c>
      <c r="P16" s="122">
        <f t="shared" si="7"/>
        <v>87</v>
      </c>
      <c r="Q16" s="123" t="str">
        <f t="shared" si="8"/>
        <v>9</v>
      </c>
      <c r="R16" s="140">
        <f t="shared" si="9"/>
        <v>27</v>
      </c>
      <c r="S16" s="137">
        <v>41.0</v>
      </c>
      <c r="T16" s="139">
        <v>40.0</v>
      </c>
      <c r="U16" s="122">
        <f t="shared" si="10"/>
        <v>81</v>
      </c>
      <c r="V16" s="123" t="str">
        <f t="shared" si="11"/>
        <v>9</v>
      </c>
      <c r="W16" s="140">
        <f t="shared" si="12"/>
        <v>9</v>
      </c>
      <c r="X16" s="137">
        <v>46.0</v>
      </c>
      <c r="Y16" s="122">
        <v>36.0</v>
      </c>
      <c r="Z16" s="122">
        <f t="shared" si="13"/>
        <v>82</v>
      </c>
      <c r="AA16" s="127" t="str">
        <f t="shared" si="14"/>
        <v>9</v>
      </c>
      <c r="AB16" s="138">
        <f t="shared" si="15"/>
        <v>9</v>
      </c>
      <c r="AC16" s="137">
        <v>39.0</v>
      </c>
      <c r="AD16" s="139">
        <v>34.0</v>
      </c>
      <c r="AE16" s="122">
        <f t="shared" si="16"/>
        <v>73</v>
      </c>
      <c r="AF16" s="130" t="str">
        <f t="shared" si="17"/>
        <v>8</v>
      </c>
      <c r="AG16" s="141">
        <f t="shared" si="18"/>
        <v>8</v>
      </c>
      <c r="AH16" s="137">
        <v>46.0</v>
      </c>
      <c r="AI16" s="122">
        <v>30.0</v>
      </c>
      <c r="AJ16" s="122">
        <f t="shared" si="19"/>
        <v>76</v>
      </c>
      <c r="AK16" s="127" t="str">
        <f t="shared" si="20"/>
        <v>8</v>
      </c>
      <c r="AL16" s="138">
        <f t="shared" si="21"/>
        <v>24</v>
      </c>
      <c r="AM16" s="137">
        <v>47.0</v>
      </c>
      <c r="AN16" s="122">
        <v>32.0</v>
      </c>
      <c r="AO16" s="122">
        <f t="shared" si="22"/>
        <v>79</v>
      </c>
      <c r="AP16" s="127" t="str">
        <f t="shared" si="23"/>
        <v>8</v>
      </c>
      <c r="AQ16" s="142">
        <f t="shared" si="24"/>
        <v>24</v>
      </c>
      <c r="AR16" s="133">
        <f t="shared" si="25"/>
        <v>654</v>
      </c>
      <c r="AS16" s="133">
        <f t="shared" si="26"/>
        <v>81.75</v>
      </c>
      <c r="AT16" s="134">
        <f t="shared" si="27"/>
        <v>177</v>
      </c>
      <c r="AU16" s="134">
        <f t="shared" si="28"/>
        <v>8.85</v>
      </c>
      <c r="AV16" s="38" t="str">
        <f t="shared" si="29"/>
        <v>PASS</v>
      </c>
      <c r="AW16" s="38" t="str">
        <f t="shared" si="30"/>
        <v>FCD</v>
      </c>
      <c r="AX16" s="38" t="str">
        <f t="shared" si="31"/>
        <v>FCD</v>
      </c>
    </row>
    <row r="17" ht="15.75" customHeight="1">
      <c r="A17" s="113">
        <v>13.0</v>
      </c>
      <c r="B17" s="135" t="s">
        <v>250</v>
      </c>
      <c r="C17" s="136" t="s">
        <v>251</v>
      </c>
      <c r="D17" s="116">
        <v>33.0</v>
      </c>
      <c r="E17" s="116">
        <v>22.0</v>
      </c>
      <c r="F17" s="122">
        <f t="shared" si="1"/>
        <v>55</v>
      </c>
      <c r="G17" s="118" t="str">
        <f t="shared" si="2"/>
        <v>6</v>
      </c>
      <c r="H17" s="119">
        <f t="shared" si="3"/>
        <v>24</v>
      </c>
      <c r="I17" s="137">
        <v>39.0</v>
      </c>
      <c r="J17" s="122">
        <v>20.0</v>
      </c>
      <c r="K17" s="122">
        <f t="shared" si="4"/>
        <v>59</v>
      </c>
      <c r="L17" s="123" t="str">
        <f t="shared" si="5"/>
        <v>6</v>
      </c>
      <c r="M17" s="138">
        <f t="shared" si="6"/>
        <v>24</v>
      </c>
      <c r="N17" s="137">
        <v>32.0</v>
      </c>
      <c r="O17" s="139">
        <v>18.0</v>
      </c>
      <c r="P17" s="122">
        <f t="shared" si="7"/>
        <v>50</v>
      </c>
      <c r="Q17" s="123" t="str">
        <f t="shared" si="8"/>
        <v>5</v>
      </c>
      <c r="R17" s="140">
        <f t="shared" si="9"/>
        <v>15</v>
      </c>
      <c r="S17" s="137">
        <v>33.0</v>
      </c>
      <c r="T17" s="139">
        <v>24.0</v>
      </c>
      <c r="U17" s="122">
        <f t="shared" si="10"/>
        <v>57</v>
      </c>
      <c r="V17" s="123" t="str">
        <f t="shared" si="11"/>
        <v>6</v>
      </c>
      <c r="W17" s="140">
        <f t="shared" si="12"/>
        <v>6</v>
      </c>
      <c r="X17" s="137">
        <v>33.0</v>
      </c>
      <c r="Y17" s="122">
        <v>31.0</v>
      </c>
      <c r="Z17" s="122">
        <f t="shared" si="13"/>
        <v>64</v>
      </c>
      <c r="AA17" s="127" t="str">
        <f t="shared" si="14"/>
        <v>7</v>
      </c>
      <c r="AB17" s="138">
        <f t="shared" si="15"/>
        <v>7</v>
      </c>
      <c r="AC17" s="137">
        <v>35.0</v>
      </c>
      <c r="AD17" s="139">
        <v>30.0</v>
      </c>
      <c r="AE17" s="122">
        <f t="shared" si="16"/>
        <v>65</v>
      </c>
      <c r="AF17" s="130" t="str">
        <f t="shared" si="17"/>
        <v>7</v>
      </c>
      <c r="AG17" s="141">
        <f t="shared" si="18"/>
        <v>7</v>
      </c>
      <c r="AH17" s="137">
        <v>46.0</v>
      </c>
      <c r="AI17" s="122">
        <v>18.0</v>
      </c>
      <c r="AJ17" s="122">
        <f t="shared" si="19"/>
        <v>64</v>
      </c>
      <c r="AK17" s="127" t="str">
        <f t="shared" si="20"/>
        <v>7</v>
      </c>
      <c r="AL17" s="138">
        <f t="shared" si="21"/>
        <v>21</v>
      </c>
      <c r="AM17" s="137">
        <v>34.0</v>
      </c>
      <c r="AN17" s="122">
        <v>20.0</v>
      </c>
      <c r="AO17" s="122">
        <f t="shared" si="22"/>
        <v>54</v>
      </c>
      <c r="AP17" s="127" t="str">
        <f t="shared" si="23"/>
        <v>5</v>
      </c>
      <c r="AQ17" s="142">
        <f t="shared" si="24"/>
        <v>15</v>
      </c>
      <c r="AR17" s="133">
        <f t="shared" si="25"/>
        <v>468</v>
      </c>
      <c r="AS17" s="133">
        <f t="shared" si="26"/>
        <v>58.5</v>
      </c>
      <c r="AT17" s="134">
        <f t="shared" si="27"/>
        <v>119</v>
      </c>
      <c r="AU17" s="134">
        <f t="shared" si="28"/>
        <v>5.95</v>
      </c>
      <c r="AV17" s="38" t="str">
        <f t="shared" si="29"/>
        <v>PASS</v>
      </c>
      <c r="AW17" s="38" t="str">
        <f t="shared" si="30"/>
        <v>SC</v>
      </c>
      <c r="AX17" s="38" t="str">
        <f t="shared" si="31"/>
        <v>SC</v>
      </c>
    </row>
    <row r="18" ht="15.75" customHeight="1">
      <c r="A18" s="113">
        <v>14.0</v>
      </c>
      <c r="B18" s="135" t="s">
        <v>252</v>
      </c>
      <c r="C18" s="136" t="s">
        <v>253</v>
      </c>
      <c r="D18" s="116">
        <v>48.0</v>
      </c>
      <c r="E18" s="116">
        <v>45.0</v>
      </c>
      <c r="F18" s="122">
        <f t="shared" si="1"/>
        <v>93</v>
      </c>
      <c r="G18" s="118" t="str">
        <f t="shared" si="2"/>
        <v>10</v>
      </c>
      <c r="H18" s="119">
        <f t="shared" si="3"/>
        <v>40</v>
      </c>
      <c r="I18" s="137">
        <v>47.0</v>
      </c>
      <c r="J18" s="122">
        <v>31.0</v>
      </c>
      <c r="K18" s="122">
        <f t="shared" si="4"/>
        <v>78</v>
      </c>
      <c r="L18" s="123" t="str">
        <f t="shared" si="5"/>
        <v>8</v>
      </c>
      <c r="M18" s="138">
        <f t="shared" si="6"/>
        <v>32</v>
      </c>
      <c r="N18" s="137">
        <v>49.0</v>
      </c>
      <c r="O18" s="139">
        <v>50.0</v>
      </c>
      <c r="P18" s="122">
        <f t="shared" si="7"/>
        <v>99</v>
      </c>
      <c r="Q18" s="123" t="str">
        <f t="shared" si="8"/>
        <v>10</v>
      </c>
      <c r="R18" s="140">
        <f t="shared" si="9"/>
        <v>30</v>
      </c>
      <c r="S18" s="137">
        <v>34.0</v>
      </c>
      <c r="T18" s="139">
        <v>27.0</v>
      </c>
      <c r="U18" s="122">
        <f t="shared" si="10"/>
        <v>61</v>
      </c>
      <c r="V18" s="123" t="str">
        <f t="shared" si="11"/>
        <v>7</v>
      </c>
      <c r="W18" s="140">
        <f t="shared" si="12"/>
        <v>7</v>
      </c>
      <c r="X18" s="137">
        <v>47.0</v>
      </c>
      <c r="Y18" s="122">
        <v>40.0</v>
      </c>
      <c r="Z18" s="122">
        <f t="shared" si="13"/>
        <v>87</v>
      </c>
      <c r="AA18" s="127" t="str">
        <f t="shared" si="14"/>
        <v>9</v>
      </c>
      <c r="AB18" s="138">
        <f t="shared" si="15"/>
        <v>9</v>
      </c>
      <c r="AC18" s="137">
        <v>33.0</v>
      </c>
      <c r="AD18" s="139">
        <v>25.0</v>
      </c>
      <c r="AE18" s="122">
        <f t="shared" si="16"/>
        <v>58</v>
      </c>
      <c r="AF18" s="130" t="str">
        <f t="shared" si="17"/>
        <v>6</v>
      </c>
      <c r="AG18" s="141">
        <f t="shared" si="18"/>
        <v>6</v>
      </c>
      <c r="AH18" s="137">
        <v>48.0</v>
      </c>
      <c r="AI18" s="122">
        <v>31.0</v>
      </c>
      <c r="AJ18" s="122">
        <f t="shared" si="19"/>
        <v>79</v>
      </c>
      <c r="AK18" s="127" t="str">
        <f t="shared" si="20"/>
        <v>8</v>
      </c>
      <c r="AL18" s="138">
        <f t="shared" si="21"/>
        <v>24</v>
      </c>
      <c r="AM18" s="137">
        <v>45.0</v>
      </c>
      <c r="AN18" s="122">
        <v>30.0</v>
      </c>
      <c r="AO18" s="122">
        <f t="shared" si="22"/>
        <v>75</v>
      </c>
      <c r="AP18" s="127" t="str">
        <f t="shared" si="23"/>
        <v>8</v>
      </c>
      <c r="AQ18" s="142">
        <f t="shared" si="24"/>
        <v>24</v>
      </c>
      <c r="AR18" s="133">
        <f t="shared" si="25"/>
        <v>630</v>
      </c>
      <c r="AS18" s="133">
        <f t="shared" si="26"/>
        <v>78.75</v>
      </c>
      <c r="AT18" s="134">
        <f t="shared" si="27"/>
        <v>172</v>
      </c>
      <c r="AU18" s="134">
        <f t="shared" si="28"/>
        <v>8.6</v>
      </c>
      <c r="AV18" s="38" t="str">
        <f t="shared" si="29"/>
        <v>PASS</v>
      </c>
      <c r="AW18" s="38" t="str">
        <f t="shared" si="30"/>
        <v>FCD</v>
      </c>
      <c r="AX18" s="38" t="str">
        <f t="shared" si="31"/>
        <v>FCD</v>
      </c>
    </row>
    <row r="19" ht="15.75" customHeight="1">
      <c r="A19" s="113">
        <v>15.0</v>
      </c>
      <c r="B19" s="135" t="s">
        <v>254</v>
      </c>
      <c r="C19" s="136" t="s">
        <v>255</v>
      </c>
      <c r="D19" s="116">
        <v>31.0</v>
      </c>
      <c r="E19" s="116">
        <v>25.0</v>
      </c>
      <c r="F19" s="122">
        <f t="shared" si="1"/>
        <v>56</v>
      </c>
      <c r="G19" s="118" t="str">
        <f t="shared" si="2"/>
        <v>6</v>
      </c>
      <c r="H19" s="119">
        <f t="shared" si="3"/>
        <v>24</v>
      </c>
      <c r="I19" s="137">
        <v>44.0</v>
      </c>
      <c r="J19" s="122">
        <v>38.0</v>
      </c>
      <c r="K19" s="122">
        <f t="shared" si="4"/>
        <v>82</v>
      </c>
      <c r="L19" s="123" t="str">
        <f t="shared" si="5"/>
        <v>9</v>
      </c>
      <c r="M19" s="138">
        <f t="shared" si="6"/>
        <v>36</v>
      </c>
      <c r="N19" s="137">
        <v>41.0</v>
      </c>
      <c r="O19" s="139">
        <v>44.0</v>
      </c>
      <c r="P19" s="122">
        <f t="shared" si="7"/>
        <v>85</v>
      </c>
      <c r="Q19" s="123" t="str">
        <f t="shared" si="8"/>
        <v>9</v>
      </c>
      <c r="R19" s="140">
        <f t="shared" si="9"/>
        <v>27</v>
      </c>
      <c r="S19" s="137">
        <v>36.0</v>
      </c>
      <c r="T19" s="139">
        <v>29.0</v>
      </c>
      <c r="U19" s="122">
        <f t="shared" si="10"/>
        <v>65</v>
      </c>
      <c r="V19" s="123" t="str">
        <f t="shared" si="11"/>
        <v>7</v>
      </c>
      <c r="W19" s="140">
        <f t="shared" si="12"/>
        <v>7</v>
      </c>
      <c r="X19" s="137">
        <v>45.0</v>
      </c>
      <c r="Y19" s="122">
        <v>28.0</v>
      </c>
      <c r="Z19" s="122">
        <f t="shared" si="13"/>
        <v>73</v>
      </c>
      <c r="AA19" s="127" t="str">
        <f t="shared" si="14"/>
        <v>8</v>
      </c>
      <c r="AB19" s="138">
        <f t="shared" si="15"/>
        <v>8</v>
      </c>
      <c r="AC19" s="137">
        <v>38.0</v>
      </c>
      <c r="AD19" s="139">
        <v>30.0</v>
      </c>
      <c r="AE19" s="122">
        <f t="shared" si="16"/>
        <v>68</v>
      </c>
      <c r="AF19" s="130" t="str">
        <f t="shared" si="17"/>
        <v>7</v>
      </c>
      <c r="AG19" s="141">
        <f t="shared" si="18"/>
        <v>7</v>
      </c>
      <c r="AH19" s="137">
        <v>42.0</v>
      </c>
      <c r="AI19" s="122">
        <v>20.0</v>
      </c>
      <c r="AJ19" s="122">
        <f t="shared" si="19"/>
        <v>62</v>
      </c>
      <c r="AK19" s="127" t="str">
        <f t="shared" si="20"/>
        <v>7</v>
      </c>
      <c r="AL19" s="138">
        <f t="shared" si="21"/>
        <v>21</v>
      </c>
      <c r="AM19" s="137">
        <v>41.0</v>
      </c>
      <c r="AN19" s="122">
        <v>22.0</v>
      </c>
      <c r="AO19" s="122">
        <f t="shared" si="22"/>
        <v>63</v>
      </c>
      <c r="AP19" s="127" t="str">
        <f t="shared" si="23"/>
        <v>7</v>
      </c>
      <c r="AQ19" s="142">
        <f t="shared" si="24"/>
        <v>21</v>
      </c>
      <c r="AR19" s="133">
        <f t="shared" si="25"/>
        <v>554</v>
      </c>
      <c r="AS19" s="133">
        <f t="shared" si="26"/>
        <v>69.25</v>
      </c>
      <c r="AT19" s="134">
        <f t="shared" si="27"/>
        <v>151</v>
      </c>
      <c r="AU19" s="134">
        <f t="shared" si="28"/>
        <v>7.55</v>
      </c>
      <c r="AV19" s="38" t="str">
        <f t="shared" si="29"/>
        <v>PASS</v>
      </c>
      <c r="AW19" s="38" t="str">
        <f t="shared" si="30"/>
        <v>FC</v>
      </c>
      <c r="AX19" s="38" t="str">
        <f t="shared" si="31"/>
        <v>FC</v>
      </c>
    </row>
    <row r="20" ht="15.75" customHeight="1">
      <c r="A20" s="113">
        <v>16.0</v>
      </c>
      <c r="B20" s="135" t="s">
        <v>256</v>
      </c>
      <c r="C20" s="136" t="s">
        <v>257</v>
      </c>
      <c r="D20" s="116">
        <v>33.0</v>
      </c>
      <c r="E20" s="116">
        <v>18.0</v>
      </c>
      <c r="F20" s="122">
        <f t="shared" si="1"/>
        <v>51</v>
      </c>
      <c r="G20" s="118" t="str">
        <f t="shared" si="2"/>
        <v>5</v>
      </c>
      <c r="H20" s="119">
        <f t="shared" si="3"/>
        <v>20</v>
      </c>
      <c r="I20" s="137">
        <v>39.0</v>
      </c>
      <c r="J20" s="122">
        <v>23.0</v>
      </c>
      <c r="K20" s="122">
        <f t="shared" si="4"/>
        <v>62</v>
      </c>
      <c r="L20" s="123" t="str">
        <f t="shared" si="5"/>
        <v>7</v>
      </c>
      <c r="M20" s="138">
        <f t="shared" si="6"/>
        <v>28</v>
      </c>
      <c r="N20" s="137">
        <v>39.0</v>
      </c>
      <c r="O20" s="139">
        <v>18.0</v>
      </c>
      <c r="P20" s="122">
        <f t="shared" si="7"/>
        <v>57</v>
      </c>
      <c r="Q20" s="123" t="str">
        <f t="shared" si="8"/>
        <v>6</v>
      </c>
      <c r="R20" s="140">
        <f t="shared" si="9"/>
        <v>18</v>
      </c>
      <c r="S20" s="137">
        <v>33.0</v>
      </c>
      <c r="T20" s="139">
        <v>24.0</v>
      </c>
      <c r="U20" s="122">
        <f t="shared" si="10"/>
        <v>57</v>
      </c>
      <c r="V20" s="123" t="str">
        <f t="shared" si="11"/>
        <v>6</v>
      </c>
      <c r="W20" s="140">
        <f t="shared" si="12"/>
        <v>6</v>
      </c>
      <c r="X20" s="137">
        <v>36.0</v>
      </c>
      <c r="Y20" s="122">
        <v>20.0</v>
      </c>
      <c r="Z20" s="122">
        <f t="shared" si="13"/>
        <v>56</v>
      </c>
      <c r="AA20" s="127" t="str">
        <f t="shared" si="14"/>
        <v>6</v>
      </c>
      <c r="AB20" s="138">
        <f t="shared" si="15"/>
        <v>6</v>
      </c>
      <c r="AC20" s="137">
        <v>38.0</v>
      </c>
      <c r="AD20" s="139">
        <v>31.0</v>
      </c>
      <c r="AE20" s="122">
        <f t="shared" si="16"/>
        <v>69</v>
      </c>
      <c r="AF20" s="130" t="str">
        <f t="shared" si="17"/>
        <v>7</v>
      </c>
      <c r="AG20" s="141">
        <f t="shared" si="18"/>
        <v>7</v>
      </c>
      <c r="AH20" s="143">
        <v>39.0</v>
      </c>
      <c r="AI20" s="144">
        <v>7.0</v>
      </c>
      <c r="AJ20" s="144">
        <f t="shared" si="19"/>
        <v>46</v>
      </c>
      <c r="AK20" s="145">
        <v>0.0</v>
      </c>
      <c r="AL20" s="146">
        <f t="shared" si="21"/>
        <v>0</v>
      </c>
      <c r="AM20" s="137">
        <v>37.0</v>
      </c>
      <c r="AN20" s="122">
        <v>20.0</v>
      </c>
      <c r="AO20" s="122">
        <f t="shared" si="22"/>
        <v>57</v>
      </c>
      <c r="AP20" s="127" t="str">
        <f t="shared" si="23"/>
        <v>6</v>
      </c>
      <c r="AQ20" s="142">
        <f t="shared" si="24"/>
        <v>18</v>
      </c>
      <c r="AR20" s="133">
        <f t="shared" si="25"/>
        <v>455</v>
      </c>
      <c r="AS20" s="133">
        <f t="shared" si="26"/>
        <v>56.88</v>
      </c>
      <c r="AT20" s="134">
        <f t="shared" si="27"/>
        <v>103</v>
      </c>
      <c r="AU20" s="134">
        <f t="shared" si="28"/>
        <v>5.15</v>
      </c>
      <c r="AV20" s="38" t="str">
        <f t="shared" si="29"/>
        <v>FAIL</v>
      </c>
      <c r="AW20" s="38" t="str">
        <f t="shared" si="30"/>
        <v>SC</v>
      </c>
      <c r="AX20" s="38" t="str">
        <f t="shared" si="31"/>
        <v>FAIL</v>
      </c>
    </row>
    <row r="21" ht="15.75" customHeight="1">
      <c r="A21" s="113">
        <v>17.0</v>
      </c>
      <c r="B21" s="135" t="s">
        <v>258</v>
      </c>
      <c r="C21" s="136" t="s">
        <v>259</v>
      </c>
      <c r="D21" s="116">
        <v>44.0</v>
      </c>
      <c r="E21" s="116">
        <v>39.0</v>
      </c>
      <c r="F21" s="122">
        <f t="shared" si="1"/>
        <v>83</v>
      </c>
      <c r="G21" s="118" t="str">
        <f t="shared" si="2"/>
        <v>9</v>
      </c>
      <c r="H21" s="119">
        <f t="shared" si="3"/>
        <v>36</v>
      </c>
      <c r="I21" s="137">
        <v>49.0</v>
      </c>
      <c r="J21" s="122">
        <v>48.0</v>
      </c>
      <c r="K21" s="122">
        <f t="shared" si="4"/>
        <v>97</v>
      </c>
      <c r="L21" s="123" t="str">
        <f t="shared" si="5"/>
        <v>10</v>
      </c>
      <c r="M21" s="138">
        <f t="shared" si="6"/>
        <v>40</v>
      </c>
      <c r="N21" s="137">
        <v>32.0</v>
      </c>
      <c r="O21" s="139">
        <v>28.0</v>
      </c>
      <c r="P21" s="122">
        <f t="shared" si="7"/>
        <v>60</v>
      </c>
      <c r="Q21" s="123" t="str">
        <f t="shared" si="8"/>
        <v>7</v>
      </c>
      <c r="R21" s="140">
        <f t="shared" si="9"/>
        <v>21</v>
      </c>
      <c r="S21" s="137">
        <v>40.0</v>
      </c>
      <c r="T21" s="139">
        <v>25.0</v>
      </c>
      <c r="U21" s="122">
        <f t="shared" si="10"/>
        <v>65</v>
      </c>
      <c r="V21" s="123" t="str">
        <f t="shared" si="11"/>
        <v>7</v>
      </c>
      <c r="W21" s="140">
        <f t="shared" si="12"/>
        <v>7</v>
      </c>
      <c r="X21" s="137">
        <v>40.0</v>
      </c>
      <c r="Y21" s="122">
        <v>28.0</v>
      </c>
      <c r="Z21" s="122">
        <f t="shared" si="13"/>
        <v>68</v>
      </c>
      <c r="AA21" s="127" t="str">
        <f t="shared" si="14"/>
        <v>7</v>
      </c>
      <c r="AB21" s="138">
        <f t="shared" si="15"/>
        <v>7</v>
      </c>
      <c r="AC21" s="137">
        <v>37.0</v>
      </c>
      <c r="AD21" s="139">
        <v>29.0</v>
      </c>
      <c r="AE21" s="122">
        <f t="shared" si="16"/>
        <v>66</v>
      </c>
      <c r="AF21" s="130" t="str">
        <f t="shared" si="17"/>
        <v>7</v>
      </c>
      <c r="AG21" s="141">
        <f t="shared" si="18"/>
        <v>7</v>
      </c>
      <c r="AH21" s="137">
        <v>49.0</v>
      </c>
      <c r="AI21" s="122">
        <v>19.0</v>
      </c>
      <c r="AJ21" s="122">
        <f t="shared" si="19"/>
        <v>68</v>
      </c>
      <c r="AK21" s="127" t="str">
        <f t="shared" ref="AK21:AK22" si="32">if(AJ21&gt;=90,"10",if(AJ21&gt;=80,"9",if(AJ21&gt;=70,"8",if(AJ21&gt;=60,"7",if(AJ21&gt;=55,"6",if(AJ21&gt;=50,"5",if(AJ21&gt;=40,"4",if(AJ21&lt;40,"0"))))))))</f>
        <v>7</v>
      </c>
      <c r="AL21" s="138">
        <f t="shared" si="21"/>
        <v>21</v>
      </c>
      <c r="AM21" s="137">
        <v>49.0</v>
      </c>
      <c r="AN21" s="122">
        <v>36.0</v>
      </c>
      <c r="AO21" s="122">
        <f t="shared" si="22"/>
        <v>85</v>
      </c>
      <c r="AP21" s="127" t="str">
        <f t="shared" si="23"/>
        <v>9</v>
      </c>
      <c r="AQ21" s="142">
        <f t="shared" si="24"/>
        <v>27</v>
      </c>
      <c r="AR21" s="133">
        <f t="shared" si="25"/>
        <v>592</v>
      </c>
      <c r="AS21" s="133">
        <f t="shared" si="26"/>
        <v>74</v>
      </c>
      <c r="AT21" s="134">
        <f t="shared" si="27"/>
        <v>166</v>
      </c>
      <c r="AU21" s="134">
        <f t="shared" si="28"/>
        <v>8.3</v>
      </c>
      <c r="AV21" s="38" t="str">
        <f t="shared" si="29"/>
        <v>PASS</v>
      </c>
      <c r="AW21" s="38" t="str">
        <f t="shared" si="30"/>
        <v>FCD</v>
      </c>
      <c r="AX21" s="38" t="str">
        <f t="shared" si="31"/>
        <v>FCD</v>
      </c>
    </row>
    <row r="22" ht="15.75" customHeight="1">
      <c r="A22" s="113">
        <v>18.0</v>
      </c>
      <c r="B22" s="135" t="s">
        <v>260</v>
      </c>
      <c r="C22" s="136" t="s">
        <v>261</v>
      </c>
      <c r="D22" s="116">
        <v>50.0</v>
      </c>
      <c r="E22" s="116">
        <v>47.0</v>
      </c>
      <c r="F22" s="122">
        <f t="shared" si="1"/>
        <v>97</v>
      </c>
      <c r="G22" s="118" t="str">
        <f t="shared" si="2"/>
        <v>10</v>
      </c>
      <c r="H22" s="119">
        <f t="shared" si="3"/>
        <v>40</v>
      </c>
      <c r="I22" s="137">
        <v>50.0</v>
      </c>
      <c r="J22" s="122">
        <v>47.0</v>
      </c>
      <c r="K22" s="122">
        <f t="shared" si="4"/>
        <v>97</v>
      </c>
      <c r="L22" s="123" t="str">
        <f t="shared" si="5"/>
        <v>10</v>
      </c>
      <c r="M22" s="138">
        <f t="shared" si="6"/>
        <v>40</v>
      </c>
      <c r="N22" s="137">
        <v>43.0</v>
      </c>
      <c r="O22" s="139">
        <v>47.0</v>
      </c>
      <c r="P22" s="122">
        <f t="shared" si="7"/>
        <v>90</v>
      </c>
      <c r="Q22" s="123" t="str">
        <f t="shared" si="8"/>
        <v>10</v>
      </c>
      <c r="R22" s="140">
        <f t="shared" si="9"/>
        <v>30</v>
      </c>
      <c r="S22" s="137">
        <v>41.0</v>
      </c>
      <c r="T22" s="139">
        <v>35.0</v>
      </c>
      <c r="U22" s="122">
        <f t="shared" si="10"/>
        <v>76</v>
      </c>
      <c r="V22" s="123" t="str">
        <f t="shared" si="11"/>
        <v>8</v>
      </c>
      <c r="W22" s="140">
        <f t="shared" si="12"/>
        <v>8</v>
      </c>
      <c r="X22" s="137">
        <v>47.0</v>
      </c>
      <c r="Y22" s="122">
        <v>33.0</v>
      </c>
      <c r="Z22" s="122">
        <f t="shared" si="13"/>
        <v>80</v>
      </c>
      <c r="AA22" s="127" t="str">
        <f t="shared" si="14"/>
        <v>9</v>
      </c>
      <c r="AB22" s="138">
        <f t="shared" si="15"/>
        <v>9</v>
      </c>
      <c r="AC22" s="137">
        <v>45.0</v>
      </c>
      <c r="AD22" s="139">
        <v>30.0</v>
      </c>
      <c r="AE22" s="122">
        <f t="shared" si="16"/>
        <v>75</v>
      </c>
      <c r="AF22" s="130" t="str">
        <f t="shared" si="17"/>
        <v>8</v>
      </c>
      <c r="AG22" s="141">
        <f t="shared" si="18"/>
        <v>8</v>
      </c>
      <c r="AH22" s="137">
        <v>50.0</v>
      </c>
      <c r="AI22" s="122">
        <v>33.0</v>
      </c>
      <c r="AJ22" s="122">
        <f t="shared" si="19"/>
        <v>83</v>
      </c>
      <c r="AK22" s="127" t="str">
        <f t="shared" si="32"/>
        <v>9</v>
      </c>
      <c r="AL22" s="138">
        <f t="shared" si="21"/>
        <v>27</v>
      </c>
      <c r="AM22" s="137">
        <v>49.0</v>
      </c>
      <c r="AN22" s="122">
        <v>38.0</v>
      </c>
      <c r="AO22" s="122">
        <f t="shared" si="22"/>
        <v>87</v>
      </c>
      <c r="AP22" s="127" t="str">
        <f t="shared" si="23"/>
        <v>9</v>
      </c>
      <c r="AQ22" s="142">
        <f t="shared" si="24"/>
        <v>27</v>
      </c>
      <c r="AR22" s="133">
        <f t="shared" si="25"/>
        <v>685</v>
      </c>
      <c r="AS22" s="133">
        <f t="shared" si="26"/>
        <v>85.63</v>
      </c>
      <c r="AT22" s="134">
        <f t="shared" si="27"/>
        <v>189</v>
      </c>
      <c r="AU22" s="134">
        <f t="shared" si="28"/>
        <v>9.45</v>
      </c>
      <c r="AV22" s="38" t="str">
        <f t="shared" si="29"/>
        <v>PASS</v>
      </c>
      <c r="AW22" s="38" t="str">
        <f t="shared" si="30"/>
        <v>FCD</v>
      </c>
      <c r="AX22" s="38" t="str">
        <f t="shared" si="31"/>
        <v>FCD</v>
      </c>
    </row>
    <row r="23" ht="15.75" customHeight="1">
      <c r="A23" s="113">
        <v>19.0</v>
      </c>
      <c r="B23" s="135" t="s">
        <v>262</v>
      </c>
      <c r="C23" s="136" t="s">
        <v>263</v>
      </c>
      <c r="D23" s="147">
        <v>28.0</v>
      </c>
      <c r="E23" s="147">
        <v>6.0</v>
      </c>
      <c r="F23" s="144">
        <f t="shared" si="1"/>
        <v>34</v>
      </c>
      <c r="G23" s="118" t="str">
        <f t="shared" si="2"/>
        <v>0</v>
      </c>
      <c r="H23" s="148">
        <f t="shared" si="3"/>
        <v>0</v>
      </c>
      <c r="I23" s="137">
        <v>28.0</v>
      </c>
      <c r="J23" s="122">
        <v>18.0</v>
      </c>
      <c r="K23" s="122">
        <f t="shared" si="4"/>
        <v>46</v>
      </c>
      <c r="L23" s="123" t="str">
        <f t="shared" si="5"/>
        <v>4</v>
      </c>
      <c r="M23" s="138">
        <f t="shared" si="6"/>
        <v>16</v>
      </c>
      <c r="N23" s="137">
        <v>38.0</v>
      </c>
      <c r="O23" s="139">
        <v>27.0</v>
      </c>
      <c r="P23" s="122">
        <f t="shared" si="7"/>
        <v>65</v>
      </c>
      <c r="Q23" s="123" t="str">
        <f t="shared" si="8"/>
        <v>7</v>
      </c>
      <c r="R23" s="140">
        <f t="shared" si="9"/>
        <v>21</v>
      </c>
      <c r="S23" s="137">
        <v>36.0</v>
      </c>
      <c r="T23" s="139">
        <v>18.0</v>
      </c>
      <c r="U23" s="122">
        <f t="shared" si="10"/>
        <v>54</v>
      </c>
      <c r="V23" s="123" t="str">
        <f t="shared" si="11"/>
        <v>5</v>
      </c>
      <c r="W23" s="140">
        <f t="shared" si="12"/>
        <v>5</v>
      </c>
      <c r="X23" s="137">
        <v>45.0</v>
      </c>
      <c r="Y23" s="122">
        <v>21.0</v>
      </c>
      <c r="Z23" s="122">
        <f t="shared" si="13"/>
        <v>66</v>
      </c>
      <c r="AA23" s="127" t="str">
        <f t="shared" si="14"/>
        <v>7</v>
      </c>
      <c r="AB23" s="138">
        <f t="shared" si="15"/>
        <v>7</v>
      </c>
      <c r="AC23" s="137">
        <v>30.0</v>
      </c>
      <c r="AD23" s="139">
        <v>22.0</v>
      </c>
      <c r="AE23" s="122">
        <f t="shared" si="16"/>
        <v>52</v>
      </c>
      <c r="AF23" s="130" t="str">
        <f t="shared" si="17"/>
        <v>5</v>
      </c>
      <c r="AG23" s="141">
        <f t="shared" si="18"/>
        <v>5</v>
      </c>
      <c r="AH23" s="143">
        <v>30.0</v>
      </c>
      <c r="AI23" s="144">
        <v>14.0</v>
      </c>
      <c r="AJ23" s="144">
        <f t="shared" si="19"/>
        <v>44</v>
      </c>
      <c r="AK23" s="145">
        <v>0.0</v>
      </c>
      <c r="AL23" s="146">
        <f t="shared" si="21"/>
        <v>0</v>
      </c>
      <c r="AM23" s="137">
        <v>28.0</v>
      </c>
      <c r="AN23" s="122">
        <v>20.0</v>
      </c>
      <c r="AO23" s="122">
        <f t="shared" si="22"/>
        <v>48</v>
      </c>
      <c r="AP23" s="127" t="str">
        <f t="shared" si="23"/>
        <v>4</v>
      </c>
      <c r="AQ23" s="142">
        <f t="shared" si="24"/>
        <v>12</v>
      </c>
      <c r="AR23" s="133">
        <f t="shared" si="25"/>
        <v>409</v>
      </c>
      <c r="AS23" s="133">
        <f t="shared" si="26"/>
        <v>51.13</v>
      </c>
      <c r="AT23" s="134">
        <f t="shared" si="27"/>
        <v>66</v>
      </c>
      <c r="AU23" s="134">
        <f t="shared" si="28"/>
        <v>3.3</v>
      </c>
      <c r="AV23" s="38" t="str">
        <f t="shared" si="29"/>
        <v>FAIL</v>
      </c>
      <c r="AW23" s="38" t="str">
        <f t="shared" si="30"/>
        <v>SC</v>
      </c>
      <c r="AX23" s="38" t="str">
        <f t="shared" si="31"/>
        <v>FAIL</v>
      </c>
    </row>
    <row r="24" ht="15.75" customHeight="1">
      <c r="A24" s="113">
        <v>20.0</v>
      </c>
      <c r="B24" s="135" t="s">
        <v>264</v>
      </c>
      <c r="C24" s="136" t="s">
        <v>265</v>
      </c>
      <c r="D24" s="116">
        <v>40.0</v>
      </c>
      <c r="E24" s="116">
        <v>32.0</v>
      </c>
      <c r="F24" s="122">
        <f t="shared" si="1"/>
        <v>72</v>
      </c>
      <c r="G24" s="118" t="str">
        <f t="shared" si="2"/>
        <v>8</v>
      </c>
      <c r="H24" s="119">
        <f t="shared" si="3"/>
        <v>32</v>
      </c>
      <c r="I24" s="137">
        <v>48.0</v>
      </c>
      <c r="J24" s="122">
        <v>41.0</v>
      </c>
      <c r="K24" s="122">
        <f t="shared" si="4"/>
        <v>89</v>
      </c>
      <c r="L24" s="123" t="str">
        <f t="shared" si="5"/>
        <v>9</v>
      </c>
      <c r="M24" s="138">
        <f t="shared" si="6"/>
        <v>36</v>
      </c>
      <c r="N24" s="137">
        <v>42.0</v>
      </c>
      <c r="O24" s="139">
        <v>37.0</v>
      </c>
      <c r="P24" s="122">
        <f t="shared" si="7"/>
        <v>79</v>
      </c>
      <c r="Q24" s="123" t="str">
        <f t="shared" si="8"/>
        <v>8</v>
      </c>
      <c r="R24" s="140">
        <f t="shared" si="9"/>
        <v>24</v>
      </c>
      <c r="S24" s="137">
        <v>38.0</v>
      </c>
      <c r="T24" s="139">
        <v>29.0</v>
      </c>
      <c r="U24" s="122">
        <f t="shared" si="10"/>
        <v>67</v>
      </c>
      <c r="V24" s="123" t="str">
        <f t="shared" si="11"/>
        <v>7</v>
      </c>
      <c r="W24" s="140">
        <f t="shared" si="12"/>
        <v>7</v>
      </c>
      <c r="X24" s="137">
        <v>46.0</v>
      </c>
      <c r="Y24" s="122">
        <v>38.0</v>
      </c>
      <c r="Z24" s="122">
        <f t="shared" si="13"/>
        <v>84</v>
      </c>
      <c r="AA24" s="127" t="str">
        <f t="shared" si="14"/>
        <v>9</v>
      </c>
      <c r="AB24" s="138">
        <f t="shared" si="15"/>
        <v>9</v>
      </c>
      <c r="AC24" s="137">
        <v>42.0</v>
      </c>
      <c r="AD24" s="139">
        <v>30.0</v>
      </c>
      <c r="AE24" s="122">
        <f t="shared" si="16"/>
        <v>72</v>
      </c>
      <c r="AF24" s="130" t="str">
        <f t="shared" si="17"/>
        <v>8</v>
      </c>
      <c r="AG24" s="141">
        <f t="shared" si="18"/>
        <v>8</v>
      </c>
      <c r="AH24" s="137">
        <v>47.0</v>
      </c>
      <c r="AI24" s="122">
        <v>27.0</v>
      </c>
      <c r="AJ24" s="122">
        <f t="shared" si="19"/>
        <v>74</v>
      </c>
      <c r="AK24" s="127" t="str">
        <f t="shared" ref="AK24:AK108" si="33">if(AJ24&gt;=90,"10",if(AJ24&gt;=80,"9",if(AJ24&gt;=70,"8",if(AJ24&gt;=60,"7",if(AJ24&gt;=55,"6",if(AJ24&gt;=50,"5",if(AJ24&gt;=40,"4",if(AJ24&lt;40,"0"))))))))</f>
        <v>8</v>
      </c>
      <c r="AL24" s="138">
        <f t="shared" si="21"/>
        <v>24</v>
      </c>
      <c r="AM24" s="137">
        <v>43.0</v>
      </c>
      <c r="AN24" s="122">
        <v>28.0</v>
      </c>
      <c r="AO24" s="122">
        <f t="shared" si="22"/>
        <v>71</v>
      </c>
      <c r="AP24" s="127" t="str">
        <f t="shared" si="23"/>
        <v>8</v>
      </c>
      <c r="AQ24" s="142">
        <f t="shared" si="24"/>
        <v>24</v>
      </c>
      <c r="AR24" s="133">
        <f t="shared" si="25"/>
        <v>608</v>
      </c>
      <c r="AS24" s="133">
        <f t="shared" si="26"/>
        <v>76</v>
      </c>
      <c r="AT24" s="134">
        <f t="shared" si="27"/>
        <v>164</v>
      </c>
      <c r="AU24" s="134">
        <f t="shared" si="28"/>
        <v>8.2</v>
      </c>
      <c r="AV24" s="38" t="str">
        <f t="shared" si="29"/>
        <v>PASS</v>
      </c>
      <c r="AW24" s="38" t="str">
        <f t="shared" si="30"/>
        <v>FCD</v>
      </c>
      <c r="AX24" s="38" t="str">
        <f t="shared" si="31"/>
        <v>FCD</v>
      </c>
    </row>
    <row r="25" ht="15.75" customHeight="1">
      <c r="A25" s="113">
        <v>21.0</v>
      </c>
      <c r="B25" s="135" t="s">
        <v>266</v>
      </c>
      <c r="C25" s="136" t="s">
        <v>267</v>
      </c>
      <c r="D25" s="116">
        <v>48.0</v>
      </c>
      <c r="E25" s="116">
        <v>44.0</v>
      </c>
      <c r="F25" s="122">
        <f t="shared" si="1"/>
        <v>92</v>
      </c>
      <c r="G25" s="118" t="str">
        <f t="shared" si="2"/>
        <v>10</v>
      </c>
      <c r="H25" s="119">
        <f t="shared" si="3"/>
        <v>40</v>
      </c>
      <c r="I25" s="137">
        <v>47.0</v>
      </c>
      <c r="J25" s="122">
        <v>36.0</v>
      </c>
      <c r="K25" s="122">
        <f t="shared" si="4"/>
        <v>83</v>
      </c>
      <c r="L25" s="123" t="str">
        <f t="shared" si="5"/>
        <v>9</v>
      </c>
      <c r="M25" s="138">
        <f t="shared" si="6"/>
        <v>36</v>
      </c>
      <c r="N25" s="137">
        <v>50.0</v>
      </c>
      <c r="O25" s="139">
        <v>45.0</v>
      </c>
      <c r="P25" s="122">
        <f t="shared" si="7"/>
        <v>95</v>
      </c>
      <c r="Q25" s="123" t="str">
        <f t="shared" si="8"/>
        <v>10</v>
      </c>
      <c r="R25" s="140">
        <f t="shared" si="9"/>
        <v>30</v>
      </c>
      <c r="S25" s="137">
        <v>38.0</v>
      </c>
      <c r="T25" s="139">
        <v>21.0</v>
      </c>
      <c r="U25" s="122">
        <f t="shared" si="10"/>
        <v>59</v>
      </c>
      <c r="V25" s="123" t="str">
        <f t="shared" si="11"/>
        <v>6</v>
      </c>
      <c r="W25" s="140">
        <f t="shared" si="12"/>
        <v>6</v>
      </c>
      <c r="X25" s="137">
        <v>43.0</v>
      </c>
      <c r="Y25" s="122">
        <v>38.0</v>
      </c>
      <c r="Z25" s="122">
        <f t="shared" si="13"/>
        <v>81</v>
      </c>
      <c r="AA25" s="127" t="str">
        <f t="shared" si="14"/>
        <v>9</v>
      </c>
      <c r="AB25" s="138">
        <f t="shared" si="15"/>
        <v>9</v>
      </c>
      <c r="AC25" s="137">
        <v>35.0</v>
      </c>
      <c r="AD25" s="139">
        <v>22.0</v>
      </c>
      <c r="AE25" s="122">
        <f t="shared" si="16"/>
        <v>57</v>
      </c>
      <c r="AF25" s="130" t="str">
        <f t="shared" si="17"/>
        <v>6</v>
      </c>
      <c r="AG25" s="141">
        <f t="shared" si="18"/>
        <v>6</v>
      </c>
      <c r="AH25" s="137">
        <v>44.0</v>
      </c>
      <c r="AI25" s="122">
        <v>18.0</v>
      </c>
      <c r="AJ25" s="122">
        <f t="shared" si="19"/>
        <v>62</v>
      </c>
      <c r="AK25" s="127" t="str">
        <f t="shared" si="33"/>
        <v>7</v>
      </c>
      <c r="AL25" s="138">
        <f t="shared" si="21"/>
        <v>21</v>
      </c>
      <c r="AM25" s="137">
        <v>45.0</v>
      </c>
      <c r="AN25" s="122">
        <v>19.0</v>
      </c>
      <c r="AO25" s="122">
        <f t="shared" si="22"/>
        <v>64</v>
      </c>
      <c r="AP25" s="127" t="str">
        <f t="shared" si="23"/>
        <v>7</v>
      </c>
      <c r="AQ25" s="142">
        <f t="shared" si="24"/>
        <v>21</v>
      </c>
      <c r="AR25" s="133">
        <f t="shared" si="25"/>
        <v>593</v>
      </c>
      <c r="AS25" s="133">
        <f t="shared" si="26"/>
        <v>74.13</v>
      </c>
      <c r="AT25" s="134">
        <f t="shared" si="27"/>
        <v>169</v>
      </c>
      <c r="AU25" s="134">
        <f t="shared" si="28"/>
        <v>8.45</v>
      </c>
      <c r="AV25" s="38" t="str">
        <f t="shared" si="29"/>
        <v>PASS</v>
      </c>
      <c r="AW25" s="38" t="str">
        <f t="shared" si="30"/>
        <v>FCD</v>
      </c>
      <c r="AX25" s="38" t="str">
        <f t="shared" si="31"/>
        <v>FCD</v>
      </c>
    </row>
    <row r="26" ht="15.75" customHeight="1">
      <c r="A26" s="113">
        <v>22.0</v>
      </c>
      <c r="B26" s="135" t="s">
        <v>268</v>
      </c>
      <c r="C26" s="136" t="s">
        <v>269</v>
      </c>
      <c r="D26" s="116">
        <v>35.0</v>
      </c>
      <c r="E26" s="116">
        <v>22.0</v>
      </c>
      <c r="F26" s="122">
        <f t="shared" si="1"/>
        <v>57</v>
      </c>
      <c r="G26" s="118" t="str">
        <f t="shared" si="2"/>
        <v>6</v>
      </c>
      <c r="H26" s="119">
        <f t="shared" si="3"/>
        <v>24</v>
      </c>
      <c r="I26" s="137">
        <v>46.0</v>
      </c>
      <c r="J26" s="122">
        <v>40.0</v>
      </c>
      <c r="K26" s="122">
        <f t="shared" si="4"/>
        <v>86</v>
      </c>
      <c r="L26" s="123" t="str">
        <f t="shared" si="5"/>
        <v>9</v>
      </c>
      <c r="M26" s="138">
        <f t="shared" si="6"/>
        <v>36</v>
      </c>
      <c r="N26" s="137">
        <v>50.0</v>
      </c>
      <c r="O26" s="139">
        <v>38.0</v>
      </c>
      <c r="P26" s="122">
        <f t="shared" si="7"/>
        <v>88</v>
      </c>
      <c r="Q26" s="123" t="str">
        <f t="shared" si="8"/>
        <v>9</v>
      </c>
      <c r="R26" s="140">
        <f t="shared" si="9"/>
        <v>27</v>
      </c>
      <c r="S26" s="137">
        <v>37.0</v>
      </c>
      <c r="T26" s="139">
        <v>19.0</v>
      </c>
      <c r="U26" s="122">
        <f t="shared" si="10"/>
        <v>56</v>
      </c>
      <c r="V26" s="123" t="str">
        <f t="shared" si="11"/>
        <v>6</v>
      </c>
      <c r="W26" s="140">
        <f t="shared" si="12"/>
        <v>6</v>
      </c>
      <c r="X26" s="137">
        <v>38.0</v>
      </c>
      <c r="Y26" s="122">
        <v>23.0</v>
      </c>
      <c r="Z26" s="122">
        <f t="shared" si="13"/>
        <v>61</v>
      </c>
      <c r="AA26" s="127" t="str">
        <f t="shared" si="14"/>
        <v>7</v>
      </c>
      <c r="AB26" s="138">
        <f t="shared" si="15"/>
        <v>7</v>
      </c>
      <c r="AC26" s="137">
        <v>33.0</v>
      </c>
      <c r="AD26" s="139">
        <v>28.0</v>
      </c>
      <c r="AE26" s="122">
        <f t="shared" si="16"/>
        <v>61</v>
      </c>
      <c r="AF26" s="130" t="str">
        <f t="shared" si="17"/>
        <v>7</v>
      </c>
      <c r="AG26" s="141">
        <f t="shared" si="18"/>
        <v>7</v>
      </c>
      <c r="AH26" s="137">
        <v>46.0</v>
      </c>
      <c r="AI26" s="122">
        <v>18.0</v>
      </c>
      <c r="AJ26" s="122">
        <f t="shared" si="19"/>
        <v>64</v>
      </c>
      <c r="AK26" s="127" t="str">
        <f t="shared" si="33"/>
        <v>7</v>
      </c>
      <c r="AL26" s="138">
        <f t="shared" si="21"/>
        <v>21</v>
      </c>
      <c r="AM26" s="137">
        <v>42.0</v>
      </c>
      <c r="AN26" s="122">
        <v>30.0</v>
      </c>
      <c r="AO26" s="122">
        <f t="shared" si="22"/>
        <v>72</v>
      </c>
      <c r="AP26" s="127" t="str">
        <f t="shared" si="23"/>
        <v>8</v>
      </c>
      <c r="AQ26" s="142">
        <f t="shared" si="24"/>
        <v>24</v>
      </c>
      <c r="AR26" s="133">
        <f t="shared" si="25"/>
        <v>545</v>
      </c>
      <c r="AS26" s="133">
        <f t="shared" si="26"/>
        <v>68.13</v>
      </c>
      <c r="AT26" s="134">
        <f t="shared" si="27"/>
        <v>152</v>
      </c>
      <c r="AU26" s="134">
        <f t="shared" si="28"/>
        <v>7.6</v>
      </c>
      <c r="AV26" s="38" t="str">
        <f t="shared" si="29"/>
        <v>PASS</v>
      </c>
      <c r="AW26" s="38" t="str">
        <f t="shared" si="30"/>
        <v>FC</v>
      </c>
      <c r="AX26" s="38" t="str">
        <f t="shared" si="31"/>
        <v>FC</v>
      </c>
    </row>
    <row r="27" ht="15.75" customHeight="1">
      <c r="A27" s="113">
        <v>23.0</v>
      </c>
      <c r="B27" s="135" t="s">
        <v>270</v>
      </c>
      <c r="C27" s="136" t="s">
        <v>271</v>
      </c>
      <c r="D27" s="116">
        <v>41.0</v>
      </c>
      <c r="E27" s="116">
        <v>38.0</v>
      </c>
      <c r="F27" s="122">
        <f t="shared" si="1"/>
        <v>79</v>
      </c>
      <c r="G27" s="118" t="str">
        <f t="shared" si="2"/>
        <v>8</v>
      </c>
      <c r="H27" s="119">
        <f t="shared" si="3"/>
        <v>32</v>
      </c>
      <c r="I27" s="137">
        <v>48.0</v>
      </c>
      <c r="J27" s="122">
        <v>30.0</v>
      </c>
      <c r="K27" s="122">
        <f t="shared" si="4"/>
        <v>78</v>
      </c>
      <c r="L27" s="123" t="str">
        <f t="shared" si="5"/>
        <v>8</v>
      </c>
      <c r="M27" s="138">
        <f t="shared" si="6"/>
        <v>32</v>
      </c>
      <c r="N27" s="137">
        <v>50.0</v>
      </c>
      <c r="O27" s="139">
        <v>39.0</v>
      </c>
      <c r="P27" s="122">
        <f t="shared" si="7"/>
        <v>89</v>
      </c>
      <c r="Q27" s="123" t="str">
        <f t="shared" si="8"/>
        <v>9</v>
      </c>
      <c r="R27" s="140">
        <f t="shared" si="9"/>
        <v>27</v>
      </c>
      <c r="S27" s="137">
        <v>39.0</v>
      </c>
      <c r="T27" s="139">
        <v>27.0</v>
      </c>
      <c r="U27" s="122">
        <f t="shared" si="10"/>
        <v>66</v>
      </c>
      <c r="V27" s="123" t="str">
        <f t="shared" si="11"/>
        <v>7</v>
      </c>
      <c r="W27" s="140">
        <f t="shared" si="12"/>
        <v>7</v>
      </c>
      <c r="X27" s="137">
        <v>46.0</v>
      </c>
      <c r="Y27" s="122">
        <v>42.0</v>
      </c>
      <c r="Z27" s="122">
        <f t="shared" si="13"/>
        <v>88</v>
      </c>
      <c r="AA27" s="127" t="str">
        <f t="shared" si="14"/>
        <v>9</v>
      </c>
      <c r="AB27" s="138">
        <f t="shared" si="15"/>
        <v>9</v>
      </c>
      <c r="AC27" s="137">
        <v>36.0</v>
      </c>
      <c r="AD27" s="139">
        <v>30.0</v>
      </c>
      <c r="AE27" s="122">
        <f t="shared" si="16"/>
        <v>66</v>
      </c>
      <c r="AF27" s="130" t="str">
        <f t="shared" si="17"/>
        <v>7</v>
      </c>
      <c r="AG27" s="141">
        <f t="shared" si="18"/>
        <v>7</v>
      </c>
      <c r="AH27" s="137">
        <v>47.0</v>
      </c>
      <c r="AI27" s="122">
        <v>27.0</v>
      </c>
      <c r="AJ27" s="122">
        <f t="shared" si="19"/>
        <v>74</v>
      </c>
      <c r="AK27" s="127" t="str">
        <f t="shared" si="33"/>
        <v>8</v>
      </c>
      <c r="AL27" s="138">
        <f t="shared" si="21"/>
        <v>24</v>
      </c>
      <c r="AM27" s="137">
        <v>44.0</v>
      </c>
      <c r="AN27" s="122">
        <v>26.0</v>
      </c>
      <c r="AO27" s="122">
        <f t="shared" si="22"/>
        <v>70</v>
      </c>
      <c r="AP27" s="127" t="str">
        <f t="shared" si="23"/>
        <v>8</v>
      </c>
      <c r="AQ27" s="142">
        <f t="shared" si="24"/>
        <v>24</v>
      </c>
      <c r="AR27" s="133">
        <f t="shared" si="25"/>
        <v>610</v>
      </c>
      <c r="AS27" s="133">
        <f t="shared" si="26"/>
        <v>76.25</v>
      </c>
      <c r="AT27" s="134">
        <f t="shared" si="27"/>
        <v>162</v>
      </c>
      <c r="AU27" s="134">
        <f t="shared" si="28"/>
        <v>8.1</v>
      </c>
      <c r="AV27" s="38" t="str">
        <f t="shared" si="29"/>
        <v>PASS</v>
      </c>
      <c r="AW27" s="38" t="str">
        <f t="shared" si="30"/>
        <v>FCD</v>
      </c>
      <c r="AX27" s="38" t="str">
        <f t="shared" si="31"/>
        <v>FCD</v>
      </c>
    </row>
    <row r="28" ht="15.75" customHeight="1">
      <c r="A28" s="113">
        <v>24.0</v>
      </c>
      <c r="B28" s="135" t="s">
        <v>272</v>
      </c>
      <c r="C28" s="136" t="s">
        <v>273</v>
      </c>
      <c r="D28" s="116">
        <v>37.0</v>
      </c>
      <c r="E28" s="116">
        <v>27.0</v>
      </c>
      <c r="F28" s="122">
        <f t="shared" si="1"/>
        <v>64</v>
      </c>
      <c r="G28" s="118" t="str">
        <f t="shared" si="2"/>
        <v>7</v>
      </c>
      <c r="H28" s="119">
        <f t="shared" si="3"/>
        <v>28</v>
      </c>
      <c r="I28" s="137">
        <v>44.0</v>
      </c>
      <c r="J28" s="122">
        <v>33.0</v>
      </c>
      <c r="K28" s="122">
        <f t="shared" si="4"/>
        <v>77</v>
      </c>
      <c r="L28" s="123" t="str">
        <f t="shared" si="5"/>
        <v>8</v>
      </c>
      <c r="M28" s="138">
        <f t="shared" si="6"/>
        <v>32</v>
      </c>
      <c r="N28" s="137">
        <v>50.0</v>
      </c>
      <c r="O28" s="139">
        <v>38.0</v>
      </c>
      <c r="P28" s="122">
        <f t="shared" si="7"/>
        <v>88</v>
      </c>
      <c r="Q28" s="123" t="str">
        <f t="shared" si="8"/>
        <v>9</v>
      </c>
      <c r="R28" s="140">
        <f t="shared" si="9"/>
        <v>27</v>
      </c>
      <c r="S28" s="137">
        <v>36.0</v>
      </c>
      <c r="T28" s="139">
        <v>24.0</v>
      </c>
      <c r="U28" s="122">
        <f t="shared" si="10"/>
        <v>60</v>
      </c>
      <c r="V28" s="123" t="str">
        <f t="shared" si="11"/>
        <v>7</v>
      </c>
      <c r="W28" s="140">
        <f t="shared" si="12"/>
        <v>7</v>
      </c>
      <c r="X28" s="137">
        <v>43.0</v>
      </c>
      <c r="Y28" s="122">
        <v>24.0</v>
      </c>
      <c r="Z28" s="122">
        <f t="shared" si="13"/>
        <v>67</v>
      </c>
      <c r="AA28" s="127" t="str">
        <f t="shared" si="14"/>
        <v>7</v>
      </c>
      <c r="AB28" s="138">
        <f t="shared" si="15"/>
        <v>7</v>
      </c>
      <c r="AC28" s="137">
        <v>34.0</v>
      </c>
      <c r="AD28" s="139">
        <v>27.0</v>
      </c>
      <c r="AE28" s="122">
        <f t="shared" si="16"/>
        <v>61</v>
      </c>
      <c r="AF28" s="130" t="str">
        <f t="shared" si="17"/>
        <v>7</v>
      </c>
      <c r="AG28" s="141">
        <f t="shared" si="18"/>
        <v>7</v>
      </c>
      <c r="AH28" s="137">
        <v>48.0</v>
      </c>
      <c r="AI28" s="122">
        <v>18.0</v>
      </c>
      <c r="AJ28" s="122">
        <f t="shared" si="19"/>
        <v>66</v>
      </c>
      <c r="AK28" s="127" t="str">
        <f t="shared" si="33"/>
        <v>7</v>
      </c>
      <c r="AL28" s="138">
        <f t="shared" si="21"/>
        <v>21</v>
      </c>
      <c r="AM28" s="137">
        <v>41.0</v>
      </c>
      <c r="AN28" s="122">
        <v>27.0</v>
      </c>
      <c r="AO28" s="122">
        <f t="shared" si="22"/>
        <v>68</v>
      </c>
      <c r="AP28" s="127" t="str">
        <f t="shared" si="23"/>
        <v>7</v>
      </c>
      <c r="AQ28" s="142">
        <f t="shared" si="24"/>
        <v>21</v>
      </c>
      <c r="AR28" s="133">
        <f t="shared" si="25"/>
        <v>551</v>
      </c>
      <c r="AS28" s="133">
        <f t="shared" si="26"/>
        <v>68.88</v>
      </c>
      <c r="AT28" s="134">
        <f t="shared" si="27"/>
        <v>150</v>
      </c>
      <c r="AU28" s="134">
        <f t="shared" si="28"/>
        <v>7.5</v>
      </c>
      <c r="AV28" s="38" t="str">
        <f t="shared" si="29"/>
        <v>PASS</v>
      </c>
      <c r="AW28" s="38" t="str">
        <f t="shared" si="30"/>
        <v>FC</v>
      </c>
      <c r="AX28" s="38" t="str">
        <f t="shared" si="31"/>
        <v>FC</v>
      </c>
    </row>
    <row r="29" ht="15.75" customHeight="1">
      <c r="A29" s="113">
        <v>25.0</v>
      </c>
      <c r="B29" s="135" t="s">
        <v>274</v>
      </c>
      <c r="C29" s="136" t="s">
        <v>275</v>
      </c>
      <c r="D29" s="116">
        <v>39.0</v>
      </c>
      <c r="E29" s="116">
        <v>33.0</v>
      </c>
      <c r="F29" s="122">
        <f t="shared" si="1"/>
        <v>72</v>
      </c>
      <c r="G29" s="118" t="str">
        <f t="shared" si="2"/>
        <v>8</v>
      </c>
      <c r="H29" s="119">
        <f t="shared" si="3"/>
        <v>32</v>
      </c>
      <c r="I29" s="137">
        <v>46.0</v>
      </c>
      <c r="J29" s="122">
        <v>26.0</v>
      </c>
      <c r="K29" s="122">
        <f t="shared" si="4"/>
        <v>72</v>
      </c>
      <c r="L29" s="123" t="str">
        <f t="shared" si="5"/>
        <v>8</v>
      </c>
      <c r="M29" s="138">
        <f t="shared" si="6"/>
        <v>32</v>
      </c>
      <c r="N29" s="137">
        <v>47.0</v>
      </c>
      <c r="O29" s="139">
        <v>47.0</v>
      </c>
      <c r="P29" s="122">
        <f t="shared" si="7"/>
        <v>94</v>
      </c>
      <c r="Q29" s="123" t="str">
        <f t="shared" si="8"/>
        <v>10</v>
      </c>
      <c r="R29" s="140">
        <f t="shared" si="9"/>
        <v>30</v>
      </c>
      <c r="S29" s="137">
        <v>44.0</v>
      </c>
      <c r="T29" s="139">
        <v>35.0</v>
      </c>
      <c r="U29" s="122">
        <f t="shared" si="10"/>
        <v>79</v>
      </c>
      <c r="V29" s="123" t="str">
        <f t="shared" si="11"/>
        <v>8</v>
      </c>
      <c r="W29" s="140">
        <f t="shared" si="12"/>
        <v>8</v>
      </c>
      <c r="X29" s="137">
        <v>49.0</v>
      </c>
      <c r="Y29" s="122">
        <v>50.0</v>
      </c>
      <c r="Z29" s="122">
        <f t="shared" si="13"/>
        <v>99</v>
      </c>
      <c r="AA29" s="127" t="str">
        <f t="shared" si="14"/>
        <v>10</v>
      </c>
      <c r="AB29" s="138">
        <f t="shared" si="15"/>
        <v>10</v>
      </c>
      <c r="AC29" s="137">
        <v>39.0</v>
      </c>
      <c r="AD29" s="139">
        <v>31.0</v>
      </c>
      <c r="AE29" s="122">
        <f t="shared" si="16"/>
        <v>70</v>
      </c>
      <c r="AF29" s="130" t="str">
        <f t="shared" si="17"/>
        <v>8</v>
      </c>
      <c r="AG29" s="141">
        <f t="shared" si="18"/>
        <v>8</v>
      </c>
      <c r="AH29" s="137">
        <v>50.0</v>
      </c>
      <c r="AI29" s="122">
        <v>18.0</v>
      </c>
      <c r="AJ29" s="122">
        <f t="shared" si="19"/>
        <v>68</v>
      </c>
      <c r="AK29" s="127" t="str">
        <f t="shared" si="33"/>
        <v>7</v>
      </c>
      <c r="AL29" s="138">
        <f t="shared" si="21"/>
        <v>21</v>
      </c>
      <c r="AM29" s="137">
        <v>40.0</v>
      </c>
      <c r="AN29" s="122">
        <v>20.0</v>
      </c>
      <c r="AO29" s="122">
        <f t="shared" si="22"/>
        <v>60</v>
      </c>
      <c r="AP29" s="127" t="str">
        <f t="shared" si="23"/>
        <v>7</v>
      </c>
      <c r="AQ29" s="142">
        <f t="shared" si="24"/>
        <v>21</v>
      </c>
      <c r="AR29" s="133">
        <f t="shared" si="25"/>
        <v>614</v>
      </c>
      <c r="AS29" s="133">
        <f t="shared" si="26"/>
        <v>76.75</v>
      </c>
      <c r="AT29" s="134">
        <f t="shared" si="27"/>
        <v>162</v>
      </c>
      <c r="AU29" s="134">
        <f t="shared" si="28"/>
        <v>8.1</v>
      </c>
      <c r="AV29" s="38" t="str">
        <f t="shared" si="29"/>
        <v>PASS</v>
      </c>
      <c r="AW29" s="38" t="str">
        <f t="shared" si="30"/>
        <v>FCD</v>
      </c>
      <c r="AX29" s="38" t="str">
        <f t="shared" si="31"/>
        <v>FCD</v>
      </c>
    </row>
    <row r="30" ht="15.75" customHeight="1">
      <c r="A30" s="113">
        <v>26.0</v>
      </c>
      <c r="B30" s="135" t="s">
        <v>276</v>
      </c>
      <c r="C30" s="136" t="s">
        <v>277</v>
      </c>
      <c r="D30" s="116">
        <v>44.0</v>
      </c>
      <c r="E30" s="116">
        <v>31.0</v>
      </c>
      <c r="F30" s="122">
        <f t="shared" si="1"/>
        <v>75</v>
      </c>
      <c r="G30" s="118" t="str">
        <f t="shared" si="2"/>
        <v>8</v>
      </c>
      <c r="H30" s="119">
        <f t="shared" si="3"/>
        <v>32</v>
      </c>
      <c r="I30" s="137">
        <v>43.0</v>
      </c>
      <c r="J30" s="122">
        <v>30.0</v>
      </c>
      <c r="K30" s="122">
        <f t="shared" si="4"/>
        <v>73</v>
      </c>
      <c r="L30" s="123" t="str">
        <f t="shared" si="5"/>
        <v>8</v>
      </c>
      <c r="M30" s="138">
        <f t="shared" si="6"/>
        <v>32</v>
      </c>
      <c r="N30" s="137">
        <v>42.0</v>
      </c>
      <c r="O30" s="139">
        <v>22.0</v>
      </c>
      <c r="P30" s="122">
        <f t="shared" si="7"/>
        <v>64</v>
      </c>
      <c r="Q30" s="123" t="str">
        <f t="shared" si="8"/>
        <v>7</v>
      </c>
      <c r="R30" s="140">
        <f t="shared" si="9"/>
        <v>21</v>
      </c>
      <c r="S30" s="137">
        <v>39.0</v>
      </c>
      <c r="T30" s="139">
        <v>30.0</v>
      </c>
      <c r="U30" s="122">
        <f t="shared" si="10"/>
        <v>69</v>
      </c>
      <c r="V30" s="123" t="str">
        <f t="shared" si="11"/>
        <v>7</v>
      </c>
      <c r="W30" s="140">
        <f t="shared" si="12"/>
        <v>7</v>
      </c>
      <c r="X30" s="137">
        <v>43.0</v>
      </c>
      <c r="Y30" s="122">
        <v>21.0</v>
      </c>
      <c r="Z30" s="122">
        <f t="shared" si="13"/>
        <v>64</v>
      </c>
      <c r="AA30" s="127" t="str">
        <f t="shared" si="14"/>
        <v>7</v>
      </c>
      <c r="AB30" s="138">
        <f t="shared" si="15"/>
        <v>7</v>
      </c>
      <c r="AC30" s="137">
        <v>38.0</v>
      </c>
      <c r="AD30" s="139">
        <v>28.0</v>
      </c>
      <c r="AE30" s="122">
        <f t="shared" si="16"/>
        <v>66</v>
      </c>
      <c r="AF30" s="130" t="str">
        <f t="shared" si="17"/>
        <v>7</v>
      </c>
      <c r="AG30" s="141">
        <f t="shared" si="18"/>
        <v>7</v>
      </c>
      <c r="AH30" s="137">
        <v>40.0</v>
      </c>
      <c r="AI30" s="122">
        <v>18.0</v>
      </c>
      <c r="AJ30" s="122">
        <f t="shared" si="19"/>
        <v>58</v>
      </c>
      <c r="AK30" s="127" t="str">
        <f t="shared" si="33"/>
        <v>6</v>
      </c>
      <c r="AL30" s="138">
        <f t="shared" si="21"/>
        <v>18</v>
      </c>
      <c r="AM30" s="137">
        <v>39.0</v>
      </c>
      <c r="AN30" s="122">
        <v>19.0</v>
      </c>
      <c r="AO30" s="122">
        <f t="shared" si="22"/>
        <v>58</v>
      </c>
      <c r="AP30" s="127" t="str">
        <f t="shared" si="23"/>
        <v>6</v>
      </c>
      <c r="AQ30" s="142">
        <f t="shared" si="24"/>
        <v>18</v>
      </c>
      <c r="AR30" s="133">
        <f t="shared" si="25"/>
        <v>527</v>
      </c>
      <c r="AS30" s="133">
        <f t="shared" si="26"/>
        <v>65.88</v>
      </c>
      <c r="AT30" s="134">
        <f t="shared" si="27"/>
        <v>142</v>
      </c>
      <c r="AU30" s="134">
        <f t="shared" si="28"/>
        <v>7.1</v>
      </c>
      <c r="AV30" s="38" t="str">
        <f t="shared" si="29"/>
        <v>PASS</v>
      </c>
      <c r="AW30" s="38" t="str">
        <f t="shared" si="30"/>
        <v>FC</v>
      </c>
      <c r="AX30" s="38" t="str">
        <f t="shared" si="31"/>
        <v>FC</v>
      </c>
    </row>
    <row r="31" ht="15.75" customHeight="1">
      <c r="A31" s="113">
        <v>27.0</v>
      </c>
      <c r="B31" s="135" t="s">
        <v>278</v>
      </c>
      <c r="C31" s="136" t="s">
        <v>279</v>
      </c>
      <c r="D31" s="116">
        <v>33.0</v>
      </c>
      <c r="E31" s="116">
        <v>23.0</v>
      </c>
      <c r="F31" s="122">
        <f t="shared" si="1"/>
        <v>56</v>
      </c>
      <c r="G31" s="118" t="str">
        <f t="shared" si="2"/>
        <v>6</v>
      </c>
      <c r="H31" s="119">
        <f t="shared" si="3"/>
        <v>24</v>
      </c>
      <c r="I31" s="137">
        <v>45.0</v>
      </c>
      <c r="J31" s="122">
        <v>40.0</v>
      </c>
      <c r="K31" s="122">
        <f t="shared" si="4"/>
        <v>85</v>
      </c>
      <c r="L31" s="123" t="str">
        <f t="shared" si="5"/>
        <v>9</v>
      </c>
      <c r="M31" s="138">
        <f t="shared" si="6"/>
        <v>36</v>
      </c>
      <c r="N31" s="137">
        <v>43.0</v>
      </c>
      <c r="O31" s="139">
        <v>36.0</v>
      </c>
      <c r="P31" s="122">
        <f t="shared" si="7"/>
        <v>79</v>
      </c>
      <c r="Q31" s="123" t="str">
        <f t="shared" si="8"/>
        <v>8</v>
      </c>
      <c r="R31" s="140">
        <f t="shared" si="9"/>
        <v>24</v>
      </c>
      <c r="S31" s="137">
        <v>39.0</v>
      </c>
      <c r="T31" s="139">
        <v>27.0</v>
      </c>
      <c r="U31" s="122">
        <f t="shared" si="10"/>
        <v>66</v>
      </c>
      <c r="V31" s="123" t="str">
        <f t="shared" si="11"/>
        <v>7</v>
      </c>
      <c r="W31" s="140">
        <f t="shared" si="12"/>
        <v>7</v>
      </c>
      <c r="X31" s="137">
        <v>43.0</v>
      </c>
      <c r="Y31" s="122">
        <v>32.0</v>
      </c>
      <c r="Z31" s="122">
        <f t="shared" si="13"/>
        <v>75</v>
      </c>
      <c r="AA31" s="127" t="str">
        <f t="shared" si="14"/>
        <v>8</v>
      </c>
      <c r="AB31" s="138">
        <f t="shared" si="15"/>
        <v>8</v>
      </c>
      <c r="AC31" s="137">
        <v>40.0</v>
      </c>
      <c r="AD31" s="139">
        <v>31.0</v>
      </c>
      <c r="AE31" s="122">
        <f t="shared" si="16"/>
        <v>71</v>
      </c>
      <c r="AF31" s="130" t="str">
        <f t="shared" si="17"/>
        <v>8</v>
      </c>
      <c r="AG31" s="141">
        <f t="shared" si="18"/>
        <v>8</v>
      </c>
      <c r="AH31" s="137">
        <v>40.0</v>
      </c>
      <c r="AI31" s="122">
        <v>22.0</v>
      </c>
      <c r="AJ31" s="122">
        <f t="shared" si="19"/>
        <v>62</v>
      </c>
      <c r="AK31" s="127" t="str">
        <f t="shared" si="33"/>
        <v>7</v>
      </c>
      <c r="AL31" s="138">
        <f t="shared" si="21"/>
        <v>21</v>
      </c>
      <c r="AM31" s="137">
        <v>42.0</v>
      </c>
      <c r="AN31" s="122">
        <v>29.0</v>
      </c>
      <c r="AO31" s="122">
        <f t="shared" si="22"/>
        <v>71</v>
      </c>
      <c r="AP31" s="127" t="str">
        <f t="shared" si="23"/>
        <v>8</v>
      </c>
      <c r="AQ31" s="142">
        <f t="shared" si="24"/>
        <v>24</v>
      </c>
      <c r="AR31" s="133">
        <f t="shared" si="25"/>
        <v>565</v>
      </c>
      <c r="AS31" s="133">
        <f t="shared" si="26"/>
        <v>70.63</v>
      </c>
      <c r="AT31" s="134">
        <f t="shared" si="27"/>
        <v>152</v>
      </c>
      <c r="AU31" s="134">
        <f t="shared" si="28"/>
        <v>7.6</v>
      </c>
      <c r="AV31" s="38" t="str">
        <f t="shared" si="29"/>
        <v>PASS</v>
      </c>
      <c r="AW31" s="38" t="str">
        <f t="shared" si="30"/>
        <v>FCD</v>
      </c>
      <c r="AX31" s="38" t="str">
        <f t="shared" si="31"/>
        <v>FCD</v>
      </c>
    </row>
    <row r="32" ht="15.75" customHeight="1">
      <c r="A32" s="113">
        <v>28.0</v>
      </c>
      <c r="B32" s="135" t="s">
        <v>280</v>
      </c>
      <c r="C32" s="136" t="s">
        <v>281</v>
      </c>
      <c r="D32" s="116">
        <v>31.0</v>
      </c>
      <c r="E32" s="116">
        <v>19.0</v>
      </c>
      <c r="F32" s="122">
        <f t="shared" si="1"/>
        <v>50</v>
      </c>
      <c r="G32" s="118" t="str">
        <f t="shared" si="2"/>
        <v>5</v>
      </c>
      <c r="H32" s="119">
        <f t="shared" si="3"/>
        <v>20</v>
      </c>
      <c r="I32" s="137">
        <v>37.0</v>
      </c>
      <c r="J32" s="122">
        <v>18.0</v>
      </c>
      <c r="K32" s="122">
        <f t="shared" si="4"/>
        <v>55</v>
      </c>
      <c r="L32" s="123" t="str">
        <f t="shared" si="5"/>
        <v>6</v>
      </c>
      <c r="M32" s="138">
        <f t="shared" si="6"/>
        <v>24</v>
      </c>
      <c r="N32" s="137">
        <v>34.0</v>
      </c>
      <c r="O32" s="139">
        <v>20.0</v>
      </c>
      <c r="P32" s="122">
        <f t="shared" si="7"/>
        <v>54</v>
      </c>
      <c r="Q32" s="123" t="str">
        <f t="shared" si="8"/>
        <v>5</v>
      </c>
      <c r="R32" s="140">
        <f t="shared" si="9"/>
        <v>15</v>
      </c>
      <c r="S32" s="137">
        <v>33.0</v>
      </c>
      <c r="T32" s="139">
        <v>18.0</v>
      </c>
      <c r="U32" s="122">
        <f t="shared" si="10"/>
        <v>51</v>
      </c>
      <c r="V32" s="123" t="str">
        <f t="shared" si="11"/>
        <v>5</v>
      </c>
      <c r="W32" s="140">
        <f t="shared" si="12"/>
        <v>5</v>
      </c>
      <c r="X32" s="137">
        <v>47.0</v>
      </c>
      <c r="Y32" s="122">
        <v>20.0</v>
      </c>
      <c r="Z32" s="122">
        <f t="shared" si="13"/>
        <v>67</v>
      </c>
      <c r="AA32" s="127" t="str">
        <f t="shared" si="14"/>
        <v>7</v>
      </c>
      <c r="AB32" s="138">
        <f t="shared" si="15"/>
        <v>7</v>
      </c>
      <c r="AC32" s="137">
        <v>30.0</v>
      </c>
      <c r="AD32" s="139">
        <v>20.0</v>
      </c>
      <c r="AE32" s="122">
        <f t="shared" si="16"/>
        <v>50</v>
      </c>
      <c r="AF32" s="130" t="str">
        <f t="shared" si="17"/>
        <v>5</v>
      </c>
      <c r="AG32" s="141">
        <f t="shared" si="18"/>
        <v>5</v>
      </c>
      <c r="AH32" s="137">
        <v>34.0</v>
      </c>
      <c r="AI32" s="122">
        <v>23.0</v>
      </c>
      <c r="AJ32" s="122">
        <f t="shared" si="19"/>
        <v>57</v>
      </c>
      <c r="AK32" s="127" t="str">
        <f t="shared" si="33"/>
        <v>6</v>
      </c>
      <c r="AL32" s="138">
        <f t="shared" si="21"/>
        <v>18</v>
      </c>
      <c r="AM32" s="137">
        <v>35.0</v>
      </c>
      <c r="AN32" s="122">
        <v>18.0</v>
      </c>
      <c r="AO32" s="122">
        <f t="shared" si="22"/>
        <v>53</v>
      </c>
      <c r="AP32" s="127" t="str">
        <f t="shared" si="23"/>
        <v>5</v>
      </c>
      <c r="AQ32" s="142">
        <f t="shared" si="24"/>
        <v>15</v>
      </c>
      <c r="AR32" s="133">
        <f t="shared" si="25"/>
        <v>437</v>
      </c>
      <c r="AS32" s="133">
        <f t="shared" si="26"/>
        <v>54.63</v>
      </c>
      <c r="AT32" s="134">
        <f t="shared" si="27"/>
        <v>109</v>
      </c>
      <c r="AU32" s="134">
        <f t="shared" si="28"/>
        <v>5.45</v>
      </c>
      <c r="AV32" s="38" t="str">
        <f t="shared" si="29"/>
        <v>PASS</v>
      </c>
      <c r="AW32" s="38" t="str">
        <f t="shared" si="30"/>
        <v>SC</v>
      </c>
      <c r="AX32" s="38" t="str">
        <f t="shared" si="31"/>
        <v>SC</v>
      </c>
    </row>
    <row r="33" ht="15.75" customHeight="1">
      <c r="A33" s="113">
        <v>29.0</v>
      </c>
      <c r="B33" s="135" t="s">
        <v>282</v>
      </c>
      <c r="C33" s="136" t="s">
        <v>283</v>
      </c>
      <c r="D33" s="147">
        <v>28.0</v>
      </c>
      <c r="E33" s="147">
        <v>12.0</v>
      </c>
      <c r="F33" s="144">
        <f t="shared" si="1"/>
        <v>40</v>
      </c>
      <c r="G33" s="149">
        <v>0.0</v>
      </c>
      <c r="H33" s="148">
        <f t="shared" si="3"/>
        <v>0</v>
      </c>
      <c r="I33" s="137">
        <v>32.0</v>
      </c>
      <c r="J33" s="122">
        <v>23.0</v>
      </c>
      <c r="K33" s="122">
        <f t="shared" si="4"/>
        <v>55</v>
      </c>
      <c r="L33" s="123" t="str">
        <f t="shared" si="5"/>
        <v>6</v>
      </c>
      <c r="M33" s="138">
        <f t="shared" si="6"/>
        <v>24</v>
      </c>
      <c r="N33" s="137">
        <v>35.0</v>
      </c>
      <c r="O33" s="139">
        <v>29.0</v>
      </c>
      <c r="P33" s="122">
        <f t="shared" si="7"/>
        <v>64</v>
      </c>
      <c r="Q33" s="123" t="str">
        <f t="shared" si="8"/>
        <v>7</v>
      </c>
      <c r="R33" s="140">
        <f t="shared" si="9"/>
        <v>21</v>
      </c>
      <c r="S33" s="137">
        <v>38.0</v>
      </c>
      <c r="T33" s="139">
        <v>18.0</v>
      </c>
      <c r="U33" s="122">
        <f t="shared" si="10"/>
        <v>56</v>
      </c>
      <c r="V33" s="123" t="str">
        <f t="shared" si="11"/>
        <v>6</v>
      </c>
      <c r="W33" s="140">
        <f t="shared" si="12"/>
        <v>6</v>
      </c>
      <c r="X33" s="137">
        <v>46.0</v>
      </c>
      <c r="Y33" s="122">
        <v>25.0</v>
      </c>
      <c r="Z33" s="122">
        <f t="shared" si="13"/>
        <v>71</v>
      </c>
      <c r="AA33" s="127" t="str">
        <f t="shared" si="14"/>
        <v>8</v>
      </c>
      <c r="AB33" s="138">
        <f t="shared" si="15"/>
        <v>8</v>
      </c>
      <c r="AC33" s="137">
        <v>33.0</v>
      </c>
      <c r="AD33" s="139">
        <v>18.0</v>
      </c>
      <c r="AE33" s="122">
        <f t="shared" si="16"/>
        <v>51</v>
      </c>
      <c r="AF33" s="130" t="str">
        <f t="shared" si="17"/>
        <v>5</v>
      </c>
      <c r="AG33" s="141">
        <f t="shared" si="18"/>
        <v>5</v>
      </c>
      <c r="AH33" s="137">
        <v>36.0</v>
      </c>
      <c r="AI33" s="122">
        <v>26.0</v>
      </c>
      <c r="AJ33" s="122">
        <f t="shared" si="19"/>
        <v>62</v>
      </c>
      <c r="AK33" s="127" t="str">
        <f t="shared" si="33"/>
        <v>7</v>
      </c>
      <c r="AL33" s="138">
        <f t="shared" si="21"/>
        <v>21</v>
      </c>
      <c r="AM33" s="137">
        <v>32.0</v>
      </c>
      <c r="AN33" s="122">
        <v>18.0</v>
      </c>
      <c r="AO33" s="122">
        <f t="shared" si="22"/>
        <v>50</v>
      </c>
      <c r="AP33" s="127" t="str">
        <f t="shared" si="23"/>
        <v>5</v>
      </c>
      <c r="AQ33" s="142">
        <f t="shared" si="24"/>
        <v>15</v>
      </c>
      <c r="AR33" s="133">
        <f t="shared" si="25"/>
        <v>449</v>
      </c>
      <c r="AS33" s="133">
        <f t="shared" si="26"/>
        <v>56.13</v>
      </c>
      <c r="AT33" s="134">
        <f t="shared" si="27"/>
        <v>100</v>
      </c>
      <c r="AU33" s="134">
        <f t="shared" si="28"/>
        <v>5</v>
      </c>
      <c r="AV33" s="38" t="str">
        <f t="shared" si="29"/>
        <v>FAIL</v>
      </c>
      <c r="AW33" s="38" t="str">
        <f t="shared" si="30"/>
        <v>SC</v>
      </c>
      <c r="AX33" s="38" t="str">
        <f t="shared" si="31"/>
        <v>FAIL</v>
      </c>
    </row>
    <row r="34" ht="15.75" customHeight="1">
      <c r="A34" s="113">
        <v>30.0</v>
      </c>
      <c r="B34" s="135" t="s">
        <v>284</v>
      </c>
      <c r="C34" s="136" t="s">
        <v>285</v>
      </c>
      <c r="D34" s="116">
        <v>46.0</v>
      </c>
      <c r="E34" s="116">
        <v>37.0</v>
      </c>
      <c r="F34" s="122">
        <f t="shared" si="1"/>
        <v>83</v>
      </c>
      <c r="G34" s="118" t="str">
        <f t="shared" ref="G34:G101" si="34">if(F34&gt;=90,"10",if(F34&gt;=80,"9",if(F34&gt;=70,"8",if(F34&gt;=60,"7",if(F34&gt;=55,"6",if(F34&gt;=50,"5",if(F34&gt;=40,"4",if(F34&lt;40,"0"))))))))</f>
        <v>9</v>
      </c>
      <c r="H34" s="119">
        <f t="shared" si="3"/>
        <v>36</v>
      </c>
      <c r="I34" s="137">
        <v>42.0</v>
      </c>
      <c r="J34" s="122">
        <v>29.0</v>
      </c>
      <c r="K34" s="122">
        <f t="shared" si="4"/>
        <v>71</v>
      </c>
      <c r="L34" s="123" t="str">
        <f t="shared" si="5"/>
        <v>8</v>
      </c>
      <c r="M34" s="138">
        <f t="shared" si="6"/>
        <v>32</v>
      </c>
      <c r="N34" s="137">
        <v>50.0</v>
      </c>
      <c r="O34" s="139">
        <v>35.0</v>
      </c>
      <c r="P34" s="122">
        <f t="shared" si="7"/>
        <v>85</v>
      </c>
      <c r="Q34" s="123" t="str">
        <f t="shared" si="8"/>
        <v>9</v>
      </c>
      <c r="R34" s="140">
        <f t="shared" si="9"/>
        <v>27</v>
      </c>
      <c r="S34" s="137">
        <v>41.0</v>
      </c>
      <c r="T34" s="139">
        <v>21.0</v>
      </c>
      <c r="U34" s="122">
        <f t="shared" si="10"/>
        <v>62</v>
      </c>
      <c r="V34" s="123" t="str">
        <f t="shared" si="11"/>
        <v>7</v>
      </c>
      <c r="W34" s="140">
        <f t="shared" si="12"/>
        <v>7</v>
      </c>
      <c r="X34" s="137">
        <v>49.0</v>
      </c>
      <c r="Y34" s="122">
        <v>49.0</v>
      </c>
      <c r="Z34" s="122">
        <f t="shared" si="13"/>
        <v>98</v>
      </c>
      <c r="AA34" s="127" t="str">
        <f t="shared" si="14"/>
        <v>10</v>
      </c>
      <c r="AB34" s="138">
        <f t="shared" si="15"/>
        <v>10</v>
      </c>
      <c r="AC34" s="137">
        <v>40.0</v>
      </c>
      <c r="AD34" s="139">
        <v>25.0</v>
      </c>
      <c r="AE34" s="122">
        <f t="shared" si="16"/>
        <v>65</v>
      </c>
      <c r="AF34" s="130" t="str">
        <f t="shared" si="17"/>
        <v>7</v>
      </c>
      <c r="AG34" s="141">
        <f t="shared" si="18"/>
        <v>7</v>
      </c>
      <c r="AH34" s="137">
        <v>47.0</v>
      </c>
      <c r="AI34" s="122">
        <v>25.0</v>
      </c>
      <c r="AJ34" s="122">
        <f t="shared" si="19"/>
        <v>72</v>
      </c>
      <c r="AK34" s="127" t="str">
        <f t="shared" si="33"/>
        <v>8</v>
      </c>
      <c r="AL34" s="138">
        <f t="shared" si="21"/>
        <v>24</v>
      </c>
      <c r="AM34" s="137">
        <v>41.0</v>
      </c>
      <c r="AN34" s="122">
        <v>28.0</v>
      </c>
      <c r="AO34" s="122">
        <f t="shared" si="22"/>
        <v>69</v>
      </c>
      <c r="AP34" s="127" t="str">
        <f t="shared" si="23"/>
        <v>7</v>
      </c>
      <c r="AQ34" s="142">
        <f t="shared" si="24"/>
        <v>21</v>
      </c>
      <c r="AR34" s="133">
        <f t="shared" si="25"/>
        <v>605</v>
      </c>
      <c r="AS34" s="133">
        <f t="shared" si="26"/>
        <v>75.63</v>
      </c>
      <c r="AT34" s="134">
        <f t="shared" si="27"/>
        <v>164</v>
      </c>
      <c r="AU34" s="134">
        <f t="shared" si="28"/>
        <v>8.2</v>
      </c>
      <c r="AV34" s="38" t="str">
        <f t="shared" si="29"/>
        <v>PASS</v>
      </c>
      <c r="AW34" s="38" t="str">
        <f t="shared" si="30"/>
        <v>FCD</v>
      </c>
      <c r="AX34" s="38" t="str">
        <f t="shared" si="31"/>
        <v>FCD</v>
      </c>
    </row>
    <row r="35" ht="15.75" customHeight="1">
      <c r="A35" s="113">
        <v>31.0</v>
      </c>
      <c r="B35" s="135" t="s">
        <v>286</v>
      </c>
      <c r="C35" s="136" t="s">
        <v>82</v>
      </c>
      <c r="D35" s="116">
        <v>32.0</v>
      </c>
      <c r="E35" s="116">
        <v>20.0</v>
      </c>
      <c r="F35" s="122">
        <f t="shared" si="1"/>
        <v>52</v>
      </c>
      <c r="G35" s="118" t="str">
        <f t="shared" si="34"/>
        <v>5</v>
      </c>
      <c r="H35" s="119">
        <f t="shared" si="3"/>
        <v>20</v>
      </c>
      <c r="I35" s="137">
        <v>43.0</v>
      </c>
      <c r="J35" s="122">
        <v>30.0</v>
      </c>
      <c r="K35" s="122">
        <f t="shared" si="4"/>
        <v>73</v>
      </c>
      <c r="L35" s="123" t="str">
        <f t="shared" si="5"/>
        <v>8</v>
      </c>
      <c r="M35" s="138">
        <f t="shared" si="6"/>
        <v>32</v>
      </c>
      <c r="N35" s="137">
        <v>42.0</v>
      </c>
      <c r="O35" s="139">
        <v>43.0</v>
      </c>
      <c r="P35" s="122">
        <f t="shared" si="7"/>
        <v>85</v>
      </c>
      <c r="Q35" s="123" t="str">
        <f t="shared" si="8"/>
        <v>9</v>
      </c>
      <c r="R35" s="140">
        <f t="shared" si="9"/>
        <v>27</v>
      </c>
      <c r="S35" s="137">
        <v>40.0</v>
      </c>
      <c r="T35" s="139">
        <v>23.0</v>
      </c>
      <c r="U35" s="122">
        <f t="shared" si="10"/>
        <v>63</v>
      </c>
      <c r="V35" s="123" t="str">
        <f t="shared" si="11"/>
        <v>7</v>
      </c>
      <c r="W35" s="140">
        <f t="shared" si="12"/>
        <v>7</v>
      </c>
      <c r="X35" s="137">
        <v>39.0</v>
      </c>
      <c r="Y35" s="122">
        <v>27.0</v>
      </c>
      <c r="Z35" s="122">
        <f t="shared" si="13"/>
        <v>66</v>
      </c>
      <c r="AA35" s="127" t="str">
        <f t="shared" si="14"/>
        <v>7</v>
      </c>
      <c r="AB35" s="138">
        <f t="shared" si="15"/>
        <v>7</v>
      </c>
      <c r="AC35" s="137">
        <v>39.0</v>
      </c>
      <c r="AD35" s="139">
        <v>23.0</v>
      </c>
      <c r="AE35" s="122">
        <f t="shared" si="16"/>
        <v>62</v>
      </c>
      <c r="AF35" s="130" t="str">
        <f t="shared" si="17"/>
        <v>7</v>
      </c>
      <c r="AG35" s="141">
        <f t="shared" si="18"/>
        <v>7</v>
      </c>
      <c r="AH35" s="137">
        <v>45.0</v>
      </c>
      <c r="AI35" s="122">
        <v>18.0</v>
      </c>
      <c r="AJ35" s="122">
        <f t="shared" si="19"/>
        <v>63</v>
      </c>
      <c r="AK35" s="127" t="str">
        <f t="shared" si="33"/>
        <v>7</v>
      </c>
      <c r="AL35" s="138">
        <f t="shared" si="21"/>
        <v>21</v>
      </c>
      <c r="AM35" s="137">
        <v>39.0</v>
      </c>
      <c r="AN35" s="122">
        <v>20.0</v>
      </c>
      <c r="AO35" s="122">
        <f t="shared" si="22"/>
        <v>59</v>
      </c>
      <c r="AP35" s="127" t="str">
        <f t="shared" si="23"/>
        <v>6</v>
      </c>
      <c r="AQ35" s="142">
        <f t="shared" si="24"/>
        <v>18</v>
      </c>
      <c r="AR35" s="133">
        <f t="shared" si="25"/>
        <v>523</v>
      </c>
      <c r="AS35" s="133">
        <f t="shared" si="26"/>
        <v>65.38</v>
      </c>
      <c r="AT35" s="134">
        <f t="shared" si="27"/>
        <v>139</v>
      </c>
      <c r="AU35" s="134">
        <f t="shared" si="28"/>
        <v>6.95</v>
      </c>
      <c r="AV35" s="38" t="str">
        <f t="shared" si="29"/>
        <v>PASS</v>
      </c>
      <c r="AW35" s="38" t="str">
        <f t="shared" si="30"/>
        <v>FC</v>
      </c>
      <c r="AX35" s="38" t="str">
        <f t="shared" si="31"/>
        <v>FC</v>
      </c>
    </row>
    <row r="36" ht="15.75" customHeight="1">
      <c r="A36" s="113">
        <v>32.0</v>
      </c>
      <c r="B36" s="135" t="s">
        <v>287</v>
      </c>
      <c r="C36" s="136" t="s">
        <v>288</v>
      </c>
      <c r="D36" s="116">
        <v>31.0</v>
      </c>
      <c r="E36" s="116">
        <v>23.0</v>
      </c>
      <c r="F36" s="122">
        <f t="shared" si="1"/>
        <v>54</v>
      </c>
      <c r="G36" s="118" t="str">
        <f t="shared" si="34"/>
        <v>5</v>
      </c>
      <c r="H36" s="119">
        <f t="shared" si="3"/>
        <v>20</v>
      </c>
      <c r="I36" s="137">
        <v>39.0</v>
      </c>
      <c r="J36" s="122">
        <v>26.0</v>
      </c>
      <c r="K36" s="122">
        <f t="shared" si="4"/>
        <v>65</v>
      </c>
      <c r="L36" s="123" t="str">
        <f t="shared" si="5"/>
        <v>7</v>
      </c>
      <c r="M36" s="138">
        <f t="shared" si="6"/>
        <v>28</v>
      </c>
      <c r="N36" s="137">
        <v>40.0</v>
      </c>
      <c r="O36" s="139">
        <v>30.0</v>
      </c>
      <c r="P36" s="122">
        <f t="shared" si="7"/>
        <v>70</v>
      </c>
      <c r="Q36" s="123" t="str">
        <f t="shared" si="8"/>
        <v>8</v>
      </c>
      <c r="R36" s="140">
        <f t="shared" si="9"/>
        <v>24</v>
      </c>
      <c r="S36" s="137">
        <v>29.0</v>
      </c>
      <c r="T36" s="139">
        <v>21.0</v>
      </c>
      <c r="U36" s="122">
        <f t="shared" si="10"/>
        <v>50</v>
      </c>
      <c r="V36" s="123" t="str">
        <f t="shared" si="11"/>
        <v>5</v>
      </c>
      <c r="W36" s="140">
        <f t="shared" si="12"/>
        <v>5</v>
      </c>
      <c r="X36" s="137">
        <v>44.0</v>
      </c>
      <c r="Y36" s="122">
        <v>44.0</v>
      </c>
      <c r="Z36" s="122">
        <f t="shared" si="13"/>
        <v>88</v>
      </c>
      <c r="AA36" s="127" t="str">
        <f t="shared" si="14"/>
        <v>9</v>
      </c>
      <c r="AB36" s="138">
        <f t="shared" si="15"/>
        <v>9</v>
      </c>
      <c r="AC36" s="137">
        <v>36.0</v>
      </c>
      <c r="AD36" s="139">
        <v>23.0</v>
      </c>
      <c r="AE36" s="122">
        <f t="shared" si="16"/>
        <v>59</v>
      </c>
      <c r="AF36" s="130" t="str">
        <f t="shared" si="17"/>
        <v>6</v>
      </c>
      <c r="AG36" s="141">
        <f t="shared" si="18"/>
        <v>6</v>
      </c>
      <c r="AH36" s="137">
        <v>41.0</v>
      </c>
      <c r="AI36" s="122">
        <v>26.0</v>
      </c>
      <c r="AJ36" s="122">
        <f t="shared" si="19"/>
        <v>67</v>
      </c>
      <c r="AK36" s="127" t="str">
        <f t="shared" si="33"/>
        <v>7</v>
      </c>
      <c r="AL36" s="138">
        <f t="shared" si="21"/>
        <v>21</v>
      </c>
      <c r="AM36" s="137">
        <v>34.0</v>
      </c>
      <c r="AN36" s="122">
        <v>21.0</v>
      </c>
      <c r="AO36" s="122">
        <f t="shared" si="22"/>
        <v>55</v>
      </c>
      <c r="AP36" s="127" t="str">
        <f t="shared" si="23"/>
        <v>6</v>
      </c>
      <c r="AQ36" s="142">
        <f t="shared" si="24"/>
        <v>18</v>
      </c>
      <c r="AR36" s="133">
        <f t="shared" si="25"/>
        <v>508</v>
      </c>
      <c r="AS36" s="133">
        <f t="shared" si="26"/>
        <v>63.5</v>
      </c>
      <c r="AT36" s="134">
        <f t="shared" si="27"/>
        <v>131</v>
      </c>
      <c r="AU36" s="134">
        <f t="shared" si="28"/>
        <v>6.55</v>
      </c>
      <c r="AV36" s="38" t="str">
        <f t="shared" si="29"/>
        <v>PASS</v>
      </c>
      <c r="AW36" s="38" t="str">
        <f t="shared" si="30"/>
        <v>FC</v>
      </c>
      <c r="AX36" s="38" t="str">
        <f t="shared" si="31"/>
        <v>FC</v>
      </c>
    </row>
    <row r="37" ht="15.75" customHeight="1">
      <c r="A37" s="113">
        <v>33.0</v>
      </c>
      <c r="B37" s="135" t="s">
        <v>289</v>
      </c>
      <c r="C37" s="136" t="s">
        <v>290</v>
      </c>
      <c r="D37" s="116">
        <v>28.0</v>
      </c>
      <c r="E37" s="116">
        <v>18.0</v>
      </c>
      <c r="F37" s="122">
        <f t="shared" si="1"/>
        <v>46</v>
      </c>
      <c r="G37" s="118" t="str">
        <f t="shared" si="34"/>
        <v>4</v>
      </c>
      <c r="H37" s="119">
        <f t="shared" si="3"/>
        <v>16</v>
      </c>
      <c r="I37" s="137">
        <v>38.0</v>
      </c>
      <c r="J37" s="122">
        <v>24.0</v>
      </c>
      <c r="K37" s="122">
        <f t="shared" si="4"/>
        <v>62</v>
      </c>
      <c r="L37" s="123" t="str">
        <f t="shared" si="5"/>
        <v>7</v>
      </c>
      <c r="M37" s="138">
        <f t="shared" si="6"/>
        <v>28</v>
      </c>
      <c r="N37" s="137">
        <v>34.0</v>
      </c>
      <c r="O37" s="139">
        <v>46.0</v>
      </c>
      <c r="P37" s="122">
        <f t="shared" si="7"/>
        <v>80</v>
      </c>
      <c r="Q37" s="123" t="str">
        <f t="shared" si="8"/>
        <v>9</v>
      </c>
      <c r="R37" s="140">
        <f t="shared" si="9"/>
        <v>27</v>
      </c>
      <c r="S37" s="137">
        <v>37.0</v>
      </c>
      <c r="T37" s="139">
        <v>22.0</v>
      </c>
      <c r="U37" s="122">
        <f t="shared" si="10"/>
        <v>59</v>
      </c>
      <c r="V37" s="123" t="str">
        <f t="shared" si="11"/>
        <v>6</v>
      </c>
      <c r="W37" s="140">
        <f t="shared" si="12"/>
        <v>6</v>
      </c>
      <c r="X37" s="137">
        <v>48.0</v>
      </c>
      <c r="Y37" s="122">
        <v>32.0</v>
      </c>
      <c r="Z37" s="122">
        <f t="shared" si="13"/>
        <v>80</v>
      </c>
      <c r="AA37" s="127" t="str">
        <f t="shared" si="14"/>
        <v>9</v>
      </c>
      <c r="AB37" s="138">
        <f t="shared" si="15"/>
        <v>9</v>
      </c>
      <c r="AC37" s="137">
        <v>36.0</v>
      </c>
      <c r="AD37" s="139">
        <v>29.0</v>
      </c>
      <c r="AE37" s="122">
        <f t="shared" si="16"/>
        <v>65</v>
      </c>
      <c r="AF37" s="130" t="str">
        <f t="shared" si="17"/>
        <v>7</v>
      </c>
      <c r="AG37" s="141">
        <f t="shared" si="18"/>
        <v>7</v>
      </c>
      <c r="AH37" s="137">
        <v>36.0</v>
      </c>
      <c r="AI37" s="122">
        <v>18.0</v>
      </c>
      <c r="AJ37" s="122">
        <f t="shared" si="19"/>
        <v>54</v>
      </c>
      <c r="AK37" s="127" t="str">
        <f t="shared" si="33"/>
        <v>5</v>
      </c>
      <c r="AL37" s="138">
        <f t="shared" si="21"/>
        <v>15</v>
      </c>
      <c r="AM37" s="137">
        <v>39.0</v>
      </c>
      <c r="AN37" s="122">
        <v>24.0</v>
      </c>
      <c r="AO37" s="122">
        <f t="shared" si="22"/>
        <v>63</v>
      </c>
      <c r="AP37" s="127" t="str">
        <f t="shared" si="23"/>
        <v>7</v>
      </c>
      <c r="AQ37" s="142">
        <f t="shared" si="24"/>
        <v>21</v>
      </c>
      <c r="AR37" s="133">
        <f t="shared" si="25"/>
        <v>509</v>
      </c>
      <c r="AS37" s="133">
        <f t="shared" si="26"/>
        <v>63.63</v>
      </c>
      <c r="AT37" s="134">
        <f t="shared" si="27"/>
        <v>129</v>
      </c>
      <c r="AU37" s="134">
        <f t="shared" si="28"/>
        <v>6.45</v>
      </c>
      <c r="AV37" s="38" t="str">
        <f t="shared" si="29"/>
        <v>PASS</v>
      </c>
      <c r="AW37" s="38" t="str">
        <f t="shared" si="30"/>
        <v>FC</v>
      </c>
      <c r="AX37" s="38" t="str">
        <f t="shared" si="31"/>
        <v>FC</v>
      </c>
    </row>
    <row r="38" ht="15.75" customHeight="1">
      <c r="A38" s="113">
        <v>34.0</v>
      </c>
      <c r="B38" s="135" t="s">
        <v>291</v>
      </c>
      <c r="C38" s="136" t="s">
        <v>292</v>
      </c>
      <c r="D38" s="116">
        <v>34.0</v>
      </c>
      <c r="E38" s="116">
        <v>30.0</v>
      </c>
      <c r="F38" s="122">
        <f t="shared" si="1"/>
        <v>64</v>
      </c>
      <c r="G38" s="118" t="str">
        <f t="shared" si="34"/>
        <v>7</v>
      </c>
      <c r="H38" s="119">
        <f t="shared" si="3"/>
        <v>28</v>
      </c>
      <c r="I38" s="137">
        <v>36.0</v>
      </c>
      <c r="J38" s="122">
        <v>22.0</v>
      </c>
      <c r="K38" s="122">
        <f t="shared" si="4"/>
        <v>58</v>
      </c>
      <c r="L38" s="123" t="str">
        <f t="shared" si="5"/>
        <v>6</v>
      </c>
      <c r="M38" s="138">
        <f t="shared" si="6"/>
        <v>24</v>
      </c>
      <c r="N38" s="137">
        <v>42.0</v>
      </c>
      <c r="O38" s="139">
        <v>50.0</v>
      </c>
      <c r="P38" s="122">
        <f t="shared" si="7"/>
        <v>92</v>
      </c>
      <c r="Q38" s="123" t="str">
        <f t="shared" si="8"/>
        <v>10</v>
      </c>
      <c r="R38" s="140">
        <f t="shared" si="9"/>
        <v>30</v>
      </c>
      <c r="S38" s="137">
        <v>35.0</v>
      </c>
      <c r="T38" s="139">
        <v>18.0</v>
      </c>
      <c r="U38" s="122">
        <f t="shared" si="10"/>
        <v>53</v>
      </c>
      <c r="V38" s="123" t="str">
        <f t="shared" si="11"/>
        <v>5</v>
      </c>
      <c r="W38" s="140">
        <f t="shared" si="12"/>
        <v>5</v>
      </c>
      <c r="X38" s="137">
        <v>46.0</v>
      </c>
      <c r="Y38" s="122">
        <v>31.0</v>
      </c>
      <c r="Z38" s="122">
        <f t="shared" si="13"/>
        <v>77</v>
      </c>
      <c r="AA38" s="127" t="str">
        <f t="shared" si="14"/>
        <v>8</v>
      </c>
      <c r="AB38" s="138">
        <f t="shared" si="15"/>
        <v>8</v>
      </c>
      <c r="AC38" s="137">
        <v>36.0</v>
      </c>
      <c r="AD38" s="139">
        <v>23.0</v>
      </c>
      <c r="AE38" s="122">
        <f t="shared" si="16"/>
        <v>59</v>
      </c>
      <c r="AF38" s="130" t="str">
        <f t="shared" si="17"/>
        <v>6</v>
      </c>
      <c r="AG38" s="141">
        <f t="shared" si="18"/>
        <v>6</v>
      </c>
      <c r="AH38" s="137">
        <v>41.0</v>
      </c>
      <c r="AI38" s="122">
        <v>24.0</v>
      </c>
      <c r="AJ38" s="122">
        <f t="shared" si="19"/>
        <v>65</v>
      </c>
      <c r="AK38" s="127" t="str">
        <f t="shared" si="33"/>
        <v>7</v>
      </c>
      <c r="AL38" s="138">
        <f t="shared" si="21"/>
        <v>21</v>
      </c>
      <c r="AM38" s="137">
        <v>36.0</v>
      </c>
      <c r="AN38" s="122">
        <v>24.0</v>
      </c>
      <c r="AO38" s="122">
        <f t="shared" si="22"/>
        <v>60</v>
      </c>
      <c r="AP38" s="127" t="str">
        <f t="shared" si="23"/>
        <v>7</v>
      </c>
      <c r="AQ38" s="142">
        <f t="shared" si="24"/>
        <v>21</v>
      </c>
      <c r="AR38" s="133">
        <f t="shared" si="25"/>
        <v>528</v>
      </c>
      <c r="AS38" s="133">
        <f t="shared" si="26"/>
        <v>66</v>
      </c>
      <c r="AT38" s="134">
        <f t="shared" si="27"/>
        <v>143</v>
      </c>
      <c r="AU38" s="134">
        <f t="shared" si="28"/>
        <v>7.15</v>
      </c>
      <c r="AV38" s="38" t="str">
        <f t="shared" si="29"/>
        <v>PASS</v>
      </c>
      <c r="AW38" s="38" t="str">
        <f t="shared" si="30"/>
        <v>FC</v>
      </c>
      <c r="AX38" s="38" t="str">
        <f t="shared" si="31"/>
        <v>FC</v>
      </c>
    </row>
    <row r="39" ht="15.75" customHeight="1">
      <c r="A39" s="113">
        <v>35.0</v>
      </c>
      <c r="B39" s="135" t="s">
        <v>293</v>
      </c>
      <c r="C39" s="136" t="s">
        <v>294</v>
      </c>
      <c r="D39" s="116">
        <v>42.0</v>
      </c>
      <c r="E39" s="116">
        <v>44.0</v>
      </c>
      <c r="F39" s="122">
        <f t="shared" si="1"/>
        <v>86</v>
      </c>
      <c r="G39" s="118" t="str">
        <f t="shared" si="34"/>
        <v>9</v>
      </c>
      <c r="H39" s="119">
        <f t="shared" si="3"/>
        <v>36</v>
      </c>
      <c r="I39" s="137">
        <v>46.0</v>
      </c>
      <c r="J39" s="122">
        <v>38.0</v>
      </c>
      <c r="K39" s="122">
        <f t="shared" si="4"/>
        <v>84</v>
      </c>
      <c r="L39" s="123" t="str">
        <f t="shared" si="5"/>
        <v>9</v>
      </c>
      <c r="M39" s="138">
        <f t="shared" si="6"/>
        <v>36</v>
      </c>
      <c r="N39" s="137">
        <v>50.0</v>
      </c>
      <c r="O39" s="139">
        <v>50.0</v>
      </c>
      <c r="P39" s="122">
        <f t="shared" si="7"/>
        <v>100</v>
      </c>
      <c r="Q39" s="123" t="str">
        <f t="shared" si="8"/>
        <v>10</v>
      </c>
      <c r="R39" s="140">
        <f t="shared" si="9"/>
        <v>30</v>
      </c>
      <c r="S39" s="137">
        <v>39.0</v>
      </c>
      <c r="T39" s="139">
        <v>27.0</v>
      </c>
      <c r="U39" s="122">
        <f t="shared" si="10"/>
        <v>66</v>
      </c>
      <c r="V39" s="123" t="str">
        <f t="shared" si="11"/>
        <v>7</v>
      </c>
      <c r="W39" s="140">
        <f t="shared" si="12"/>
        <v>7</v>
      </c>
      <c r="X39" s="137">
        <v>44.0</v>
      </c>
      <c r="Y39" s="122">
        <v>41.0</v>
      </c>
      <c r="Z39" s="122">
        <f t="shared" si="13"/>
        <v>85</v>
      </c>
      <c r="AA39" s="127" t="str">
        <f t="shared" si="14"/>
        <v>9</v>
      </c>
      <c r="AB39" s="138">
        <f t="shared" si="15"/>
        <v>9</v>
      </c>
      <c r="AC39" s="137">
        <v>34.0</v>
      </c>
      <c r="AD39" s="139">
        <v>28.0</v>
      </c>
      <c r="AE39" s="122">
        <f t="shared" si="16"/>
        <v>62</v>
      </c>
      <c r="AF39" s="130" t="str">
        <f t="shared" si="17"/>
        <v>7</v>
      </c>
      <c r="AG39" s="141">
        <f t="shared" si="18"/>
        <v>7</v>
      </c>
      <c r="AH39" s="137">
        <v>47.0</v>
      </c>
      <c r="AI39" s="122">
        <v>29.0</v>
      </c>
      <c r="AJ39" s="122">
        <f t="shared" si="19"/>
        <v>76</v>
      </c>
      <c r="AK39" s="127" t="str">
        <f t="shared" si="33"/>
        <v>8</v>
      </c>
      <c r="AL39" s="138">
        <f t="shared" si="21"/>
        <v>24</v>
      </c>
      <c r="AM39" s="137">
        <v>45.0</v>
      </c>
      <c r="AN39" s="122">
        <v>34.0</v>
      </c>
      <c r="AO39" s="122">
        <f t="shared" si="22"/>
        <v>79</v>
      </c>
      <c r="AP39" s="127" t="str">
        <f t="shared" si="23"/>
        <v>8</v>
      </c>
      <c r="AQ39" s="142">
        <f t="shared" si="24"/>
        <v>24</v>
      </c>
      <c r="AR39" s="133">
        <f t="shared" si="25"/>
        <v>638</v>
      </c>
      <c r="AS39" s="133">
        <f t="shared" si="26"/>
        <v>79.75</v>
      </c>
      <c r="AT39" s="134">
        <f t="shared" si="27"/>
        <v>173</v>
      </c>
      <c r="AU39" s="134">
        <f t="shared" si="28"/>
        <v>8.65</v>
      </c>
      <c r="AV39" s="38" t="str">
        <f t="shared" si="29"/>
        <v>PASS</v>
      </c>
      <c r="AW39" s="38" t="str">
        <f t="shared" si="30"/>
        <v>FCD</v>
      </c>
      <c r="AX39" s="38" t="str">
        <f t="shared" si="31"/>
        <v>FCD</v>
      </c>
    </row>
    <row r="40" ht="15.75" customHeight="1">
      <c r="A40" s="113">
        <v>36.0</v>
      </c>
      <c r="B40" s="135" t="s">
        <v>295</v>
      </c>
      <c r="C40" s="136" t="s">
        <v>296</v>
      </c>
      <c r="D40" s="116">
        <v>35.0</v>
      </c>
      <c r="E40" s="116">
        <v>18.0</v>
      </c>
      <c r="F40" s="122">
        <f t="shared" si="1"/>
        <v>53</v>
      </c>
      <c r="G40" s="118" t="str">
        <f t="shared" si="34"/>
        <v>5</v>
      </c>
      <c r="H40" s="119">
        <f t="shared" si="3"/>
        <v>20</v>
      </c>
      <c r="I40" s="137">
        <v>39.0</v>
      </c>
      <c r="J40" s="122">
        <v>23.0</v>
      </c>
      <c r="K40" s="122">
        <f t="shared" si="4"/>
        <v>62</v>
      </c>
      <c r="L40" s="123" t="str">
        <f t="shared" si="5"/>
        <v>7</v>
      </c>
      <c r="M40" s="138">
        <f t="shared" si="6"/>
        <v>28</v>
      </c>
      <c r="N40" s="137">
        <v>50.0</v>
      </c>
      <c r="O40" s="139">
        <v>50.0</v>
      </c>
      <c r="P40" s="122">
        <f t="shared" si="7"/>
        <v>100</v>
      </c>
      <c r="Q40" s="123" t="str">
        <f t="shared" si="8"/>
        <v>10</v>
      </c>
      <c r="R40" s="140">
        <f t="shared" si="9"/>
        <v>30</v>
      </c>
      <c r="S40" s="137">
        <v>33.0</v>
      </c>
      <c r="T40" s="139">
        <v>29.0</v>
      </c>
      <c r="U40" s="122">
        <f t="shared" si="10"/>
        <v>62</v>
      </c>
      <c r="V40" s="123" t="str">
        <f t="shared" si="11"/>
        <v>7</v>
      </c>
      <c r="W40" s="140">
        <f t="shared" si="12"/>
        <v>7</v>
      </c>
      <c r="X40" s="137">
        <v>47.0</v>
      </c>
      <c r="Y40" s="122">
        <v>47.0</v>
      </c>
      <c r="Z40" s="122">
        <f t="shared" si="13"/>
        <v>94</v>
      </c>
      <c r="AA40" s="127" t="str">
        <f t="shared" si="14"/>
        <v>10</v>
      </c>
      <c r="AB40" s="138">
        <f t="shared" si="15"/>
        <v>10</v>
      </c>
      <c r="AC40" s="137">
        <v>36.0</v>
      </c>
      <c r="AD40" s="139">
        <v>32.0</v>
      </c>
      <c r="AE40" s="122">
        <f t="shared" si="16"/>
        <v>68</v>
      </c>
      <c r="AF40" s="130" t="str">
        <f t="shared" si="17"/>
        <v>7</v>
      </c>
      <c r="AG40" s="141">
        <f t="shared" si="18"/>
        <v>7</v>
      </c>
      <c r="AH40" s="137">
        <v>43.0</v>
      </c>
      <c r="AI40" s="122">
        <v>18.0</v>
      </c>
      <c r="AJ40" s="122">
        <f t="shared" si="19"/>
        <v>61</v>
      </c>
      <c r="AK40" s="127" t="str">
        <f t="shared" si="33"/>
        <v>7</v>
      </c>
      <c r="AL40" s="138">
        <f t="shared" si="21"/>
        <v>21</v>
      </c>
      <c r="AM40" s="137">
        <v>40.0</v>
      </c>
      <c r="AN40" s="122">
        <v>18.0</v>
      </c>
      <c r="AO40" s="122">
        <f t="shared" si="22"/>
        <v>58</v>
      </c>
      <c r="AP40" s="127" t="str">
        <f t="shared" si="23"/>
        <v>6</v>
      </c>
      <c r="AQ40" s="142">
        <f t="shared" si="24"/>
        <v>18</v>
      </c>
      <c r="AR40" s="133">
        <f t="shared" si="25"/>
        <v>558</v>
      </c>
      <c r="AS40" s="133">
        <f t="shared" si="26"/>
        <v>69.75</v>
      </c>
      <c r="AT40" s="134">
        <f t="shared" si="27"/>
        <v>141</v>
      </c>
      <c r="AU40" s="134">
        <f t="shared" si="28"/>
        <v>7.05</v>
      </c>
      <c r="AV40" s="38" t="str">
        <f t="shared" si="29"/>
        <v>PASS</v>
      </c>
      <c r="AW40" s="38" t="str">
        <f t="shared" si="30"/>
        <v>FCD</v>
      </c>
      <c r="AX40" s="38" t="str">
        <f t="shared" si="31"/>
        <v>FCD</v>
      </c>
    </row>
    <row r="41" ht="15.75" customHeight="1">
      <c r="A41" s="113">
        <v>37.0</v>
      </c>
      <c r="B41" s="135" t="s">
        <v>297</v>
      </c>
      <c r="C41" s="136" t="s">
        <v>298</v>
      </c>
      <c r="D41" s="116">
        <v>38.0</v>
      </c>
      <c r="E41" s="116">
        <v>21.0</v>
      </c>
      <c r="F41" s="122">
        <f t="shared" si="1"/>
        <v>59</v>
      </c>
      <c r="G41" s="118" t="str">
        <f t="shared" si="34"/>
        <v>6</v>
      </c>
      <c r="H41" s="119">
        <f t="shared" si="3"/>
        <v>24</v>
      </c>
      <c r="I41" s="137">
        <v>36.0</v>
      </c>
      <c r="J41" s="122">
        <v>18.0</v>
      </c>
      <c r="K41" s="122">
        <f t="shared" si="4"/>
        <v>54</v>
      </c>
      <c r="L41" s="123" t="str">
        <f t="shared" si="5"/>
        <v>5</v>
      </c>
      <c r="M41" s="138">
        <f t="shared" si="6"/>
        <v>20</v>
      </c>
      <c r="N41" s="137">
        <v>39.0</v>
      </c>
      <c r="O41" s="139">
        <v>33.0</v>
      </c>
      <c r="P41" s="122">
        <f t="shared" si="7"/>
        <v>72</v>
      </c>
      <c r="Q41" s="123" t="str">
        <f t="shared" si="8"/>
        <v>8</v>
      </c>
      <c r="R41" s="140">
        <f t="shared" si="9"/>
        <v>24</v>
      </c>
      <c r="S41" s="137">
        <v>35.0</v>
      </c>
      <c r="T41" s="139">
        <v>26.0</v>
      </c>
      <c r="U41" s="122">
        <f t="shared" si="10"/>
        <v>61</v>
      </c>
      <c r="V41" s="123" t="str">
        <f t="shared" si="11"/>
        <v>7</v>
      </c>
      <c r="W41" s="140">
        <f t="shared" si="12"/>
        <v>7</v>
      </c>
      <c r="X41" s="137">
        <v>47.0</v>
      </c>
      <c r="Y41" s="122">
        <v>24.0</v>
      </c>
      <c r="Z41" s="122">
        <f t="shared" si="13"/>
        <v>71</v>
      </c>
      <c r="AA41" s="127" t="str">
        <f t="shared" si="14"/>
        <v>8</v>
      </c>
      <c r="AB41" s="138">
        <f t="shared" si="15"/>
        <v>8</v>
      </c>
      <c r="AC41" s="137">
        <v>31.0</v>
      </c>
      <c r="AD41" s="139">
        <v>23.0</v>
      </c>
      <c r="AE41" s="122">
        <f t="shared" si="16"/>
        <v>54</v>
      </c>
      <c r="AF41" s="130" t="str">
        <f t="shared" si="17"/>
        <v>5</v>
      </c>
      <c r="AG41" s="141">
        <f t="shared" si="18"/>
        <v>5</v>
      </c>
      <c r="AH41" s="137">
        <v>32.0</v>
      </c>
      <c r="AI41" s="122">
        <v>22.0</v>
      </c>
      <c r="AJ41" s="122">
        <f t="shared" si="19"/>
        <v>54</v>
      </c>
      <c r="AK41" s="127" t="str">
        <f t="shared" si="33"/>
        <v>5</v>
      </c>
      <c r="AL41" s="138">
        <f t="shared" si="21"/>
        <v>15</v>
      </c>
      <c r="AM41" s="143">
        <v>37.0</v>
      </c>
      <c r="AN41" s="144">
        <v>10.0</v>
      </c>
      <c r="AO41" s="144">
        <f t="shared" si="22"/>
        <v>47</v>
      </c>
      <c r="AP41" s="145">
        <v>0.0</v>
      </c>
      <c r="AQ41" s="150">
        <f t="shared" si="24"/>
        <v>0</v>
      </c>
      <c r="AR41" s="133">
        <f t="shared" si="25"/>
        <v>472</v>
      </c>
      <c r="AS41" s="133">
        <f t="shared" si="26"/>
        <v>59</v>
      </c>
      <c r="AT41" s="134">
        <f t="shared" si="27"/>
        <v>103</v>
      </c>
      <c r="AU41" s="134">
        <f t="shared" si="28"/>
        <v>5.15</v>
      </c>
      <c r="AV41" s="38" t="str">
        <f t="shared" si="29"/>
        <v>FAIL</v>
      </c>
      <c r="AW41" s="38" t="str">
        <f t="shared" si="30"/>
        <v>SC</v>
      </c>
      <c r="AX41" s="38" t="str">
        <f t="shared" si="31"/>
        <v>FAIL</v>
      </c>
    </row>
    <row r="42" ht="15.75" customHeight="1">
      <c r="A42" s="113">
        <v>38.0</v>
      </c>
      <c r="B42" s="135" t="s">
        <v>299</v>
      </c>
      <c r="C42" s="136" t="s">
        <v>300</v>
      </c>
      <c r="D42" s="116">
        <v>29.0</v>
      </c>
      <c r="E42" s="116">
        <v>36.0</v>
      </c>
      <c r="F42" s="122">
        <f t="shared" si="1"/>
        <v>65</v>
      </c>
      <c r="G42" s="118" t="str">
        <f t="shared" si="34"/>
        <v>7</v>
      </c>
      <c r="H42" s="119">
        <f t="shared" si="3"/>
        <v>28</v>
      </c>
      <c r="I42" s="137">
        <v>46.0</v>
      </c>
      <c r="J42" s="122">
        <v>34.0</v>
      </c>
      <c r="K42" s="122">
        <f t="shared" si="4"/>
        <v>80</v>
      </c>
      <c r="L42" s="123" t="str">
        <f t="shared" si="5"/>
        <v>9</v>
      </c>
      <c r="M42" s="138">
        <f t="shared" si="6"/>
        <v>36</v>
      </c>
      <c r="N42" s="137">
        <v>37.0</v>
      </c>
      <c r="O42" s="139">
        <v>45.0</v>
      </c>
      <c r="P42" s="122">
        <f t="shared" si="7"/>
        <v>82</v>
      </c>
      <c r="Q42" s="123" t="str">
        <f t="shared" si="8"/>
        <v>9</v>
      </c>
      <c r="R42" s="140">
        <f t="shared" si="9"/>
        <v>27</v>
      </c>
      <c r="S42" s="137">
        <v>35.0</v>
      </c>
      <c r="T42" s="139">
        <v>29.0</v>
      </c>
      <c r="U42" s="122">
        <f t="shared" si="10"/>
        <v>64</v>
      </c>
      <c r="V42" s="123" t="str">
        <f t="shared" si="11"/>
        <v>7</v>
      </c>
      <c r="W42" s="140">
        <f t="shared" si="12"/>
        <v>7</v>
      </c>
      <c r="X42" s="137">
        <v>44.0</v>
      </c>
      <c r="Y42" s="122">
        <v>39.0</v>
      </c>
      <c r="Z42" s="122">
        <f t="shared" si="13"/>
        <v>83</v>
      </c>
      <c r="AA42" s="127" t="str">
        <f t="shared" si="14"/>
        <v>9</v>
      </c>
      <c r="AB42" s="138">
        <f t="shared" si="15"/>
        <v>9</v>
      </c>
      <c r="AC42" s="137">
        <v>31.0</v>
      </c>
      <c r="AD42" s="139">
        <v>22.0</v>
      </c>
      <c r="AE42" s="122">
        <f t="shared" si="16"/>
        <v>53</v>
      </c>
      <c r="AF42" s="130" t="str">
        <f t="shared" si="17"/>
        <v>5</v>
      </c>
      <c r="AG42" s="141">
        <f t="shared" si="18"/>
        <v>5</v>
      </c>
      <c r="AH42" s="137">
        <v>45.0</v>
      </c>
      <c r="AI42" s="122">
        <v>20.0</v>
      </c>
      <c r="AJ42" s="122">
        <f t="shared" si="19"/>
        <v>65</v>
      </c>
      <c r="AK42" s="127" t="str">
        <f t="shared" si="33"/>
        <v>7</v>
      </c>
      <c r="AL42" s="138">
        <f t="shared" si="21"/>
        <v>21</v>
      </c>
      <c r="AM42" s="137">
        <v>41.0</v>
      </c>
      <c r="AN42" s="122">
        <v>26.0</v>
      </c>
      <c r="AO42" s="122">
        <f t="shared" si="22"/>
        <v>67</v>
      </c>
      <c r="AP42" s="127" t="str">
        <f t="shared" ref="AP42:AP108" si="35">if(AO42&gt;=90,"10",if(AO42&gt;=80,"9",if(AO42&gt;=70,"8",if(AO42&gt;=60,"7",if(AO42&gt;=55,"6",if(AO42&gt;=50,"5",if(AO42&gt;=40,"4",if(AO42&lt;40,"0"))))))))</f>
        <v>7</v>
      </c>
      <c r="AQ42" s="142">
        <f t="shared" si="24"/>
        <v>21</v>
      </c>
      <c r="AR42" s="133">
        <f t="shared" si="25"/>
        <v>559</v>
      </c>
      <c r="AS42" s="133">
        <f t="shared" si="26"/>
        <v>69.88</v>
      </c>
      <c r="AT42" s="134">
        <f t="shared" si="27"/>
        <v>154</v>
      </c>
      <c r="AU42" s="134">
        <f t="shared" si="28"/>
        <v>7.7</v>
      </c>
      <c r="AV42" s="38" t="str">
        <f t="shared" si="29"/>
        <v>PASS</v>
      </c>
      <c r="AW42" s="38" t="str">
        <f t="shared" si="30"/>
        <v>FCD</v>
      </c>
      <c r="AX42" s="38" t="str">
        <f t="shared" si="31"/>
        <v>FCD</v>
      </c>
    </row>
    <row r="43" ht="15.75" customHeight="1">
      <c r="A43" s="113">
        <v>39.0</v>
      </c>
      <c r="B43" s="135" t="s">
        <v>301</v>
      </c>
      <c r="C43" s="136" t="s">
        <v>302</v>
      </c>
      <c r="D43" s="116">
        <v>38.0</v>
      </c>
      <c r="E43" s="116">
        <v>34.0</v>
      </c>
      <c r="F43" s="122">
        <f t="shared" si="1"/>
        <v>72</v>
      </c>
      <c r="G43" s="118" t="str">
        <f t="shared" si="34"/>
        <v>8</v>
      </c>
      <c r="H43" s="119">
        <f t="shared" si="3"/>
        <v>32</v>
      </c>
      <c r="I43" s="137">
        <v>43.0</v>
      </c>
      <c r="J43" s="122">
        <v>33.0</v>
      </c>
      <c r="K43" s="122">
        <f t="shared" si="4"/>
        <v>76</v>
      </c>
      <c r="L43" s="123" t="str">
        <f t="shared" si="5"/>
        <v>8</v>
      </c>
      <c r="M43" s="138">
        <f t="shared" si="6"/>
        <v>32</v>
      </c>
      <c r="N43" s="137">
        <v>38.0</v>
      </c>
      <c r="O43" s="139">
        <v>39.0</v>
      </c>
      <c r="P43" s="122">
        <f t="shared" si="7"/>
        <v>77</v>
      </c>
      <c r="Q43" s="123" t="str">
        <f t="shared" si="8"/>
        <v>8</v>
      </c>
      <c r="R43" s="140">
        <f t="shared" si="9"/>
        <v>24</v>
      </c>
      <c r="S43" s="137">
        <v>35.0</v>
      </c>
      <c r="T43" s="139">
        <v>18.0</v>
      </c>
      <c r="U43" s="122">
        <f t="shared" si="10"/>
        <v>53</v>
      </c>
      <c r="V43" s="123" t="str">
        <f t="shared" si="11"/>
        <v>5</v>
      </c>
      <c r="W43" s="140">
        <f t="shared" si="12"/>
        <v>5</v>
      </c>
      <c r="X43" s="137">
        <v>42.0</v>
      </c>
      <c r="Y43" s="122">
        <v>25.0</v>
      </c>
      <c r="Z43" s="122">
        <f t="shared" si="13"/>
        <v>67</v>
      </c>
      <c r="AA43" s="127" t="str">
        <f t="shared" si="14"/>
        <v>7</v>
      </c>
      <c r="AB43" s="138">
        <f t="shared" si="15"/>
        <v>7</v>
      </c>
      <c r="AC43" s="137">
        <v>34.0</v>
      </c>
      <c r="AD43" s="139">
        <v>27.0</v>
      </c>
      <c r="AE43" s="122">
        <f t="shared" si="16"/>
        <v>61</v>
      </c>
      <c r="AF43" s="130" t="str">
        <f t="shared" si="17"/>
        <v>7</v>
      </c>
      <c r="AG43" s="141">
        <f t="shared" si="18"/>
        <v>7</v>
      </c>
      <c r="AH43" s="137">
        <v>42.0</v>
      </c>
      <c r="AI43" s="122">
        <v>19.0</v>
      </c>
      <c r="AJ43" s="122">
        <f t="shared" si="19"/>
        <v>61</v>
      </c>
      <c r="AK43" s="127" t="str">
        <f t="shared" si="33"/>
        <v>7</v>
      </c>
      <c r="AL43" s="138">
        <f t="shared" si="21"/>
        <v>21</v>
      </c>
      <c r="AM43" s="137">
        <v>35.0</v>
      </c>
      <c r="AN43" s="122">
        <v>34.0</v>
      </c>
      <c r="AO43" s="122">
        <f t="shared" si="22"/>
        <v>69</v>
      </c>
      <c r="AP43" s="127" t="str">
        <f t="shared" si="35"/>
        <v>7</v>
      </c>
      <c r="AQ43" s="142">
        <f t="shared" si="24"/>
        <v>21</v>
      </c>
      <c r="AR43" s="133">
        <f t="shared" si="25"/>
        <v>536</v>
      </c>
      <c r="AS43" s="133">
        <f t="shared" si="26"/>
        <v>67</v>
      </c>
      <c r="AT43" s="134">
        <f t="shared" si="27"/>
        <v>149</v>
      </c>
      <c r="AU43" s="134">
        <f t="shared" si="28"/>
        <v>7.45</v>
      </c>
      <c r="AV43" s="38" t="str">
        <f t="shared" si="29"/>
        <v>PASS</v>
      </c>
      <c r="AW43" s="38" t="str">
        <f t="shared" si="30"/>
        <v>FC</v>
      </c>
      <c r="AX43" s="38" t="str">
        <f t="shared" si="31"/>
        <v>FC</v>
      </c>
    </row>
    <row r="44" ht="15.75" customHeight="1">
      <c r="A44" s="113">
        <v>40.0</v>
      </c>
      <c r="B44" s="135" t="s">
        <v>303</v>
      </c>
      <c r="C44" s="136" t="s">
        <v>304</v>
      </c>
      <c r="D44" s="116">
        <v>40.0</v>
      </c>
      <c r="E44" s="116">
        <v>30.0</v>
      </c>
      <c r="F44" s="122">
        <f t="shared" si="1"/>
        <v>70</v>
      </c>
      <c r="G44" s="118" t="str">
        <f t="shared" si="34"/>
        <v>8</v>
      </c>
      <c r="H44" s="119">
        <f t="shared" si="3"/>
        <v>32</v>
      </c>
      <c r="I44" s="137">
        <v>46.0</v>
      </c>
      <c r="J44" s="122">
        <v>28.0</v>
      </c>
      <c r="K44" s="122">
        <f t="shared" si="4"/>
        <v>74</v>
      </c>
      <c r="L44" s="123" t="str">
        <f t="shared" si="5"/>
        <v>8</v>
      </c>
      <c r="M44" s="138">
        <f t="shared" si="6"/>
        <v>32</v>
      </c>
      <c r="N44" s="137">
        <v>48.0</v>
      </c>
      <c r="O44" s="139">
        <v>50.0</v>
      </c>
      <c r="P44" s="122">
        <f t="shared" si="7"/>
        <v>98</v>
      </c>
      <c r="Q44" s="123" t="str">
        <f t="shared" si="8"/>
        <v>10</v>
      </c>
      <c r="R44" s="140">
        <f t="shared" si="9"/>
        <v>30</v>
      </c>
      <c r="S44" s="137">
        <v>41.0</v>
      </c>
      <c r="T44" s="139">
        <v>34.0</v>
      </c>
      <c r="U44" s="122">
        <f t="shared" si="10"/>
        <v>75</v>
      </c>
      <c r="V44" s="123" t="str">
        <f t="shared" si="11"/>
        <v>8</v>
      </c>
      <c r="W44" s="140">
        <f t="shared" si="12"/>
        <v>8</v>
      </c>
      <c r="X44" s="137">
        <v>45.0</v>
      </c>
      <c r="Y44" s="122">
        <v>38.0</v>
      </c>
      <c r="Z44" s="122">
        <f t="shared" si="13"/>
        <v>83</v>
      </c>
      <c r="AA44" s="127" t="str">
        <f t="shared" si="14"/>
        <v>9</v>
      </c>
      <c r="AB44" s="138">
        <f t="shared" si="15"/>
        <v>9</v>
      </c>
      <c r="AC44" s="137">
        <v>37.0</v>
      </c>
      <c r="AD44" s="139">
        <v>28.0</v>
      </c>
      <c r="AE44" s="122">
        <f t="shared" si="16"/>
        <v>65</v>
      </c>
      <c r="AF44" s="130" t="str">
        <f t="shared" si="17"/>
        <v>7</v>
      </c>
      <c r="AG44" s="141">
        <f t="shared" si="18"/>
        <v>7</v>
      </c>
      <c r="AH44" s="137">
        <v>47.0</v>
      </c>
      <c r="AI44" s="122">
        <v>25.0</v>
      </c>
      <c r="AJ44" s="122">
        <f t="shared" si="19"/>
        <v>72</v>
      </c>
      <c r="AK44" s="127" t="str">
        <f t="shared" si="33"/>
        <v>8</v>
      </c>
      <c r="AL44" s="138">
        <f t="shared" si="21"/>
        <v>24</v>
      </c>
      <c r="AM44" s="137">
        <v>42.0</v>
      </c>
      <c r="AN44" s="122">
        <v>24.0</v>
      </c>
      <c r="AO44" s="122">
        <f t="shared" si="22"/>
        <v>66</v>
      </c>
      <c r="AP44" s="127" t="str">
        <f t="shared" si="35"/>
        <v>7</v>
      </c>
      <c r="AQ44" s="142">
        <f t="shared" si="24"/>
        <v>21</v>
      </c>
      <c r="AR44" s="133">
        <f t="shared" si="25"/>
        <v>603</v>
      </c>
      <c r="AS44" s="133">
        <f t="shared" si="26"/>
        <v>75.38</v>
      </c>
      <c r="AT44" s="134">
        <f t="shared" si="27"/>
        <v>163</v>
      </c>
      <c r="AU44" s="134">
        <f t="shared" si="28"/>
        <v>8.15</v>
      </c>
      <c r="AV44" s="38" t="str">
        <f t="shared" si="29"/>
        <v>PASS</v>
      </c>
      <c r="AW44" s="38" t="str">
        <f t="shared" si="30"/>
        <v>FCD</v>
      </c>
      <c r="AX44" s="38" t="str">
        <f t="shared" si="31"/>
        <v>FCD</v>
      </c>
    </row>
    <row r="45" ht="15.75" customHeight="1">
      <c r="A45" s="113">
        <v>41.0</v>
      </c>
      <c r="B45" s="135" t="s">
        <v>305</v>
      </c>
      <c r="C45" s="136" t="s">
        <v>306</v>
      </c>
      <c r="D45" s="116">
        <v>44.0</v>
      </c>
      <c r="E45" s="116">
        <v>48.0</v>
      </c>
      <c r="F45" s="122">
        <f t="shared" si="1"/>
        <v>92</v>
      </c>
      <c r="G45" s="118" t="str">
        <f t="shared" si="34"/>
        <v>10</v>
      </c>
      <c r="H45" s="119">
        <f t="shared" si="3"/>
        <v>40</v>
      </c>
      <c r="I45" s="137">
        <v>45.0</v>
      </c>
      <c r="J45" s="122">
        <v>32.0</v>
      </c>
      <c r="K45" s="122">
        <f t="shared" si="4"/>
        <v>77</v>
      </c>
      <c r="L45" s="123" t="str">
        <f t="shared" si="5"/>
        <v>8</v>
      </c>
      <c r="M45" s="138">
        <f t="shared" si="6"/>
        <v>32</v>
      </c>
      <c r="N45" s="137">
        <v>43.0</v>
      </c>
      <c r="O45" s="139">
        <v>42.0</v>
      </c>
      <c r="P45" s="122">
        <f t="shared" si="7"/>
        <v>85</v>
      </c>
      <c r="Q45" s="123" t="str">
        <f t="shared" si="8"/>
        <v>9</v>
      </c>
      <c r="R45" s="140">
        <f t="shared" si="9"/>
        <v>27</v>
      </c>
      <c r="S45" s="137">
        <v>37.0</v>
      </c>
      <c r="T45" s="139">
        <v>24.0</v>
      </c>
      <c r="U45" s="122">
        <f t="shared" si="10"/>
        <v>61</v>
      </c>
      <c r="V45" s="123" t="str">
        <f t="shared" si="11"/>
        <v>7</v>
      </c>
      <c r="W45" s="140">
        <f t="shared" si="12"/>
        <v>7</v>
      </c>
      <c r="X45" s="137">
        <v>44.0</v>
      </c>
      <c r="Y45" s="122">
        <v>32.0</v>
      </c>
      <c r="Z45" s="122">
        <f t="shared" si="13"/>
        <v>76</v>
      </c>
      <c r="AA45" s="127" t="str">
        <f t="shared" si="14"/>
        <v>8</v>
      </c>
      <c r="AB45" s="138">
        <f t="shared" si="15"/>
        <v>8</v>
      </c>
      <c r="AC45" s="137">
        <v>34.0</v>
      </c>
      <c r="AD45" s="139">
        <v>26.0</v>
      </c>
      <c r="AE45" s="122">
        <f t="shared" si="16"/>
        <v>60</v>
      </c>
      <c r="AF45" s="130" t="str">
        <f t="shared" si="17"/>
        <v>7</v>
      </c>
      <c r="AG45" s="141">
        <f t="shared" si="18"/>
        <v>7</v>
      </c>
      <c r="AH45" s="137">
        <v>46.0</v>
      </c>
      <c r="AI45" s="122">
        <v>22.0</v>
      </c>
      <c r="AJ45" s="122">
        <f t="shared" si="19"/>
        <v>68</v>
      </c>
      <c r="AK45" s="127" t="str">
        <f t="shared" si="33"/>
        <v>7</v>
      </c>
      <c r="AL45" s="138">
        <f t="shared" si="21"/>
        <v>21</v>
      </c>
      <c r="AM45" s="137">
        <v>44.0</v>
      </c>
      <c r="AN45" s="122">
        <v>36.0</v>
      </c>
      <c r="AO45" s="122">
        <f t="shared" si="22"/>
        <v>80</v>
      </c>
      <c r="AP45" s="127" t="str">
        <f t="shared" si="35"/>
        <v>9</v>
      </c>
      <c r="AQ45" s="142">
        <f t="shared" si="24"/>
        <v>27</v>
      </c>
      <c r="AR45" s="133">
        <f t="shared" si="25"/>
        <v>599</v>
      </c>
      <c r="AS45" s="133">
        <f t="shared" si="26"/>
        <v>74.88</v>
      </c>
      <c r="AT45" s="134">
        <f t="shared" si="27"/>
        <v>169</v>
      </c>
      <c r="AU45" s="134">
        <f t="shared" si="28"/>
        <v>8.45</v>
      </c>
      <c r="AV45" s="38" t="str">
        <f t="shared" si="29"/>
        <v>PASS</v>
      </c>
      <c r="AW45" s="38" t="str">
        <f t="shared" si="30"/>
        <v>FCD</v>
      </c>
      <c r="AX45" s="38" t="str">
        <f t="shared" si="31"/>
        <v>FCD</v>
      </c>
    </row>
    <row r="46" ht="15.75" customHeight="1">
      <c r="A46" s="113">
        <v>42.0</v>
      </c>
      <c r="B46" s="135" t="s">
        <v>307</v>
      </c>
      <c r="C46" s="136" t="s">
        <v>308</v>
      </c>
      <c r="D46" s="116">
        <v>45.0</v>
      </c>
      <c r="E46" s="116">
        <v>46.0</v>
      </c>
      <c r="F46" s="122">
        <f t="shared" si="1"/>
        <v>91</v>
      </c>
      <c r="G46" s="118" t="str">
        <f t="shared" si="34"/>
        <v>10</v>
      </c>
      <c r="H46" s="119">
        <f t="shared" si="3"/>
        <v>40</v>
      </c>
      <c r="I46" s="137">
        <v>48.0</v>
      </c>
      <c r="J46" s="122">
        <v>36.0</v>
      </c>
      <c r="K46" s="122">
        <f t="shared" si="4"/>
        <v>84</v>
      </c>
      <c r="L46" s="123" t="str">
        <f t="shared" si="5"/>
        <v>9</v>
      </c>
      <c r="M46" s="138">
        <f t="shared" si="6"/>
        <v>36</v>
      </c>
      <c r="N46" s="137">
        <v>43.0</v>
      </c>
      <c r="O46" s="139">
        <v>48.0</v>
      </c>
      <c r="P46" s="122">
        <f t="shared" si="7"/>
        <v>91</v>
      </c>
      <c r="Q46" s="123" t="str">
        <f t="shared" si="8"/>
        <v>10</v>
      </c>
      <c r="R46" s="140">
        <f t="shared" si="9"/>
        <v>30</v>
      </c>
      <c r="S46" s="137">
        <v>39.0</v>
      </c>
      <c r="T46" s="139">
        <v>31.0</v>
      </c>
      <c r="U46" s="122">
        <f t="shared" si="10"/>
        <v>70</v>
      </c>
      <c r="V46" s="123" t="str">
        <f t="shared" si="11"/>
        <v>8</v>
      </c>
      <c r="W46" s="140">
        <f t="shared" si="12"/>
        <v>8</v>
      </c>
      <c r="X46" s="137">
        <v>44.0</v>
      </c>
      <c r="Y46" s="122">
        <v>42.0</v>
      </c>
      <c r="Z46" s="122">
        <f t="shared" si="13"/>
        <v>86</v>
      </c>
      <c r="AA46" s="127" t="str">
        <f t="shared" si="14"/>
        <v>9</v>
      </c>
      <c r="AB46" s="138">
        <f t="shared" si="15"/>
        <v>9</v>
      </c>
      <c r="AC46" s="137">
        <v>38.0</v>
      </c>
      <c r="AD46" s="139">
        <v>33.0</v>
      </c>
      <c r="AE46" s="122">
        <f t="shared" si="16"/>
        <v>71</v>
      </c>
      <c r="AF46" s="130" t="str">
        <f t="shared" si="17"/>
        <v>8</v>
      </c>
      <c r="AG46" s="141">
        <f t="shared" si="18"/>
        <v>8</v>
      </c>
      <c r="AH46" s="137">
        <v>45.0</v>
      </c>
      <c r="AI46" s="122">
        <v>26.0</v>
      </c>
      <c r="AJ46" s="122">
        <f t="shared" si="19"/>
        <v>71</v>
      </c>
      <c r="AK46" s="127" t="str">
        <f t="shared" si="33"/>
        <v>8</v>
      </c>
      <c r="AL46" s="138">
        <f t="shared" si="21"/>
        <v>24</v>
      </c>
      <c r="AM46" s="137">
        <v>49.0</v>
      </c>
      <c r="AN46" s="122">
        <v>36.0</v>
      </c>
      <c r="AO46" s="122">
        <f t="shared" si="22"/>
        <v>85</v>
      </c>
      <c r="AP46" s="127" t="str">
        <f t="shared" si="35"/>
        <v>9</v>
      </c>
      <c r="AQ46" s="142">
        <f t="shared" si="24"/>
        <v>27</v>
      </c>
      <c r="AR46" s="133">
        <f t="shared" si="25"/>
        <v>649</v>
      </c>
      <c r="AS46" s="133">
        <f t="shared" si="26"/>
        <v>81.13</v>
      </c>
      <c r="AT46" s="134">
        <f t="shared" si="27"/>
        <v>182</v>
      </c>
      <c r="AU46" s="134">
        <f t="shared" si="28"/>
        <v>9.1</v>
      </c>
      <c r="AV46" s="38" t="str">
        <f t="shared" si="29"/>
        <v>PASS</v>
      </c>
      <c r="AW46" s="38" t="str">
        <f t="shared" si="30"/>
        <v>FCD</v>
      </c>
      <c r="AX46" s="38" t="str">
        <f t="shared" si="31"/>
        <v>FCD</v>
      </c>
    </row>
    <row r="47" ht="15.75" customHeight="1">
      <c r="A47" s="113">
        <v>43.0</v>
      </c>
      <c r="B47" s="135" t="s">
        <v>309</v>
      </c>
      <c r="C47" s="136" t="s">
        <v>310</v>
      </c>
      <c r="D47" s="116">
        <v>43.0</v>
      </c>
      <c r="E47" s="116">
        <v>31.0</v>
      </c>
      <c r="F47" s="122">
        <f t="shared" si="1"/>
        <v>74</v>
      </c>
      <c r="G47" s="118" t="str">
        <f t="shared" si="34"/>
        <v>8</v>
      </c>
      <c r="H47" s="119">
        <f t="shared" si="3"/>
        <v>32</v>
      </c>
      <c r="I47" s="137">
        <v>48.0</v>
      </c>
      <c r="J47" s="122">
        <v>41.0</v>
      </c>
      <c r="K47" s="122">
        <f t="shared" si="4"/>
        <v>89</v>
      </c>
      <c r="L47" s="123" t="str">
        <f t="shared" si="5"/>
        <v>9</v>
      </c>
      <c r="M47" s="138">
        <f t="shared" si="6"/>
        <v>36</v>
      </c>
      <c r="N47" s="137">
        <v>42.0</v>
      </c>
      <c r="O47" s="139">
        <v>19.0</v>
      </c>
      <c r="P47" s="122">
        <f t="shared" si="7"/>
        <v>61</v>
      </c>
      <c r="Q47" s="123" t="str">
        <f t="shared" si="8"/>
        <v>7</v>
      </c>
      <c r="R47" s="140">
        <f t="shared" si="9"/>
        <v>21</v>
      </c>
      <c r="S47" s="137">
        <v>41.0</v>
      </c>
      <c r="T47" s="139">
        <v>23.0</v>
      </c>
      <c r="U47" s="122">
        <f t="shared" si="10"/>
        <v>64</v>
      </c>
      <c r="V47" s="123" t="str">
        <f t="shared" si="11"/>
        <v>7</v>
      </c>
      <c r="W47" s="140">
        <f t="shared" si="12"/>
        <v>7</v>
      </c>
      <c r="X47" s="137">
        <v>43.0</v>
      </c>
      <c r="Y47" s="122">
        <v>25.0</v>
      </c>
      <c r="Z47" s="122">
        <f t="shared" si="13"/>
        <v>68</v>
      </c>
      <c r="AA47" s="127" t="str">
        <f t="shared" si="14"/>
        <v>7</v>
      </c>
      <c r="AB47" s="138">
        <f t="shared" si="15"/>
        <v>7</v>
      </c>
      <c r="AC47" s="137">
        <v>35.0</v>
      </c>
      <c r="AD47" s="139">
        <v>28.0</v>
      </c>
      <c r="AE47" s="122">
        <f t="shared" si="16"/>
        <v>63</v>
      </c>
      <c r="AF47" s="130" t="str">
        <f t="shared" si="17"/>
        <v>7</v>
      </c>
      <c r="AG47" s="141">
        <f t="shared" si="18"/>
        <v>7</v>
      </c>
      <c r="AH47" s="137">
        <v>47.0</v>
      </c>
      <c r="AI47" s="122">
        <v>19.0</v>
      </c>
      <c r="AJ47" s="122">
        <f t="shared" si="19"/>
        <v>66</v>
      </c>
      <c r="AK47" s="127" t="str">
        <f t="shared" si="33"/>
        <v>7</v>
      </c>
      <c r="AL47" s="138">
        <f t="shared" si="21"/>
        <v>21</v>
      </c>
      <c r="AM47" s="137">
        <v>43.0</v>
      </c>
      <c r="AN47" s="122">
        <v>37.0</v>
      </c>
      <c r="AO47" s="122">
        <f t="shared" si="22"/>
        <v>80</v>
      </c>
      <c r="AP47" s="127" t="str">
        <f t="shared" si="35"/>
        <v>9</v>
      </c>
      <c r="AQ47" s="142">
        <f t="shared" si="24"/>
        <v>27</v>
      </c>
      <c r="AR47" s="133">
        <f t="shared" si="25"/>
        <v>565</v>
      </c>
      <c r="AS47" s="133">
        <f t="shared" si="26"/>
        <v>70.63</v>
      </c>
      <c r="AT47" s="134">
        <f t="shared" si="27"/>
        <v>158</v>
      </c>
      <c r="AU47" s="134">
        <f t="shared" si="28"/>
        <v>7.9</v>
      </c>
      <c r="AV47" s="38" t="str">
        <f t="shared" si="29"/>
        <v>PASS</v>
      </c>
      <c r="AW47" s="38" t="str">
        <f t="shared" si="30"/>
        <v>FCD</v>
      </c>
      <c r="AX47" s="38" t="str">
        <f t="shared" si="31"/>
        <v>FCD</v>
      </c>
    </row>
    <row r="48" ht="15.75" customHeight="1">
      <c r="A48" s="113">
        <v>44.0</v>
      </c>
      <c r="B48" s="135" t="s">
        <v>311</v>
      </c>
      <c r="C48" s="136" t="s">
        <v>312</v>
      </c>
      <c r="D48" s="116">
        <v>29.0</v>
      </c>
      <c r="E48" s="116">
        <v>20.0</v>
      </c>
      <c r="F48" s="122">
        <f t="shared" si="1"/>
        <v>49</v>
      </c>
      <c r="G48" s="118" t="str">
        <f t="shared" si="34"/>
        <v>4</v>
      </c>
      <c r="H48" s="119">
        <f t="shared" si="3"/>
        <v>16</v>
      </c>
      <c r="I48" s="137">
        <v>38.0</v>
      </c>
      <c r="J48" s="122">
        <v>25.0</v>
      </c>
      <c r="K48" s="122">
        <f t="shared" si="4"/>
        <v>63</v>
      </c>
      <c r="L48" s="123" t="str">
        <f t="shared" si="5"/>
        <v>7</v>
      </c>
      <c r="M48" s="138">
        <f t="shared" si="6"/>
        <v>28</v>
      </c>
      <c r="N48" s="137">
        <v>42.0</v>
      </c>
      <c r="O48" s="139">
        <v>48.0</v>
      </c>
      <c r="P48" s="122">
        <f t="shared" si="7"/>
        <v>90</v>
      </c>
      <c r="Q48" s="123" t="str">
        <f t="shared" si="8"/>
        <v>10</v>
      </c>
      <c r="R48" s="140">
        <f t="shared" si="9"/>
        <v>30</v>
      </c>
      <c r="S48" s="137">
        <v>37.0</v>
      </c>
      <c r="T48" s="139">
        <v>25.0</v>
      </c>
      <c r="U48" s="122">
        <f t="shared" si="10"/>
        <v>62</v>
      </c>
      <c r="V48" s="123" t="str">
        <f t="shared" si="11"/>
        <v>7</v>
      </c>
      <c r="W48" s="140">
        <f t="shared" si="12"/>
        <v>7</v>
      </c>
      <c r="X48" s="137">
        <v>46.0</v>
      </c>
      <c r="Y48" s="122">
        <v>27.0</v>
      </c>
      <c r="Z48" s="122">
        <f t="shared" si="13"/>
        <v>73</v>
      </c>
      <c r="AA48" s="127" t="str">
        <f t="shared" si="14"/>
        <v>8</v>
      </c>
      <c r="AB48" s="138">
        <f t="shared" si="15"/>
        <v>8</v>
      </c>
      <c r="AC48" s="137">
        <v>33.0</v>
      </c>
      <c r="AD48" s="139">
        <v>31.0</v>
      </c>
      <c r="AE48" s="122">
        <f t="shared" si="16"/>
        <v>64</v>
      </c>
      <c r="AF48" s="130" t="str">
        <f t="shared" si="17"/>
        <v>7</v>
      </c>
      <c r="AG48" s="141">
        <f t="shared" si="18"/>
        <v>7</v>
      </c>
      <c r="AH48" s="137">
        <v>42.0</v>
      </c>
      <c r="AI48" s="122">
        <v>18.0</v>
      </c>
      <c r="AJ48" s="122">
        <f t="shared" si="19"/>
        <v>60</v>
      </c>
      <c r="AK48" s="127" t="str">
        <f t="shared" si="33"/>
        <v>7</v>
      </c>
      <c r="AL48" s="138">
        <f t="shared" si="21"/>
        <v>21</v>
      </c>
      <c r="AM48" s="137">
        <v>39.0</v>
      </c>
      <c r="AN48" s="122">
        <v>19.0</v>
      </c>
      <c r="AO48" s="122">
        <f t="shared" si="22"/>
        <v>58</v>
      </c>
      <c r="AP48" s="127" t="str">
        <f t="shared" si="35"/>
        <v>6</v>
      </c>
      <c r="AQ48" s="142">
        <f t="shared" si="24"/>
        <v>18</v>
      </c>
      <c r="AR48" s="133">
        <f t="shared" si="25"/>
        <v>519</v>
      </c>
      <c r="AS48" s="133">
        <f t="shared" si="26"/>
        <v>64.88</v>
      </c>
      <c r="AT48" s="134">
        <f t="shared" si="27"/>
        <v>135</v>
      </c>
      <c r="AU48" s="134">
        <f t="shared" si="28"/>
        <v>6.75</v>
      </c>
      <c r="AV48" s="38" t="str">
        <f t="shared" si="29"/>
        <v>PASS</v>
      </c>
      <c r="AW48" s="38" t="str">
        <f t="shared" si="30"/>
        <v>FC</v>
      </c>
      <c r="AX48" s="38" t="str">
        <f t="shared" si="31"/>
        <v>FC</v>
      </c>
    </row>
    <row r="49" ht="15.75" customHeight="1">
      <c r="A49" s="113">
        <v>45.0</v>
      </c>
      <c r="B49" s="135" t="s">
        <v>313</v>
      </c>
      <c r="C49" s="136" t="s">
        <v>314</v>
      </c>
      <c r="D49" s="116">
        <v>39.0</v>
      </c>
      <c r="E49" s="116">
        <v>23.0</v>
      </c>
      <c r="F49" s="122">
        <f t="shared" si="1"/>
        <v>62</v>
      </c>
      <c r="G49" s="118" t="str">
        <f t="shared" si="34"/>
        <v>7</v>
      </c>
      <c r="H49" s="119">
        <f t="shared" si="3"/>
        <v>28</v>
      </c>
      <c r="I49" s="137">
        <v>44.0</v>
      </c>
      <c r="J49" s="122">
        <v>37.0</v>
      </c>
      <c r="K49" s="122">
        <f t="shared" si="4"/>
        <v>81</v>
      </c>
      <c r="L49" s="123" t="str">
        <f t="shared" si="5"/>
        <v>9</v>
      </c>
      <c r="M49" s="138">
        <f t="shared" si="6"/>
        <v>36</v>
      </c>
      <c r="N49" s="137">
        <v>45.0</v>
      </c>
      <c r="O49" s="139">
        <v>38.0</v>
      </c>
      <c r="P49" s="122">
        <f t="shared" si="7"/>
        <v>83</v>
      </c>
      <c r="Q49" s="123" t="str">
        <f t="shared" si="8"/>
        <v>9</v>
      </c>
      <c r="R49" s="140">
        <f t="shared" si="9"/>
        <v>27</v>
      </c>
      <c r="S49" s="137">
        <v>38.0</v>
      </c>
      <c r="T49" s="139">
        <v>27.0</v>
      </c>
      <c r="U49" s="122">
        <f t="shared" si="10"/>
        <v>65</v>
      </c>
      <c r="V49" s="123" t="str">
        <f t="shared" si="11"/>
        <v>7</v>
      </c>
      <c r="W49" s="140">
        <f t="shared" si="12"/>
        <v>7</v>
      </c>
      <c r="X49" s="137">
        <v>38.0</v>
      </c>
      <c r="Y49" s="122">
        <v>32.0</v>
      </c>
      <c r="Z49" s="122">
        <f t="shared" si="13"/>
        <v>70</v>
      </c>
      <c r="AA49" s="127" t="str">
        <f t="shared" si="14"/>
        <v>8</v>
      </c>
      <c r="AB49" s="138">
        <f t="shared" si="15"/>
        <v>8</v>
      </c>
      <c r="AC49" s="137">
        <v>36.0</v>
      </c>
      <c r="AD49" s="139">
        <v>31.0</v>
      </c>
      <c r="AE49" s="122">
        <f t="shared" si="16"/>
        <v>67</v>
      </c>
      <c r="AF49" s="130" t="str">
        <f t="shared" si="17"/>
        <v>7</v>
      </c>
      <c r="AG49" s="141">
        <f t="shared" si="18"/>
        <v>7</v>
      </c>
      <c r="AH49" s="137">
        <v>47.0</v>
      </c>
      <c r="AI49" s="122">
        <v>24.0</v>
      </c>
      <c r="AJ49" s="122">
        <f t="shared" si="19"/>
        <v>71</v>
      </c>
      <c r="AK49" s="127" t="str">
        <f t="shared" si="33"/>
        <v>8</v>
      </c>
      <c r="AL49" s="138">
        <f t="shared" si="21"/>
        <v>24</v>
      </c>
      <c r="AM49" s="137">
        <v>41.0</v>
      </c>
      <c r="AN49" s="122">
        <v>23.0</v>
      </c>
      <c r="AO49" s="122">
        <f t="shared" si="22"/>
        <v>64</v>
      </c>
      <c r="AP49" s="127" t="str">
        <f t="shared" si="35"/>
        <v>7</v>
      </c>
      <c r="AQ49" s="142">
        <f t="shared" si="24"/>
        <v>21</v>
      </c>
      <c r="AR49" s="133">
        <f t="shared" si="25"/>
        <v>563</v>
      </c>
      <c r="AS49" s="133">
        <f t="shared" si="26"/>
        <v>70.38</v>
      </c>
      <c r="AT49" s="134">
        <f t="shared" si="27"/>
        <v>158</v>
      </c>
      <c r="AU49" s="134">
        <f t="shared" si="28"/>
        <v>7.9</v>
      </c>
      <c r="AV49" s="38" t="str">
        <f t="shared" si="29"/>
        <v>PASS</v>
      </c>
      <c r="AW49" s="38" t="str">
        <f t="shared" si="30"/>
        <v>FCD</v>
      </c>
      <c r="AX49" s="38" t="str">
        <f t="shared" si="31"/>
        <v>FCD</v>
      </c>
    </row>
    <row r="50" ht="15.75" customHeight="1">
      <c r="A50" s="113">
        <v>46.0</v>
      </c>
      <c r="B50" s="135" t="s">
        <v>315</v>
      </c>
      <c r="C50" s="136" t="s">
        <v>316</v>
      </c>
      <c r="D50" s="116">
        <v>43.0</v>
      </c>
      <c r="E50" s="116">
        <v>32.0</v>
      </c>
      <c r="F50" s="122">
        <f t="shared" si="1"/>
        <v>75</v>
      </c>
      <c r="G50" s="118" t="str">
        <f t="shared" si="34"/>
        <v>8</v>
      </c>
      <c r="H50" s="119">
        <f t="shared" si="3"/>
        <v>32</v>
      </c>
      <c r="I50" s="137">
        <v>47.0</v>
      </c>
      <c r="J50" s="122">
        <v>35.0</v>
      </c>
      <c r="K50" s="122">
        <f t="shared" si="4"/>
        <v>82</v>
      </c>
      <c r="L50" s="123" t="str">
        <f t="shared" si="5"/>
        <v>9</v>
      </c>
      <c r="M50" s="138">
        <f t="shared" si="6"/>
        <v>36</v>
      </c>
      <c r="N50" s="137">
        <v>50.0</v>
      </c>
      <c r="O50" s="139">
        <v>49.0</v>
      </c>
      <c r="P50" s="122">
        <f t="shared" si="7"/>
        <v>99</v>
      </c>
      <c r="Q50" s="123" t="str">
        <f t="shared" si="8"/>
        <v>10</v>
      </c>
      <c r="R50" s="140">
        <f t="shared" si="9"/>
        <v>30</v>
      </c>
      <c r="S50" s="137">
        <v>41.0</v>
      </c>
      <c r="T50" s="139">
        <v>35.0</v>
      </c>
      <c r="U50" s="122">
        <f t="shared" si="10"/>
        <v>76</v>
      </c>
      <c r="V50" s="123" t="str">
        <f t="shared" si="11"/>
        <v>8</v>
      </c>
      <c r="W50" s="140">
        <f t="shared" si="12"/>
        <v>8</v>
      </c>
      <c r="X50" s="137">
        <v>45.0</v>
      </c>
      <c r="Y50" s="122">
        <v>39.0</v>
      </c>
      <c r="Z50" s="122">
        <f t="shared" si="13"/>
        <v>84</v>
      </c>
      <c r="AA50" s="127" t="str">
        <f t="shared" si="14"/>
        <v>9</v>
      </c>
      <c r="AB50" s="138">
        <f t="shared" si="15"/>
        <v>9</v>
      </c>
      <c r="AC50" s="137">
        <v>40.0</v>
      </c>
      <c r="AD50" s="139">
        <v>37.0</v>
      </c>
      <c r="AE50" s="122">
        <f t="shared" si="16"/>
        <v>77</v>
      </c>
      <c r="AF50" s="130" t="str">
        <f t="shared" si="17"/>
        <v>8</v>
      </c>
      <c r="AG50" s="141">
        <f t="shared" si="18"/>
        <v>8</v>
      </c>
      <c r="AH50" s="137">
        <v>49.0</v>
      </c>
      <c r="AI50" s="122">
        <v>21.0</v>
      </c>
      <c r="AJ50" s="122">
        <f t="shared" si="19"/>
        <v>70</v>
      </c>
      <c r="AK50" s="127" t="str">
        <f t="shared" si="33"/>
        <v>8</v>
      </c>
      <c r="AL50" s="138">
        <f t="shared" si="21"/>
        <v>24</v>
      </c>
      <c r="AM50" s="137">
        <v>45.0</v>
      </c>
      <c r="AN50" s="122">
        <v>28.0</v>
      </c>
      <c r="AO50" s="122">
        <f t="shared" si="22"/>
        <v>73</v>
      </c>
      <c r="AP50" s="127" t="str">
        <f t="shared" si="35"/>
        <v>8</v>
      </c>
      <c r="AQ50" s="142">
        <f t="shared" si="24"/>
        <v>24</v>
      </c>
      <c r="AR50" s="133">
        <f t="shared" si="25"/>
        <v>636</v>
      </c>
      <c r="AS50" s="133">
        <f t="shared" si="26"/>
        <v>79.5</v>
      </c>
      <c r="AT50" s="134">
        <f t="shared" si="27"/>
        <v>171</v>
      </c>
      <c r="AU50" s="134">
        <f t="shared" si="28"/>
        <v>8.55</v>
      </c>
      <c r="AV50" s="38" t="str">
        <f t="shared" si="29"/>
        <v>PASS</v>
      </c>
      <c r="AW50" s="38" t="str">
        <f t="shared" si="30"/>
        <v>FCD</v>
      </c>
      <c r="AX50" s="38" t="str">
        <f t="shared" si="31"/>
        <v>FCD</v>
      </c>
    </row>
    <row r="51" ht="15.75" customHeight="1">
      <c r="A51" s="113">
        <v>47.0</v>
      </c>
      <c r="B51" s="135" t="s">
        <v>317</v>
      </c>
      <c r="C51" s="136" t="s">
        <v>318</v>
      </c>
      <c r="D51" s="116">
        <v>33.0</v>
      </c>
      <c r="E51" s="116">
        <v>18.0</v>
      </c>
      <c r="F51" s="122">
        <f t="shared" si="1"/>
        <v>51</v>
      </c>
      <c r="G51" s="118" t="str">
        <f t="shared" si="34"/>
        <v>5</v>
      </c>
      <c r="H51" s="119">
        <f t="shared" si="3"/>
        <v>20</v>
      </c>
      <c r="I51" s="137">
        <v>39.0</v>
      </c>
      <c r="J51" s="122">
        <v>18.0</v>
      </c>
      <c r="K51" s="122">
        <f t="shared" si="4"/>
        <v>57</v>
      </c>
      <c r="L51" s="123" t="str">
        <f t="shared" si="5"/>
        <v>6</v>
      </c>
      <c r="M51" s="138">
        <f t="shared" si="6"/>
        <v>24</v>
      </c>
      <c r="N51" s="137">
        <v>41.0</v>
      </c>
      <c r="O51" s="139">
        <v>38.0</v>
      </c>
      <c r="P51" s="122">
        <f t="shared" si="7"/>
        <v>79</v>
      </c>
      <c r="Q51" s="123" t="str">
        <f t="shared" si="8"/>
        <v>8</v>
      </c>
      <c r="R51" s="140">
        <f t="shared" si="9"/>
        <v>24</v>
      </c>
      <c r="S51" s="137">
        <v>30.0</v>
      </c>
      <c r="T51" s="139">
        <v>21.0</v>
      </c>
      <c r="U51" s="122">
        <f t="shared" si="10"/>
        <v>51</v>
      </c>
      <c r="V51" s="123" t="str">
        <f t="shared" si="11"/>
        <v>5</v>
      </c>
      <c r="W51" s="140">
        <f t="shared" si="12"/>
        <v>5</v>
      </c>
      <c r="X51" s="137">
        <v>44.0</v>
      </c>
      <c r="Y51" s="122">
        <v>37.0</v>
      </c>
      <c r="Z51" s="122">
        <f t="shared" si="13"/>
        <v>81</v>
      </c>
      <c r="AA51" s="127" t="str">
        <f t="shared" si="14"/>
        <v>9</v>
      </c>
      <c r="AB51" s="138">
        <f t="shared" si="15"/>
        <v>9</v>
      </c>
      <c r="AC51" s="137">
        <v>34.0</v>
      </c>
      <c r="AD51" s="139">
        <v>23.0</v>
      </c>
      <c r="AE51" s="122">
        <f t="shared" si="16"/>
        <v>57</v>
      </c>
      <c r="AF51" s="130" t="str">
        <f t="shared" si="17"/>
        <v>6</v>
      </c>
      <c r="AG51" s="141">
        <f t="shared" si="18"/>
        <v>6</v>
      </c>
      <c r="AH51" s="137">
        <v>47.0</v>
      </c>
      <c r="AI51" s="122">
        <v>18.0</v>
      </c>
      <c r="AJ51" s="122">
        <f t="shared" si="19"/>
        <v>65</v>
      </c>
      <c r="AK51" s="127" t="str">
        <f t="shared" si="33"/>
        <v>7</v>
      </c>
      <c r="AL51" s="138">
        <f t="shared" si="21"/>
        <v>21</v>
      </c>
      <c r="AM51" s="137">
        <v>34.0</v>
      </c>
      <c r="AN51" s="122">
        <v>19.0</v>
      </c>
      <c r="AO51" s="122">
        <f t="shared" si="22"/>
        <v>53</v>
      </c>
      <c r="AP51" s="127" t="str">
        <f t="shared" si="35"/>
        <v>5</v>
      </c>
      <c r="AQ51" s="142">
        <f t="shared" si="24"/>
        <v>15</v>
      </c>
      <c r="AR51" s="133">
        <f t="shared" si="25"/>
        <v>494</v>
      </c>
      <c r="AS51" s="133">
        <f t="shared" si="26"/>
        <v>61.75</v>
      </c>
      <c r="AT51" s="134">
        <f t="shared" si="27"/>
        <v>124</v>
      </c>
      <c r="AU51" s="134">
        <f t="shared" si="28"/>
        <v>6.2</v>
      </c>
      <c r="AV51" s="38" t="str">
        <f t="shared" si="29"/>
        <v>PASS</v>
      </c>
      <c r="AW51" s="38" t="str">
        <f t="shared" si="30"/>
        <v>FC</v>
      </c>
      <c r="AX51" s="38" t="str">
        <f t="shared" si="31"/>
        <v>FC</v>
      </c>
    </row>
    <row r="52" ht="15.75" customHeight="1">
      <c r="A52" s="113">
        <v>48.0</v>
      </c>
      <c r="B52" s="135" t="s">
        <v>319</v>
      </c>
      <c r="C52" s="136" t="s">
        <v>320</v>
      </c>
      <c r="D52" s="116">
        <v>44.0</v>
      </c>
      <c r="E52" s="116">
        <v>34.0</v>
      </c>
      <c r="F52" s="122">
        <f t="shared" si="1"/>
        <v>78</v>
      </c>
      <c r="G52" s="118" t="str">
        <f t="shared" si="34"/>
        <v>8</v>
      </c>
      <c r="H52" s="119">
        <f t="shared" si="3"/>
        <v>32</v>
      </c>
      <c r="I52" s="137">
        <v>47.0</v>
      </c>
      <c r="J52" s="122">
        <v>34.0</v>
      </c>
      <c r="K52" s="122">
        <f t="shared" si="4"/>
        <v>81</v>
      </c>
      <c r="L52" s="123" t="str">
        <f t="shared" si="5"/>
        <v>9</v>
      </c>
      <c r="M52" s="138">
        <f t="shared" si="6"/>
        <v>36</v>
      </c>
      <c r="N52" s="137">
        <v>45.0</v>
      </c>
      <c r="O52" s="139">
        <v>38.0</v>
      </c>
      <c r="P52" s="122">
        <f t="shared" si="7"/>
        <v>83</v>
      </c>
      <c r="Q52" s="123" t="str">
        <f t="shared" si="8"/>
        <v>9</v>
      </c>
      <c r="R52" s="140">
        <f t="shared" si="9"/>
        <v>27</v>
      </c>
      <c r="S52" s="137">
        <v>38.0</v>
      </c>
      <c r="T52" s="139">
        <v>26.0</v>
      </c>
      <c r="U52" s="122">
        <f t="shared" si="10"/>
        <v>64</v>
      </c>
      <c r="V52" s="123" t="str">
        <f t="shared" si="11"/>
        <v>7</v>
      </c>
      <c r="W52" s="140">
        <f t="shared" si="12"/>
        <v>7</v>
      </c>
      <c r="X52" s="137">
        <v>44.0</v>
      </c>
      <c r="Y52" s="122">
        <v>34.0</v>
      </c>
      <c r="Z52" s="122">
        <f t="shared" si="13"/>
        <v>78</v>
      </c>
      <c r="AA52" s="127" t="str">
        <f t="shared" si="14"/>
        <v>8</v>
      </c>
      <c r="AB52" s="138">
        <f t="shared" si="15"/>
        <v>8</v>
      </c>
      <c r="AC52" s="137">
        <v>44.0</v>
      </c>
      <c r="AD52" s="139">
        <v>21.0</v>
      </c>
      <c r="AE52" s="122">
        <f t="shared" si="16"/>
        <v>65</v>
      </c>
      <c r="AF52" s="130" t="str">
        <f t="shared" si="17"/>
        <v>7</v>
      </c>
      <c r="AG52" s="141">
        <f t="shared" si="18"/>
        <v>7</v>
      </c>
      <c r="AH52" s="137">
        <v>47.0</v>
      </c>
      <c r="AI52" s="122">
        <v>32.0</v>
      </c>
      <c r="AJ52" s="122">
        <f t="shared" si="19"/>
        <v>79</v>
      </c>
      <c r="AK52" s="127" t="str">
        <f t="shared" si="33"/>
        <v>8</v>
      </c>
      <c r="AL52" s="138">
        <f t="shared" si="21"/>
        <v>24</v>
      </c>
      <c r="AM52" s="137">
        <v>41.0</v>
      </c>
      <c r="AN52" s="122">
        <v>39.0</v>
      </c>
      <c r="AO52" s="122">
        <f t="shared" si="22"/>
        <v>80</v>
      </c>
      <c r="AP52" s="127" t="str">
        <f t="shared" si="35"/>
        <v>9</v>
      </c>
      <c r="AQ52" s="142">
        <f t="shared" si="24"/>
        <v>27</v>
      </c>
      <c r="AR52" s="133">
        <f t="shared" si="25"/>
        <v>608</v>
      </c>
      <c r="AS52" s="133">
        <f t="shared" si="26"/>
        <v>76</v>
      </c>
      <c r="AT52" s="134">
        <f t="shared" si="27"/>
        <v>168</v>
      </c>
      <c r="AU52" s="134">
        <f t="shared" si="28"/>
        <v>8.4</v>
      </c>
      <c r="AV52" s="38" t="str">
        <f t="shared" si="29"/>
        <v>PASS</v>
      </c>
      <c r="AW52" s="38" t="str">
        <f t="shared" si="30"/>
        <v>FCD</v>
      </c>
      <c r="AX52" s="38" t="str">
        <f t="shared" si="31"/>
        <v>FCD</v>
      </c>
    </row>
    <row r="53" ht="15.75" customHeight="1">
      <c r="A53" s="113">
        <v>49.0</v>
      </c>
      <c r="B53" s="135" t="s">
        <v>321</v>
      </c>
      <c r="C53" s="151" t="s">
        <v>322</v>
      </c>
      <c r="D53" s="116">
        <v>43.0</v>
      </c>
      <c r="E53" s="116">
        <v>38.0</v>
      </c>
      <c r="F53" s="122">
        <f t="shared" si="1"/>
        <v>81</v>
      </c>
      <c r="G53" s="118" t="str">
        <f t="shared" si="34"/>
        <v>9</v>
      </c>
      <c r="H53" s="119">
        <f t="shared" si="3"/>
        <v>36</v>
      </c>
      <c r="I53" s="137">
        <v>44.0</v>
      </c>
      <c r="J53" s="122">
        <v>43.0</v>
      </c>
      <c r="K53" s="122">
        <f t="shared" si="4"/>
        <v>87</v>
      </c>
      <c r="L53" s="123" t="str">
        <f t="shared" si="5"/>
        <v>9</v>
      </c>
      <c r="M53" s="138">
        <f t="shared" si="6"/>
        <v>36</v>
      </c>
      <c r="N53" s="137">
        <v>50.0</v>
      </c>
      <c r="O53" s="139">
        <v>49.0</v>
      </c>
      <c r="P53" s="122">
        <f t="shared" si="7"/>
        <v>99</v>
      </c>
      <c r="Q53" s="123" t="str">
        <f t="shared" si="8"/>
        <v>10</v>
      </c>
      <c r="R53" s="140">
        <f t="shared" si="9"/>
        <v>30</v>
      </c>
      <c r="S53" s="137">
        <v>37.0</v>
      </c>
      <c r="T53" s="139">
        <v>28.0</v>
      </c>
      <c r="U53" s="122">
        <f t="shared" si="10"/>
        <v>65</v>
      </c>
      <c r="V53" s="123" t="str">
        <f t="shared" si="11"/>
        <v>7</v>
      </c>
      <c r="W53" s="140">
        <f t="shared" si="12"/>
        <v>7</v>
      </c>
      <c r="X53" s="137">
        <v>37.0</v>
      </c>
      <c r="Y53" s="122">
        <v>22.0</v>
      </c>
      <c r="Z53" s="122">
        <f t="shared" si="13"/>
        <v>59</v>
      </c>
      <c r="AA53" s="127" t="str">
        <f t="shared" si="14"/>
        <v>6</v>
      </c>
      <c r="AB53" s="138">
        <f t="shared" si="15"/>
        <v>6</v>
      </c>
      <c r="AC53" s="137">
        <v>39.0</v>
      </c>
      <c r="AD53" s="139">
        <v>28.0</v>
      </c>
      <c r="AE53" s="122">
        <f t="shared" si="16"/>
        <v>67</v>
      </c>
      <c r="AF53" s="130" t="str">
        <f t="shared" si="17"/>
        <v>7</v>
      </c>
      <c r="AG53" s="141">
        <f t="shared" si="18"/>
        <v>7</v>
      </c>
      <c r="AH53" s="137">
        <v>48.0</v>
      </c>
      <c r="AI53" s="122">
        <v>35.0</v>
      </c>
      <c r="AJ53" s="122">
        <f t="shared" si="19"/>
        <v>83</v>
      </c>
      <c r="AK53" s="127" t="str">
        <f t="shared" si="33"/>
        <v>9</v>
      </c>
      <c r="AL53" s="138">
        <f t="shared" si="21"/>
        <v>27</v>
      </c>
      <c r="AM53" s="137">
        <v>44.0</v>
      </c>
      <c r="AN53" s="122">
        <v>26.0</v>
      </c>
      <c r="AO53" s="122">
        <f t="shared" si="22"/>
        <v>70</v>
      </c>
      <c r="AP53" s="127" t="str">
        <f t="shared" si="35"/>
        <v>8</v>
      </c>
      <c r="AQ53" s="142">
        <f t="shared" si="24"/>
        <v>24</v>
      </c>
      <c r="AR53" s="133">
        <f t="shared" si="25"/>
        <v>611</v>
      </c>
      <c r="AS53" s="133">
        <f t="shared" si="26"/>
        <v>76.38</v>
      </c>
      <c r="AT53" s="134">
        <f t="shared" si="27"/>
        <v>173</v>
      </c>
      <c r="AU53" s="134">
        <f t="shared" si="28"/>
        <v>8.65</v>
      </c>
      <c r="AV53" s="38" t="str">
        <f t="shared" si="29"/>
        <v>PASS</v>
      </c>
      <c r="AW53" s="38" t="str">
        <f t="shared" si="30"/>
        <v>FCD</v>
      </c>
      <c r="AX53" s="38" t="str">
        <f t="shared" si="31"/>
        <v>FCD</v>
      </c>
    </row>
    <row r="54" ht="15.75" customHeight="1">
      <c r="A54" s="113">
        <v>50.0</v>
      </c>
      <c r="B54" s="135" t="s">
        <v>323</v>
      </c>
      <c r="C54" s="136" t="s">
        <v>324</v>
      </c>
      <c r="D54" s="116">
        <v>50.0</v>
      </c>
      <c r="E54" s="116">
        <v>45.0</v>
      </c>
      <c r="F54" s="122">
        <f t="shared" si="1"/>
        <v>95</v>
      </c>
      <c r="G54" s="118" t="str">
        <f t="shared" si="34"/>
        <v>10</v>
      </c>
      <c r="H54" s="119">
        <f t="shared" si="3"/>
        <v>40</v>
      </c>
      <c r="I54" s="137">
        <v>48.0</v>
      </c>
      <c r="J54" s="122">
        <v>41.0</v>
      </c>
      <c r="K54" s="122">
        <f t="shared" si="4"/>
        <v>89</v>
      </c>
      <c r="L54" s="123" t="str">
        <f t="shared" si="5"/>
        <v>9</v>
      </c>
      <c r="M54" s="138">
        <f t="shared" si="6"/>
        <v>36</v>
      </c>
      <c r="N54" s="137">
        <v>50.0</v>
      </c>
      <c r="O54" s="139">
        <v>49.0</v>
      </c>
      <c r="P54" s="122">
        <f t="shared" si="7"/>
        <v>99</v>
      </c>
      <c r="Q54" s="123" t="str">
        <f t="shared" si="8"/>
        <v>10</v>
      </c>
      <c r="R54" s="140">
        <f t="shared" si="9"/>
        <v>30</v>
      </c>
      <c r="S54" s="137">
        <v>47.0</v>
      </c>
      <c r="T54" s="139">
        <v>39.0</v>
      </c>
      <c r="U54" s="122">
        <f t="shared" si="10"/>
        <v>86</v>
      </c>
      <c r="V54" s="123" t="str">
        <f t="shared" si="11"/>
        <v>9</v>
      </c>
      <c r="W54" s="140">
        <f t="shared" si="12"/>
        <v>9</v>
      </c>
      <c r="X54" s="137">
        <v>47.0</v>
      </c>
      <c r="Y54" s="122">
        <v>38.0</v>
      </c>
      <c r="Z54" s="122">
        <f t="shared" si="13"/>
        <v>85</v>
      </c>
      <c r="AA54" s="127" t="str">
        <f t="shared" si="14"/>
        <v>9</v>
      </c>
      <c r="AB54" s="138">
        <f t="shared" si="15"/>
        <v>9</v>
      </c>
      <c r="AC54" s="137">
        <v>43.0</v>
      </c>
      <c r="AD54" s="139">
        <v>35.0</v>
      </c>
      <c r="AE54" s="122">
        <f t="shared" si="16"/>
        <v>78</v>
      </c>
      <c r="AF54" s="130" t="str">
        <f t="shared" si="17"/>
        <v>8</v>
      </c>
      <c r="AG54" s="141">
        <f t="shared" si="18"/>
        <v>8</v>
      </c>
      <c r="AH54" s="137">
        <v>46.0</v>
      </c>
      <c r="AI54" s="122">
        <v>23.0</v>
      </c>
      <c r="AJ54" s="122">
        <f t="shared" si="19"/>
        <v>69</v>
      </c>
      <c r="AK54" s="127" t="str">
        <f t="shared" si="33"/>
        <v>7</v>
      </c>
      <c r="AL54" s="138">
        <f t="shared" si="21"/>
        <v>21</v>
      </c>
      <c r="AM54" s="137">
        <v>50.0</v>
      </c>
      <c r="AN54" s="122">
        <v>32.0</v>
      </c>
      <c r="AO54" s="122">
        <f t="shared" si="22"/>
        <v>82</v>
      </c>
      <c r="AP54" s="127" t="str">
        <f t="shared" si="35"/>
        <v>9</v>
      </c>
      <c r="AQ54" s="142">
        <f t="shared" si="24"/>
        <v>27</v>
      </c>
      <c r="AR54" s="133">
        <f t="shared" si="25"/>
        <v>683</v>
      </c>
      <c r="AS54" s="133">
        <f t="shared" si="26"/>
        <v>85.38</v>
      </c>
      <c r="AT54" s="134">
        <f t="shared" si="27"/>
        <v>180</v>
      </c>
      <c r="AU54" s="134">
        <f t="shared" si="28"/>
        <v>9</v>
      </c>
      <c r="AV54" s="38" t="str">
        <f t="shared" si="29"/>
        <v>PASS</v>
      </c>
      <c r="AW54" s="38" t="str">
        <f t="shared" si="30"/>
        <v>FCD</v>
      </c>
      <c r="AX54" s="38" t="str">
        <f t="shared" si="31"/>
        <v>FCD</v>
      </c>
    </row>
    <row r="55" ht="15.75" customHeight="1">
      <c r="A55" s="113">
        <v>51.0</v>
      </c>
      <c r="B55" s="135" t="s">
        <v>325</v>
      </c>
      <c r="C55" s="136" t="s">
        <v>326</v>
      </c>
      <c r="D55" s="116">
        <v>48.0</v>
      </c>
      <c r="E55" s="116">
        <v>50.0</v>
      </c>
      <c r="F55" s="122">
        <f t="shared" si="1"/>
        <v>98</v>
      </c>
      <c r="G55" s="118" t="str">
        <f t="shared" si="34"/>
        <v>10</v>
      </c>
      <c r="H55" s="119">
        <f t="shared" si="3"/>
        <v>40</v>
      </c>
      <c r="I55" s="137">
        <v>47.0</v>
      </c>
      <c r="J55" s="122">
        <v>44.0</v>
      </c>
      <c r="K55" s="122">
        <f t="shared" si="4"/>
        <v>91</v>
      </c>
      <c r="L55" s="123" t="str">
        <f t="shared" si="5"/>
        <v>10</v>
      </c>
      <c r="M55" s="138">
        <f t="shared" si="6"/>
        <v>40</v>
      </c>
      <c r="N55" s="137">
        <v>50.0</v>
      </c>
      <c r="O55" s="139">
        <v>49.0</v>
      </c>
      <c r="P55" s="122">
        <f t="shared" si="7"/>
        <v>99</v>
      </c>
      <c r="Q55" s="123" t="str">
        <f t="shared" si="8"/>
        <v>10</v>
      </c>
      <c r="R55" s="140">
        <f t="shared" si="9"/>
        <v>30</v>
      </c>
      <c r="S55" s="137">
        <v>36.0</v>
      </c>
      <c r="T55" s="139">
        <v>25.0</v>
      </c>
      <c r="U55" s="122">
        <f t="shared" si="10"/>
        <v>61</v>
      </c>
      <c r="V55" s="123" t="str">
        <f t="shared" si="11"/>
        <v>7</v>
      </c>
      <c r="W55" s="140">
        <f t="shared" si="12"/>
        <v>7</v>
      </c>
      <c r="X55" s="137">
        <v>46.0</v>
      </c>
      <c r="Y55" s="122">
        <v>34.0</v>
      </c>
      <c r="Z55" s="122">
        <f t="shared" si="13"/>
        <v>80</v>
      </c>
      <c r="AA55" s="127" t="str">
        <f t="shared" si="14"/>
        <v>9</v>
      </c>
      <c r="AB55" s="138">
        <f t="shared" si="15"/>
        <v>9</v>
      </c>
      <c r="AC55" s="137">
        <v>37.0</v>
      </c>
      <c r="AD55" s="139">
        <v>23.0</v>
      </c>
      <c r="AE55" s="122">
        <f t="shared" si="16"/>
        <v>60</v>
      </c>
      <c r="AF55" s="130" t="str">
        <f t="shared" si="17"/>
        <v>7</v>
      </c>
      <c r="AG55" s="141">
        <f t="shared" si="18"/>
        <v>7</v>
      </c>
      <c r="AH55" s="137">
        <v>50.0</v>
      </c>
      <c r="AI55" s="122">
        <v>32.0</v>
      </c>
      <c r="AJ55" s="122">
        <f t="shared" si="19"/>
        <v>82</v>
      </c>
      <c r="AK55" s="127" t="str">
        <f t="shared" si="33"/>
        <v>9</v>
      </c>
      <c r="AL55" s="138">
        <f t="shared" si="21"/>
        <v>27</v>
      </c>
      <c r="AM55" s="137">
        <v>42.0</v>
      </c>
      <c r="AN55" s="122">
        <v>34.0</v>
      </c>
      <c r="AO55" s="122">
        <f t="shared" si="22"/>
        <v>76</v>
      </c>
      <c r="AP55" s="127" t="str">
        <f t="shared" si="35"/>
        <v>8</v>
      </c>
      <c r="AQ55" s="142">
        <f t="shared" si="24"/>
        <v>24</v>
      </c>
      <c r="AR55" s="133">
        <f t="shared" si="25"/>
        <v>647</v>
      </c>
      <c r="AS55" s="133">
        <f t="shared" si="26"/>
        <v>80.88</v>
      </c>
      <c r="AT55" s="134">
        <f t="shared" si="27"/>
        <v>184</v>
      </c>
      <c r="AU55" s="134">
        <f t="shared" si="28"/>
        <v>9.2</v>
      </c>
      <c r="AV55" s="38" t="str">
        <f t="shared" si="29"/>
        <v>PASS</v>
      </c>
      <c r="AW55" s="38" t="str">
        <f t="shared" si="30"/>
        <v>FCD</v>
      </c>
      <c r="AX55" s="38" t="str">
        <f t="shared" si="31"/>
        <v>FCD</v>
      </c>
    </row>
    <row r="56" ht="15.75" customHeight="1">
      <c r="A56" s="113">
        <v>52.0</v>
      </c>
      <c r="B56" s="135" t="s">
        <v>327</v>
      </c>
      <c r="C56" s="136" t="s">
        <v>328</v>
      </c>
      <c r="D56" s="116">
        <v>46.0</v>
      </c>
      <c r="E56" s="116">
        <v>18.0</v>
      </c>
      <c r="F56" s="122">
        <f t="shared" si="1"/>
        <v>64</v>
      </c>
      <c r="G56" s="118" t="str">
        <f t="shared" si="34"/>
        <v>7</v>
      </c>
      <c r="H56" s="119">
        <f t="shared" si="3"/>
        <v>28</v>
      </c>
      <c r="I56" s="137">
        <v>39.0</v>
      </c>
      <c r="J56" s="122">
        <v>27.0</v>
      </c>
      <c r="K56" s="122">
        <f t="shared" si="4"/>
        <v>66</v>
      </c>
      <c r="L56" s="123" t="str">
        <f t="shared" si="5"/>
        <v>7</v>
      </c>
      <c r="M56" s="138">
        <f t="shared" si="6"/>
        <v>28</v>
      </c>
      <c r="N56" s="137">
        <v>40.0</v>
      </c>
      <c r="O56" s="139">
        <v>47.0</v>
      </c>
      <c r="P56" s="122">
        <f t="shared" si="7"/>
        <v>87</v>
      </c>
      <c r="Q56" s="123" t="str">
        <f t="shared" si="8"/>
        <v>9</v>
      </c>
      <c r="R56" s="140">
        <f t="shared" si="9"/>
        <v>27</v>
      </c>
      <c r="S56" s="137">
        <v>39.0</v>
      </c>
      <c r="T56" s="139">
        <v>20.0</v>
      </c>
      <c r="U56" s="122">
        <f t="shared" si="10"/>
        <v>59</v>
      </c>
      <c r="V56" s="123" t="str">
        <f t="shared" si="11"/>
        <v>6</v>
      </c>
      <c r="W56" s="140">
        <f t="shared" si="12"/>
        <v>6</v>
      </c>
      <c r="X56" s="137">
        <v>37.0</v>
      </c>
      <c r="Y56" s="122">
        <v>25.0</v>
      </c>
      <c r="Z56" s="122">
        <f t="shared" si="13"/>
        <v>62</v>
      </c>
      <c r="AA56" s="127" t="str">
        <f t="shared" si="14"/>
        <v>7</v>
      </c>
      <c r="AB56" s="138">
        <f t="shared" si="15"/>
        <v>7</v>
      </c>
      <c r="AC56" s="137">
        <v>37.0</v>
      </c>
      <c r="AD56" s="139">
        <v>24.0</v>
      </c>
      <c r="AE56" s="122">
        <f t="shared" si="16"/>
        <v>61</v>
      </c>
      <c r="AF56" s="130" t="str">
        <f t="shared" si="17"/>
        <v>7</v>
      </c>
      <c r="AG56" s="141">
        <f t="shared" si="18"/>
        <v>7</v>
      </c>
      <c r="AH56" s="137">
        <v>38.0</v>
      </c>
      <c r="AI56" s="122">
        <v>19.0</v>
      </c>
      <c r="AJ56" s="122">
        <f t="shared" si="19"/>
        <v>57</v>
      </c>
      <c r="AK56" s="127" t="str">
        <f t="shared" si="33"/>
        <v>6</v>
      </c>
      <c r="AL56" s="138">
        <f t="shared" si="21"/>
        <v>18</v>
      </c>
      <c r="AM56" s="137">
        <v>47.0</v>
      </c>
      <c r="AN56" s="122">
        <v>28.0</v>
      </c>
      <c r="AO56" s="122">
        <f t="shared" si="22"/>
        <v>75</v>
      </c>
      <c r="AP56" s="127" t="str">
        <f t="shared" si="35"/>
        <v>8</v>
      </c>
      <c r="AQ56" s="142">
        <f t="shared" si="24"/>
        <v>24</v>
      </c>
      <c r="AR56" s="133">
        <f t="shared" si="25"/>
        <v>531</v>
      </c>
      <c r="AS56" s="133">
        <f t="shared" si="26"/>
        <v>66.38</v>
      </c>
      <c r="AT56" s="134">
        <f t="shared" si="27"/>
        <v>145</v>
      </c>
      <c r="AU56" s="134">
        <f t="shared" si="28"/>
        <v>7.25</v>
      </c>
      <c r="AV56" s="38" t="str">
        <f t="shared" si="29"/>
        <v>PASS</v>
      </c>
      <c r="AW56" s="38" t="str">
        <f t="shared" si="30"/>
        <v>FC</v>
      </c>
      <c r="AX56" s="38" t="str">
        <f t="shared" si="31"/>
        <v>FC</v>
      </c>
    </row>
    <row r="57" ht="15.75" customHeight="1">
      <c r="A57" s="113">
        <v>53.0</v>
      </c>
      <c r="B57" s="135" t="s">
        <v>329</v>
      </c>
      <c r="C57" s="136" t="s">
        <v>330</v>
      </c>
      <c r="D57" s="116">
        <v>37.0</v>
      </c>
      <c r="E57" s="116">
        <v>26.0</v>
      </c>
      <c r="F57" s="122">
        <f t="shared" si="1"/>
        <v>63</v>
      </c>
      <c r="G57" s="118" t="str">
        <f t="shared" si="34"/>
        <v>7</v>
      </c>
      <c r="H57" s="119">
        <f t="shared" si="3"/>
        <v>28</v>
      </c>
      <c r="I57" s="137">
        <v>42.0</v>
      </c>
      <c r="J57" s="122">
        <v>31.0</v>
      </c>
      <c r="K57" s="122">
        <f t="shared" si="4"/>
        <v>73</v>
      </c>
      <c r="L57" s="123" t="str">
        <f t="shared" si="5"/>
        <v>8</v>
      </c>
      <c r="M57" s="138">
        <f t="shared" si="6"/>
        <v>32</v>
      </c>
      <c r="N57" s="137">
        <v>43.0</v>
      </c>
      <c r="O57" s="139">
        <v>42.0</v>
      </c>
      <c r="P57" s="122">
        <f t="shared" si="7"/>
        <v>85</v>
      </c>
      <c r="Q57" s="123" t="str">
        <f t="shared" si="8"/>
        <v>9</v>
      </c>
      <c r="R57" s="140">
        <f t="shared" si="9"/>
        <v>27</v>
      </c>
      <c r="S57" s="137">
        <v>37.0</v>
      </c>
      <c r="T57" s="139">
        <v>27.0</v>
      </c>
      <c r="U57" s="122">
        <f t="shared" si="10"/>
        <v>64</v>
      </c>
      <c r="V57" s="123" t="str">
        <f t="shared" si="11"/>
        <v>7</v>
      </c>
      <c r="W57" s="140">
        <f t="shared" si="12"/>
        <v>7</v>
      </c>
      <c r="X57" s="137">
        <v>39.0</v>
      </c>
      <c r="Y57" s="122">
        <v>34.0</v>
      </c>
      <c r="Z57" s="122">
        <f t="shared" si="13"/>
        <v>73</v>
      </c>
      <c r="AA57" s="127" t="str">
        <f t="shared" si="14"/>
        <v>8</v>
      </c>
      <c r="AB57" s="138">
        <f t="shared" si="15"/>
        <v>8</v>
      </c>
      <c r="AC57" s="137">
        <v>35.0</v>
      </c>
      <c r="AD57" s="139">
        <v>33.0</v>
      </c>
      <c r="AE57" s="122">
        <f t="shared" si="16"/>
        <v>68</v>
      </c>
      <c r="AF57" s="130" t="str">
        <f t="shared" si="17"/>
        <v>7</v>
      </c>
      <c r="AG57" s="141">
        <f t="shared" si="18"/>
        <v>7</v>
      </c>
      <c r="AH57" s="137">
        <v>41.0</v>
      </c>
      <c r="AI57" s="122">
        <v>21.0</v>
      </c>
      <c r="AJ57" s="122">
        <f t="shared" si="19"/>
        <v>62</v>
      </c>
      <c r="AK57" s="127" t="str">
        <f t="shared" si="33"/>
        <v>7</v>
      </c>
      <c r="AL57" s="138">
        <f t="shared" si="21"/>
        <v>21</v>
      </c>
      <c r="AM57" s="137">
        <v>43.0</v>
      </c>
      <c r="AN57" s="122">
        <v>35.0</v>
      </c>
      <c r="AO57" s="122">
        <f t="shared" si="22"/>
        <v>78</v>
      </c>
      <c r="AP57" s="127" t="str">
        <f t="shared" si="35"/>
        <v>8</v>
      </c>
      <c r="AQ57" s="142">
        <f t="shared" si="24"/>
        <v>24</v>
      </c>
      <c r="AR57" s="133">
        <f t="shared" si="25"/>
        <v>566</v>
      </c>
      <c r="AS57" s="133">
        <f t="shared" si="26"/>
        <v>70.75</v>
      </c>
      <c r="AT57" s="134">
        <f t="shared" si="27"/>
        <v>154</v>
      </c>
      <c r="AU57" s="134">
        <f t="shared" si="28"/>
        <v>7.7</v>
      </c>
      <c r="AV57" s="38" t="str">
        <f t="shared" si="29"/>
        <v>PASS</v>
      </c>
      <c r="AW57" s="38" t="str">
        <f t="shared" si="30"/>
        <v>FCD</v>
      </c>
      <c r="AX57" s="38" t="str">
        <f t="shared" si="31"/>
        <v>FCD</v>
      </c>
    </row>
    <row r="58" ht="15.75" customHeight="1">
      <c r="A58" s="113">
        <v>54.0</v>
      </c>
      <c r="B58" s="135" t="s">
        <v>331</v>
      </c>
      <c r="C58" s="136" t="s">
        <v>332</v>
      </c>
      <c r="D58" s="116">
        <v>28.0</v>
      </c>
      <c r="E58" s="116">
        <v>24.0</v>
      </c>
      <c r="F58" s="122">
        <f t="shared" si="1"/>
        <v>52</v>
      </c>
      <c r="G58" s="118" t="str">
        <f t="shared" si="34"/>
        <v>5</v>
      </c>
      <c r="H58" s="119">
        <f t="shared" si="3"/>
        <v>20</v>
      </c>
      <c r="I58" s="137">
        <v>39.0</v>
      </c>
      <c r="J58" s="122">
        <v>28.0</v>
      </c>
      <c r="K58" s="122">
        <f t="shared" si="4"/>
        <v>67</v>
      </c>
      <c r="L58" s="123" t="str">
        <f t="shared" si="5"/>
        <v>7</v>
      </c>
      <c r="M58" s="138">
        <f t="shared" si="6"/>
        <v>28</v>
      </c>
      <c r="N58" s="137">
        <v>42.0</v>
      </c>
      <c r="O58" s="139">
        <v>44.0</v>
      </c>
      <c r="P58" s="122">
        <f t="shared" si="7"/>
        <v>86</v>
      </c>
      <c r="Q58" s="123" t="str">
        <f t="shared" si="8"/>
        <v>9</v>
      </c>
      <c r="R58" s="140">
        <f t="shared" si="9"/>
        <v>27</v>
      </c>
      <c r="S58" s="137">
        <v>29.0</v>
      </c>
      <c r="T58" s="139">
        <v>27.0</v>
      </c>
      <c r="U58" s="122">
        <f t="shared" si="10"/>
        <v>56</v>
      </c>
      <c r="V58" s="123" t="str">
        <f t="shared" si="11"/>
        <v>6</v>
      </c>
      <c r="W58" s="140">
        <f t="shared" si="12"/>
        <v>6</v>
      </c>
      <c r="X58" s="137">
        <v>30.0</v>
      </c>
      <c r="Y58" s="122">
        <v>50.0</v>
      </c>
      <c r="Z58" s="122">
        <f t="shared" si="13"/>
        <v>80</v>
      </c>
      <c r="AA58" s="127" t="str">
        <f t="shared" si="14"/>
        <v>9</v>
      </c>
      <c r="AB58" s="138">
        <f t="shared" si="15"/>
        <v>9</v>
      </c>
      <c r="AC58" s="137">
        <v>23.0</v>
      </c>
      <c r="AD58" s="139">
        <v>36.0</v>
      </c>
      <c r="AE58" s="122">
        <f t="shared" si="16"/>
        <v>59</v>
      </c>
      <c r="AF58" s="130" t="str">
        <f t="shared" si="17"/>
        <v>6</v>
      </c>
      <c r="AG58" s="141">
        <f t="shared" si="18"/>
        <v>6</v>
      </c>
      <c r="AH58" s="137">
        <v>37.0</v>
      </c>
      <c r="AI58" s="122">
        <v>27.0</v>
      </c>
      <c r="AJ58" s="122">
        <f t="shared" si="19"/>
        <v>64</v>
      </c>
      <c r="AK58" s="127" t="str">
        <f t="shared" si="33"/>
        <v>7</v>
      </c>
      <c r="AL58" s="138">
        <f t="shared" si="21"/>
        <v>21</v>
      </c>
      <c r="AM58" s="137">
        <v>33.0</v>
      </c>
      <c r="AN58" s="122">
        <v>22.0</v>
      </c>
      <c r="AO58" s="122">
        <f t="shared" si="22"/>
        <v>55</v>
      </c>
      <c r="AP58" s="127" t="str">
        <f t="shared" si="35"/>
        <v>6</v>
      </c>
      <c r="AQ58" s="142">
        <f t="shared" si="24"/>
        <v>18</v>
      </c>
      <c r="AR58" s="133">
        <f t="shared" si="25"/>
        <v>519</v>
      </c>
      <c r="AS58" s="133">
        <f t="shared" si="26"/>
        <v>64.88</v>
      </c>
      <c r="AT58" s="134">
        <f t="shared" si="27"/>
        <v>135</v>
      </c>
      <c r="AU58" s="134">
        <f t="shared" si="28"/>
        <v>6.75</v>
      </c>
      <c r="AV58" s="38" t="str">
        <f t="shared" si="29"/>
        <v>PASS</v>
      </c>
      <c r="AW58" s="38" t="str">
        <f t="shared" si="30"/>
        <v>FC</v>
      </c>
      <c r="AX58" s="38" t="str">
        <f t="shared" si="31"/>
        <v>FC</v>
      </c>
    </row>
    <row r="59" ht="15.75" customHeight="1">
      <c r="A59" s="152">
        <v>55.0</v>
      </c>
      <c r="B59" s="135" t="s">
        <v>333</v>
      </c>
      <c r="C59" s="136" t="s">
        <v>334</v>
      </c>
      <c r="D59" s="116">
        <v>41.0</v>
      </c>
      <c r="E59" s="116">
        <v>28.0</v>
      </c>
      <c r="F59" s="122">
        <f t="shared" si="1"/>
        <v>69</v>
      </c>
      <c r="G59" s="118" t="str">
        <f t="shared" si="34"/>
        <v>7</v>
      </c>
      <c r="H59" s="119">
        <f t="shared" si="3"/>
        <v>28</v>
      </c>
      <c r="I59" s="137">
        <v>46.0</v>
      </c>
      <c r="J59" s="122">
        <v>40.0</v>
      </c>
      <c r="K59" s="122">
        <f t="shared" si="4"/>
        <v>86</v>
      </c>
      <c r="L59" s="123" t="str">
        <f t="shared" si="5"/>
        <v>9</v>
      </c>
      <c r="M59" s="138">
        <f t="shared" si="6"/>
        <v>36</v>
      </c>
      <c r="N59" s="137">
        <v>46.0</v>
      </c>
      <c r="O59" s="139">
        <v>47.0</v>
      </c>
      <c r="P59" s="122">
        <f t="shared" si="7"/>
        <v>93</v>
      </c>
      <c r="Q59" s="123" t="str">
        <f t="shared" si="8"/>
        <v>10</v>
      </c>
      <c r="R59" s="140">
        <f t="shared" si="9"/>
        <v>30</v>
      </c>
      <c r="S59" s="137">
        <v>40.0</v>
      </c>
      <c r="T59" s="139">
        <v>28.0</v>
      </c>
      <c r="U59" s="122">
        <f t="shared" si="10"/>
        <v>68</v>
      </c>
      <c r="V59" s="123" t="str">
        <f t="shared" si="11"/>
        <v>7</v>
      </c>
      <c r="W59" s="140">
        <f t="shared" si="12"/>
        <v>7</v>
      </c>
      <c r="X59" s="137">
        <v>50.0</v>
      </c>
      <c r="Y59" s="122">
        <v>50.0</v>
      </c>
      <c r="Z59" s="122">
        <f t="shared" si="13"/>
        <v>100</v>
      </c>
      <c r="AA59" s="127" t="str">
        <f t="shared" si="14"/>
        <v>10</v>
      </c>
      <c r="AB59" s="138">
        <f t="shared" si="15"/>
        <v>10</v>
      </c>
      <c r="AC59" s="137">
        <v>40.0</v>
      </c>
      <c r="AD59" s="139">
        <v>25.0</v>
      </c>
      <c r="AE59" s="122">
        <f t="shared" si="16"/>
        <v>65</v>
      </c>
      <c r="AF59" s="130" t="str">
        <f t="shared" si="17"/>
        <v>7</v>
      </c>
      <c r="AG59" s="141">
        <f t="shared" si="18"/>
        <v>7</v>
      </c>
      <c r="AH59" s="137">
        <v>47.0</v>
      </c>
      <c r="AI59" s="122">
        <v>24.0</v>
      </c>
      <c r="AJ59" s="122">
        <f t="shared" si="19"/>
        <v>71</v>
      </c>
      <c r="AK59" s="127" t="str">
        <f t="shared" si="33"/>
        <v>8</v>
      </c>
      <c r="AL59" s="138">
        <f t="shared" si="21"/>
        <v>24</v>
      </c>
      <c r="AM59" s="137">
        <v>45.0</v>
      </c>
      <c r="AN59" s="122">
        <v>25.0</v>
      </c>
      <c r="AO59" s="122">
        <f t="shared" si="22"/>
        <v>70</v>
      </c>
      <c r="AP59" s="127" t="str">
        <f t="shared" si="35"/>
        <v>8</v>
      </c>
      <c r="AQ59" s="142">
        <f t="shared" si="24"/>
        <v>24</v>
      </c>
      <c r="AR59" s="133">
        <f t="shared" si="25"/>
        <v>622</v>
      </c>
      <c r="AS59" s="133">
        <f t="shared" si="26"/>
        <v>77.75</v>
      </c>
      <c r="AT59" s="134">
        <f t="shared" si="27"/>
        <v>166</v>
      </c>
      <c r="AU59" s="134">
        <f t="shared" si="28"/>
        <v>8.3</v>
      </c>
      <c r="AV59" s="38" t="str">
        <f t="shared" si="29"/>
        <v>PASS</v>
      </c>
      <c r="AW59" s="38" t="str">
        <f t="shared" si="30"/>
        <v>FCD</v>
      </c>
      <c r="AX59" s="38" t="str">
        <f t="shared" si="31"/>
        <v>FCD</v>
      </c>
    </row>
    <row r="60" ht="15.75" customHeight="1">
      <c r="A60" s="113">
        <v>56.0</v>
      </c>
      <c r="B60" s="135" t="s">
        <v>335</v>
      </c>
      <c r="C60" s="136" t="s">
        <v>336</v>
      </c>
      <c r="D60" s="116">
        <v>29.0</v>
      </c>
      <c r="E60" s="116">
        <v>19.0</v>
      </c>
      <c r="F60" s="122">
        <f t="shared" si="1"/>
        <v>48</v>
      </c>
      <c r="G60" s="118" t="str">
        <f t="shared" si="34"/>
        <v>4</v>
      </c>
      <c r="H60" s="119">
        <f t="shared" si="3"/>
        <v>16</v>
      </c>
      <c r="I60" s="137">
        <v>43.0</v>
      </c>
      <c r="J60" s="122">
        <v>30.0</v>
      </c>
      <c r="K60" s="122">
        <f t="shared" si="4"/>
        <v>73</v>
      </c>
      <c r="L60" s="123" t="str">
        <f t="shared" si="5"/>
        <v>8</v>
      </c>
      <c r="M60" s="138">
        <f t="shared" si="6"/>
        <v>32</v>
      </c>
      <c r="N60" s="137">
        <v>50.0</v>
      </c>
      <c r="O60" s="139">
        <v>48.0</v>
      </c>
      <c r="P60" s="122">
        <f t="shared" si="7"/>
        <v>98</v>
      </c>
      <c r="Q60" s="123" t="str">
        <f t="shared" si="8"/>
        <v>10</v>
      </c>
      <c r="R60" s="140">
        <f t="shared" si="9"/>
        <v>30</v>
      </c>
      <c r="S60" s="137">
        <v>34.0</v>
      </c>
      <c r="T60" s="139">
        <v>20.0</v>
      </c>
      <c r="U60" s="122">
        <f t="shared" si="10"/>
        <v>54</v>
      </c>
      <c r="V60" s="123" t="str">
        <f t="shared" si="11"/>
        <v>5</v>
      </c>
      <c r="W60" s="140">
        <f t="shared" si="12"/>
        <v>5</v>
      </c>
      <c r="X60" s="137">
        <v>36.0</v>
      </c>
      <c r="Y60" s="122">
        <v>28.0</v>
      </c>
      <c r="Z60" s="122">
        <f t="shared" si="13"/>
        <v>64</v>
      </c>
      <c r="AA60" s="127" t="str">
        <f t="shared" si="14"/>
        <v>7</v>
      </c>
      <c r="AB60" s="138">
        <f t="shared" si="15"/>
        <v>7</v>
      </c>
      <c r="AC60" s="137">
        <v>20.0</v>
      </c>
      <c r="AD60" s="139">
        <v>27.0</v>
      </c>
      <c r="AE60" s="122">
        <f t="shared" si="16"/>
        <v>47</v>
      </c>
      <c r="AF60" s="130" t="str">
        <f t="shared" si="17"/>
        <v>4</v>
      </c>
      <c r="AG60" s="141">
        <f t="shared" si="18"/>
        <v>4</v>
      </c>
      <c r="AH60" s="137">
        <v>34.0</v>
      </c>
      <c r="AI60" s="122">
        <v>19.0</v>
      </c>
      <c r="AJ60" s="122">
        <f t="shared" si="19"/>
        <v>53</v>
      </c>
      <c r="AK60" s="127" t="str">
        <f t="shared" si="33"/>
        <v>5</v>
      </c>
      <c r="AL60" s="138">
        <f t="shared" si="21"/>
        <v>15</v>
      </c>
      <c r="AM60" s="137">
        <v>38.0</v>
      </c>
      <c r="AN60" s="122">
        <v>27.0</v>
      </c>
      <c r="AO60" s="122">
        <f t="shared" si="22"/>
        <v>65</v>
      </c>
      <c r="AP60" s="127" t="str">
        <f t="shared" si="35"/>
        <v>7</v>
      </c>
      <c r="AQ60" s="142">
        <f t="shared" si="24"/>
        <v>21</v>
      </c>
      <c r="AR60" s="133">
        <f t="shared" si="25"/>
        <v>502</v>
      </c>
      <c r="AS60" s="133">
        <f t="shared" si="26"/>
        <v>62.75</v>
      </c>
      <c r="AT60" s="134">
        <f t="shared" si="27"/>
        <v>130</v>
      </c>
      <c r="AU60" s="134">
        <f t="shared" si="28"/>
        <v>6.5</v>
      </c>
      <c r="AV60" s="38" t="str">
        <f t="shared" si="29"/>
        <v>PASS</v>
      </c>
      <c r="AW60" s="38" t="str">
        <f t="shared" si="30"/>
        <v>FC</v>
      </c>
      <c r="AX60" s="38" t="str">
        <f t="shared" si="31"/>
        <v>FC</v>
      </c>
    </row>
    <row r="61" ht="15.75" customHeight="1">
      <c r="A61" s="113">
        <v>57.0</v>
      </c>
      <c r="B61" s="135" t="s">
        <v>337</v>
      </c>
      <c r="C61" s="136" t="s">
        <v>338</v>
      </c>
      <c r="D61" s="153">
        <v>38.0</v>
      </c>
      <c r="E61" s="153">
        <v>36.0</v>
      </c>
      <c r="F61" s="122">
        <f t="shared" si="1"/>
        <v>74</v>
      </c>
      <c r="G61" s="118" t="str">
        <f t="shared" si="34"/>
        <v>8</v>
      </c>
      <c r="H61" s="119">
        <f t="shared" si="3"/>
        <v>32</v>
      </c>
      <c r="I61" s="137">
        <v>41.0</v>
      </c>
      <c r="J61" s="122">
        <v>28.0</v>
      </c>
      <c r="K61" s="122">
        <f t="shared" si="4"/>
        <v>69</v>
      </c>
      <c r="L61" s="123" t="str">
        <f t="shared" si="5"/>
        <v>7</v>
      </c>
      <c r="M61" s="138">
        <f t="shared" si="6"/>
        <v>28</v>
      </c>
      <c r="N61" s="137">
        <v>50.0</v>
      </c>
      <c r="O61" s="139">
        <v>46.0</v>
      </c>
      <c r="P61" s="122">
        <f t="shared" si="7"/>
        <v>96</v>
      </c>
      <c r="Q61" s="123" t="str">
        <f t="shared" si="8"/>
        <v>10</v>
      </c>
      <c r="R61" s="140">
        <f t="shared" si="9"/>
        <v>30</v>
      </c>
      <c r="S61" s="137">
        <v>41.0</v>
      </c>
      <c r="T61" s="139">
        <v>22.0</v>
      </c>
      <c r="U61" s="122">
        <f t="shared" si="10"/>
        <v>63</v>
      </c>
      <c r="V61" s="123" t="str">
        <f t="shared" si="11"/>
        <v>7</v>
      </c>
      <c r="W61" s="140">
        <f t="shared" si="12"/>
        <v>7</v>
      </c>
      <c r="X61" s="137">
        <v>45.0</v>
      </c>
      <c r="Y61" s="122">
        <v>36.0</v>
      </c>
      <c r="Z61" s="122">
        <f t="shared" si="13"/>
        <v>81</v>
      </c>
      <c r="AA61" s="127" t="str">
        <f t="shared" si="14"/>
        <v>9</v>
      </c>
      <c r="AB61" s="138">
        <f t="shared" si="15"/>
        <v>9</v>
      </c>
      <c r="AC61" s="137">
        <v>36.0</v>
      </c>
      <c r="AD61" s="139">
        <v>25.0</v>
      </c>
      <c r="AE61" s="122">
        <f t="shared" si="16"/>
        <v>61</v>
      </c>
      <c r="AF61" s="130" t="str">
        <f t="shared" si="17"/>
        <v>7</v>
      </c>
      <c r="AG61" s="141">
        <f t="shared" si="18"/>
        <v>7</v>
      </c>
      <c r="AH61" s="137">
        <v>46.0</v>
      </c>
      <c r="AI61" s="122">
        <v>19.0</v>
      </c>
      <c r="AJ61" s="122">
        <f t="shared" si="19"/>
        <v>65</v>
      </c>
      <c r="AK61" s="127" t="str">
        <f t="shared" si="33"/>
        <v>7</v>
      </c>
      <c r="AL61" s="138">
        <f t="shared" si="21"/>
        <v>21</v>
      </c>
      <c r="AM61" s="137">
        <v>43.0</v>
      </c>
      <c r="AN61" s="122">
        <v>22.0</v>
      </c>
      <c r="AO61" s="122">
        <f t="shared" si="22"/>
        <v>65</v>
      </c>
      <c r="AP61" s="127" t="str">
        <f t="shared" si="35"/>
        <v>7</v>
      </c>
      <c r="AQ61" s="142">
        <f t="shared" si="24"/>
        <v>21</v>
      </c>
      <c r="AR61" s="133">
        <f t="shared" si="25"/>
        <v>574</v>
      </c>
      <c r="AS61" s="133">
        <f t="shared" si="26"/>
        <v>71.75</v>
      </c>
      <c r="AT61" s="134">
        <f t="shared" si="27"/>
        <v>155</v>
      </c>
      <c r="AU61" s="154">
        <f t="shared" si="28"/>
        <v>7.75</v>
      </c>
      <c r="AV61" s="38" t="str">
        <f t="shared" si="29"/>
        <v>PASS</v>
      </c>
      <c r="AW61" s="38" t="str">
        <f t="shared" si="30"/>
        <v>FCD</v>
      </c>
      <c r="AX61" s="38" t="str">
        <f t="shared" si="31"/>
        <v>FCD</v>
      </c>
    </row>
    <row r="62" ht="15.75" customHeight="1">
      <c r="A62" s="113">
        <v>58.0</v>
      </c>
      <c r="B62" s="135" t="s">
        <v>339</v>
      </c>
      <c r="C62" s="136" t="s">
        <v>340</v>
      </c>
      <c r="D62" s="155">
        <v>38.0</v>
      </c>
      <c r="E62" s="155">
        <v>24.0</v>
      </c>
      <c r="F62" s="122">
        <f t="shared" si="1"/>
        <v>62</v>
      </c>
      <c r="G62" s="118" t="str">
        <f t="shared" si="34"/>
        <v>7</v>
      </c>
      <c r="H62" s="119">
        <f t="shared" si="3"/>
        <v>28</v>
      </c>
      <c r="I62" s="156">
        <v>47.0</v>
      </c>
      <c r="J62" s="155">
        <v>42.0</v>
      </c>
      <c r="K62" s="122">
        <f t="shared" si="4"/>
        <v>89</v>
      </c>
      <c r="L62" s="123" t="str">
        <f t="shared" si="5"/>
        <v>9</v>
      </c>
      <c r="M62" s="138">
        <f t="shared" si="6"/>
        <v>36</v>
      </c>
      <c r="N62" s="156">
        <v>50.0</v>
      </c>
      <c r="O62" s="157">
        <v>45.0</v>
      </c>
      <c r="P62" s="122">
        <f t="shared" si="7"/>
        <v>95</v>
      </c>
      <c r="Q62" s="123" t="str">
        <f t="shared" si="8"/>
        <v>10</v>
      </c>
      <c r="R62" s="140">
        <f t="shared" si="9"/>
        <v>30</v>
      </c>
      <c r="S62" s="156">
        <v>32.0</v>
      </c>
      <c r="T62" s="157">
        <v>34.0</v>
      </c>
      <c r="U62" s="122">
        <f t="shared" si="10"/>
        <v>66</v>
      </c>
      <c r="V62" s="123" t="str">
        <f t="shared" si="11"/>
        <v>7</v>
      </c>
      <c r="W62" s="140">
        <f t="shared" si="12"/>
        <v>7</v>
      </c>
      <c r="X62" s="156">
        <v>43.0</v>
      </c>
      <c r="Y62" s="155">
        <v>36.0</v>
      </c>
      <c r="Z62" s="122">
        <f t="shared" si="13"/>
        <v>79</v>
      </c>
      <c r="AA62" s="127" t="str">
        <f t="shared" si="14"/>
        <v>8</v>
      </c>
      <c r="AB62" s="138">
        <f t="shared" si="15"/>
        <v>8</v>
      </c>
      <c r="AC62" s="156">
        <v>37.0</v>
      </c>
      <c r="AD62" s="157">
        <v>32.0</v>
      </c>
      <c r="AE62" s="122">
        <f t="shared" si="16"/>
        <v>69</v>
      </c>
      <c r="AF62" s="130" t="str">
        <f t="shared" si="17"/>
        <v>7</v>
      </c>
      <c r="AG62" s="141">
        <f t="shared" si="18"/>
        <v>7</v>
      </c>
      <c r="AH62" s="156">
        <v>48.0</v>
      </c>
      <c r="AI62" s="155">
        <v>27.0</v>
      </c>
      <c r="AJ62" s="122">
        <f t="shared" si="19"/>
        <v>75</v>
      </c>
      <c r="AK62" s="127" t="str">
        <f t="shared" si="33"/>
        <v>8</v>
      </c>
      <c r="AL62" s="138">
        <f t="shared" si="21"/>
        <v>24</v>
      </c>
      <c r="AM62" s="156">
        <v>41.0</v>
      </c>
      <c r="AN62" s="155">
        <v>25.0</v>
      </c>
      <c r="AO62" s="122">
        <f t="shared" si="22"/>
        <v>66</v>
      </c>
      <c r="AP62" s="127" t="str">
        <f t="shared" si="35"/>
        <v>7</v>
      </c>
      <c r="AQ62" s="142">
        <f t="shared" si="24"/>
        <v>21</v>
      </c>
      <c r="AR62" s="133">
        <f t="shared" si="25"/>
        <v>601</v>
      </c>
      <c r="AS62" s="133">
        <f t="shared" si="26"/>
        <v>75.13</v>
      </c>
      <c r="AT62" s="134">
        <f t="shared" si="27"/>
        <v>161</v>
      </c>
      <c r="AU62" s="154">
        <f t="shared" si="28"/>
        <v>8.05</v>
      </c>
      <c r="AV62" s="38" t="str">
        <f t="shared" si="29"/>
        <v>PASS</v>
      </c>
      <c r="AW62" s="38" t="str">
        <f t="shared" si="30"/>
        <v>FCD</v>
      </c>
      <c r="AX62" s="38" t="str">
        <f t="shared" si="31"/>
        <v>FCD</v>
      </c>
    </row>
    <row r="63" ht="15.75" customHeight="1">
      <c r="A63" s="113">
        <v>59.0</v>
      </c>
      <c r="B63" s="135" t="s">
        <v>341</v>
      </c>
      <c r="C63" s="136" t="s">
        <v>342</v>
      </c>
      <c r="D63" s="155">
        <v>38.0</v>
      </c>
      <c r="E63" s="155">
        <v>38.0</v>
      </c>
      <c r="F63" s="122">
        <f t="shared" si="1"/>
        <v>76</v>
      </c>
      <c r="G63" s="118" t="str">
        <f t="shared" si="34"/>
        <v>8</v>
      </c>
      <c r="H63" s="119">
        <f t="shared" si="3"/>
        <v>32</v>
      </c>
      <c r="I63" s="156">
        <v>46.0</v>
      </c>
      <c r="J63" s="155">
        <v>34.0</v>
      </c>
      <c r="K63" s="122">
        <f t="shared" si="4"/>
        <v>80</v>
      </c>
      <c r="L63" s="123" t="str">
        <f t="shared" si="5"/>
        <v>9</v>
      </c>
      <c r="M63" s="138">
        <f t="shared" si="6"/>
        <v>36</v>
      </c>
      <c r="N63" s="156">
        <v>44.0</v>
      </c>
      <c r="O63" s="157">
        <v>49.0</v>
      </c>
      <c r="P63" s="122">
        <f t="shared" si="7"/>
        <v>93</v>
      </c>
      <c r="Q63" s="123" t="str">
        <f t="shared" si="8"/>
        <v>10</v>
      </c>
      <c r="R63" s="140">
        <f t="shared" si="9"/>
        <v>30</v>
      </c>
      <c r="S63" s="156">
        <v>32.0</v>
      </c>
      <c r="T63" s="157">
        <v>22.0</v>
      </c>
      <c r="U63" s="122">
        <f t="shared" si="10"/>
        <v>54</v>
      </c>
      <c r="V63" s="123" t="str">
        <f t="shared" si="11"/>
        <v>5</v>
      </c>
      <c r="W63" s="140">
        <f t="shared" si="12"/>
        <v>5</v>
      </c>
      <c r="X63" s="156">
        <v>42.0</v>
      </c>
      <c r="Y63" s="155">
        <v>32.0</v>
      </c>
      <c r="Z63" s="122">
        <f t="shared" si="13"/>
        <v>74</v>
      </c>
      <c r="AA63" s="127" t="str">
        <f t="shared" si="14"/>
        <v>8</v>
      </c>
      <c r="AB63" s="138">
        <f t="shared" si="15"/>
        <v>8</v>
      </c>
      <c r="AC63" s="156">
        <v>35.0</v>
      </c>
      <c r="AD63" s="157">
        <v>31.0</v>
      </c>
      <c r="AE63" s="122">
        <f t="shared" si="16"/>
        <v>66</v>
      </c>
      <c r="AF63" s="130" t="str">
        <f t="shared" si="17"/>
        <v>7</v>
      </c>
      <c r="AG63" s="141">
        <f t="shared" si="18"/>
        <v>7</v>
      </c>
      <c r="AH63" s="156">
        <v>45.0</v>
      </c>
      <c r="AI63" s="155">
        <v>21.0</v>
      </c>
      <c r="AJ63" s="122">
        <f t="shared" si="19"/>
        <v>66</v>
      </c>
      <c r="AK63" s="127" t="str">
        <f t="shared" si="33"/>
        <v>7</v>
      </c>
      <c r="AL63" s="138">
        <f t="shared" si="21"/>
        <v>21</v>
      </c>
      <c r="AM63" s="156">
        <v>41.0</v>
      </c>
      <c r="AN63" s="155">
        <v>29.0</v>
      </c>
      <c r="AO63" s="122">
        <f t="shared" si="22"/>
        <v>70</v>
      </c>
      <c r="AP63" s="127" t="str">
        <f t="shared" si="35"/>
        <v>8</v>
      </c>
      <c r="AQ63" s="142">
        <f t="shared" si="24"/>
        <v>24</v>
      </c>
      <c r="AR63" s="133">
        <f t="shared" si="25"/>
        <v>579</v>
      </c>
      <c r="AS63" s="133">
        <f t="shared" si="26"/>
        <v>72.38</v>
      </c>
      <c r="AT63" s="134">
        <f t="shared" si="27"/>
        <v>163</v>
      </c>
      <c r="AU63" s="154">
        <f t="shared" si="28"/>
        <v>8.15</v>
      </c>
      <c r="AV63" s="38" t="str">
        <f t="shared" si="29"/>
        <v>PASS</v>
      </c>
      <c r="AW63" s="38" t="str">
        <f t="shared" si="30"/>
        <v>FCD</v>
      </c>
      <c r="AX63" s="38" t="str">
        <f t="shared" si="31"/>
        <v>FCD</v>
      </c>
    </row>
    <row r="64" ht="15.75" customHeight="1">
      <c r="A64" s="113">
        <v>60.0</v>
      </c>
      <c r="B64" s="135" t="s">
        <v>343</v>
      </c>
      <c r="C64" s="136" t="s">
        <v>344</v>
      </c>
      <c r="D64" s="155">
        <v>37.0</v>
      </c>
      <c r="E64" s="155">
        <v>26.0</v>
      </c>
      <c r="F64" s="122">
        <f t="shared" si="1"/>
        <v>63</v>
      </c>
      <c r="G64" s="118" t="str">
        <f t="shared" si="34"/>
        <v>7</v>
      </c>
      <c r="H64" s="119">
        <f t="shared" si="3"/>
        <v>28</v>
      </c>
      <c r="I64" s="156">
        <v>32.0</v>
      </c>
      <c r="J64" s="155">
        <v>28.0</v>
      </c>
      <c r="K64" s="122">
        <f t="shared" si="4"/>
        <v>60</v>
      </c>
      <c r="L64" s="123" t="str">
        <f t="shared" si="5"/>
        <v>7</v>
      </c>
      <c r="M64" s="138">
        <f t="shared" si="6"/>
        <v>28</v>
      </c>
      <c r="N64" s="156">
        <v>35.0</v>
      </c>
      <c r="O64" s="157">
        <v>35.0</v>
      </c>
      <c r="P64" s="122">
        <f t="shared" si="7"/>
        <v>70</v>
      </c>
      <c r="Q64" s="123" t="str">
        <f t="shared" si="8"/>
        <v>8</v>
      </c>
      <c r="R64" s="140">
        <f t="shared" si="9"/>
        <v>24</v>
      </c>
      <c r="S64" s="156">
        <v>34.0</v>
      </c>
      <c r="T64" s="157">
        <v>24.0</v>
      </c>
      <c r="U64" s="122">
        <f t="shared" si="10"/>
        <v>58</v>
      </c>
      <c r="V64" s="123" t="str">
        <f t="shared" si="11"/>
        <v>6</v>
      </c>
      <c r="W64" s="140">
        <f t="shared" si="12"/>
        <v>6</v>
      </c>
      <c r="X64" s="156">
        <v>39.0</v>
      </c>
      <c r="Y64" s="155">
        <v>30.0</v>
      </c>
      <c r="Z64" s="122">
        <f t="shared" si="13"/>
        <v>69</v>
      </c>
      <c r="AA64" s="127" t="str">
        <f t="shared" si="14"/>
        <v>7</v>
      </c>
      <c r="AB64" s="138">
        <f t="shared" si="15"/>
        <v>7</v>
      </c>
      <c r="AC64" s="156">
        <v>39.0</v>
      </c>
      <c r="AD64" s="157">
        <v>23.0</v>
      </c>
      <c r="AE64" s="122">
        <f t="shared" si="16"/>
        <v>62</v>
      </c>
      <c r="AF64" s="130" t="str">
        <f t="shared" si="17"/>
        <v>7</v>
      </c>
      <c r="AG64" s="141">
        <f t="shared" si="18"/>
        <v>7</v>
      </c>
      <c r="AH64" s="156">
        <v>47.0</v>
      </c>
      <c r="AI64" s="155">
        <v>18.0</v>
      </c>
      <c r="AJ64" s="122">
        <f t="shared" si="19"/>
        <v>65</v>
      </c>
      <c r="AK64" s="127" t="str">
        <f t="shared" si="33"/>
        <v>7</v>
      </c>
      <c r="AL64" s="138">
        <f t="shared" si="21"/>
        <v>21</v>
      </c>
      <c r="AM64" s="156">
        <v>35.0</v>
      </c>
      <c r="AN64" s="155">
        <v>25.0</v>
      </c>
      <c r="AO64" s="122">
        <f t="shared" si="22"/>
        <v>60</v>
      </c>
      <c r="AP64" s="127" t="str">
        <f t="shared" si="35"/>
        <v>7</v>
      </c>
      <c r="AQ64" s="142">
        <f t="shared" si="24"/>
        <v>21</v>
      </c>
      <c r="AR64" s="133">
        <f t="shared" si="25"/>
        <v>507</v>
      </c>
      <c r="AS64" s="133">
        <f t="shared" si="26"/>
        <v>63.38</v>
      </c>
      <c r="AT64" s="134">
        <f t="shared" si="27"/>
        <v>142</v>
      </c>
      <c r="AU64" s="154">
        <f t="shared" si="28"/>
        <v>7.1</v>
      </c>
      <c r="AV64" s="38" t="str">
        <f t="shared" si="29"/>
        <v>PASS</v>
      </c>
      <c r="AW64" s="38" t="str">
        <f t="shared" si="30"/>
        <v>FC</v>
      </c>
      <c r="AX64" s="38" t="str">
        <f t="shared" si="31"/>
        <v>FC</v>
      </c>
    </row>
    <row r="65" ht="15.75" customHeight="1">
      <c r="A65" s="113">
        <v>61.0</v>
      </c>
      <c r="B65" s="135" t="s">
        <v>345</v>
      </c>
      <c r="C65" s="136" t="s">
        <v>346</v>
      </c>
      <c r="D65" s="155">
        <v>50.0</v>
      </c>
      <c r="E65" s="155">
        <v>41.0</v>
      </c>
      <c r="F65" s="122">
        <f t="shared" si="1"/>
        <v>91</v>
      </c>
      <c r="G65" s="118" t="str">
        <f t="shared" si="34"/>
        <v>10</v>
      </c>
      <c r="H65" s="119">
        <f t="shared" si="3"/>
        <v>40</v>
      </c>
      <c r="I65" s="156">
        <v>49.0</v>
      </c>
      <c r="J65" s="155">
        <v>43.0</v>
      </c>
      <c r="K65" s="122">
        <f t="shared" si="4"/>
        <v>92</v>
      </c>
      <c r="L65" s="123" t="str">
        <f t="shared" si="5"/>
        <v>10</v>
      </c>
      <c r="M65" s="138">
        <f t="shared" si="6"/>
        <v>40</v>
      </c>
      <c r="N65" s="156">
        <v>50.0</v>
      </c>
      <c r="O65" s="157">
        <v>48.0</v>
      </c>
      <c r="P65" s="122">
        <f t="shared" si="7"/>
        <v>98</v>
      </c>
      <c r="Q65" s="123" t="str">
        <f t="shared" si="8"/>
        <v>10</v>
      </c>
      <c r="R65" s="140">
        <f t="shared" si="9"/>
        <v>30</v>
      </c>
      <c r="S65" s="156">
        <v>43.0</v>
      </c>
      <c r="T65" s="157">
        <v>31.0</v>
      </c>
      <c r="U65" s="122">
        <f t="shared" si="10"/>
        <v>74</v>
      </c>
      <c r="V65" s="123" t="str">
        <f t="shared" si="11"/>
        <v>8</v>
      </c>
      <c r="W65" s="140">
        <f t="shared" si="12"/>
        <v>8</v>
      </c>
      <c r="X65" s="156">
        <v>47.0</v>
      </c>
      <c r="Y65" s="155">
        <v>48.0</v>
      </c>
      <c r="Z65" s="122">
        <f t="shared" si="13"/>
        <v>95</v>
      </c>
      <c r="AA65" s="127" t="str">
        <f t="shared" si="14"/>
        <v>10</v>
      </c>
      <c r="AB65" s="138">
        <f t="shared" si="15"/>
        <v>10</v>
      </c>
      <c r="AC65" s="156">
        <v>37.0</v>
      </c>
      <c r="AD65" s="157">
        <v>29.0</v>
      </c>
      <c r="AE65" s="122">
        <f t="shared" si="16"/>
        <v>66</v>
      </c>
      <c r="AF65" s="130" t="str">
        <f t="shared" si="17"/>
        <v>7</v>
      </c>
      <c r="AG65" s="141">
        <f t="shared" si="18"/>
        <v>7</v>
      </c>
      <c r="AH65" s="156">
        <v>49.0</v>
      </c>
      <c r="AI65" s="155">
        <v>19.0</v>
      </c>
      <c r="AJ65" s="122">
        <f t="shared" si="19"/>
        <v>68</v>
      </c>
      <c r="AK65" s="127" t="str">
        <f t="shared" si="33"/>
        <v>7</v>
      </c>
      <c r="AL65" s="138">
        <f t="shared" si="21"/>
        <v>21</v>
      </c>
      <c r="AM65" s="156">
        <v>46.0</v>
      </c>
      <c r="AN65" s="155">
        <v>44.0</v>
      </c>
      <c r="AO65" s="122">
        <f t="shared" si="22"/>
        <v>90</v>
      </c>
      <c r="AP65" s="127" t="str">
        <f t="shared" si="35"/>
        <v>10</v>
      </c>
      <c r="AQ65" s="142">
        <f t="shared" si="24"/>
        <v>30</v>
      </c>
      <c r="AR65" s="133">
        <f t="shared" si="25"/>
        <v>674</v>
      </c>
      <c r="AS65" s="133">
        <f t="shared" si="26"/>
        <v>84.25</v>
      </c>
      <c r="AT65" s="134">
        <f t="shared" si="27"/>
        <v>186</v>
      </c>
      <c r="AU65" s="154">
        <f t="shared" si="28"/>
        <v>9.3</v>
      </c>
      <c r="AV65" s="38" t="str">
        <f t="shared" si="29"/>
        <v>PASS</v>
      </c>
      <c r="AW65" s="38" t="str">
        <f t="shared" si="30"/>
        <v>FCD</v>
      </c>
      <c r="AX65" s="38" t="str">
        <f t="shared" si="31"/>
        <v>FCD</v>
      </c>
    </row>
    <row r="66" ht="15.75" customHeight="1">
      <c r="A66" s="113">
        <v>62.0</v>
      </c>
      <c r="B66" s="135" t="s">
        <v>347</v>
      </c>
      <c r="C66" s="136" t="s">
        <v>348</v>
      </c>
      <c r="D66" s="155">
        <v>40.0</v>
      </c>
      <c r="E66" s="155">
        <v>33.0</v>
      </c>
      <c r="F66" s="122">
        <f t="shared" si="1"/>
        <v>73</v>
      </c>
      <c r="G66" s="118" t="str">
        <f t="shared" si="34"/>
        <v>8</v>
      </c>
      <c r="H66" s="119">
        <f t="shared" si="3"/>
        <v>32</v>
      </c>
      <c r="I66" s="156">
        <v>45.0</v>
      </c>
      <c r="J66" s="155">
        <v>31.0</v>
      </c>
      <c r="K66" s="122">
        <f t="shared" si="4"/>
        <v>76</v>
      </c>
      <c r="L66" s="123" t="str">
        <f t="shared" si="5"/>
        <v>8</v>
      </c>
      <c r="M66" s="138">
        <f t="shared" si="6"/>
        <v>32</v>
      </c>
      <c r="N66" s="156">
        <v>42.0</v>
      </c>
      <c r="O66" s="157">
        <v>47.0</v>
      </c>
      <c r="P66" s="122">
        <f t="shared" si="7"/>
        <v>89</v>
      </c>
      <c r="Q66" s="123" t="str">
        <f t="shared" si="8"/>
        <v>9</v>
      </c>
      <c r="R66" s="140">
        <f t="shared" si="9"/>
        <v>27</v>
      </c>
      <c r="S66" s="156">
        <v>36.0</v>
      </c>
      <c r="T66" s="157">
        <v>29.0</v>
      </c>
      <c r="U66" s="122">
        <f t="shared" si="10"/>
        <v>65</v>
      </c>
      <c r="V66" s="123" t="str">
        <f t="shared" si="11"/>
        <v>7</v>
      </c>
      <c r="W66" s="140">
        <f t="shared" si="12"/>
        <v>7</v>
      </c>
      <c r="X66" s="156">
        <v>37.0</v>
      </c>
      <c r="Y66" s="155">
        <v>33.0</v>
      </c>
      <c r="Z66" s="122">
        <f t="shared" si="13"/>
        <v>70</v>
      </c>
      <c r="AA66" s="127" t="str">
        <f t="shared" si="14"/>
        <v>8</v>
      </c>
      <c r="AB66" s="138">
        <f t="shared" si="15"/>
        <v>8</v>
      </c>
      <c r="AC66" s="156">
        <v>38.0</v>
      </c>
      <c r="AD66" s="157">
        <v>28.0</v>
      </c>
      <c r="AE66" s="122">
        <f t="shared" si="16"/>
        <v>66</v>
      </c>
      <c r="AF66" s="130" t="str">
        <f t="shared" si="17"/>
        <v>7</v>
      </c>
      <c r="AG66" s="141">
        <f t="shared" si="18"/>
        <v>7</v>
      </c>
      <c r="AH66" s="156">
        <v>46.0</v>
      </c>
      <c r="AI66" s="155">
        <v>22.0</v>
      </c>
      <c r="AJ66" s="122">
        <f t="shared" si="19"/>
        <v>68</v>
      </c>
      <c r="AK66" s="127" t="str">
        <f t="shared" si="33"/>
        <v>7</v>
      </c>
      <c r="AL66" s="138">
        <f t="shared" si="21"/>
        <v>21</v>
      </c>
      <c r="AM66" s="156">
        <v>39.0</v>
      </c>
      <c r="AN66" s="155">
        <v>32.0</v>
      </c>
      <c r="AO66" s="122">
        <f t="shared" si="22"/>
        <v>71</v>
      </c>
      <c r="AP66" s="127" t="str">
        <f t="shared" si="35"/>
        <v>8</v>
      </c>
      <c r="AQ66" s="142">
        <f t="shared" si="24"/>
        <v>24</v>
      </c>
      <c r="AR66" s="133">
        <f t="shared" si="25"/>
        <v>578</v>
      </c>
      <c r="AS66" s="133">
        <f t="shared" si="26"/>
        <v>72.25</v>
      </c>
      <c r="AT66" s="134">
        <f t="shared" si="27"/>
        <v>158</v>
      </c>
      <c r="AU66" s="154">
        <f t="shared" si="28"/>
        <v>7.9</v>
      </c>
      <c r="AV66" s="38" t="str">
        <f t="shared" si="29"/>
        <v>PASS</v>
      </c>
      <c r="AW66" s="38" t="str">
        <f t="shared" si="30"/>
        <v>FCD</v>
      </c>
      <c r="AX66" s="38" t="str">
        <f t="shared" si="31"/>
        <v>FCD</v>
      </c>
    </row>
    <row r="67" ht="15.75" customHeight="1">
      <c r="A67" s="113">
        <v>63.0</v>
      </c>
      <c r="B67" s="135" t="s">
        <v>349</v>
      </c>
      <c r="C67" s="136" t="s">
        <v>350</v>
      </c>
      <c r="D67" s="155">
        <v>37.0</v>
      </c>
      <c r="E67" s="155">
        <v>38.0</v>
      </c>
      <c r="F67" s="122">
        <f t="shared" si="1"/>
        <v>75</v>
      </c>
      <c r="G67" s="118" t="str">
        <f t="shared" si="34"/>
        <v>8</v>
      </c>
      <c r="H67" s="119">
        <f t="shared" si="3"/>
        <v>32</v>
      </c>
      <c r="I67" s="158">
        <v>44.0</v>
      </c>
      <c r="J67" s="155">
        <v>41.0</v>
      </c>
      <c r="K67" s="122">
        <f t="shared" si="4"/>
        <v>85</v>
      </c>
      <c r="L67" s="123" t="str">
        <f t="shared" si="5"/>
        <v>9</v>
      </c>
      <c r="M67" s="138">
        <f t="shared" si="6"/>
        <v>36</v>
      </c>
      <c r="N67" s="156">
        <v>50.0</v>
      </c>
      <c r="O67" s="157">
        <v>45.0</v>
      </c>
      <c r="P67" s="122">
        <f t="shared" si="7"/>
        <v>95</v>
      </c>
      <c r="Q67" s="123" t="str">
        <f t="shared" si="8"/>
        <v>10</v>
      </c>
      <c r="R67" s="140">
        <f t="shared" si="9"/>
        <v>30</v>
      </c>
      <c r="S67" s="156">
        <v>33.0</v>
      </c>
      <c r="T67" s="157">
        <v>22.0</v>
      </c>
      <c r="U67" s="122">
        <f t="shared" si="10"/>
        <v>55</v>
      </c>
      <c r="V67" s="123" t="str">
        <f t="shared" si="11"/>
        <v>6</v>
      </c>
      <c r="W67" s="140">
        <f t="shared" si="12"/>
        <v>6</v>
      </c>
      <c r="X67" s="156">
        <v>43.0</v>
      </c>
      <c r="Y67" s="155">
        <v>35.0</v>
      </c>
      <c r="Z67" s="122">
        <f t="shared" si="13"/>
        <v>78</v>
      </c>
      <c r="AA67" s="127" t="str">
        <f t="shared" si="14"/>
        <v>8</v>
      </c>
      <c r="AB67" s="138">
        <f t="shared" si="15"/>
        <v>8</v>
      </c>
      <c r="AC67" s="156">
        <v>39.0</v>
      </c>
      <c r="AD67" s="157">
        <v>27.0</v>
      </c>
      <c r="AE67" s="122">
        <f t="shared" si="16"/>
        <v>66</v>
      </c>
      <c r="AF67" s="130" t="str">
        <f t="shared" si="17"/>
        <v>7</v>
      </c>
      <c r="AG67" s="141">
        <f t="shared" si="18"/>
        <v>7</v>
      </c>
      <c r="AH67" s="156">
        <v>47.0</v>
      </c>
      <c r="AI67" s="155">
        <v>27.0</v>
      </c>
      <c r="AJ67" s="122">
        <f t="shared" si="19"/>
        <v>74</v>
      </c>
      <c r="AK67" s="127" t="str">
        <f t="shared" si="33"/>
        <v>8</v>
      </c>
      <c r="AL67" s="138">
        <f t="shared" si="21"/>
        <v>24</v>
      </c>
      <c r="AM67" s="156">
        <v>46.0</v>
      </c>
      <c r="AN67" s="155">
        <v>26.0</v>
      </c>
      <c r="AO67" s="122">
        <f t="shared" si="22"/>
        <v>72</v>
      </c>
      <c r="AP67" s="127" t="str">
        <f t="shared" si="35"/>
        <v>8</v>
      </c>
      <c r="AQ67" s="142">
        <f t="shared" si="24"/>
        <v>24</v>
      </c>
      <c r="AR67" s="133">
        <f t="shared" si="25"/>
        <v>600</v>
      </c>
      <c r="AS67" s="133">
        <f t="shared" si="26"/>
        <v>75</v>
      </c>
      <c r="AT67" s="134">
        <f t="shared" si="27"/>
        <v>167</v>
      </c>
      <c r="AU67" s="154">
        <f t="shared" si="28"/>
        <v>8.35</v>
      </c>
      <c r="AV67" s="38" t="str">
        <f t="shared" si="29"/>
        <v>PASS</v>
      </c>
      <c r="AW67" s="38" t="str">
        <f t="shared" si="30"/>
        <v>FCD</v>
      </c>
      <c r="AX67" s="38" t="str">
        <f t="shared" si="31"/>
        <v>FCD</v>
      </c>
    </row>
    <row r="68" ht="15.75" customHeight="1">
      <c r="A68" s="113">
        <v>64.0</v>
      </c>
      <c r="B68" s="135" t="s">
        <v>351</v>
      </c>
      <c r="C68" s="136" t="s">
        <v>352</v>
      </c>
      <c r="D68" s="155">
        <v>38.0</v>
      </c>
      <c r="E68" s="155">
        <v>31.0</v>
      </c>
      <c r="F68" s="122">
        <f t="shared" si="1"/>
        <v>69</v>
      </c>
      <c r="G68" s="118" t="str">
        <f t="shared" si="34"/>
        <v>7</v>
      </c>
      <c r="H68" s="119">
        <f t="shared" si="3"/>
        <v>28</v>
      </c>
      <c r="I68" s="156">
        <v>45.0</v>
      </c>
      <c r="J68" s="155">
        <v>31.0</v>
      </c>
      <c r="K68" s="122">
        <f t="shared" si="4"/>
        <v>76</v>
      </c>
      <c r="L68" s="123" t="str">
        <f t="shared" si="5"/>
        <v>8</v>
      </c>
      <c r="M68" s="138">
        <f t="shared" si="6"/>
        <v>32</v>
      </c>
      <c r="N68" s="156">
        <v>45.0</v>
      </c>
      <c r="O68" s="157">
        <v>35.0</v>
      </c>
      <c r="P68" s="122">
        <f t="shared" si="7"/>
        <v>80</v>
      </c>
      <c r="Q68" s="123" t="str">
        <f t="shared" si="8"/>
        <v>9</v>
      </c>
      <c r="R68" s="140">
        <f t="shared" si="9"/>
        <v>27</v>
      </c>
      <c r="S68" s="156">
        <v>37.0</v>
      </c>
      <c r="T68" s="157">
        <v>30.0</v>
      </c>
      <c r="U68" s="122">
        <f t="shared" si="10"/>
        <v>67</v>
      </c>
      <c r="V68" s="123" t="str">
        <f t="shared" si="11"/>
        <v>7</v>
      </c>
      <c r="W68" s="140">
        <f t="shared" si="12"/>
        <v>7</v>
      </c>
      <c r="X68" s="156">
        <v>46.0</v>
      </c>
      <c r="Y68" s="155">
        <v>37.0</v>
      </c>
      <c r="Z68" s="122">
        <f t="shared" si="13"/>
        <v>83</v>
      </c>
      <c r="AA68" s="127" t="str">
        <f t="shared" si="14"/>
        <v>9</v>
      </c>
      <c r="AB68" s="138">
        <f t="shared" si="15"/>
        <v>9</v>
      </c>
      <c r="AC68" s="156">
        <v>36.0</v>
      </c>
      <c r="AD68" s="157">
        <v>26.0</v>
      </c>
      <c r="AE68" s="122">
        <f t="shared" si="16"/>
        <v>62</v>
      </c>
      <c r="AF68" s="130" t="str">
        <f t="shared" si="17"/>
        <v>7</v>
      </c>
      <c r="AG68" s="141">
        <f t="shared" si="18"/>
        <v>7</v>
      </c>
      <c r="AH68" s="156">
        <v>46.0</v>
      </c>
      <c r="AI68" s="155">
        <v>20.0</v>
      </c>
      <c r="AJ68" s="122">
        <f t="shared" si="19"/>
        <v>66</v>
      </c>
      <c r="AK68" s="127" t="str">
        <f t="shared" si="33"/>
        <v>7</v>
      </c>
      <c r="AL68" s="138">
        <f t="shared" si="21"/>
        <v>21</v>
      </c>
      <c r="AM68" s="156">
        <v>41.0</v>
      </c>
      <c r="AN68" s="155">
        <v>22.0</v>
      </c>
      <c r="AO68" s="122">
        <f t="shared" si="22"/>
        <v>63</v>
      </c>
      <c r="AP68" s="127" t="str">
        <f t="shared" si="35"/>
        <v>7</v>
      </c>
      <c r="AQ68" s="142">
        <f t="shared" si="24"/>
        <v>21</v>
      </c>
      <c r="AR68" s="133">
        <f t="shared" si="25"/>
        <v>566</v>
      </c>
      <c r="AS68" s="133">
        <f t="shared" si="26"/>
        <v>70.75</v>
      </c>
      <c r="AT68" s="134">
        <f t="shared" si="27"/>
        <v>152</v>
      </c>
      <c r="AU68" s="154">
        <f t="shared" si="28"/>
        <v>7.6</v>
      </c>
      <c r="AV68" s="38" t="str">
        <f t="shared" si="29"/>
        <v>PASS</v>
      </c>
      <c r="AW68" s="38" t="str">
        <f t="shared" si="30"/>
        <v>FCD</v>
      </c>
      <c r="AX68" s="38" t="str">
        <f t="shared" si="31"/>
        <v>FCD</v>
      </c>
    </row>
    <row r="69" ht="15.75" customHeight="1">
      <c r="A69" s="113">
        <v>65.0</v>
      </c>
      <c r="B69" s="135" t="s">
        <v>353</v>
      </c>
      <c r="C69" s="136" t="s">
        <v>354</v>
      </c>
      <c r="D69" s="155">
        <v>38.0</v>
      </c>
      <c r="E69" s="155">
        <v>36.0</v>
      </c>
      <c r="F69" s="122">
        <f t="shared" si="1"/>
        <v>74</v>
      </c>
      <c r="G69" s="118" t="str">
        <f t="shared" si="34"/>
        <v>8</v>
      </c>
      <c r="H69" s="119">
        <f t="shared" si="3"/>
        <v>32</v>
      </c>
      <c r="I69" s="156">
        <v>42.0</v>
      </c>
      <c r="J69" s="155">
        <v>29.0</v>
      </c>
      <c r="K69" s="122">
        <f t="shared" si="4"/>
        <v>71</v>
      </c>
      <c r="L69" s="123" t="str">
        <f t="shared" si="5"/>
        <v>8</v>
      </c>
      <c r="M69" s="138">
        <f t="shared" si="6"/>
        <v>32</v>
      </c>
      <c r="N69" s="156">
        <v>43.0</v>
      </c>
      <c r="O69" s="157">
        <v>31.0</v>
      </c>
      <c r="P69" s="122">
        <f t="shared" si="7"/>
        <v>74</v>
      </c>
      <c r="Q69" s="123" t="str">
        <f t="shared" si="8"/>
        <v>8</v>
      </c>
      <c r="R69" s="140">
        <f t="shared" si="9"/>
        <v>24</v>
      </c>
      <c r="S69" s="156">
        <v>36.0</v>
      </c>
      <c r="T69" s="157">
        <v>27.0</v>
      </c>
      <c r="U69" s="122">
        <f t="shared" si="10"/>
        <v>63</v>
      </c>
      <c r="V69" s="123" t="str">
        <f t="shared" si="11"/>
        <v>7</v>
      </c>
      <c r="W69" s="140">
        <f t="shared" si="12"/>
        <v>7</v>
      </c>
      <c r="X69" s="156">
        <v>43.0</v>
      </c>
      <c r="Y69" s="155">
        <v>33.0</v>
      </c>
      <c r="Z69" s="122">
        <f t="shared" si="13"/>
        <v>76</v>
      </c>
      <c r="AA69" s="127" t="str">
        <f t="shared" si="14"/>
        <v>8</v>
      </c>
      <c r="AB69" s="138">
        <f t="shared" si="15"/>
        <v>8</v>
      </c>
      <c r="AC69" s="156">
        <v>38.0</v>
      </c>
      <c r="AD69" s="157">
        <v>31.0</v>
      </c>
      <c r="AE69" s="122">
        <f t="shared" si="16"/>
        <v>69</v>
      </c>
      <c r="AF69" s="130" t="str">
        <f t="shared" si="17"/>
        <v>7</v>
      </c>
      <c r="AG69" s="141">
        <f t="shared" si="18"/>
        <v>7</v>
      </c>
      <c r="AH69" s="156">
        <v>44.0</v>
      </c>
      <c r="AI69" s="155">
        <v>25.0</v>
      </c>
      <c r="AJ69" s="122">
        <f t="shared" si="19"/>
        <v>69</v>
      </c>
      <c r="AK69" s="127" t="str">
        <f t="shared" si="33"/>
        <v>7</v>
      </c>
      <c r="AL69" s="138">
        <f t="shared" si="21"/>
        <v>21</v>
      </c>
      <c r="AM69" s="156">
        <v>43.0</v>
      </c>
      <c r="AN69" s="155">
        <v>22.0</v>
      </c>
      <c r="AO69" s="122">
        <f t="shared" si="22"/>
        <v>65</v>
      </c>
      <c r="AP69" s="127" t="str">
        <f t="shared" si="35"/>
        <v>7</v>
      </c>
      <c r="AQ69" s="142">
        <f t="shared" si="24"/>
        <v>21</v>
      </c>
      <c r="AR69" s="133">
        <f t="shared" si="25"/>
        <v>561</v>
      </c>
      <c r="AS69" s="133">
        <f t="shared" si="26"/>
        <v>70.13</v>
      </c>
      <c r="AT69" s="134">
        <f t="shared" si="27"/>
        <v>152</v>
      </c>
      <c r="AU69" s="154">
        <f t="shared" si="28"/>
        <v>7.6</v>
      </c>
      <c r="AV69" s="38" t="str">
        <f t="shared" si="29"/>
        <v>PASS</v>
      </c>
      <c r="AW69" s="38" t="str">
        <f t="shared" si="30"/>
        <v>FCD</v>
      </c>
      <c r="AX69" s="38" t="str">
        <f t="shared" si="31"/>
        <v>FCD</v>
      </c>
    </row>
    <row r="70" ht="15.75" customHeight="1">
      <c r="A70" s="113">
        <v>66.0</v>
      </c>
      <c r="B70" s="135" t="s">
        <v>355</v>
      </c>
      <c r="C70" s="136" t="s">
        <v>356</v>
      </c>
      <c r="D70" s="155">
        <v>42.0</v>
      </c>
      <c r="E70" s="155">
        <v>29.0</v>
      </c>
      <c r="F70" s="122">
        <f t="shared" si="1"/>
        <v>71</v>
      </c>
      <c r="G70" s="118" t="str">
        <f t="shared" si="34"/>
        <v>8</v>
      </c>
      <c r="H70" s="119">
        <f t="shared" si="3"/>
        <v>32</v>
      </c>
      <c r="I70" s="156">
        <v>47.0</v>
      </c>
      <c r="J70" s="155">
        <v>33.0</v>
      </c>
      <c r="K70" s="122">
        <f t="shared" si="4"/>
        <v>80</v>
      </c>
      <c r="L70" s="123" t="str">
        <f t="shared" si="5"/>
        <v>9</v>
      </c>
      <c r="M70" s="138">
        <f t="shared" si="6"/>
        <v>36</v>
      </c>
      <c r="N70" s="156">
        <v>46.0</v>
      </c>
      <c r="O70" s="157">
        <v>49.0</v>
      </c>
      <c r="P70" s="122">
        <f t="shared" si="7"/>
        <v>95</v>
      </c>
      <c r="Q70" s="123" t="str">
        <f t="shared" si="8"/>
        <v>10</v>
      </c>
      <c r="R70" s="140">
        <f t="shared" si="9"/>
        <v>30</v>
      </c>
      <c r="S70" s="156">
        <v>42.0</v>
      </c>
      <c r="T70" s="157">
        <v>40.0</v>
      </c>
      <c r="U70" s="122">
        <f t="shared" si="10"/>
        <v>82</v>
      </c>
      <c r="V70" s="123" t="str">
        <f t="shared" si="11"/>
        <v>9</v>
      </c>
      <c r="W70" s="140">
        <f t="shared" si="12"/>
        <v>9</v>
      </c>
      <c r="X70" s="156">
        <v>44.0</v>
      </c>
      <c r="Y70" s="155">
        <v>41.0</v>
      </c>
      <c r="Z70" s="122">
        <f t="shared" si="13"/>
        <v>85</v>
      </c>
      <c r="AA70" s="127" t="str">
        <f t="shared" si="14"/>
        <v>9</v>
      </c>
      <c r="AB70" s="138">
        <f t="shared" si="15"/>
        <v>9</v>
      </c>
      <c r="AC70" s="156">
        <v>43.0</v>
      </c>
      <c r="AD70" s="157">
        <v>34.0</v>
      </c>
      <c r="AE70" s="122">
        <f t="shared" si="16"/>
        <v>77</v>
      </c>
      <c r="AF70" s="130" t="str">
        <f t="shared" si="17"/>
        <v>8</v>
      </c>
      <c r="AG70" s="141">
        <f t="shared" si="18"/>
        <v>8</v>
      </c>
      <c r="AH70" s="156">
        <v>46.0</v>
      </c>
      <c r="AI70" s="155">
        <v>22.0</v>
      </c>
      <c r="AJ70" s="122">
        <f t="shared" si="19"/>
        <v>68</v>
      </c>
      <c r="AK70" s="127" t="str">
        <f t="shared" si="33"/>
        <v>7</v>
      </c>
      <c r="AL70" s="138">
        <f t="shared" si="21"/>
        <v>21</v>
      </c>
      <c r="AM70" s="156">
        <v>44.0</v>
      </c>
      <c r="AN70" s="155">
        <v>35.0</v>
      </c>
      <c r="AO70" s="122">
        <f t="shared" si="22"/>
        <v>79</v>
      </c>
      <c r="AP70" s="127" t="str">
        <f t="shared" si="35"/>
        <v>8</v>
      </c>
      <c r="AQ70" s="142">
        <f t="shared" si="24"/>
        <v>24</v>
      </c>
      <c r="AR70" s="133">
        <f t="shared" si="25"/>
        <v>637</v>
      </c>
      <c r="AS70" s="133">
        <f t="shared" si="26"/>
        <v>79.63</v>
      </c>
      <c r="AT70" s="134">
        <f t="shared" si="27"/>
        <v>169</v>
      </c>
      <c r="AU70" s="154">
        <f t="shared" si="28"/>
        <v>8.45</v>
      </c>
      <c r="AV70" s="38" t="str">
        <f t="shared" si="29"/>
        <v>PASS</v>
      </c>
      <c r="AW70" s="38" t="str">
        <f t="shared" si="30"/>
        <v>FCD</v>
      </c>
      <c r="AX70" s="38" t="str">
        <f t="shared" si="31"/>
        <v>FCD</v>
      </c>
    </row>
    <row r="71" ht="15.75" customHeight="1">
      <c r="A71" s="113">
        <v>67.0</v>
      </c>
      <c r="B71" s="135" t="s">
        <v>357</v>
      </c>
      <c r="C71" s="136" t="s">
        <v>358</v>
      </c>
      <c r="D71" s="155">
        <v>43.0</v>
      </c>
      <c r="E71" s="155">
        <v>38.0</v>
      </c>
      <c r="F71" s="122">
        <f t="shared" si="1"/>
        <v>81</v>
      </c>
      <c r="G71" s="118" t="str">
        <f t="shared" si="34"/>
        <v>9</v>
      </c>
      <c r="H71" s="119">
        <f t="shared" si="3"/>
        <v>36</v>
      </c>
      <c r="I71" s="156">
        <v>47.0</v>
      </c>
      <c r="J71" s="155">
        <v>25.0</v>
      </c>
      <c r="K71" s="122">
        <f t="shared" si="4"/>
        <v>72</v>
      </c>
      <c r="L71" s="123" t="str">
        <f t="shared" si="5"/>
        <v>8</v>
      </c>
      <c r="M71" s="138">
        <f t="shared" si="6"/>
        <v>32</v>
      </c>
      <c r="N71" s="156">
        <v>48.0</v>
      </c>
      <c r="O71" s="157">
        <v>39.0</v>
      </c>
      <c r="P71" s="122">
        <f t="shared" si="7"/>
        <v>87</v>
      </c>
      <c r="Q71" s="123" t="str">
        <f t="shared" si="8"/>
        <v>9</v>
      </c>
      <c r="R71" s="140">
        <f t="shared" si="9"/>
        <v>27</v>
      </c>
      <c r="S71" s="156">
        <v>37.0</v>
      </c>
      <c r="T71" s="157">
        <v>25.0</v>
      </c>
      <c r="U71" s="122">
        <f t="shared" si="10"/>
        <v>62</v>
      </c>
      <c r="V71" s="123" t="str">
        <f t="shared" si="11"/>
        <v>7</v>
      </c>
      <c r="W71" s="140">
        <f t="shared" si="12"/>
        <v>7</v>
      </c>
      <c r="X71" s="156">
        <v>39.0</v>
      </c>
      <c r="Y71" s="155">
        <v>28.0</v>
      </c>
      <c r="Z71" s="122">
        <f t="shared" si="13"/>
        <v>67</v>
      </c>
      <c r="AA71" s="127" t="str">
        <f t="shared" si="14"/>
        <v>7</v>
      </c>
      <c r="AB71" s="138">
        <f t="shared" si="15"/>
        <v>7</v>
      </c>
      <c r="AC71" s="156">
        <v>38.0</v>
      </c>
      <c r="AD71" s="157">
        <v>27.0</v>
      </c>
      <c r="AE71" s="122">
        <f t="shared" si="16"/>
        <v>65</v>
      </c>
      <c r="AF71" s="130" t="str">
        <f t="shared" si="17"/>
        <v>7</v>
      </c>
      <c r="AG71" s="141">
        <f t="shared" si="18"/>
        <v>7</v>
      </c>
      <c r="AH71" s="156">
        <v>48.0</v>
      </c>
      <c r="AI71" s="155">
        <v>23.0</v>
      </c>
      <c r="AJ71" s="122">
        <f t="shared" si="19"/>
        <v>71</v>
      </c>
      <c r="AK71" s="127" t="str">
        <f t="shared" si="33"/>
        <v>8</v>
      </c>
      <c r="AL71" s="138">
        <f t="shared" si="21"/>
        <v>24</v>
      </c>
      <c r="AM71" s="156">
        <v>42.0</v>
      </c>
      <c r="AN71" s="155">
        <v>25.0</v>
      </c>
      <c r="AO71" s="122">
        <f t="shared" si="22"/>
        <v>67</v>
      </c>
      <c r="AP71" s="127" t="str">
        <f t="shared" si="35"/>
        <v>7</v>
      </c>
      <c r="AQ71" s="142">
        <f t="shared" si="24"/>
        <v>21</v>
      </c>
      <c r="AR71" s="133">
        <f t="shared" si="25"/>
        <v>572</v>
      </c>
      <c r="AS71" s="133">
        <f t="shared" si="26"/>
        <v>71.5</v>
      </c>
      <c r="AT71" s="134">
        <f t="shared" si="27"/>
        <v>161</v>
      </c>
      <c r="AU71" s="154">
        <f t="shared" si="28"/>
        <v>8.05</v>
      </c>
      <c r="AV71" s="38" t="str">
        <f t="shared" si="29"/>
        <v>PASS</v>
      </c>
      <c r="AW71" s="38" t="str">
        <f t="shared" si="30"/>
        <v>FCD</v>
      </c>
      <c r="AX71" s="38" t="str">
        <f t="shared" si="31"/>
        <v>FCD</v>
      </c>
    </row>
    <row r="72" ht="15.75" customHeight="1">
      <c r="A72" s="113">
        <v>68.0</v>
      </c>
      <c r="B72" s="135" t="s">
        <v>359</v>
      </c>
      <c r="C72" s="136" t="s">
        <v>360</v>
      </c>
      <c r="D72" s="155">
        <v>45.0</v>
      </c>
      <c r="E72" s="155">
        <v>39.0</v>
      </c>
      <c r="F72" s="122">
        <f t="shared" si="1"/>
        <v>84</v>
      </c>
      <c r="G72" s="118" t="str">
        <f t="shared" si="34"/>
        <v>9</v>
      </c>
      <c r="H72" s="119">
        <f t="shared" si="3"/>
        <v>36</v>
      </c>
      <c r="I72" s="156">
        <v>48.0</v>
      </c>
      <c r="J72" s="155">
        <v>38.0</v>
      </c>
      <c r="K72" s="122">
        <f t="shared" si="4"/>
        <v>86</v>
      </c>
      <c r="L72" s="123" t="str">
        <f t="shared" si="5"/>
        <v>9</v>
      </c>
      <c r="M72" s="138">
        <f t="shared" si="6"/>
        <v>36</v>
      </c>
      <c r="N72" s="156">
        <v>44.0</v>
      </c>
      <c r="O72" s="157">
        <v>35.0</v>
      </c>
      <c r="P72" s="122">
        <f t="shared" si="7"/>
        <v>79</v>
      </c>
      <c r="Q72" s="123" t="str">
        <f t="shared" si="8"/>
        <v>8</v>
      </c>
      <c r="R72" s="140">
        <f t="shared" si="9"/>
        <v>24</v>
      </c>
      <c r="S72" s="156">
        <v>36.0</v>
      </c>
      <c r="T72" s="157">
        <v>21.0</v>
      </c>
      <c r="U72" s="122">
        <f t="shared" si="10"/>
        <v>57</v>
      </c>
      <c r="V72" s="123" t="str">
        <f t="shared" si="11"/>
        <v>6</v>
      </c>
      <c r="W72" s="140">
        <f t="shared" si="12"/>
        <v>6</v>
      </c>
      <c r="X72" s="156">
        <v>37.0</v>
      </c>
      <c r="Y72" s="155">
        <v>29.0</v>
      </c>
      <c r="Z72" s="122">
        <f t="shared" si="13"/>
        <v>66</v>
      </c>
      <c r="AA72" s="127" t="str">
        <f t="shared" si="14"/>
        <v>7</v>
      </c>
      <c r="AB72" s="138">
        <f t="shared" si="15"/>
        <v>7</v>
      </c>
      <c r="AC72" s="156">
        <v>35.0</v>
      </c>
      <c r="AD72" s="157">
        <v>27.0</v>
      </c>
      <c r="AE72" s="122">
        <f t="shared" si="16"/>
        <v>62</v>
      </c>
      <c r="AF72" s="130" t="str">
        <f t="shared" si="17"/>
        <v>7</v>
      </c>
      <c r="AG72" s="141">
        <f t="shared" si="18"/>
        <v>7</v>
      </c>
      <c r="AH72" s="156">
        <v>45.0</v>
      </c>
      <c r="AI72" s="155">
        <v>25.0</v>
      </c>
      <c r="AJ72" s="122">
        <f t="shared" si="19"/>
        <v>70</v>
      </c>
      <c r="AK72" s="127" t="str">
        <f t="shared" si="33"/>
        <v>8</v>
      </c>
      <c r="AL72" s="138">
        <f t="shared" si="21"/>
        <v>24</v>
      </c>
      <c r="AM72" s="156">
        <v>40.0</v>
      </c>
      <c r="AN72" s="155">
        <v>32.0</v>
      </c>
      <c r="AO72" s="122">
        <f t="shared" si="22"/>
        <v>72</v>
      </c>
      <c r="AP72" s="127" t="str">
        <f t="shared" si="35"/>
        <v>8</v>
      </c>
      <c r="AQ72" s="142">
        <f t="shared" si="24"/>
        <v>24</v>
      </c>
      <c r="AR72" s="133">
        <f t="shared" si="25"/>
        <v>576</v>
      </c>
      <c r="AS72" s="133">
        <f t="shared" si="26"/>
        <v>72</v>
      </c>
      <c r="AT72" s="134">
        <f t="shared" si="27"/>
        <v>164</v>
      </c>
      <c r="AU72" s="154">
        <f t="shared" si="28"/>
        <v>8.2</v>
      </c>
      <c r="AV72" s="38" t="str">
        <f t="shared" si="29"/>
        <v>PASS</v>
      </c>
      <c r="AW72" s="38" t="str">
        <f t="shared" si="30"/>
        <v>FCD</v>
      </c>
      <c r="AX72" s="38" t="str">
        <f t="shared" si="31"/>
        <v>FCD</v>
      </c>
    </row>
    <row r="73" ht="15.75" customHeight="1">
      <c r="A73" s="113">
        <v>69.0</v>
      </c>
      <c r="B73" s="135" t="s">
        <v>361</v>
      </c>
      <c r="C73" s="136" t="s">
        <v>362</v>
      </c>
      <c r="D73" s="155">
        <v>47.0</v>
      </c>
      <c r="E73" s="155">
        <v>40.0</v>
      </c>
      <c r="F73" s="122">
        <f t="shared" si="1"/>
        <v>87</v>
      </c>
      <c r="G73" s="118" t="str">
        <f t="shared" si="34"/>
        <v>9</v>
      </c>
      <c r="H73" s="119">
        <f t="shared" si="3"/>
        <v>36</v>
      </c>
      <c r="I73" s="156">
        <v>46.0</v>
      </c>
      <c r="J73" s="155">
        <v>36.0</v>
      </c>
      <c r="K73" s="122">
        <f t="shared" si="4"/>
        <v>82</v>
      </c>
      <c r="L73" s="123" t="str">
        <f t="shared" si="5"/>
        <v>9</v>
      </c>
      <c r="M73" s="138">
        <f t="shared" si="6"/>
        <v>36</v>
      </c>
      <c r="N73" s="156">
        <v>49.0</v>
      </c>
      <c r="O73" s="157">
        <v>46.0</v>
      </c>
      <c r="P73" s="122">
        <f t="shared" si="7"/>
        <v>95</v>
      </c>
      <c r="Q73" s="123" t="str">
        <f t="shared" si="8"/>
        <v>10</v>
      </c>
      <c r="R73" s="140">
        <f t="shared" si="9"/>
        <v>30</v>
      </c>
      <c r="S73" s="156">
        <v>35.0</v>
      </c>
      <c r="T73" s="157">
        <v>36.0</v>
      </c>
      <c r="U73" s="122">
        <f t="shared" si="10"/>
        <v>71</v>
      </c>
      <c r="V73" s="123" t="str">
        <f t="shared" si="11"/>
        <v>8</v>
      </c>
      <c r="W73" s="140">
        <f t="shared" si="12"/>
        <v>8</v>
      </c>
      <c r="X73" s="156">
        <v>37.0</v>
      </c>
      <c r="Y73" s="155">
        <v>33.0</v>
      </c>
      <c r="Z73" s="122">
        <f t="shared" si="13"/>
        <v>70</v>
      </c>
      <c r="AA73" s="127" t="str">
        <f t="shared" si="14"/>
        <v>8</v>
      </c>
      <c r="AB73" s="138">
        <f t="shared" si="15"/>
        <v>8</v>
      </c>
      <c r="AC73" s="156">
        <v>34.0</v>
      </c>
      <c r="AD73" s="157">
        <v>28.0</v>
      </c>
      <c r="AE73" s="122">
        <f t="shared" si="16"/>
        <v>62</v>
      </c>
      <c r="AF73" s="130" t="str">
        <f t="shared" si="17"/>
        <v>7</v>
      </c>
      <c r="AG73" s="141">
        <f t="shared" si="18"/>
        <v>7</v>
      </c>
      <c r="AH73" s="156">
        <v>49.0</v>
      </c>
      <c r="AI73" s="155">
        <v>30.0</v>
      </c>
      <c r="AJ73" s="122">
        <f t="shared" si="19"/>
        <v>79</v>
      </c>
      <c r="AK73" s="127" t="str">
        <f t="shared" si="33"/>
        <v>8</v>
      </c>
      <c r="AL73" s="138">
        <f t="shared" si="21"/>
        <v>24</v>
      </c>
      <c r="AM73" s="156">
        <v>46.0</v>
      </c>
      <c r="AN73" s="155">
        <v>26.0</v>
      </c>
      <c r="AO73" s="122">
        <f t="shared" si="22"/>
        <v>72</v>
      </c>
      <c r="AP73" s="127" t="str">
        <f t="shared" si="35"/>
        <v>8</v>
      </c>
      <c r="AQ73" s="142">
        <f t="shared" si="24"/>
        <v>24</v>
      </c>
      <c r="AR73" s="133">
        <f t="shared" si="25"/>
        <v>618</v>
      </c>
      <c r="AS73" s="133">
        <f t="shared" si="26"/>
        <v>77.25</v>
      </c>
      <c r="AT73" s="134">
        <f t="shared" si="27"/>
        <v>173</v>
      </c>
      <c r="AU73" s="154">
        <f t="shared" si="28"/>
        <v>8.65</v>
      </c>
      <c r="AV73" s="38" t="str">
        <f t="shared" si="29"/>
        <v>PASS</v>
      </c>
      <c r="AW73" s="38" t="str">
        <f t="shared" si="30"/>
        <v>FCD</v>
      </c>
      <c r="AX73" s="38" t="str">
        <f t="shared" si="31"/>
        <v>FCD</v>
      </c>
    </row>
    <row r="74" ht="15.75" customHeight="1">
      <c r="A74" s="113">
        <v>70.0</v>
      </c>
      <c r="B74" s="135" t="s">
        <v>363</v>
      </c>
      <c r="C74" s="136" t="s">
        <v>364</v>
      </c>
      <c r="D74" s="155">
        <v>45.0</v>
      </c>
      <c r="E74" s="155">
        <v>19.0</v>
      </c>
      <c r="F74" s="122">
        <f t="shared" si="1"/>
        <v>64</v>
      </c>
      <c r="G74" s="118" t="str">
        <f t="shared" si="34"/>
        <v>7</v>
      </c>
      <c r="H74" s="119">
        <f t="shared" si="3"/>
        <v>28</v>
      </c>
      <c r="I74" s="156">
        <v>44.0</v>
      </c>
      <c r="J74" s="155">
        <v>32.0</v>
      </c>
      <c r="K74" s="122">
        <f t="shared" si="4"/>
        <v>76</v>
      </c>
      <c r="L74" s="123" t="str">
        <f t="shared" si="5"/>
        <v>8</v>
      </c>
      <c r="M74" s="138">
        <f t="shared" si="6"/>
        <v>32</v>
      </c>
      <c r="N74" s="156">
        <v>47.0</v>
      </c>
      <c r="O74" s="157">
        <v>20.0</v>
      </c>
      <c r="P74" s="122">
        <f t="shared" si="7"/>
        <v>67</v>
      </c>
      <c r="Q74" s="123" t="str">
        <f t="shared" si="8"/>
        <v>7</v>
      </c>
      <c r="R74" s="140">
        <f t="shared" si="9"/>
        <v>21</v>
      </c>
      <c r="S74" s="156">
        <v>37.0</v>
      </c>
      <c r="T74" s="157">
        <v>27.0</v>
      </c>
      <c r="U74" s="122">
        <f t="shared" si="10"/>
        <v>64</v>
      </c>
      <c r="V74" s="123" t="str">
        <f t="shared" si="11"/>
        <v>7</v>
      </c>
      <c r="W74" s="140">
        <f t="shared" si="12"/>
        <v>7</v>
      </c>
      <c r="X74" s="156">
        <v>45.0</v>
      </c>
      <c r="Y74" s="155">
        <v>38.0</v>
      </c>
      <c r="Z74" s="122">
        <f t="shared" si="13"/>
        <v>83</v>
      </c>
      <c r="AA74" s="127" t="str">
        <f t="shared" si="14"/>
        <v>9</v>
      </c>
      <c r="AB74" s="138">
        <f t="shared" si="15"/>
        <v>9</v>
      </c>
      <c r="AC74" s="156">
        <v>41.0</v>
      </c>
      <c r="AD74" s="157">
        <v>31.0</v>
      </c>
      <c r="AE74" s="122">
        <f t="shared" si="16"/>
        <v>72</v>
      </c>
      <c r="AF74" s="130" t="str">
        <f t="shared" si="17"/>
        <v>8</v>
      </c>
      <c r="AG74" s="141">
        <f t="shared" si="18"/>
        <v>8</v>
      </c>
      <c r="AH74" s="156">
        <v>48.0</v>
      </c>
      <c r="AI74" s="155">
        <v>19.0</v>
      </c>
      <c r="AJ74" s="122">
        <f t="shared" si="19"/>
        <v>67</v>
      </c>
      <c r="AK74" s="127" t="str">
        <f t="shared" si="33"/>
        <v>7</v>
      </c>
      <c r="AL74" s="138">
        <f t="shared" si="21"/>
        <v>21</v>
      </c>
      <c r="AM74" s="156">
        <v>41.0</v>
      </c>
      <c r="AN74" s="155">
        <v>19.0</v>
      </c>
      <c r="AO74" s="122">
        <f t="shared" si="22"/>
        <v>60</v>
      </c>
      <c r="AP74" s="127" t="str">
        <f t="shared" si="35"/>
        <v>7</v>
      </c>
      <c r="AQ74" s="142">
        <f t="shared" si="24"/>
        <v>21</v>
      </c>
      <c r="AR74" s="133">
        <f t="shared" si="25"/>
        <v>553</v>
      </c>
      <c r="AS74" s="133">
        <f t="shared" si="26"/>
        <v>69.13</v>
      </c>
      <c r="AT74" s="134">
        <f t="shared" si="27"/>
        <v>147</v>
      </c>
      <c r="AU74" s="154">
        <f t="shared" si="28"/>
        <v>7.35</v>
      </c>
      <c r="AV74" s="38" t="str">
        <f t="shared" si="29"/>
        <v>PASS</v>
      </c>
      <c r="AW74" s="38" t="str">
        <f t="shared" si="30"/>
        <v>FC</v>
      </c>
      <c r="AX74" s="38" t="str">
        <f t="shared" si="31"/>
        <v>FC</v>
      </c>
    </row>
    <row r="75" ht="15.75" customHeight="1">
      <c r="A75" s="113">
        <v>71.0</v>
      </c>
      <c r="B75" s="135" t="s">
        <v>365</v>
      </c>
      <c r="C75" s="136" t="s">
        <v>366</v>
      </c>
      <c r="D75" s="155">
        <v>35.0</v>
      </c>
      <c r="E75" s="155">
        <v>21.0</v>
      </c>
      <c r="F75" s="122">
        <f t="shared" si="1"/>
        <v>56</v>
      </c>
      <c r="G75" s="118" t="str">
        <f t="shared" si="34"/>
        <v>6</v>
      </c>
      <c r="H75" s="119">
        <f t="shared" si="3"/>
        <v>24</v>
      </c>
      <c r="I75" s="156">
        <v>37.0</v>
      </c>
      <c r="J75" s="155">
        <v>33.0</v>
      </c>
      <c r="K75" s="122">
        <f t="shared" si="4"/>
        <v>70</v>
      </c>
      <c r="L75" s="123" t="str">
        <f t="shared" si="5"/>
        <v>8</v>
      </c>
      <c r="M75" s="138">
        <f t="shared" si="6"/>
        <v>32</v>
      </c>
      <c r="N75" s="156">
        <v>40.0</v>
      </c>
      <c r="O75" s="157">
        <v>26.0</v>
      </c>
      <c r="P75" s="122">
        <f t="shared" si="7"/>
        <v>66</v>
      </c>
      <c r="Q75" s="123" t="str">
        <f t="shared" si="8"/>
        <v>7</v>
      </c>
      <c r="R75" s="140">
        <f t="shared" si="9"/>
        <v>21</v>
      </c>
      <c r="S75" s="156">
        <v>27.0</v>
      </c>
      <c r="T75" s="157">
        <v>22.0</v>
      </c>
      <c r="U75" s="122">
        <f t="shared" si="10"/>
        <v>49</v>
      </c>
      <c r="V75" s="123" t="str">
        <f t="shared" si="11"/>
        <v>4</v>
      </c>
      <c r="W75" s="140">
        <f t="shared" si="12"/>
        <v>4</v>
      </c>
      <c r="X75" s="156">
        <v>33.0</v>
      </c>
      <c r="Y75" s="155">
        <v>23.0</v>
      </c>
      <c r="Z75" s="122">
        <f t="shared" si="13"/>
        <v>56</v>
      </c>
      <c r="AA75" s="127" t="str">
        <f t="shared" si="14"/>
        <v>6</v>
      </c>
      <c r="AB75" s="138">
        <f t="shared" si="15"/>
        <v>6</v>
      </c>
      <c r="AC75" s="156">
        <v>31.0</v>
      </c>
      <c r="AD75" s="157">
        <v>26.0</v>
      </c>
      <c r="AE75" s="122">
        <f t="shared" si="16"/>
        <v>57</v>
      </c>
      <c r="AF75" s="130" t="str">
        <f t="shared" si="17"/>
        <v>6</v>
      </c>
      <c r="AG75" s="141">
        <f t="shared" si="18"/>
        <v>6</v>
      </c>
      <c r="AH75" s="156">
        <v>36.0</v>
      </c>
      <c r="AI75" s="155">
        <v>18.0</v>
      </c>
      <c r="AJ75" s="122">
        <f t="shared" si="19"/>
        <v>54</v>
      </c>
      <c r="AK75" s="127" t="str">
        <f t="shared" si="33"/>
        <v>5</v>
      </c>
      <c r="AL75" s="138">
        <f t="shared" si="21"/>
        <v>15</v>
      </c>
      <c r="AM75" s="156">
        <v>31.0</v>
      </c>
      <c r="AN75" s="155">
        <v>22.0</v>
      </c>
      <c r="AO75" s="122">
        <f t="shared" si="22"/>
        <v>53</v>
      </c>
      <c r="AP75" s="127" t="str">
        <f t="shared" si="35"/>
        <v>5</v>
      </c>
      <c r="AQ75" s="142">
        <f t="shared" si="24"/>
        <v>15</v>
      </c>
      <c r="AR75" s="133">
        <f t="shared" si="25"/>
        <v>461</v>
      </c>
      <c r="AS75" s="133">
        <f t="shared" si="26"/>
        <v>57.63</v>
      </c>
      <c r="AT75" s="134">
        <f t="shared" si="27"/>
        <v>123</v>
      </c>
      <c r="AU75" s="154">
        <f t="shared" si="28"/>
        <v>6.15</v>
      </c>
      <c r="AV75" s="38" t="str">
        <f t="shared" si="29"/>
        <v>PASS</v>
      </c>
      <c r="AW75" s="38" t="str">
        <f t="shared" si="30"/>
        <v>SC</v>
      </c>
      <c r="AX75" s="38" t="str">
        <f t="shared" si="31"/>
        <v>SC</v>
      </c>
    </row>
    <row r="76" ht="15.75" customHeight="1">
      <c r="A76" s="113">
        <v>72.0</v>
      </c>
      <c r="B76" s="135" t="s">
        <v>367</v>
      </c>
      <c r="C76" s="136" t="s">
        <v>368</v>
      </c>
      <c r="D76" s="155">
        <v>42.0</v>
      </c>
      <c r="E76" s="155">
        <v>36.0</v>
      </c>
      <c r="F76" s="122">
        <f t="shared" si="1"/>
        <v>78</v>
      </c>
      <c r="G76" s="118" t="str">
        <f t="shared" si="34"/>
        <v>8</v>
      </c>
      <c r="H76" s="119">
        <f t="shared" si="3"/>
        <v>32</v>
      </c>
      <c r="I76" s="156">
        <v>44.0</v>
      </c>
      <c r="J76" s="155">
        <v>23.0</v>
      </c>
      <c r="K76" s="122">
        <f t="shared" si="4"/>
        <v>67</v>
      </c>
      <c r="L76" s="123" t="str">
        <f t="shared" si="5"/>
        <v>7</v>
      </c>
      <c r="M76" s="138">
        <f t="shared" si="6"/>
        <v>28</v>
      </c>
      <c r="N76" s="156">
        <v>33.0</v>
      </c>
      <c r="O76" s="157">
        <v>20.0</v>
      </c>
      <c r="P76" s="122">
        <f t="shared" si="7"/>
        <v>53</v>
      </c>
      <c r="Q76" s="123" t="str">
        <f t="shared" si="8"/>
        <v>5</v>
      </c>
      <c r="R76" s="140">
        <f t="shared" si="9"/>
        <v>15</v>
      </c>
      <c r="S76" s="156">
        <v>43.0</v>
      </c>
      <c r="T76" s="157">
        <v>35.0</v>
      </c>
      <c r="U76" s="122">
        <f t="shared" si="10"/>
        <v>78</v>
      </c>
      <c r="V76" s="123" t="str">
        <f t="shared" si="11"/>
        <v>8</v>
      </c>
      <c r="W76" s="140">
        <f t="shared" si="12"/>
        <v>8</v>
      </c>
      <c r="X76" s="156">
        <v>41.0</v>
      </c>
      <c r="Y76" s="155">
        <v>34.0</v>
      </c>
      <c r="Z76" s="122">
        <f t="shared" si="13"/>
        <v>75</v>
      </c>
      <c r="AA76" s="127" t="str">
        <f t="shared" si="14"/>
        <v>8</v>
      </c>
      <c r="AB76" s="138">
        <f t="shared" si="15"/>
        <v>8</v>
      </c>
      <c r="AC76" s="156">
        <v>45.0</v>
      </c>
      <c r="AD76" s="157">
        <v>32.0</v>
      </c>
      <c r="AE76" s="122">
        <f t="shared" si="16"/>
        <v>77</v>
      </c>
      <c r="AF76" s="130" t="str">
        <f t="shared" si="17"/>
        <v>8</v>
      </c>
      <c r="AG76" s="141">
        <f t="shared" si="18"/>
        <v>8</v>
      </c>
      <c r="AH76" s="156">
        <v>49.0</v>
      </c>
      <c r="AI76" s="155">
        <v>27.0</v>
      </c>
      <c r="AJ76" s="122">
        <f t="shared" si="19"/>
        <v>76</v>
      </c>
      <c r="AK76" s="127" t="str">
        <f t="shared" si="33"/>
        <v>8</v>
      </c>
      <c r="AL76" s="138">
        <f t="shared" si="21"/>
        <v>24</v>
      </c>
      <c r="AM76" s="156">
        <v>44.0</v>
      </c>
      <c r="AN76" s="155">
        <v>27.0</v>
      </c>
      <c r="AO76" s="122">
        <f t="shared" si="22"/>
        <v>71</v>
      </c>
      <c r="AP76" s="127" t="str">
        <f t="shared" si="35"/>
        <v>8</v>
      </c>
      <c r="AQ76" s="142">
        <f t="shared" si="24"/>
        <v>24</v>
      </c>
      <c r="AR76" s="133">
        <f t="shared" si="25"/>
        <v>575</v>
      </c>
      <c r="AS76" s="133">
        <f t="shared" si="26"/>
        <v>71.88</v>
      </c>
      <c r="AT76" s="134">
        <f t="shared" si="27"/>
        <v>147</v>
      </c>
      <c r="AU76" s="154">
        <f t="shared" si="28"/>
        <v>7.35</v>
      </c>
      <c r="AV76" s="38" t="str">
        <f t="shared" si="29"/>
        <v>PASS</v>
      </c>
      <c r="AW76" s="38" t="str">
        <f t="shared" si="30"/>
        <v>FCD</v>
      </c>
      <c r="AX76" s="38" t="str">
        <f t="shared" si="31"/>
        <v>FCD</v>
      </c>
    </row>
    <row r="77" ht="15.75" customHeight="1">
      <c r="A77" s="113">
        <v>73.0</v>
      </c>
      <c r="B77" s="135" t="s">
        <v>369</v>
      </c>
      <c r="C77" s="136" t="s">
        <v>370</v>
      </c>
      <c r="D77" s="155">
        <v>42.0</v>
      </c>
      <c r="E77" s="155">
        <v>29.0</v>
      </c>
      <c r="F77" s="122">
        <f t="shared" si="1"/>
        <v>71</v>
      </c>
      <c r="G77" s="118" t="str">
        <f t="shared" si="34"/>
        <v>8</v>
      </c>
      <c r="H77" s="119">
        <f t="shared" si="3"/>
        <v>32</v>
      </c>
      <c r="I77" s="156">
        <v>46.0</v>
      </c>
      <c r="J77" s="155">
        <v>37.0</v>
      </c>
      <c r="K77" s="122">
        <f t="shared" si="4"/>
        <v>83</v>
      </c>
      <c r="L77" s="123" t="str">
        <f t="shared" si="5"/>
        <v>9</v>
      </c>
      <c r="M77" s="138">
        <f t="shared" si="6"/>
        <v>36</v>
      </c>
      <c r="N77" s="156">
        <v>48.0</v>
      </c>
      <c r="O77" s="157">
        <v>39.0</v>
      </c>
      <c r="P77" s="122">
        <f t="shared" si="7"/>
        <v>87</v>
      </c>
      <c r="Q77" s="123" t="str">
        <f t="shared" si="8"/>
        <v>9</v>
      </c>
      <c r="R77" s="140">
        <f t="shared" si="9"/>
        <v>27</v>
      </c>
      <c r="S77" s="156">
        <v>43.0</v>
      </c>
      <c r="T77" s="157">
        <v>37.0</v>
      </c>
      <c r="U77" s="122">
        <f t="shared" si="10"/>
        <v>80</v>
      </c>
      <c r="V77" s="123" t="str">
        <f t="shared" si="11"/>
        <v>9</v>
      </c>
      <c r="W77" s="140">
        <f t="shared" si="12"/>
        <v>9</v>
      </c>
      <c r="X77" s="156">
        <v>45.0</v>
      </c>
      <c r="Y77" s="155">
        <v>27.0</v>
      </c>
      <c r="Z77" s="122">
        <f t="shared" si="13"/>
        <v>72</v>
      </c>
      <c r="AA77" s="127" t="str">
        <f t="shared" si="14"/>
        <v>8</v>
      </c>
      <c r="AB77" s="138">
        <f t="shared" si="15"/>
        <v>8</v>
      </c>
      <c r="AC77" s="156">
        <v>40.0</v>
      </c>
      <c r="AD77" s="157">
        <v>27.0</v>
      </c>
      <c r="AE77" s="122">
        <f t="shared" si="16"/>
        <v>67</v>
      </c>
      <c r="AF77" s="130" t="str">
        <f t="shared" si="17"/>
        <v>7</v>
      </c>
      <c r="AG77" s="141">
        <f t="shared" si="18"/>
        <v>7</v>
      </c>
      <c r="AH77" s="156">
        <v>44.0</v>
      </c>
      <c r="AI77" s="155">
        <v>23.0</v>
      </c>
      <c r="AJ77" s="122">
        <f t="shared" si="19"/>
        <v>67</v>
      </c>
      <c r="AK77" s="127" t="str">
        <f t="shared" si="33"/>
        <v>7</v>
      </c>
      <c r="AL77" s="138">
        <f t="shared" si="21"/>
        <v>21</v>
      </c>
      <c r="AM77" s="156">
        <v>45.0</v>
      </c>
      <c r="AN77" s="155">
        <v>22.0</v>
      </c>
      <c r="AO77" s="122">
        <f t="shared" si="22"/>
        <v>67</v>
      </c>
      <c r="AP77" s="127" t="str">
        <f t="shared" si="35"/>
        <v>7</v>
      </c>
      <c r="AQ77" s="142">
        <f t="shared" si="24"/>
        <v>21</v>
      </c>
      <c r="AR77" s="133">
        <f t="shared" si="25"/>
        <v>594</v>
      </c>
      <c r="AS77" s="133">
        <f t="shared" si="26"/>
        <v>74.25</v>
      </c>
      <c r="AT77" s="134">
        <f t="shared" si="27"/>
        <v>161</v>
      </c>
      <c r="AU77" s="154">
        <f t="shared" si="28"/>
        <v>8.05</v>
      </c>
      <c r="AV77" s="38" t="str">
        <f t="shared" si="29"/>
        <v>PASS</v>
      </c>
      <c r="AW77" s="38" t="str">
        <f t="shared" si="30"/>
        <v>FCD</v>
      </c>
      <c r="AX77" s="38" t="str">
        <f t="shared" si="31"/>
        <v>FCD</v>
      </c>
    </row>
    <row r="78" ht="15.75" customHeight="1">
      <c r="A78" s="113">
        <v>74.0</v>
      </c>
      <c r="B78" s="135" t="s">
        <v>371</v>
      </c>
      <c r="C78" s="136" t="s">
        <v>372</v>
      </c>
      <c r="D78" s="155">
        <v>48.0</v>
      </c>
      <c r="E78" s="155">
        <v>46.0</v>
      </c>
      <c r="F78" s="122">
        <f t="shared" si="1"/>
        <v>94</v>
      </c>
      <c r="G78" s="118" t="str">
        <f t="shared" si="34"/>
        <v>10</v>
      </c>
      <c r="H78" s="119">
        <f t="shared" si="3"/>
        <v>40</v>
      </c>
      <c r="I78" s="156">
        <v>46.0</v>
      </c>
      <c r="J78" s="155">
        <v>44.0</v>
      </c>
      <c r="K78" s="122">
        <f t="shared" si="4"/>
        <v>90</v>
      </c>
      <c r="L78" s="123" t="str">
        <f t="shared" si="5"/>
        <v>10</v>
      </c>
      <c r="M78" s="138">
        <f t="shared" si="6"/>
        <v>40</v>
      </c>
      <c r="N78" s="156">
        <v>50.0</v>
      </c>
      <c r="O78" s="157">
        <v>50.0</v>
      </c>
      <c r="P78" s="122">
        <f t="shared" si="7"/>
        <v>100</v>
      </c>
      <c r="Q78" s="123" t="str">
        <f t="shared" si="8"/>
        <v>10</v>
      </c>
      <c r="R78" s="140">
        <f t="shared" si="9"/>
        <v>30</v>
      </c>
      <c r="S78" s="156">
        <v>43.0</v>
      </c>
      <c r="T78" s="157">
        <v>32.0</v>
      </c>
      <c r="U78" s="122">
        <f t="shared" si="10"/>
        <v>75</v>
      </c>
      <c r="V78" s="123" t="str">
        <f t="shared" si="11"/>
        <v>8</v>
      </c>
      <c r="W78" s="140">
        <f t="shared" si="12"/>
        <v>8</v>
      </c>
      <c r="X78" s="156">
        <v>48.0</v>
      </c>
      <c r="Y78" s="155">
        <v>47.0</v>
      </c>
      <c r="Z78" s="122">
        <f t="shared" si="13"/>
        <v>95</v>
      </c>
      <c r="AA78" s="127" t="str">
        <f t="shared" si="14"/>
        <v>10</v>
      </c>
      <c r="AB78" s="138">
        <f t="shared" si="15"/>
        <v>10</v>
      </c>
      <c r="AC78" s="156">
        <v>43.0</v>
      </c>
      <c r="AD78" s="157">
        <v>28.0</v>
      </c>
      <c r="AE78" s="122">
        <f t="shared" si="16"/>
        <v>71</v>
      </c>
      <c r="AF78" s="130" t="str">
        <f t="shared" si="17"/>
        <v>8</v>
      </c>
      <c r="AG78" s="141">
        <f t="shared" si="18"/>
        <v>8</v>
      </c>
      <c r="AH78" s="156">
        <v>41.0</v>
      </c>
      <c r="AI78" s="155">
        <v>25.0</v>
      </c>
      <c r="AJ78" s="122">
        <f t="shared" si="19"/>
        <v>66</v>
      </c>
      <c r="AK78" s="127" t="str">
        <f t="shared" si="33"/>
        <v>7</v>
      </c>
      <c r="AL78" s="138">
        <f t="shared" si="21"/>
        <v>21</v>
      </c>
      <c r="AM78" s="156">
        <v>47.0</v>
      </c>
      <c r="AN78" s="155">
        <v>37.0</v>
      </c>
      <c r="AO78" s="122">
        <f t="shared" si="22"/>
        <v>84</v>
      </c>
      <c r="AP78" s="127" t="str">
        <f t="shared" si="35"/>
        <v>9</v>
      </c>
      <c r="AQ78" s="142">
        <f t="shared" si="24"/>
        <v>27</v>
      </c>
      <c r="AR78" s="133">
        <f t="shared" si="25"/>
        <v>675</v>
      </c>
      <c r="AS78" s="133">
        <f t="shared" si="26"/>
        <v>84.38</v>
      </c>
      <c r="AT78" s="134">
        <f t="shared" si="27"/>
        <v>184</v>
      </c>
      <c r="AU78" s="154">
        <f t="shared" si="28"/>
        <v>9.2</v>
      </c>
      <c r="AV78" s="38" t="str">
        <f t="shared" si="29"/>
        <v>PASS</v>
      </c>
      <c r="AW78" s="38" t="str">
        <f t="shared" si="30"/>
        <v>FCD</v>
      </c>
      <c r="AX78" s="38" t="str">
        <f t="shared" si="31"/>
        <v>FCD</v>
      </c>
    </row>
    <row r="79" ht="15.75" customHeight="1">
      <c r="A79" s="113">
        <v>75.0</v>
      </c>
      <c r="B79" s="159" t="s">
        <v>373</v>
      </c>
      <c r="C79" s="160" t="s">
        <v>374</v>
      </c>
      <c r="D79" s="161">
        <v>50.0</v>
      </c>
      <c r="E79" s="161">
        <v>46.0</v>
      </c>
      <c r="F79" s="162">
        <f t="shared" si="1"/>
        <v>96</v>
      </c>
      <c r="G79" s="118" t="str">
        <f t="shared" si="34"/>
        <v>10</v>
      </c>
      <c r="H79" s="163">
        <f t="shared" si="3"/>
        <v>40</v>
      </c>
      <c r="I79" s="164">
        <v>50.0</v>
      </c>
      <c r="J79" s="161">
        <v>40.0</v>
      </c>
      <c r="K79" s="162">
        <f t="shared" si="4"/>
        <v>90</v>
      </c>
      <c r="L79" s="127" t="str">
        <f t="shared" si="5"/>
        <v>10</v>
      </c>
      <c r="M79" s="165">
        <f t="shared" si="6"/>
        <v>40</v>
      </c>
      <c r="N79" s="164">
        <v>50.0</v>
      </c>
      <c r="O79" s="166">
        <v>36.0</v>
      </c>
      <c r="P79" s="162">
        <f t="shared" si="7"/>
        <v>86</v>
      </c>
      <c r="Q79" s="123" t="str">
        <f t="shared" si="8"/>
        <v>9</v>
      </c>
      <c r="R79" s="167">
        <f t="shared" si="9"/>
        <v>27</v>
      </c>
      <c r="S79" s="164">
        <v>44.0</v>
      </c>
      <c r="T79" s="166">
        <v>45.0</v>
      </c>
      <c r="U79" s="162">
        <f t="shared" si="10"/>
        <v>89</v>
      </c>
      <c r="V79" s="123" t="str">
        <f t="shared" si="11"/>
        <v>9</v>
      </c>
      <c r="W79" s="167">
        <f t="shared" si="12"/>
        <v>9</v>
      </c>
      <c r="X79" s="164">
        <v>49.0</v>
      </c>
      <c r="Y79" s="161">
        <v>47.0</v>
      </c>
      <c r="Z79" s="162">
        <f t="shared" si="13"/>
        <v>96</v>
      </c>
      <c r="AA79" s="127" t="str">
        <f t="shared" si="14"/>
        <v>10</v>
      </c>
      <c r="AB79" s="165">
        <f t="shared" si="15"/>
        <v>10</v>
      </c>
      <c r="AC79" s="164">
        <v>43.0</v>
      </c>
      <c r="AD79" s="166">
        <v>31.0</v>
      </c>
      <c r="AE79" s="162">
        <f t="shared" si="16"/>
        <v>74</v>
      </c>
      <c r="AF79" s="130" t="str">
        <f t="shared" si="17"/>
        <v>8</v>
      </c>
      <c r="AG79" s="168">
        <f t="shared" si="18"/>
        <v>8</v>
      </c>
      <c r="AH79" s="164">
        <v>48.0</v>
      </c>
      <c r="AI79" s="161">
        <v>34.0</v>
      </c>
      <c r="AJ79" s="162">
        <f t="shared" si="19"/>
        <v>82</v>
      </c>
      <c r="AK79" s="127" t="str">
        <f t="shared" si="33"/>
        <v>9</v>
      </c>
      <c r="AL79" s="165">
        <f t="shared" si="21"/>
        <v>27</v>
      </c>
      <c r="AM79" s="164">
        <v>49.0</v>
      </c>
      <c r="AN79" s="161">
        <v>44.0</v>
      </c>
      <c r="AO79" s="162">
        <f t="shared" si="22"/>
        <v>93</v>
      </c>
      <c r="AP79" s="127" t="str">
        <f t="shared" si="35"/>
        <v>10</v>
      </c>
      <c r="AQ79" s="169">
        <f t="shared" si="24"/>
        <v>30</v>
      </c>
      <c r="AR79" s="170">
        <f t="shared" si="25"/>
        <v>706</v>
      </c>
      <c r="AS79" s="170">
        <f t="shared" si="26"/>
        <v>88.25</v>
      </c>
      <c r="AT79" s="134">
        <f t="shared" si="27"/>
        <v>191</v>
      </c>
      <c r="AU79" s="171">
        <f t="shared" si="28"/>
        <v>9.55</v>
      </c>
      <c r="AV79" s="56" t="str">
        <f t="shared" si="29"/>
        <v>PASS</v>
      </c>
      <c r="AW79" s="56" t="str">
        <f t="shared" si="30"/>
        <v>FCD</v>
      </c>
      <c r="AX79" s="56" t="str">
        <f t="shared" si="31"/>
        <v>FCD</v>
      </c>
    </row>
    <row r="80" ht="15.75" customHeight="1">
      <c r="A80" s="113">
        <v>76.0</v>
      </c>
      <c r="B80" s="135" t="s">
        <v>375</v>
      </c>
      <c r="C80" s="136" t="s">
        <v>376</v>
      </c>
      <c r="D80" s="155">
        <v>50.0</v>
      </c>
      <c r="E80" s="155">
        <v>39.0</v>
      </c>
      <c r="F80" s="122">
        <f t="shared" si="1"/>
        <v>89</v>
      </c>
      <c r="G80" s="118" t="str">
        <f t="shared" si="34"/>
        <v>9</v>
      </c>
      <c r="H80" s="119">
        <f t="shared" si="3"/>
        <v>36</v>
      </c>
      <c r="I80" s="156">
        <v>48.0</v>
      </c>
      <c r="J80" s="155">
        <v>46.0</v>
      </c>
      <c r="K80" s="122">
        <f t="shared" si="4"/>
        <v>94</v>
      </c>
      <c r="L80" s="123" t="str">
        <f t="shared" si="5"/>
        <v>10</v>
      </c>
      <c r="M80" s="138">
        <f t="shared" si="6"/>
        <v>40</v>
      </c>
      <c r="N80" s="156">
        <v>50.0</v>
      </c>
      <c r="O80" s="157">
        <v>49.0</v>
      </c>
      <c r="P80" s="122">
        <f t="shared" si="7"/>
        <v>99</v>
      </c>
      <c r="Q80" s="123" t="str">
        <f t="shared" si="8"/>
        <v>10</v>
      </c>
      <c r="R80" s="140">
        <f t="shared" si="9"/>
        <v>30</v>
      </c>
      <c r="S80" s="156">
        <v>42.0</v>
      </c>
      <c r="T80" s="157">
        <v>36.0</v>
      </c>
      <c r="U80" s="122">
        <f t="shared" si="10"/>
        <v>78</v>
      </c>
      <c r="V80" s="123" t="str">
        <f t="shared" si="11"/>
        <v>8</v>
      </c>
      <c r="W80" s="140">
        <f t="shared" si="12"/>
        <v>8</v>
      </c>
      <c r="X80" s="156">
        <v>49.0</v>
      </c>
      <c r="Y80" s="155">
        <v>49.0</v>
      </c>
      <c r="Z80" s="122">
        <f t="shared" si="13"/>
        <v>98</v>
      </c>
      <c r="AA80" s="127" t="str">
        <f t="shared" si="14"/>
        <v>10</v>
      </c>
      <c r="AB80" s="138">
        <f t="shared" si="15"/>
        <v>10</v>
      </c>
      <c r="AC80" s="156">
        <v>43.0</v>
      </c>
      <c r="AD80" s="157">
        <v>31.0</v>
      </c>
      <c r="AE80" s="122">
        <f t="shared" si="16"/>
        <v>74</v>
      </c>
      <c r="AF80" s="130" t="str">
        <f t="shared" si="17"/>
        <v>8</v>
      </c>
      <c r="AG80" s="141">
        <f t="shared" si="18"/>
        <v>8</v>
      </c>
      <c r="AH80" s="156">
        <v>48.0</v>
      </c>
      <c r="AI80" s="155">
        <v>24.0</v>
      </c>
      <c r="AJ80" s="122">
        <f t="shared" si="19"/>
        <v>72</v>
      </c>
      <c r="AK80" s="127" t="str">
        <f t="shared" si="33"/>
        <v>8</v>
      </c>
      <c r="AL80" s="138">
        <f t="shared" si="21"/>
        <v>24</v>
      </c>
      <c r="AM80" s="156">
        <v>50.0</v>
      </c>
      <c r="AN80" s="155">
        <v>49.0</v>
      </c>
      <c r="AO80" s="122">
        <f t="shared" si="22"/>
        <v>99</v>
      </c>
      <c r="AP80" s="127" t="str">
        <f t="shared" si="35"/>
        <v>10</v>
      </c>
      <c r="AQ80" s="142">
        <f t="shared" si="24"/>
        <v>30</v>
      </c>
      <c r="AR80" s="133">
        <f t="shared" si="25"/>
        <v>703</v>
      </c>
      <c r="AS80" s="133">
        <f t="shared" si="26"/>
        <v>87.88</v>
      </c>
      <c r="AT80" s="134">
        <f t="shared" si="27"/>
        <v>186</v>
      </c>
      <c r="AU80" s="154">
        <f t="shared" si="28"/>
        <v>9.3</v>
      </c>
      <c r="AV80" s="38" t="str">
        <f t="shared" si="29"/>
        <v>PASS</v>
      </c>
      <c r="AW80" s="38" t="str">
        <f t="shared" si="30"/>
        <v>FCD</v>
      </c>
      <c r="AX80" s="38" t="str">
        <f t="shared" si="31"/>
        <v>FCD</v>
      </c>
    </row>
    <row r="81" ht="15.75" customHeight="1">
      <c r="A81" s="113">
        <v>77.0</v>
      </c>
      <c r="B81" s="135" t="s">
        <v>377</v>
      </c>
      <c r="C81" s="136" t="s">
        <v>378</v>
      </c>
      <c r="D81" s="155">
        <v>38.0</v>
      </c>
      <c r="E81" s="155">
        <v>31.0</v>
      </c>
      <c r="F81" s="122">
        <f t="shared" si="1"/>
        <v>69</v>
      </c>
      <c r="G81" s="118" t="str">
        <f t="shared" si="34"/>
        <v>7</v>
      </c>
      <c r="H81" s="119">
        <f t="shared" si="3"/>
        <v>28</v>
      </c>
      <c r="I81" s="156">
        <v>47.0</v>
      </c>
      <c r="J81" s="155">
        <v>32.0</v>
      </c>
      <c r="K81" s="122">
        <f t="shared" si="4"/>
        <v>79</v>
      </c>
      <c r="L81" s="123" t="str">
        <f t="shared" si="5"/>
        <v>8</v>
      </c>
      <c r="M81" s="138">
        <f t="shared" si="6"/>
        <v>32</v>
      </c>
      <c r="N81" s="156">
        <v>42.0</v>
      </c>
      <c r="O81" s="157">
        <v>45.0</v>
      </c>
      <c r="P81" s="122">
        <f t="shared" si="7"/>
        <v>87</v>
      </c>
      <c r="Q81" s="123" t="str">
        <f t="shared" si="8"/>
        <v>9</v>
      </c>
      <c r="R81" s="140">
        <f t="shared" si="9"/>
        <v>27</v>
      </c>
      <c r="S81" s="156">
        <v>36.0</v>
      </c>
      <c r="T81" s="157">
        <v>27.0</v>
      </c>
      <c r="U81" s="122">
        <f t="shared" si="10"/>
        <v>63</v>
      </c>
      <c r="V81" s="123" t="str">
        <f t="shared" si="11"/>
        <v>7</v>
      </c>
      <c r="W81" s="140">
        <f t="shared" si="12"/>
        <v>7</v>
      </c>
      <c r="X81" s="156">
        <v>41.0</v>
      </c>
      <c r="Y81" s="155">
        <v>38.0</v>
      </c>
      <c r="Z81" s="122">
        <f t="shared" si="13"/>
        <v>79</v>
      </c>
      <c r="AA81" s="127" t="str">
        <f t="shared" si="14"/>
        <v>8</v>
      </c>
      <c r="AB81" s="138">
        <f t="shared" si="15"/>
        <v>8</v>
      </c>
      <c r="AC81" s="156">
        <v>39.0</v>
      </c>
      <c r="AD81" s="157">
        <v>30.0</v>
      </c>
      <c r="AE81" s="122">
        <f t="shared" si="16"/>
        <v>69</v>
      </c>
      <c r="AF81" s="130" t="str">
        <f t="shared" si="17"/>
        <v>7</v>
      </c>
      <c r="AG81" s="141">
        <f t="shared" si="18"/>
        <v>7</v>
      </c>
      <c r="AH81" s="156">
        <v>48.0</v>
      </c>
      <c r="AI81" s="155">
        <v>30.0</v>
      </c>
      <c r="AJ81" s="122">
        <f t="shared" si="19"/>
        <v>78</v>
      </c>
      <c r="AK81" s="127" t="str">
        <f t="shared" si="33"/>
        <v>8</v>
      </c>
      <c r="AL81" s="138">
        <f t="shared" si="21"/>
        <v>24</v>
      </c>
      <c r="AM81" s="156">
        <v>40.0</v>
      </c>
      <c r="AN81" s="155">
        <v>33.0</v>
      </c>
      <c r="AO81" s="122">
        <f t="shared" si="22"/>
        <v>73</v>
      </c>
      <c r="AP81" s="127" t="str">
        <f t="shared" si="35"/>
        <v>8</v>
      </c>
      <c r="AQ81" s="142">
        <f t="shared" si="24"/>
        <v>24</v>
      </c>
      <c r="AR81" s="133">
        <f t="shared" si="25"/>
        <v>597</v>
      </c>
      <c r="AS81" s="133">
        <f t="shared" si="26"/>
        <v>74.63</v>
      </c>
      <c r="AT81" s="134">
        <f t="shared" si="27"/>
        <v>157</v>
      </c>
      <c r="AU81" s="154">
        <f t="shared" si="28"/>
        <v>7.85</v>
      </c>
      <c r="AV81" s="38" t="str">
        <f t="shared" si="29"/>
        <v>PASS</v>
      </c>
      <c r="AW81" s="38" t="str">
        <f t="shared" si="30"/>
        <v>FCD</v>
      </c>
      <c r="AX81" s="38" t="str">
        <f t="shared" si="31"/>
        <v>FCD</v>
      </c>
    </row>
    <row r="82" ht="15.75" customHeight="1">
      <c r="A82" s="113">
        <v>78.0</v>
      </c>
      <c r="B82" s="135" t="s">
        <v>379</v>
      </c>
      <c r="C82" s="136" t="s">
        <v>380</v>
      </c>
      <c r="D82" s="155">
        <v>40.0</v>
      </c>
      <c r="E82" s="155">
        <v>34.0</v>
      </c>
      <c r="F82" s="122">
        <f t="shared" si="1"/>
        <v>74</v>
      </c>
      <c r="G82" s="118" t="str">
        <f t="shared" si="34"/>
        <v>8</v>
      </c>
      <c r="H82" s="119">
        <f t="shared" si="3"/>
        <v>32</v>
      </c>
      <c r="I82" s="156">
        <v>45.0</v>
      </c>
      <c r="J82" s="155">
        <v>35.0</v>
      </c>
      <c r="K82" s="122">
        <f t="shared" si="4"/>
        <v>80</v>
      </c>
      <c r="L82" s="123" t="str">
        <f t="shared" si="5"/>
        <v>9</v>
      </c>
      <c r="M82" s="138">
        <f t="shared" si="6"/>
        <v>36</v>
      </c>
      <c r="N82" s="156">
        <v>48.0</v>
      </c>
      <c r="O82" s="157">
        <v>20.0</v>
      </c>
      <c r="P82" s="122">
        <f t="shared" si="7"/>
        <v>68</v>
      </c>
      <c r="Q82" s="123" t="str">
        <f t="shared" si="8"/>
        <v>7</v>
      </c>
      <c r="R82" s="140">
        <f t="shared" si="9"/>
        <v>21</v>
      </c>
      <c r="S82" s="156">
        <v>36.0</v>
      </c>
      <c r="T82" s="157">
        <v>33.0</v>
      </c>
      <c r="U82" s="122">
        <f t="shared" si="10"/>
        <v>69</v>
      </c>
      <c r="V82" s="123" t="str">
        <f t="shared" si="11"/>
        <v>7</v>
      </c>
      <c r="W82" s="140">
        <f t="shared" si="12"/>
        <v>7</v>
      </c>
      <c r="X82" s="156">
        <v>35.0</v>
      </c>
      <c r="Y82" s="155">
        <v>33.0</v>
      </c>
      <c r="Z82" s="122">
        <f t="shared" si="13"/>
        <v>68</v>
      </c>
      <c r="AA82" s="127" t="str">
        <f t="shared" si="14"/>
        <v>7</v>
      </c>
      <c r="AB82" s="138">
        <f t="shared" si="15"/>
        <v>7</v>
      </c>
      <c r="AC82" s="156">
        <v>38.0</v>
      </c>
      <c r="AD82" s="157">
        <v>26.0</v>
      </c>
      <c r="AE82" s="122">
        <f t="shared" si="16"/>
        <v>64</v>
      </c>
      <c r="AF82" s="130" t="str">
        <f t="shared" si="17"/>
        <v>7</v>
      </c>
      <c r="AG82" s="141">
        <f t="shared" si="18"/>
        <v>7</v>
      </c>
      <c r="AH82" s="156">
        <v>44.0</v>
      </c>
      <c r="AI82" s="155">
        <v>22.0</v>
      </c>
      <c r="AJ82" s="122">
        <f t="shared" si="19"/>
        <v>66</v>
      </c>
      <c r="AK82" s="127" t="str">
        <f t="shared" si="33"/>
        <v>7</v>
      </c>
      <c r="AL82" s="138">
        <f t="shared" si="21"/>
        <v>21</v>
      </c>
      <c r="AM82" s="156">
        <v>43.0</v>
      </c>
      <c r="AN82" s="155">
        <v>24.0</v>
      </c>
      <c r="AO82" s="122">
        <f t="shared" si="22"/>
        <v>67</v>
      </c>
      <c r="AP82" s="127" t="str">
        <f t="shared" si="35"/>
        <v>7</v>
      </c>
      <c r="AQ82" s="142">
        <f t="shared" si="24"/>
        <v>21</v>
      </c>
      <c r="AR82" s="133">
        <f t="shared" si="25"/>
        <v>556</v>
      </c>
      <c r="AS82" s="133">
        <f t="shared" si="26"/>
        <v>69.5</v>
      </c>
      <c r="AT82" s="134">
        <f t="shared" si="27"/>
        <v>152</v>
      </c>
      <c r="AU82" s="154">
        <f t="shared" si="28"/>
        <v>7.6</v>
      </c>
      <c r="AV82" s="38" t="str">
        <f t="shared" si="29"/>
        <v>PASS</v>
      </c>
      <c r="AW82" s="38" t="str">
        <f t="shared" si="30"/>
        <v>FCD</v>
      </c>
      <c r="AX82" s="38" t="str">
        <f t="shared" si="31"/>
        <v>FCD</v>
      </c>
    </row>
    <row r="83" ht="15.75" customHeight="1">
      <c r="A83" s="113">
        <v>79.0</v>
      </c>
      <c r="B83" s="135" t="s">
        <v>381</v>
      </c>
      <c r="C83" s="136" t="s">
        <v>382</v>
      </c>
      <c r="D83" s="155">
        <v>50.0</v>
      </c>
      <c r="E83" s="155">
        <v>41.0</v>
      </c>
      <c r="F83" s="122">
        <f t="shared" si="1"/>
        <v>91</v>
      </c>
      <c r="G83" s="118" t="str">
        <f t="shared" si="34"/>
        <v>10</v>
      </c>
      <c r="H83" s="119">
        <f t="shared" si="3"/>
        <v>40</v>
      </c>
      <c r="I83" s="156">
        <v>49.0</v>
      </c>
      <c r="J83" s="155">
        <v>49.0</v>
      </c>
      <c r="K83" s="122">
        <f t="shared" si="4"/>
        <v>98</v>
      </c>
      <c r="L83" s="123" t="str">
        <f t="shared" si="5"/>
        <v>10</v>
      </c>
      <c r="M83" s="138">
        <f t="shared" si="6"/>
        <v>40</v>
      </c>
      <c r="N83" s="156">
        <v>50.0</v>
      </c>
      <c r="O83" s="157">
        <v>50.0</v>
      </c>
      <c r="P83" s="122">
        <f t="shared" si="7"/>
        <v>100</v>
      </c>
      <c r="Q83" s="123" t="str">
        <f t="shared" si="8"/>
        <v>10</v>
      </c>
      <c r="R83" s="140">
        <f t="shared" si="9"/>
        <v>30</v>
      </c>
      <c r="S83" s="156">
        <v>43.0</v>
      </c>
      <c r="T83" s="157">
        <v>31.0</v>
      </c>
      <c r="U83" s="122">
        <f t="shared" si="10"/>
        <v>74</v>
      </c>
      <c r="V83" s="123" t="str">
        <f t="shared" si="11"/>
        <v>8</v>
      </c>
      <c r="W83" s="140">
        <f t="shared" si="12"/>
        <v>8</v>
      </c>
      <c r="X83" s="156">
        <v>49.0</v>
      </c>
      <c r="Y83" s="155">
        <v>49.0</v>
      </c>
      <c r="Z83" s="122">
        <f t="shared" si="13"/>
        <v>98</v>
      </c>
      <c r="AA83" s="127" t="str">
        <f t="shared" si="14"/>
        <v>10</v>
      </c>
      <c r="AB83" s="138">
        <f t="shared" si="15"/>
        <v>10</v>
      </c>
      <c r="AC83" s="156">
        <v>38.0</v>
      </c>
      <c r="AD83" s="157">
        <v>26.0</v>
      </c>
      <c r="AE83" s="122">
        <f t="shared" si="16"/>
        <v>64</v>
      </c>
      <c r="AF83" s="130" t="str">
        <f t="shared" si="17"/>
        <v>7</v>
      </c>
      <c r="AG83" s="141">
        <f t="shared" si="18"/>
        <v>7</v>
      </c>
      <c r="AH83" s="156">
        <v>45.0</v>
      </c>
      <c r="AI83" s="155">
        <v>27.0</v>
      </c>
      <c r="AJ83" s="122">
        <f t="shared" si="19"/>
        <v>72</v>
      </c>
      <c r="AK83" s="127" t="str">
        <f t="shared" si="33"/>
        <v>8</v>
      </c>
      <c r="AL83" s="138">
        <f t="shared" si="21"/>
        <v>24</v>
      </c>
      <c r="AM83" s="156">
        <v>47.0</v>
      </c>
      <c r="AN83" s="155">
        <v>37.0</v>
      </c>
      <c r="AO83" s="122">
        <f t="shared" si="22"/>
        <v>84</v>
      </c>
      <c r="AP83" s="127" t="str">
        <f t="shared" si="35"/>
        <v>9</v>
      </c>
      <c r="AQ83" s="142">
        <f t="shared" si="24"/>
        <v>27</v>
      </c>
      <c r="AR83" s="133">
        <f t="shared" si="25"/>
        <v>681</v>
      </c>
      <c r="AS83" s="133">
        <f t="shared" si="26"/>
        <v>85.13</v>
      </c>
      <c r="AT83" s="134">
        <f t="shared" si="27"/>
        <v>186</v>
      </c>
      <c r="AU83" s="154">
        <f t="shared" si="28"/>
        <v>9.3</v>
      </c>
      <c r="AV83" s="38" t="str">
        <f t="shared" si="29"/>
        <v>PASS</v>
      </c>
      <c r="AW83" s="38" t="str">
        <f t="shared" si="30"/>
        <v>FCD</v>
      </c>
      <c r="AX83" s="38" t="str">
        <f t="shared" si="31"/>
        <v>FCD</v>
      </c>
    </row>
    <row r="84" ht="15.75" customHeight="1">
      <c r="A84" s="113">
        <v>80.0</v>
      </c>
      <c r="B84" s="135" t="s">
        <v>383</v>
      </c>
      <c r="C84" s="136" t="s">
        <v>384</v>
      </c>
      <c r="D84" s="155">
        <v>35.0</v>
      </c>
      <c r="E84" s="155">
        <v>27.0</v>
      </c>
      <c r="F84" s="122">
        <f t="shared" si="1"/>
        <v>62</v>
      </c>
      <c r="G84" s="118" t="str">
        <f t="shared" si="34"/>
        <v>7</v>
      </c>
      <c r="H84" s="119">
        <f t="shared" si="3"/>
        <v>28</v>
      </c>
      <c r="I84" s="156">
        <v>37.0</v>
      </c>
      <c r="J84" s="155">
        <v>21.0</v>
      </c>
      <c r="K84" s="122">
        <f t="shared" si="4"/>
        <v>58</v>
      </c>
      <c r="L84" s="123" t="str">
        <f t="shared" si="5"/>
        <v>6</v>
      </c>
      <c r="M84" s="138">
        <f t="shared" si="6"/>
        <v>24</v>
      </c>
      <c r="N84" s="156">
        <v>49.0</v>
      </c>
      <c r="O84" s="157">
        <v>44.0</v>
      </c>
      <c r="P84" s="122">
        <f t="shared" si="7"/>
        <v>93</v>
      </c>
      <c r="Q84" s="123" t="str">
        <f t="shared" si="8"/>
        <v>10</v>
      </c>
      <c r="R84" s="140">
        <f t="shared" si="9"/>
        <v>30</v>
      </c>
      <c r="S84" s="156">
        <v>34.0</v>
      </c>
      <c r="T84" s="157">
        <v>26.0</v>
      </c>
      <c r="U84" s="122">
        <f t="shared" si="10"/>
        <v>60</v>
      </c>
      <c r="V84" s="123" t="str">
        <f t="shared" si="11"/>
        <v>7</v>
      </c>
      <c r="W84" s="140">
        <f t="shared" si="12"/>
        <v>7</v>
      </c>
      <c r="X84" s="156">
        <v>34.0</v>
      </c>
      <c r="Y84" s="155">
        <v>24.0</v>
      </c>
      <c r="Z84" s="122">
        <f t="shared" si="13"/>
        <v>58</v>
      </c>
      <c r="AA84" s="127" t="str">
        <f t="shared" si="14"/>
        <v>6</v>
      </c>
      <c r="AB84" s="138">
        <f t="shared" si="15"/>
        <v>6</v>
      </c>
      <c r="AC84" s="156">
        <v>34.0</v>
      </c>
      <c r="AD84" s="157">
        <v>23.0</v>
      </c>
      <c r="AE84" s="122">
        <f t="shared" si="16"/>
        <v>57</v>
      </c>
      <c r="AF84" s="130" t="str">
        <f t="shared" si="17"/>
        <v>6</v>
      </c>
      <c r="AG84" s="141">
        <f t="shared" si="18"/>
        <v>6</v>
      </c>
      <c r="AH84" s="156">
        <v>40.0</v>
      </c>
      <c r="AI84" s="155">
        <v>18.0</v>
      </c>
      <c r="AJ84" s="122">
        <f t="shared" si="19"/>
        <v>58</v>
      </c>
      <c r="AK84" s="127" t="str">
        <f t="shared" si="33"/>
        <v>6</v>
      </c>
      <c r="AL84" s="138">
        <f t="shared" si="21"/>
        <v>18</v>
      </c>
      <c r="AM84" s="156">
        <v>33.0</v>
      </c>
      <c r="AN84" s="155">
        <v>18.0</v>
      </c>
      <c r="AO84" s="122">
        <f t="shared" si="22"/>
        <v>51</v>
      </c>
      <c r="AP84" s="127" t="str">
        <f t="shared" si="35"/>
        <v>5</v>
      </c>
      <c r="AQ84" s="142">
        <f t="shared" si="24"/>
        <v>15</v>
      </c>
      <c r="AR84" s="133">
        <f t="shared" si="25"/>
        <v>497</v>
      </c>
      <c r="AS84" s="133">
        <f t="shared" si="26"/>
        <v>62.13</v>
      </c>
      <c r="AT84" s="134">
        <f t="shared" si="27"/>
        <v>134</v>
      </c>
      <c r="AU84" s="154">
        <f t="shared" si="28"/>
        <v>6.7</v>
      </c>
      <c r="AV84" s="38" t="str">
        <f t="shared" si="29"/>
        <v>PASS</v>
      </c>
      <c r="AW84" s="38" t="str">
        <f t="shared" si="30"/>
        <v>FC</v>
      </c>
      <c r="AX84" s="38" t="str">
        <f t="shared" si="31"/>
        <v>FC</v>
      </c>
    </row>
    <row r="85" ht="15.75" customHeight="1">
      <c r="A85" s="113">
        <v>81.0</v>
      </c>
      <c r="B85" s="135" t="s">
        <v>385</v>
      </c>
      <c r="C85" s="136" t="s">
        <v>386</v>
      </c>
      <c r="D85" s="155">
        <v>45.0</v>
      </c>
      <c r="E85" s="155">
        <v>35.0</v>
      </c>
      <c r="F85" s="122">
        <f t="shared" si="1"/>
        <v>80</v>
      </c>
      <c r="G85" s="118" t="str">
        <f t="shared" si="34"/>
        <v>9</v>
      </c>
      <c r="H85" s="119">
        <f t="shared" si="3"/>
        <v>36</v>
      </c>
      <c r="I85" s="156">
        <v>49.0</v>
      </c>
      <c r="J85" s="155">
        <v>36.0</v>
      </c>
      <c r="K85" s="122">
        <f t="shared" si="4"/>
        <v>85</v>
      </c>
      <c r="L85" s="123" t="str">
        <f t="shared" si="5"/>
        <v>9</v>
      </c>
      <c r="M85" s="138">
        <f t="shared" si="6"/>
        <v>36</v>
      </c>
      <c r="N85" s="156">
        <v>45.0</v>
      </c>
      <c r="O85" s="157">
        <v>47.0</v>
      </c>
      <c r="P85" s="122">
        <f t="shared" si="7"/>
        <v>92</v>
      </c>
      <c r="Q85" s="123" t="str">
        <f t="shared" si="8"/>
        <v>10</v>
      </c>
      <c r="R85" s="140">
        <f t="shared" si="9"/>
        <v>30</v>
      </c>
      <c r="S85" s="156">
        <v>40.0</v>
      </c>
      <c r="T85" s="157">
        <v>35.0</v>
      </c>
      <c r="U85" s="122">
        <f t="shared" si="10"/>
        <v>75</v>
      </c>
      <c r="V85" s="123" t="str">
        <f t="shared" si="11"/>
        <v>8</v>
      </c>
      <c r="W85" s="140">
        <f t="shared" si="12"/>
        <v>8</v>
      </c>
      <c r="X85" s="156">
        <v>47.0</v>
      </c>
      <c r="Y85" s="155">
        <v>44.0</v>
      </c>
      <c r="Z85" s="122">
        <f t="shared" si="13"/>
        <v>91</v>
      </c>
      <c r="AA85" s="127" t="str">
        <f t="shared" si="14"/>
        <v>10</v>
      </c>
      <c r="AB85" s="138">
        <f t="shared" si="15"/>
        <v>10</v>
      </c>
      <c r="AC85" s="156">
        <v>35.0</v>
      </c>
      <c r="AD85" s="157">
        <v>30.0</v>
      </c>
      <c r="AE85" s="122">
        <f t="shared" si="16"/>
        <v>65</v>
      </c>
      <c r="AF85" s="130" t="str">
        <f t="shared" si="17"/>
        <v>7</v>
      </c>
      <c r="AG85" s="141">
        <f t="shared" si="18"/>
        <v>7</v>
      </c>
      <c r="AH85" s="156">
        <v>50.0</v>
      </c>
      <c r="AI85" s="155">
        <v>31.0</v>
      </c>
      <c r="AJ85" s="122">
        <f t="shared" si="19"/>
        <v>81</v>
      </c>
      <c r="AK85" s="127" t="str">
        <f t="shared" si="33"/>
        <v>9</v>
      </c>
      <c r="AL85" s="138">
        <f t="shared" si="21"/>
        <v>27</v>
      </c>
      <c r="AM85" s="156">
        <v>49.0</v>
      </c>
      <c r="AN85" s="155">
        <v>45.0</v>
      </c>
      <c r="AO85" s="122">
        <f t="shared" si="22"/>
        <v>94</v>
      </c>
      <c r="AP85" s="127" t="str">
        <f t="shared" si="35"/>
        <v>10</v>
      </c>
      <c r="AQ85" s="142">
        <f t="shared" si="24"/>
        <v>30</v>
      </c>
      <c r="AR85" s="133">
        <f t="shared" si="25"/>
        <v>663</v>
      </c>
      <c r="AS85" s="133">
        <f t="shared" si="26"/>
        <v>82.88</v>
      </c>
      <c r="AT85" s="134">
        <f t="shared" si="27"/>
        <v>184</v>
      </c>
      <c r="AU85" s="154">
        <f t="shared" si="28"/>
        <v>9.2</v>
      </c>
      <c r="AV85" s="38" t="str">
        <f t="shared" si="29"/>
        <v>PASS</v>
      </c>
      <c r="AW85" s="38" t="str">
        <f t="shared" si="30"/>
        <v>FCD</v>
      </c>
      <c r="AX85" s="38" t="str">
        <f t="shared" si="31"/>
        <v>FCD</v>
      </c>
    </row>
    <row r="86" ht="15.75" customHeight="1">
      <c r="A86" s="113">
        <v>82.0</v>
      </c>
      <c r="B86" s="135" t="s">
        <v>387</v>
      </c>
      <c r="C86" s="136" t="s">
        <v>388</v>
      </c>
      <c r="D86" s="155">
        <v>46.0</v>
      </c>
      <c r="E86" s="155">
        <v>44.0</v>
      </c>
      <c r="F86" s="122">
        <f t="shared" si="1"/>
        <v>90</v>
      </c>
      <c r="G86" s="118" t="str">
        <f t="shared" si="34"/>
        <v>10</v>
      </c>
      <c r="H86" s="119">
        <f t="shared" si="3"/>
        <v>40</v>
      </c>
      <c r="I86" s="156">
        <v>49.0</v>
      </c>
      <c r="J86" s="155">
        <v>36.0</v>
      </c>
      <c r="K86" s="122">
        <f t="shared" si="4"/>
        <v>85</v>
      </c>
      <c r="L86" s="123" t="str">
        <f t="shared" si="5"/>
        <v>9</v>
      </c>
      <c r="M86" s="138">
        <f t="shared" si="6"/>
        <v>36</v>
      </c>
      <c r="N86" s="156">
        <v>49.0</v>
      </c>
      <c r="O86" s="157">
        <v>49.0</v>
      </c>
      <c r="P86" s="122">
        <f t="shared" si="7"/>
        <v>98</v>
      </c>
      <c r="Q86" s="123" t="str">
        <f t="shared" si="8"/>
        <v>10</v>
      </c>
      <c r="R86" s="140">
        <f t="shared" si="9"/>
        <v>30</v>
      </c>
      <c r="S86" s="156">
        <v>43.0</v>
      </c>
      <c r="T86" s="157">
        <v>37.0</v>
      </c>
      <c r="U86" s="122">
        <f t="shared" si="10"/>
        <v>80</v>
      </c>
      <c r="V86" s="123" t="str">
        <f t="shared" si="11"/>
        <v>9</v>
      </c>
      <c r="W86" s="140">
        <f t="shared" si="12"/>
        <v>9</v>
      </c>
      <c r="X86" s="156">
        <v>44.0</v>
      </c>
      <c r="Y86" s="155">
        <v>34.0</v>
      </c>
      <c r="Z86" s="122">
        <f t="shared" si="13"/>
        <v>78</v>
      </c>
      <c r="AA86" s="127" t="str">
        <f t="shared" si="14"/>
        <v>8</v>
      </c>
      <c r="AB86" s="138">
        <f t="shared" si="15"/>
        <v>8</v>
      </c>
      <c r="AC86" s="156">
        <v>39.0</v>
      </c>
      <c r="AD86" s="157">
        <v>32.0</v>
      </c>
      <c r="AE86" s="122">
        <f t="shared" si="16"/>
        <v>71</v>
      </c>
      <c r="AF86" s="130" t="str">
        <f t="shared" si="17"/>
        <v>8</v>
      </c>
      <c r="AG86" s="141">
        <f t="shared" si="18"/>
        <v>8</v>
      </c>
      <c r="AH86" s="156">
        <v>46.0</v>
      </c>
      <c r="AI86" s="155">
        <v>23.0</v>
      </c>
      <c r="AJ86" s="122">
        <f t="shared" si="19"/>
        <v>69</v>
      </c>
      <c r="AK86" s="127" t="str">
        <f t="shared" si="33"/>
        <v>7</v>
      </c>
      <c r="AL86" s="138">
        <f t="shared" si="21"/>
        <v>21</v>
      </c>
      <c r="AM86" s="156">
        <v>50.0</v>
      </c>
      <c r="AN86" s="155">
        <v>33.0</v>
      </c>
      <c r="AO86" s="122">
        <f t="shared" si="22"/>
        <v>83</v>
      </c>
      <c r="AP86" s="127" t="str">
        <f t="shared" si="35"/>
        <v>9</v>
      </c>
      <c r="AQ86" s="142">
        <f t="shared" si="24"/>
        <v>27</v>
      </c>
      <c r="AR86" s="133">
        <f t="shared" si="25"/>
        <v>654</v>
      </c>
      <c r="AS86" s="133">
        <f t="shared" si="26"/>
        <v>81.75</v>
      </c>
      <c r="AT86" s="134">
        <f t="shared" si="27"/>
        <v>179</v>
      </c>
      <c r="AU86" s="154">
        <f t="shared" si="28"/>
        <v>8.95</v>
      </c>
      <c r="AV86" s="38" t="str">
        <f t="shared" si="29"/>
        <v>PASS</v>
      </c>
      <c r="AW86" s="38" t="str">
        <f t="shared" si="30"/>
        <v>FCD</v>
      </c>
      <c r="AX86" s="38" t="str">
        <f t="shared" si="31"/>
        <v>FCD</v>
      </c>
    </row>
    <row r="87" ht="15.75" customHeight="1">
      <c r="A87" s="113">
        <v>83.0</v>
      </c>
      <c r="B87" s="135" t="s">
        <v>389</v>
      </c>
      <c r="C87" s="136" t="s">
        <v>390</v>
      </c>
      <c r="D87" s="155">
        <v>38.0</v>
      </c>
      <c r="E87" s="155">
        <v>20.0</v>
      </c>
      <c r="F87" s="122">
        <f t="shared" si="1"/>
        <v>58</v>
      </c>
      <c r="G87" s="118" t="str">
        <f t="shared" si="34"/>
        <v>6</v>
      </c>
      <c r="H87" s="119">
        <f t="shared" si="3"/>
        <v>24</v>
      </c>
      <c r="I87" s="156">
        <v>47.0</v>
      </c>
      <c r="J87" s="155">
        <v>28.0</v>
      </c>
      <c r="K87" s="122">
        <f t="shared" si="4"/>
        <v>75</v>
      </c>
      <c r="L87" s="123" t="str">
        <f t="shared" si="5"/>
        <v>8</v>
      </c>
      <c r="M87" s="138">
        <f t="shared" si="6"/>
        <v>32</v>
      </c>
      <c r="N87" s="156">
        <v>45.0</v>
      </c>
      <c r="O87" s="157">
        <v>36.0</v>
      </c>
      <c r="P87" s="122">
        <f t="shared" si="7"/>
        <v>81</v>
      </c>
      <c r="Q87" s="123" t="str">
        <f t="shared" si="8"/>
        <v>9</v>
      </c>
      <c r="R87" s="140">
        <f t="shared" si="9"/>
        <v>27</v>
      </c>
      <c r="S87" s="156">
        <v>33.0</v>
      </c>
      <c r="T87" s="157">
        <v>23.0</v>
      </c>
      <c r="U87" s="122">
        <f t="shared" si="10"/>
        <v>56</v>
      </c>
      <c r="V87" s="123" t="str">
        <f t="shared" si="11"/>
        <v>6</v>
      </c>
      <c r="W87" s="140">
        <f t="shared" si="12"/>
        <v>6</v>
      </c>
      <c r="X87" s="156">
        <v>39.0</v>
      </c>
      <c r="Y87" s="155">
        <v>22.0</v>
      </c>
      <c r="Z87" s="122">
        <f t="shared" si="13"/>
        <v>61</v>
      </c>
      <c r="AA87" s="127" t="str">
        <f t="shared" si="14"/>
        <v>7</v>
      </c>
      <c r="AB87" s="138">
        <f t="shared" si="15"/>
        <v>7</v>
      </c>
      <c r="AC87" s="156">
        <v>32.0</v>
      </c>
      <c r="AD87" s="157">
        <v>23.0</v>
      </c>
      <c r="AE87" s="122">
        <f t="shared" si="16"/>
        <v>55</v>
      </c>
      <c r="AF87" s="130" t="str">
        <f t="shared" si="17"/>
        <v>6</v>
      </c>
      <c r="AG87" s="141">
        <f t="shared" si="18"/>
        <v>6</v>
      </c>
      <c r="AH87" s="156">
        <v>47.0</v>
      </c>
      <c r="AI87" s="155">
        <v>29.0</v>
      </c>
      <c r="AJ87" s="122">
        <f t="shared" si="19"/>
        <v>76</v>
      </c>
      <c r="AK87" s="127" t="str">
        <f t="shared" si="33"/>
        <v>8</v>
      </c>
      <c r="AL87" s="138">
        <f t="shared" si="21"/>
        <v>24</v>
      </c>
      <c r="AM87" s="156">
        <v>42.0</v>
      </c>
      <c r="AN87" s="155">
        <v>27.0</v>
      </c>
      <c r="AO87" s="122">
        <f t="shared" si="22"/>
        <v>69</v>
      </c>
      <c r="AP87" s="127" t="str">
        <f t="shared" si="35"/>
        <v>7</v>
      </c>
      <c r="AQ87" s="142">
        <f t="shared" si="24"/>
        <v>21</v>
      </c>
      <c r="AR87" s="133">
        <f t="shared" si="25"/>
        <v>531</v>
      </c>
      <c r="AS87" s="133">
        <f t="shared" si="26"/>
        <v>66.38</v>
      </c>
      <c r="AT87" s="134">
        <f t="shared" si="27"/>
        <v>147</v>
      </c>
      <c r="AU87" s="154">
        <f t="shared" si="28"/>
        <v>7.35</v>
      </c>
      <c r="AV87" s="38" t="str">
        <f t="shared" si="29"/>
        <v>PASS</v>
      </c>
      <c r="AW87" s="38" t="str">
        <f t="shared" si="30"/>
        <v>FC</v>
      </c>
      <c r="AX87" s="38" t="str">
        <f t="shared" si="31"/>
        <v>FC</v>
      </c>
    </row>
    <row r="88" ht="15.75" customHeight="1">
      <c r="A88" s="113">
        <v>84.0</v>
      </c>
      <c r="B88" s="135" t="s">
        <v>391</v>
      </c>
      <c r="C88" s="136" t="s">
        <v>392</v>
      </c>
      <c r="D88" s="155">
        <v>38.0</v>
      </c>
      <c r="E88" s="155">
        <v>22.0</v>
      </c>
      <c r="F88" s="122">
        <f t="shared" si="1"/>
        <v>60</v>
      </c>
      <c r="G88" s="118" t="str">
        <f t="shared" si="34"/>
        <v>7</v>
      </c>
      <c r="H88" s="119">
        <f t="shared" si="3"/>
        <v>28</v>
      </c>
      <c r="I88" s="156">
        <v>44.0</v>
      </c>
      <c r="J88" s="155">
        <v>32.0</v>
      </c>
      <c r="K88" s="122">
        <f t="shared" si="4"/>
        <v>76</v>
      </c>
      <c r="L88" s="123" t="str">
        <f t="shared" si="5"/>
        <v>8</v>
      </c>
      <c r="M88" s="138">
        <f t="shared" si="6"/>
        <v>32</v>
      </c>
      <c r="N88" s="156">
        <v>45.0</v>
      </c>
      <c r="O88" s="157">
        <v>43.0</v>
      </c>
      <c r="P88" s="122">
        <f t="shared" si="7"/>
        <v>88</v>
      </c>
      <c r="Q88" s="123" t="str">
        <f t="shared" si="8"/>
        <v>9</v>
      </c>
      <c r="R88" s="140">
        <f t="shared" si="9"/>
        <v>27</v>
      </c>
      <c r="S88" s="156">
        <v>34.0</v>
      </c>
      <c r="T88" s="157">
        <v>30.0</v>
      </c>
      <c r="U88" s="122">
        <f t="shared" si="10"/>
        <v>64</v>
      </c>
      <c r="V88" s="123" t="str">
        <f t="shared" si="11"/>
        <v>7</v>
      </c>
      <c r="W88" s="140">
        <f t="shared" si="12"/>
        <v>7</v>
      </c>
      <c r="X88" s="156">
        <v>44.0</v>
      </c>
      <c r="Y88" s="155">
        <v>29.0</v>
      </c>
      <c r="Z88" s="122">
        <f t="shared" si="13"/>
        <v>73</v>
      </c>
      <c r="AA88" s="127" t="str">
        <f t="shared" si="14"/>
        <v>8</v>
      </c>
      <c r="AB88" s="138">
        <f t="shared" si="15"/>
        <v>8</v>
      </c>
      <c r="AC88" s="156">
        <v>27.0</v>
      </c>
      <c r="AD88" s="157">
        <v>28.0</v>
      </c>
      <c r="AE88" s="122">
        <f t="shared" si="16"/>
        <v>55</v>
      </c>
      <c r="AF88" s="130" t="str">
        <f t="shared" si="17"/>
        <v>6</v>
      </c>
      <c r="AG88" s="141">
        <f t="shared" si="18"/>
        <v>6</v>
      </c>
      <c r="AH88" s="156">
        <v>47.0</v>
      </c>
      <c r="AI88" s="155">
        <v>18.0</v>
      </c>
      <c r="AJ88" s="122">
        <f t="shared" si="19"/>
        <v>65</v>
      </c>
      <c r="AK88" s="127" t="str">
        <f t="shared" si="33"/>
        <v>7</v>
      </c>
      <c r="AL88" s="138">
        <f t="shared" si="21"/>
        <v>21</v>
      </c>
      <c r="AM88" s="156">
        <v>38.0</v>
      </c>
      <c r="AN88" s="155">
        <v>19.0</v>
      </c>
      <c r="AO88" s="122">
        <f t="shared" si="22"/>
        <v>57</v>
      </c>
      <c r="AP88" s="127" t="str">
        <f t="shared" si="35"/>
        <v>6</v>
      </c>
      <c r="AQ88" s="142">
        <f t="shared" si="24"/>
        <v>18</v>
      </c>
      <c r="AR88" s="133">
        <f t="shared" si="25"/>
        <v>538</v>
      </c>
      <c r="AS88" s="133">
        <f t="shared" si="26"/>
        <v>67.25</v>
      </c>
      <c r="AT88" s="134">
        <f t="shared" si="27"/>
        <v>147</v>
      </c>
      <c r="AU88" s="154">
        <f t="shared" si="28"/>
        <v>7.35</v>
      </c>
      <c r="AV88" s="38" t="str">
        <f t="shared" si="29"/>
        <v>PASS</v>
      </c>
      <c r="AW88" s="38" t="str">
        <f t="shared" si="30"/>
        <v>FC</v>
      </c>
      <c r="AX88" s="38" t="str">
        <f t="shared" si="31"/>
        <v>FC</v>
      </c>
    </row>
    <row r="89" ht="15.75" customHeight="1">
      <c r="A89" s="113">
        <v>85.0</v>
      </c>
      <c r="B89" s="135" t="s">
        <v>393</v>
      </c>
      <c r="C89" s="136" t="s">
        <v>394</v>
      </c>
      <c r="D89" s="155">
        <v>50.0</v>
      </c>
      <c r="E89" s="155">
        <v>43.0</v>
      </c>
      <c r="F89" s="122">
        <f t="shared" si="1"/>
        <v>93</v>
      </c>
      <c r="G89" s="118" t="str">
        <f t="shared" si="34"/>
        <v>10</v>
      </c>
      <c r="H89" s="119">
        <f t="shared" si="3"/>
        <v>40</v>
      </c>
      <c r="I89" s="156">
        <v>49.0</v>
      </c>
      <c r="J89" s="155">
        <v>47.0</v>
      </c>
      <c r="K89" s="122">
        <f t="shared" si="4"/>
        <v>96</v>
      </c>
      <c r="L89" s="123" t="str">
        <f t="shared" si="5"/>
        <v>10</v>
      </c>
      <c r="M89" s="138">
        <f t="shared" si="6"/>
        <v>40</v>
      </c>
      <c r="N89" s="156">
        <v>50.0</v>
      </c>
      <c r="O89" s="157">
        <v>49.0</v>
      </c>
      <c r="P89" s="122">
        <f t="shared" si="7"/>
        <v>99</v>
      </c>
      <c r="Q89" s="123" t="str">
        <f t="shared" si="8"/>
        <v>10</v>
      </c>
      <c r="R89" s="140">
        <f t="shared" si="9"/>
        <v>30</v>
      </c>
      <c r="S89" s="156">
        <v>42.0</v>
      </c>
      <c r="T89" s="157">
        <v>37.0</v>
      </c>
      <c r="U89" s="122">
        <f t="shared" si="10"/>
        <v>79</v>
      </c>
      <c r="V89" s="123" t="str">
        <f t="shared" si="11"/>
        <v>8</v>
      </c>
      <c r="W89" s="140">
        <f t="shared" si="12"/>
        <v>8</v>
      </c>
      <c r="X89" s="156">
        <v>47.0</v>
      </c>
      <c r="Y89" s="155">
        <v>42.0</v>
      </c>
      <c r="Z89" s="122">
        <f t="shared" si="13"/>
        <v>89</v>
      </c>
      <c r="AA89" s="127" t="str">
        <f t="shared" si="14"/>
        <v>9</v>
      </c>
      <c r="AB89" s="138">
        <f t="shared" si="15"/>
        <v>9</v>
      </c>
      <c r="AC89" s="156">
        <v>37.0</v>
      </c>
      <c r="AD89" s="157">
        <v>30.0</v>
      </c>
      <c r="AE89" s="122">
        <f t="shared" si="16"/>
        <v>67</v>
      </c>
      <c r="AF89" s="130" t="str">
        <f t="shared" si="17"/>
        <v>7</v>
      </c>
      <c r="AG89" s="141">
        <f t="shared" si="18"/>
        <v>7</v>
      </c>
      <c r="AH89" s="156">
        <v>49.0</v>
      </c>
      <c r="AI89" s="155">
        <v>40.0</v>
      </c>
      <c r="AJ89" s="122">
        <f t="shared" si="19"/>
        <v>89</v>
      </c>
      <c r="AK89" s="127" t="str">
        <f t="shared" si="33"/>
        <v>9</v>
      </c>
      <c r="AL89" s="138">
        <f t="shared" si="21"/>
        <v>27</v>
      </c>
      <c r="AM89" s="156">
        <v>50.0</v>
      </c>
      <c r="AN89" s="155">
        <v>39.0</v>
      </c>
      <c r="AO89" s="122">
        <f t="shared" si="22"/>
        <v>89</v>
      </c>
      <c r="AP89" s="127" t="str">
        <f t="shared" si="35"/>
        <v>9</v>
      </c>
      <c r="AQ89" s="142">
        <f t="shared" si="24"/>
        <v>27</v>
      </c>
      <c r="AR89" s="133">
        <f t="shared" si="25"/>
        <v>701</v>
      </c>
      <c r="AS89" s="133">
        <f t="shared" si="26"/>
        <v>87.63</v>
      </c>
      <c r="AT89" s="134">
        <f t="shared" si="27"/>
        <v>188</v>
      </c>
      <c r="AU89" s="154">
        <f t="shared" si="28"/>
        <v>9.4</v>
      </c>
      <c r="AV89" s="38" t="str">
        <f t="shared" si="29"/>
        <v>PASS</v>
      </c>
      <c r="AW89" s="38" t="str">
        <f t="shared" si="30"/>
        <v>FCD</v>
      </c>
      <c r="AX89" s="38" t="str">
        <f t="shared" si="31"/>
        <v>FCD</v>
      </c>
    </row>
    <row r="90" ht="15.75" customHeight="1">
      <c r="A90" s="113">
        <v>86.0</v>
      </c>
      <c r="B90" s="135" t="s">
        <v>395</v>
      </c>
      <c r="C90" s="136" t="s">
        <v>396</v>
      </c>
      <c r="D90" s="155">
        <v>43.0</v>
      </c>
      <c r="E90" s="155">
        <v>36.0</v>
      </c>
      <c r="F90" s="122">
        <f t="shared" si="1"/>
        <v>79</v>
      </c>
      <c r="G90" s="118" t="str">
        <f t="shared" si="34"/>
        <v>8</v>
      </c>
      <c r="H90" s="119">
        <f t="shared" si="3"/>
        <v>32</v>
      </c>
      <c r="I90" s="156">
        <v>44.0</v>
      </c>
      <c r="J90" s="155">
        <v>32.0</v>
      </c>
      <c r="K90" s="122">
        <f t="shared" si="4"/>
        <v>76</v>
      </c>
      <c r="L90" s="123" t="str">
        <f t="shared" si="5"/>
        <v>8</v>
      </c>
      <c r="M90" s="138">
        <f t="shared" si="6"/>
        <v>32</v>
      </c>
      <c r="N90" s="156">
        <v>35.0</v>
      </c>
      <c r="O90" s="157">
        <v>34.0</v>
      </c>
      <c r="P90" s="122">
        <f t="shared" si="7"/>
        <v>69</v>
      </c>
      <c r="Q90" s="123" t="str">
        <f t="shared" si="8"/>
        <v>7</v>
      </c>
      <c r="R90" s="140">
        <f t="shared" si="9"/>
        <v>21</v>
      </c>
      <c r="S90" s="156">
        <v>39.0</v>
      </c>
      <c r="T90" s="157">
        <v>22.0</v>
      </c>
      <c r="U90" s="122">
        <f t="shared" si="10"/>
        <v>61</v>
      </c>
      <c r="V90" s="123" t="str">
        <f t="shared" si="11"/>
        <v>7</v>
      </c>
      <c r="W90" s="140">
        <f t="shared" si="12"/>
        <v>7</v>
      </c>
      <c r="X90" s="156">
        <v>38.0</v>
      </c>
      <c r="Y90" s="155">
        <v>33.0</v>
      </c>
      <c r="Z90" s="122">
        <f t="shared" si="13"/>
        <v>71</v>
      </c>
      <c r="AA90" s="127" t="str">
        <f t="shared" si="14"/>
        <v>8</v>
      </c>
      <c r="AB90" s="138">
        <f t="shared" si="15"/>
        <v>8</v>
      </c>
      <c r="AC90" s="156">
        <v>38.0</v>
      </c>
      <c r="AD90" s="157">
        <v>30.0</v>
      </c>
      <c r="AE90" s="122">
        <f t="shared" si="16"/>
        <v>68</v>
      </c>
      <c r="AF90" s="130" t="str">
        <f t="shared" si="17"/>
        <v>7</v>
      </c>
      <c r="AG90" s="141">
        <f t="shared" si="18"/>
        <v>7</v>
      </c>
      <c r="AH90" s="156">
        <v>45.0</v>
      </c>
      <c r="AI90" s="155">
        <v>18.0</v>
      </c>
      <c r="AJ90" s="122">
        <f t="shared" si="19"/>
        <v>63</v>
      </c>
      <c r="AK90" s="127" t="str">
        <f t="shared" si="33"/>
        <v>7</v>
      </c>
      <c r="AL90" s="138">
        <f t="shared" si="21"/>
        <v>21</v>
      </c>
      <c r="AM90" s="156">
        <v>43.0</v>
      </c>
      <c r="AN90" s="155">
        <v>36.0</v>
      </c>
      <c r="AO90" s="122">
        <f t="shared" si="22"/>
        <v>79</v>
      </c>
      <c r="AP90" s="127" t="str">
        <f t="shared" si="35"/>
        <v>8</v>
      </c>
      <c r="AQ90" s="142">
        <f t="shared" si="24"/>
        <v>24</v>
      </c>
      <c r="AR90" s="133">
        <f t="shared" si="25"/>
        <v>566</v>
      </c>
      <c r="AS90" s="133">
        <f t="shared" si="26"/>
        <v>70.75</v>
      </c>
      <c r="AT90" s="134">
        <f t="shared" si="27"/>
        <v>152</v>
      </c>
      <c r="AU90" s="154">
        <f t="shared" si="28"/>
        <v>7.6</v>
      </c>
      <c r="AV90" s="38" t="str">
        <f t="shared" si="29"/>
        <v>PASS</v>
      </c>
      <c r="AW90" s="38" t="str">
        <f t="shared" si="30"/>
        <v>FCD</v>
      </c>
      <c r="AX90" s="38" t="str">
        <f t="shared" si="31"/>
        <v>FCD</v>
      </c>
    </row>
    <row r="91" ht="15.75" customHeight="1">
      <c r="A91" s="113">
        <v>87.0</v>
      </c>
      <c r="B91" s="135" t="s">
        <v>397</v>
      </c>
      <c r="C91" s="136" t="s">
        <v>398</v>
      </c>
      <c r="D91" s="155">
        <v>31.0</v>
      </c>
      <c r="E91" s="155">
        <v>18.0</v>
      </c>
      <c r="F91" s="122">
        <f t="shared" si="1"/>
        <v>49</v>
      </c>
      <c r="G91" s="118" t="str">
        <f t="shared" si="34"/>
        <v>4</v>
      </c>
      <c r="H91" s="119">
        <f t="shared" si="3"/>
        <v>16</v>
      </c>
      <c r="I91" s="156">
        <v>42.0</v>
      </c>
      <c r="J91" s="155">
        <v>32.0</v>
      </c>
      <c r="K91" s="122">
        <f t="shared" si="4"/>
        <v>74</v>
      </c>
      <c r="L91" s="123" t="str">
        <f t="shared" si="5"/>
        <v>8</v>
      </c>
      <c r="M91" s="138">
        <f t="shared" si="6"/>
        <v>32</v>
      </c>
      <c r="N91" s="156">
        <v>42.0</v>
      </c>
      <c r="O91" s="157">
        <v>45.0</v>
      </c>
      <c r="P91" s="122">
        <f t="shared" si="7"/>
        <v>87</v>
      </c>
      <c r="Q91" s="123" t="str">
        <f t="shared" si="8"/>
        <v>9</v>
      </c>
      <c r="R91" s="140">
        <f t="shared" si="9"/>
        <v>27</v>
      </c>
      <c r="S91" s="156">
        <v>36.0</v>
      </c>
      <c r="T91" s="157">
        <v>27.0</v>
      </c>
      <c r="U91" s="122">
        <f t="shared" si="10"/>
        <v>63</v>
      </c>
      <c r="V91" s="123" t="str">
        <f t="shared" si="11"/>
        <v>7</v>
      </c>
      <c r="W91" s="140">
        <f t="shared" si="12"/>
        <v>7</v>
      </c>
      <c r="X91" s="156">
        <v>40.0</v>
      </c>
      <c r="Y91" s="155">
        <v>29.0</v>
      </c>
      <c r="Z91" s="122">
        <f t="shared" si="13"/>
        <v>69</v>
      </c>
      <c r="AA91" s="127" t="str">
        <f t="shared" si="14"/>
        <v>7</v>
      </c>
      <c r="AB91" s="138">
        <f t="shared" si="15"/>
        <v>7</v>
      </c>
      <c r="AC91" s="156">
        <v>35.0</v>
      </c>
      <c r="AD91" s="157">
        <v>26.0</v>
      </c>
      <c r="AE91" s="122">
        <f t="shared" si="16"/>
        <v>61</v>
      </c>
      <c r="AF91" s="130" t="str">
        <f t="shared" si="17"/>
        <v>7</v>
      </c>
      <c r="AG91" s="141">
        <f t="shared" si="18"/>
        <v>7</v>
      </c>
      <c r="AH91" s="156">
        <v>45.0</v>
      </c>
      <c r="AI91" s="155">
        <v>18.0</v>
      </c>
      <c r="AJ91" s="122">
        <f t="shared" si="19"/>
        <v>63</v>
      </c>
      <c r="AK91" s="127" t="str">
        <f t="shared" si="33"/>
        <v>7</v>
      </c>
      <c r="AL91" s="138">
        <f t="shared" si="21"/>
        <v>21</v>
      </c>
      <c r="AM91" s="156">
        <v>33.0</v>
      </c>
      <c r="AN91" s="155">
        <v>24.0</v>
      </c>
      <c r="AO91" s="122">
        <f t="shared" si="22"/>
        <v>57</v>
      </c>
      <c r="AP91" s="127" t="str">
        <f t="shared" si="35"/>
        <v>6</v>
      </c>
      <c r="AQ91" s="142">
        <f t="shared" si="24"/>
        <v>18</v>
      </c>
      <c r="AR91" s="133">
        <f t="shared" si="25"/>
        <v>523</v>
      </c>
      <c r="AS91" s="133">
        <f t="shared" si="26"/>
        <v>65.38</v>
      </c>
      <c r="AT91" s="134">
        <f t="shared" si="27"/>
        <v>135</v>
      </c>
      <c r="AU91" s="154">
        <f t="shared" si="28"/>
        <v>6.75</v>
      </c>
      <c r="AV91" s="38" t="str">
        <f t="shared" si="29"/>
        <v>PASS</v>
      </c>
      <c r="AW91" s="38" t="str">
        <f t="shared" si="30"/>
        <v>FC</v>
      </c>
      <c r="AX91" s="38" t="str">
        <f t="shared" si="31"/>
        <v>FC</v>
      </c>
    </row>
    <row r="92" ht="15.75" customHeight="1">
      <c r="A92" s="113">
        <v>88.0</v>
      </c>
      <c r="B92" s="135" t="s">
        <v>399</v>
      </c>
      <c r="C92" s="136" t="s">
        <v>400</v>
      </c>
      <c r="D92" s="155">
        <v>42.0</v>
      </c>
      <c r="E92" s="155">
        <v>30.0</v>
      </c>
      <c r="F92" s="122">
        <f t="shared" si="1"/>
        <v>72</v>
      </c>
      <c r="G92" s="118" t="str">
        <f t="shared" si="34"/>
        <v>8</v>
      </c>
      <c r="H92" s="119">
        <f t="shared" si="3"/>
        <v>32</v>
      </c>
      <c r="I92" s="156">
        <v>42.0</v>
      </c>
      <c r="J92" s="155">
        <v>33.0</v>
      </c>
      <c r="K92" s="122">
        <f t="shared" si="4"/>
        <v>75</v>
      </c>
      <c r="L92" s="123" t="str">
        <f t="shared" si="5"/>
        <v>8</v>
      </c>
      <c r="M92" s="138">
        <f t="shared" si="6"/>
        <v>32</v>
      </c>
      <c r="N92" s="156">
        <v>45.0</v>
      </c>
      <c r="O92" s="157">
        <v>49.0</v>
      </c>
      <c r="P92" s="122">
        <f t="shared" si="7"/>
        <v>94</v>
      </c>
      <c r="Q92" s="123" t="str">
        <f t="shared" si="8"/>
        <v>10</v>
      </c>
      <c r="R92" s="140">
        <f t="shared" si="9"/>
        <v>30</v>
      </c>
      <c r="S92" s="156">
        <v>32.0</v>
      </c>
      <c r="T92" s="157">
        <v>34.0</v>
      </c>
      <c r="U92" s="122">
        <f t="shared" si="10"/>
        <v>66</v>
      </c>
      <c r="V92" s="123" t="str">
        <f t="shared" si="11"/>
        <v>7</v>
      </c>
      <c r="W92" s="140">
        <f t="shared" si="12"/>
        <v>7</v>
      </c>
      <c r="X92" s="156">
        <v>43.0</v>
      </c>
      <c r="Y92" s="155">
        <v>18.0</v>
      </c>
      <c r="Z92" s="122">
        <f t="shared" si="13"/>
        <v>61</v>
      </c>
      <c r="AA92" s="127" t="str">
        <f t="shared" si="14"/>
        <v>7</v>
      </c>
      <c r="AB92" s="138">
        <f t="shared" si="15"/>
        <v>7</v>
      </c>
      <c r="AC92" s="156">
        <v>41.0</v>
      </c>
      <c r="AD92" s="157">
        <v>27.0</v>
      </c>
      <c r="AE92" s="122">
        <f t="shared" si="16"/>
        <v>68</v>
      </c>
      <c r="AF92" s="130" t="str">
        <f t="shared" si="17"/>
        <v>7</v>
      </c>
      <c r="AG92" s="141">
        <f t="shared" si="18"/>
        <v>7</v>
      </c>
      <c r="AH92" s="156">
        <v>41.0</v>
      </c>
      <c r="AI92" s="155">
        <v>21.0</v>
      </c>
      <c r="AJ92" s="122">
        <f t="shared" si="19"/>
        <v>62</v>
      </c>
      <c r="AK92" s="127" t="str">
        <f t="shared" si="33"/>
        <v>7</v>
      </c>
      <c r="AL92" s="138">
        <f t="shared" si="21"/>
        <v>21</v>
      </c>
      <c r="AM92" s="156">
        <v>40.0</v>
      </c>
      <c r="AN92" s="155">
        <v>24.0</v>
      </c>
      <c r="AO92" s="122">
        <f t="shared" si="22"/>
        <v>64</v>
      </c>
      <c r="AP92" s="127" t="str">
        <f t="shared" si="35"/>
        <v>7</v>
      </c>
      <c r="AQ92" s="142">
        <f t="shared" si="24"/>
        <v>21</v>
      </c>
      <c r="AR92" s="133">
        <f t="shared" si="25"/>
        <v>562</v>
      </c>
      <c r="AS92" s="133">
        <f t="shared" si="26"/>
        <v>70.25</v>
      </c>
      <c r="AT92" s="134">
        <f t="shared" si="27"/>
        <v>157</v>
      </c>
      <c r="AU92" s="154">
        <f t="shared" si="28"/>
        <v>7.85</v>
      </c>
      <c r="AV92" s="38" t="str">
        <f t="shared" si="29"/>
        <v>PASS</v>
      </c>
      <c r="AW92" s="38" t="str">
        <f t="shared" si="30"/>
        <v>FCD</v>
      </c>
      <c r="AX92" s="38" t="str">
        <f t="shared" si="31"/>
        <v>FCD</v>
      </c>
    </row>
    <row r="93" ht="15.75" customHeight="1">
      <c r="A93" s="113">
        <v>89.0</v>
      </c>
      <c r="B93" s="135" t="s">
        <v>401</v>
      </c>
      <c r="C93" s="136" t="s">
        <v>402</v>
      </c>
      <c r="D93" s="155">
        <v>42.0</v>
      </c>
      <c r="E93" s="155">
        <v>41.0</v>
      </c>
      <c r="F93" s="122">
        <f t="shared" si="1"/>
        <v>83</v>
      </c>
      <c r="G93" s="118" t="str">
        <f t="shared" si="34"/>
        <v>9</v>
      </c>
      <c r="H93" s="119">
        <f t="shared" si="3"/>
        <v>36</v>
      </c>
      <c r="I93" s="156">
        <v>41.0</v>
      </c>
      <c r="J93" s="155">
        <v>26.0</v>
      </c>
      <c r="K93" s="122">
        <f t="shared" si="4"/>
        <v>67</v>
      </c>
      <c r="L93" s="123" t="str">
        <f t="shared" si="5"/>
        <v>7</v>
      </c>
      <c r="M93" s="138">
        <f t="shared" si="6"/>
        <v>28</v>
      </c>
      <c r="N93" s="156">
        <v>45.0</v>
      </c>
      <c r="O93" s="157">
        <v>35.0</v>
      </c>
      <c r="P93" s="122">
        <f t="shared" si="7"/>
        <v>80</v>
      </c>
      <c r="Q93" s="123" t="str">
        <f t="shared" si="8"/>
        <v>9</v>
      </c>
      <c r="R93" s="140">
        <f t="shared" si="9"/>
        <v>27</v>
      </c>
      <c r="S93" s="156">
        <v>32.0</v>
      </c>
      <c r="T93" s="157">
        <v>29.0</v>
      </c>
      <c r="U93" s="122">
        <f t="shared" si="10"/>
        <v>61</v>
      </c>
      <c r="V93" s="123" t="str">
        <f t="shared" si="11"/>
        <v>7</v>
      </c>
      <c r="W93" s="140">
        <f t="shared" si="12"/>
        <v>7</v>
      </c>
      <c r="X93" s="156">
        <v>45.0</v>
      </c>
      <c r="Y93" s="155">
        <v>43.0</v>
      </c>
      <c r="Z93" s="122">
        <f t="shared" si="13"/>
        <v>88</v>
      </c>
      <c r="AA93" s="127" t="str">
        <f t="shared" si="14"/>
        <v>9</v>
      </c>
      <c r="AB93" s="138">
        <f t="shared" si="15"/>
        <v>9</v>
      </c>
      <c r="AC93" s="156">
        <v>35.0</v>
      </c>
      <c r="AD93" s="157">
        <v>28.0</v>
      </c>
      <c r="AE93" s="122">
        <f t="shared" si="16"/>
        <v>63</v>
      </c>
      <c r="AF93" s="130" t="str">
        <f t="shared" si="17"/>
        <v>7</v>
      </c>
      <c r="AG93" s="141">
        <f t="shared" si="18"/>
        <v>7</v>
      </c>
      <c r="AH93" s="156">
        <v>46.0</v>
      </c>
      <c r="AI93" s="155">
        <v>18.0</v>
      </c>
      <c r="AJ93" s="122">
        <f t="shared" si="19"/>
        <v>64</v>
      </c>
      <c r="AK93" s="127" t="str">
        <f t="shared" si="33"/>
        <v>7</v>
      </c>
      <c r="AL93" s="138">
        <f t="shared" si="21"/>
        <v>21</v>
      </c>
      <c r="AM93" s="156">
        <v>40.0</v>
      </c>
      <c r="AN93" s="155">
        <v>23.0</v>
      </c>
      <c r="AO93" s="122">
        <f t="shared" si="22"/>
        <v>63</v>
      </c>
      <c r="AP93" s="127" t="str">
        <f t="shared" si="35"/>
        <v>7</v>
      </c>
      <c r="AQ93" s="142">
        <f t="shared" si="24"/>
        <v>21</v>
      </c>
      <c r="AR93" s="133">
        <f t="shared" si="25"/>
        <v>569</v>
      </c>
      <c r="AS93" s="133">
        <f t="shared" si="26"/>
        <v>71.13</v>
      </c>
      <c r="AT93" s="134">
        <f t="shared" si="27"/>
        <v>156</v>
      </c>
      <c r="AU93" s="154">
        <f t="shared" si="28"/>
        <v>7.8</v>
      </c>
      <c r="AV93" s="38" t="str">
        <f t="shared" si="29"/>
        <v>PASS</v>
      </c>
      <c r="AW93" s="38" t="str">
        <f t="shared" si="30"/>
        <v>FCD</v>
      </c>
      <c r="AX93" s="38" t="str">
        <f t="shared" si="31"/>
        <v>FCD</v>
      </c>
    </row>
    <row r="94" ht="15.75" customHeight="1">
      <c r="A94" s="113">
        <v>90.0</v>
      </c>
      <c r="B94" s="135" t="s">
        <v>403</v>
      </c>
      <c r="C94" s="136" t="s">
        <v>404</v>
      </c>
      <c r="D94" s="155">
        <v>35.0</v>
      </c>
      <c r="E94" s="155">
        <v>18.0</v>
      </c>
      <c r="F94" s="122">
        <f t="shared" si="1"/>
        <v>53</v>
      </c>
      <c r="G94" s="118" t="str">
        <f t="shared" si="34"/>
        <v>5</v>
      </c>
      <c r="H94" s="119">
        <f t="shared" si="3"/>
        <v>20</v>
      </c>
      <c r="I94" s="156">
        <v>46.0</v>
      </c>
      <c r="J94" s="155">
        <v>32.0</v>
      </c>
      <c r="K94" s="122">
        <f t="shared" si="4"/>
        <v>78</v>
      </c>
      <c r="L94" s="123" t="str">
        <f t="shared" si="5"/>
        <v>8</v>
      </c>
      <c r="M94" s="138">
        <f t="shared" si="6"/>
        <v>32</v>
      </c>
      <c r="N94" s="156">
        <v>50.0</v>
      </c>
      <c r="O94" s="157">
        <v>38.0</v>
      </c>
      <c r="P94" s="122">
        <f t="shared" si="7"/>
        <v>88</v>
      </c>
      <c r="Q94" s="123" t="str">
        <f t="shared" si="8"/>
        <v>9</v>
      </c>
      <c r="R94" s="140">
        <f t="shared" si="9"/>
        <v>27</v>
      </c>
      <c r="S94" s="156">
        <v>28.0</v>
      </c>
      <c r="T94" s="157">
        <v>31.0</v>
      </c>
      <c r="U94" s="122">
        <f t="shared" si="10"/>
        <v>59</v>
      </c>
      <c r="V94" s="123" t="str">
        <f t="shared" si="11"/>
        <v>6</v>
      </c>
      <c r="W94" s="140">
        <f t="shared" si="12"/>
        <v>6</v>
      </c>
      <c r="X94" s="156">
        <v>46.0</v>
      </c>
      <c r="Y94" s="155">
        <v>30.0</v>
      </c>
      <c r="Z94" s="122">
        <f t="shared" si="13"/>
        <v>76</v>
      </c>
      <c r="AA94" s="127" t="str">
        <f t="shared" si="14"/>
        <v>8</v>
      </c>
      <c r="AB94" s="138">
        <f t="shared" si="15"/>
        <v>8</v>
      </c>
      <c r="AC94" s="156">
        <v>38.0</v>
      </c>
      <c r="AD94" s="157">
        <v>27.0</v>
      </c>
      <c r="AE94" s="122">
        <f t="shared" si="16"/>
        <v>65</v>
      </c>
      <c r="AF94" s="130" t="str">
        <f t="shared" si="17"/>
        <v>7</v>
      </c>
      <c r="AG94" s="141">
        <f t="shared" si="18"/>
        <v>7</v>
      </c>
      <c r="AH94" s="156">
        <v>42.0</v>
      </c>
      <c r="AI94" s="155">
        <v>21.0</v>
      </c>
      <c r="AJ94" s="122">
        <f t="shared" si="19"/>
        <v>63</v>
      </c>
      <c r="AK94" s="127" t="str">
        <f t="shared" si="33"/>
        <v>7</v>
      </c>
      <c r="AL94" s="138">
        <f t="shared" si="21"/>
        <v>21</v>
      </c>
      <c r="AM94" s="156">
        <v>40.0</v>
      </c>
      <c r="AN94" s="155">
        <v>22.0</v>
      </c>
      <c r="AO94" s="122">
        <f t="shared" si="22"/>
        <v>62</v>
      </c>
      <c r="AP94" s="127" t="str">
        <f t="shared" si="35"/>
        <v>7</v>
      </c>
      <c r="AQ94" s="142">
        <f t="shared" si="24"/>
        <v>21</v>
      </c>
      <c r="AR94" s="133">
        <f t="shared" si="25"/>
        <v>544</v>
      </c>
      <c r="AS94" s="133">
        <f t="shared" si="26"/>
        <v>68</v>
      </c>
      <c r="AT94" s="134">
        <f t="shared" si="27"/>
        <v>142</v>
      </c>
      <c r="AU94" s="154">
        <f t="shared" si="28"/>
        <v>7.1</v>
      </c>
      <c r="AV94" s="38" t="str">
        <f t="shared" si="29"/>
        <v>PASS</v>
      </c>
      <c r="AW94" s="38" t="str">
        <f t="shared" si="30"/>
        <v>FC</v>
      </c>
      <c r="AX94" s="38" t="str">
        <f t="shared" si="31"/>
        <v>FC</v>
      </c>
    </row>
    <row r="95" ht="15.75" customHeight="1">
      <c r="A95" s="113">
        <v>91.0</v>
      </c>
      <c r="B95" s="135" t="s">
        <v>405</v>
      </c>
      <c r="C95" s="136" t="s">
        <v>406</v>
      </c>
      <c r="D95" s="155">
        <v>39.0</v>
      </c>
      <c r="E95" s="155">
        <v>23.0</v>
      </c>
      <c r="F95" s="122">
        <f t="shared" si="1"/>
        <v>62</v>
      </c>
      <c r="G95" s="118" t="str">
        <f t="shared" si="34"/>
        <v>7</v>
      </c>
      <c r="H95" s="119">
        <f t="shared" si="3"/>
        <v>28</v>
      </c>
      <c r="I95" s="156">
        <v>36.0</v>
      </c>
      <c r="J95" s="155">
        <v>19.0</v>
      </c>
      <c r="K95" s="122">
        <f t="shared" si="4"/>
        <v>55</v>
      </c>
      <c r="L95" s="123" t="str">
        <f t="shared" si="5"/>
        <v>6</v>
      </c>
      <c r="M95" s="138">
        <f t="shared" si="6"/>
        <v>24</v>
      </c>
      <c r="N95" s="156">
        <v>49.0</v>
      </c>
      <c r="O95" s="157">
        <v>41.0</v>
      </c>
      <c r="P95" s="122">
        <f t="shared" si="7"/>
        <v>90</v>
      </c>
      <c r="Q95" s="123" t="str">
        <f t="shared" si="8"/>
        <v>10</v>
      </c>
      <c r="R95" s="140">
        <f t="shared" si="9"/>
        <v>30</v>
      </c>
      <c r="S95" s="156">
        <v>34.0</v>
      </c>
      <c r="T95" s="157">
        <v>33.0</v>
      </c>
      <c r="U95" s="122">
        <f t="shared" si="10"/>
        <v>67</v>
      </c>
      <c r="V95" s="123" t="str">
        <f t="shared" si="11"/>
        <v>7</v>
      </c>
      <c r="W95" s="140">
        <f t="shared" si="12"/>
        <v>7</v>
      </c>
      <c r="X95" s="156">
        <v>37.0</v>
      </c>
      <c r="Y95" s="155">
        <v>25.0</v>
      </c>
      <c r="Z95" s="122">
        <f t="shared" si="13"/>
        <v>62</v>
      </c>
      <c r="AA95" s="127" t="str">
        <f t="shared" si="14"/>
        <v>7</v>
      </c>
      <c r="AB95" s="138">
        <f t="shared" si="15"/>
        <v>7</v>
      </c>
      <c r="AC95" s="156">
        <v>38.0</v>
      </c>
      <c r="AD95" s="157">
        <v>22.0</v>
      </c>
      <c r="AE95" s="122">
        <f t="shared" si="16"/>
        <v>60</v>
      </c>
      <c r="AF95" s="130" t="str">
        <f t="shared" si="17"/>
        <v>7</v>
      </c>
      <c r="AG95" s="141">
        <f t="shared" si="18"/>
        <v>7</v>
      </c>
      <c r="AH95" s="156">
        <v>44.0</v>
      </c>
      <c r="AI95" s="155">
        <v>27.0</v>
      </c>
      <c r="AJ95" s="122">
        <f t="shared" si="19"/>
        <v>71</v>
      </c>
      <c r="AK95" s="127" t="str">
        <f t="shared" si="33"/>
        <v>8</v>
      </c>
      <c r="AL95" s="138">
        <f t="shared" si="21"/>
        <v>24</v>
      </c>
      <c r="AM95" s="156">
        <v>37.0</v>
      </c>
      <c r="AN95" s="155">
        <v>19.0</v>
      </c>
      <c r="AO95" s="122">
        <f t="shared" si="22"/>
        <v>56</v>
      </c>
      <c r="AP95" s="127" t="str">
        <f t="shared" si="35"/>
        <v>6</v>
      </c>
      <c r="AQ95" s="142">
        <f t="shared" si="24"/>
        <v>18</v>
      </c>
      <c r="AR95" s="133">
        <f t="shared" si="25"/>
        <v>523</v>
      </c>
      <c r="AS95" s="133">
        <f t="shared" si="26"/>
        <v>65.38</v>
      </c>
      <c r="AT95" s="134">
        <f t="shared" si="27"/>
        <v>145</v>
      </c>
      <c r="AU95" s="154">
        <f t="shared" si="28"/>
        <v>7.25</v>
      </c>
      <c r="AV95" s="38" t="str">
        <f t="shared" si="29"/>
        <v>PASS</v>
      </c>
      <c r="AW95" s="38" t="str">
        <f t="shared" si="30"/>
        <v>FC</v>
      </c>
      <c r="AX95" s="38" t="str">
        <f t="shared" si="31"/>
        <v>FC</v>
      </c>
    </row>
    <row r="96" ht="15.75" customHeight="1">
      <c r="A96" s="113">
        <v>92.0</v>
      </c>
      <c r="B96" s="135" t="s">
        <v>407</v>
      </c>
      <c r="C96" s="136" t="s">
        <v>408</v>
      </c>
      <c r="D96" s="155">
        <v>50.0</v>
      </c>
      <c r="E96" s="155">
        <v>43.0</v>
      </c>
      <c r="F96" s="122">
        <f t="shared" si="1"/>
        <v>93</v>
      </c>
      <c r="G96" s="118" t="str">
        <f t="shared" si="34"/>
        <v>10</v>
      </c>
      <c r="H96" s="119">
        <f t="shared" si="3"/>
        <v>40</v>
      </c>
      <c r="I96" s="156">
        <v>46.0</v>
      </c>
      <c r="J96" s="155">
        <v>34.0</v>
      </c>
      <c r="K96" s="122">
        <f t="shared" si="4"/>
        <v>80</v>
      </c>
      <c r="L96" s="123" t="str">
        <f t="shared" si="5"/>
        <v>9</v>
      </c>
      <c r="M96" s="138">
        <f t="shared" si="6"/>
        <v>36</v>
      </c>
      <c r="N96" s="156">
        <v>50.0</v>
      </c>
      <c r="O96" s="157">
        <v>43.0</v>
      </c>
      <c r="P96" s="122">
        <f t="shared" si="7"/>
        <v>93</v>
      </c>
      <c r="Q96" s="123" t="str">
        <f t="shared" si="8"/>
        <v>10</v>
      </c>
      <c r="R96" s="140">
        <f t="shared" si="9"/>
        <v>30</v>
      </c>
      <c r="S96" s="156">
        <v>36.0</v>
      </c>
      <c r="T96" s="157">
        <v>28.0</v>
      </c>
      <c r="U96" s="122">
        <f t="shared" si="10"/>
        <v>64</v>
      </c>
      <c r="V96" s="123" t="str">
        <f t="shared" si="11"/>
        <v>7</v>
      </c>
      <c r="W96" s="140">
        <f t="shared" si="12"/>
        <v>7</v>
      </c>
      <c r="X96" s="156">
        <v>47.0</v>
      </c>
      <c r="Y96" s="155">
        <v>44.0</v>
      </c>
      <c r="Z96" s="122">
        <f t="shared" si="13"/>
        <v>91</v>
      </c>
      <c r="AA96" s="127" t="str">
        <f t="shared" si="14"/>
        <v>10</v>
      </c>
      <c r="AB96" s="138">
        <f t="shared" si="15"/>
        <v>10</v>
      </c>
      <c r="AC96" s="156">
        <v>39.0</v>
      </c>
      <c r="AD96" s="157">
        <v>33.0</v>
      </c>
      <c r="AE96" s="122">
        <f t="shared" si="16"/>
        <v>72</v>
      </c>
      <c r="AF96" s="130" t="str">
        <f t="shared" si="17"/>
        <v>8</v>
      </c>
      <c r="AG96" s="141">
        <f t="shared" si="18"/>
        <v>8</v>
      </c>
      <c r="AH96" s="156">
        <v>47.0</v>
      </c>
      <c r="AI96" s="155">
        <v>28.0</v>
      </c>
      <c r="AJ96" s="122">
        <f t="shared" si="19"/>
        <v>75</v>
      </c>
      <c r="AK96" s="127" t="str">
        <f t="shared" si="33"/>
        <v>8</v>
      </c>
      <c r="AL96" s="138">
        <f t="shared" si="21"/>
        <v>24</v>
      </c>
      <c r="AM96" s="156">
        <v>47.0</v>
      </c>
      <c r="AN96" s="155">
        <v>38.0</v>
      </c>
      <c r="AO96" s="122">
        <f t="shared" si="22"/>
        <v>85</v>
      </c>
      <c r="AP96" s="127" t="str">
        <f t="shared" si="35"/>
        <v>9</v>
      </c>
      <c r="AQ96" s="142">
        <f t="shared" si="24"/>
        <v>27</v>
      </c>
      <c r="AR96" s="133">
        <f t="shared" si="25"/>
        <v>653</v>
      </c>
      <c r="AS96" s="133">
        <f t="shared" si="26"/>
        <v>81.63</v>
      </c>
      <c r="AT96" s="134">
        <f t="shared" si="27"/>
        <v>182</v>
      </c>
      <c r="AU96" s="154">
        <f t="shared" si="28"/>
        <v>9.1</v>
      </c>
      <c r="AV96" s="38" t="str">
        <f t="shared" si="29"/>
        <v>PASS</v>
      </c>
      <c r="AW96" s="38" t="str">
        <f t="shared" si="30"/>
        <v>FCD</v>
      </c>
      <c r="AX96" s="38" t="str">
        <f t="shared" si="31"/>
        <v>FCD</v>
      </c>
    </row>
    <row r="97" ht="15.75" customHeight="1">
      <c r="A97" s="113">
        <v>93.0</v>
      </c>
      <c r="B97" s="135" t="s">
        <v>409</v>
      </c>
      <c r="C97" s="136" t="s">
        <v>410</v>
      </c>
      <c r="D97" s="155">
        <v>39.0</v>
      </c>
      <c r="E97" s="155">
        <v>39.0</v>
      </c>
      <c r="F97" s="122">
        <f t="shared" si="1"/>
        <v>78</v>
      </c>
      <c r="G97" s="118" t="str">
        <f t="shared" si="34"/>
        <v>8</v>
      </c>
      <c r="H97" s="119">
        <f t="shared" si="3"/>
        <v>32</v>
      </c>
      <c r="I97" s="156">
        <v>44.0</v>
      </c>
      <c r="J97" s="155">
        <v>32.0</v>
      </c>
      <c r="K97" s="122">
        <f t="shared" si="4"/>
        <v>76</v>
      </c>
      <c r="L97" s="123" t="str">
        <f t="shared" si="5"/>
        <v>8</v>
      </c>
      <c r="M97" s="138">
        <f t="shared" si="6"/>
        <v>32</v>
      </c>
      <c r="N97" s="156">
        <v>39.0</v>
      </c>
      <c r="O97" s="157">
        <v>31.0</v>
      </c>
      <c r="P97" s="122">
        <f t="shared" si="7"/>
        <v>70</v>
      </c>
      <c r="Q97" s="123" t="str">
        <f t="shared" si="8"/>
        <v>8</v>
      </c>
      <c r="R97" s="140">
        <f t="shared" si="9"/>
        <v>24</v>
      </c>
      <c r="S97" s="156">
        <v>33.0</v>
      </c>
      <c r="T97" s="157">
        <v>27.0</v>
      </c>
      <c r="U97" s="122">
        <f t="shared" si="10"/>
        <v>60</v>
      </c>
      <c r="V97" s="123" t="str">
        <f t="shared" si="11"/>
        <v>7</v>
      </c>
      <c r="W97" s="140">
        <f t="shared" si="12"/>
        <v>7</v>
      </c>
      <c r="X97" s="156">
        <v>38.0</v>
      </c>
      <c r="Y97" s="155">
        <v>25.0</v>
      </c>
      <c r="Z97" s="122">
        <f t="shared" si="13"/>
        <v>63</v>
      </c>
      <c r="AA97" s="127" t="str">
        <f t="shared" si="14"/>
        <v>7</v>
      </c>
      <c r="AB97" s="138">
        <f t="shared" si="15"/>
        <v>7</v>
      </c>
      <c r="AC97" s="156">
        <v>34.0</v>
      </c>
      <c r="AD97" s="157">
        <v>27.0</v>
      </c>
      <c r="AE97" s="122">
        <f t="shared" si="16"/>
        <v>61</v>
      </c>
      <c r="AF97" s="130" t="str">
        <f t="shared" si="17"/>
        <v>7</v>
      </c>
      <c r="AG97" s="141">
        <f t="shared" si="18"/>
        <v>7</v>
      </c>
      <c r="AH97" s="156">
        <v>44.0</v>
      </c>
      <c r="AI97" s="155">
        <v>25.0</v>
      </c>
      <c r="AJ97" s="122">
        <f t="shared" si="19"/>
        <v>69</v>
      </c>
      <c r="AK97" s="127" t="str">
        <f t="shared" si="33"/>
        <v>7</v>
      </c>
      <c r="AL97" s="138">
        <f t="shared" si="21"/>
        <v>21</v>
      </c>
      <c r="AM97" s="156">
        <v>42.0</v>
      </c>
      <c r="AN97" s="155">
        <v>23.0</v>
      </c>
      <c r="AO97" s="122">
        <f t="shared" si="22"/>
        <v>65</v>
      </c>
      <c r="AP97" s="127" t="str">
        <f t="shared" si="35"/>
        <v>7</v>
      </c>
      <c r="AQ97" s="142">
        <f t="shared" si="24"/>
        <v>21</v>
      </c>
      <c r="AR97" s="133">
        <f t="shared" si="25"/>
        <v>542</v>
      </c>
      <c r="AS97" s="133">
        <f t="shared" si="26"/>
        <v>67.75</v>
      </c>
      <c r="AT97" s="134">
        <f t="shared" si="27"/>
        <v>151</v>
      </c>
      <c r="AU97" s="154">
        <f t="shared" si="28"/>
        <v>7.55</v>
      </c>
      <c r="AV97" s="38" t="str">
        <f t="shared" si="29"/>
        <v>PASS</v>
      </c>
      <c r="AW97" s="38" t="str">
        <f t="shared" si="30"/>
        <v>FC</v>
      </c>
      <c r="AX97" s="38" t="str">
        <f t="shared" si="31"/>
        <v>FC</v>
      </c>
    </row>
    <row r="98" ht="15.75" customHeight="1">
      <c r="A98" s="113">
        <v>94.0</v>
      </c>
      <c r="B98" s="135" t="s">
        <v>411</v>
      </c>
      <c r="C98" s="136" t="s">
        <v>412</v>
      </c>
      <c r="D98" s="155">
        <v>40.0</v>
      </c>
      <c r="E98" s="155">
        <v>18.0</v>
      </c>
      <c r="F98" s="122">
        <f t="shared" si="1"/>
        <v>58</v>
      </c>
      <c r="G98" s="118" t="str">
        <f t="shared" si="34"/>
        <v>6</v>
      </c>
      <c r="H98" s="119">
        <f t="shared" si="3"/>
        <v>24</v>
      </c>
      <c r="I98" s="156">
        <v>45.0</v>
      </c>
      <c r="J98" s="155">
        <v>20.0</v>
      </c>
      <c r="K98" s="122">
        <f t="shared" si="4"/>
        <v>65</v>
      </c>
      <c r="L98" s="123" t="str">
        <f t="shared" si="5"/>
        <v>7</v>
      </c>
      <c r="M98" s="138">
        <f t="shared" si="6"/>
        <v>28</v>
      </c>
      <c r="N98" s="156">
        <v>44.0</v>
      </c>
      <c r="O98" s="157">
        <v>44.0</v>
      </c>
      <c r="P98" s="122">
        <f t="shared" si="7"/>
        <v>88</v>
      </c>
      <c r="Q98" s="123" t="str">
        <f t="shared" si="8"/>
        <v>9</v>
      </c>
      <c r="R98" s="140">
        <f t="shared" si="9"/>
        <v>27</v>
      </c>
      <c r="S98" s="156">
        <v>41.0</v>
      </c>
      <c r="T98" s="157">
        <v>29.0</v>
      </c>
      <c r="U98" s="122">
        <f t="shared" si="10"/>
        <v>70</v>
      </c>
      <c r="V98" s="123" t="str">
        <f t="shared" si="11"/>
        <v>8</v>
      </c>
      <c r="W98" s="140">
        <f t="shared" si="12"/>
        <v>8</v>
      </c>
      <c r="X98" s="156">
        <v>47.0</v>
      </c>
      <c r="Y98" s="155">
        <v>41.0</v>
      </c>
      <c r="Z98" s="122">
        <f t="shared" si="13"/>
        <v>88</v>
      </c>
      <c r="AA98" s="127" t="str">
        <f t="shared" si="14"/>
        <v>9</v>
      </c>
      <c r="AB98" s="138">
        <f t="shared" si="15"/>
        <v>9</v>
      </c>
      <c r="AC98" s="156">
        <v>36.0</v>
      </c>
      <c r="AD98" s="157">
        <v>30.0</v>
      </c>
      <c r="AE98" s="122">
        <f t="shared" si="16"/>
        <v>66</v>
      </c>
      <c r="AF98" s="130" t="str">
        <f t="shared" si="17"/>
        <v>7</v>
      </c>
      <c r="AG98" s="141">
        <f t="shared" si="18"/>
        <v>7</v>
      </c>
      <c r="AH98" s="156">
        <v>46.0</v>
      </c>
      <c r="AI98" s="155">
        <v>19.0</v>
      </c>
      <c r="AJ98" s="122">
        <f t="shared" si="19"/>
        <v>65</v>
      </c>
      <c r="AK98" s="127" t="str">
        <f t="shared" si="33"/>
        <v>7</v>
      </c>
      <c r="AL98" s="138">
        <f t="shared" si="21"/>
        <v>21</v>
      </c>
      <c r="AM98" s="156">
        <v>37.0</v>
      </c>
      <c r="AN98" s="155">
        <v>29.0</v>
      </c>
      <c r="AO98" s="122">
        <f t="shared" si="22"/>
        <v>66</v>
      </c>
      <c r="AP98" s="127" t="str">
        <f t="shared" si="35"/>
        <v>7</v>
      </c>
      <c r="AQ98" s="142">
        <f t="shared" si="24"/>
        <v>21</v>
      </c>
      <c r="AR98" s="133">
        <f t="shared" si="25"/>
        <v>566</v>
      </c>
      <c r="AS98" s="133">
        <f t="shared" si="26"/>
        <v>70.75</v>
      </c>
      <c r="AT98" s="134">
        <f t="shared" si="27"/>
        <v>145</v>
      </c>
      <c r="AU98" s="154">
        <f t="shared" si="28"/>
        <v>7.25</v>
      </c>
      <c r="AV98" s="38" t="str">
        <f t="shared" si="29"/>
        <v>PASS</v>
      </c>
      <c r="AW98" s="38" t="str">
        <f t="shared" si="30"/>
        <v>FCD</v>
      </c>
      <c r="AX98" s="38" t="str">
        <f t="shared" si="31"/>
        <v>FCD</v>
      </c>
    </row>
    <row r="99" ht="15.75" customHeight="1">
      <c r="A99" s="113">
        <v>95.0</v>
      </c>
      <c r="B99" s="135" t="s">
        <v>413</v>
      </c>
      <c r="C99" s="136" t="s">
        <v>414</v>
      </c>
      <c r="D99" s="155">
        <v>43.0</v>
      </c>
      <c r="E99" s="155">
        <v>45.0</v>
      </c>
      <c r="F99" s="122">
        <f t="shared" si="1"/>
        <v>88</v>
      </c>
      <c r="G99" s="118" t="str">
        <f t="shared" si="34"/>
        <v>9</v>
      </c>
      <c r="H99" s="119">
        <f t="shared" si="3"/>
        <v>36</v>
      </c>
      <c r="I99" s="156">
        <v>42.0</v>
      </c>
      <c r="J99" s="155">
        <v>21.0</v>
      </c>
      <c r="K99" s="122">
        <f t="shared" si="4"/>
        <v>63</v>
      </c>
      <c r="L99" s="123" t="str">
        <f t="shared" si="5"/>
        <v>7</v>
      </c>
      <c r="M99" s="138">
        <f t="shared" si="6"/>
        <v>28</v>
      </c>
      <c r="N99" s="156">
        <v>50.0</v>
      </c>
      <c r="O99" s="157">
        <v>50.0</v>
      </c>
      <c r="P99" s="122">
        <f t="shared" si="7"/>
        <v>100</v>
      </c>
      <c r="Q99" s="123" t="str">
        <f t="shared" si="8"/>
        <v>10</v>
      </c>
      <c r="R99" s="140">
        <f t="shared" si="9"/>
        <v>30</v>
      </c>
      <c r="S99" s="156">
        <v>43.0</v>
      </c>
      <c r="T99" s="157">
        <v>36.0</v>
      </c>
      <c r="U99" s="122">
        <f t="shared" si="10"/>
        <v>79</v>
      </c>
      <c r="V99" s="123" t="str">
        <f t="shared" si="11"/>
        <v>8</v>
      </c>
      <c r="W99" s="140">
        <f t="shared" si="12"/>
        <v>8</v>
      </c>
      <c r="X99" s="156">
        <v>49.0</v>
      </c>
      <c r="Y99" s="155">
        <v>49.0</v>
      </c>
      <c r="Z99" s="122">
        <f t="shared" si="13"/>
        <v>98</v>
      </c>
      <c r="AA99" s="127" t="str">
        <f t="shared" si="14"/>
        <v>10</v>
      </c>
      <c r="AB99" s="138">
        <f t="shared" si="15"/>
        <v>10</v>
      </c>
      <c r="AC99" s="156">
        <v>38.0</v>
      </c>
      <c r="AD99" s="157">
        <v>31.0</v>
      </c>
      <c r="AE99" s="122">
        <f t="shared" si="16"/>
        <v>69</v>
      </c>
      <c r="AF99" s="130" t="str">
        <f t="shared" si="17"/>
        <v>7</v>
      </c>
      <c r="AG99" s="141">
        <f t="shared" si="18"/>
        <v>7</v>
      </c>
      <c r="AH99" s="156">
        <v>38.0</v>
      </c>
      <c r="AI99" s="155">
        <v>18.0</v>
      </c>
      <c r="AJ99" s="122">
        <f t="shared" si="19"/>
        <v>56</v>
      </c>
      <c r="AK99" s="127" t="str">
        <f t="shared" si="33"/>
        <v>6</v>
      </c>
      <c r="AL99" s="138">
        <f t="shared" si="21"/>
        <v>18</v>
      </c>
      <c r="AM99" s="156">
        <v>43.0</v>
      </c>
      <c r="AN99" s="155">
        <v>23.0</v>
      </c>
      <c r="AO99" s="122">
        <f t="shared" si="22"/>
        <v>66</v>
      </c>
      <c r="AP99" s="127" t="str">
        <f t="shared" si="35"/>
        <v>7</v>
      </c>
      <c r="AQ99" s="142">
        <f t="shared" si="24"/>
        <v>21</v>
      </c>
      <c r="AR99" s="133">
        <f t="shared" si="25"/>
        <v>619</v>
      </c>
      <c r="AS99" s="133">
        <f t="shared" si="26"/>
        <v>77.38</v>
      </c>
      <c r="AT99" s="134">
        <f t="shared" si="27"/>
        <v>158</v>
      </c>
      <c r="AU99" s="154">
        <f t="shared" si="28"/>
        <v>7.9</v>
      </c>
      <c r="AV99" s="38" t="str">
        <f t="shared" si="29"/>
        <v>PASS</v>
      </c>
      <c r="AW99" s="38" t="str">
        <f t="shared" si="30"/>
        <v>FCD</v>
      </c>
      <c r="AX99" s="38" t="str">
        <f t="shared" si="31"/>
        <v>FCD</v>
      </c>
    </row>
    <row r="100" ht="15.75" customHeight="1">
      <c r="A100" s="113">
        <v>96.0</v>
      </c>
      <c r="B100" s="135" t="s">
        <v>415</v>
      </c>
      <c r="C100" s="136" t="s">
        <v>416</v>
      </c>
      <c r="D100" s="155">
        <v>50.0</v>
      </c>
      <c r="E100" s="155">
        <v>30.0</v>
      </c>
      <c r="F100" s="122">
        <f t="shared" si="1"/>
        <v>80</v>
      </c>
      <c r="G100" s="118" t="str">
        <f t="shared" si="34"/>
        <v>9</v>
      </c>
      <c r="H100" s="119">
        <f t="shared" si="3"/>
        <v>36</v>
      </c>
      <c r="I100" s="156">
        <v>48.0</v>
      </c>
      <c r="J100" s="155">
        <v>39.0</v>
      </c>
      <c r="K100" s="122">
        <f t="shared" si="4"/>
        <v>87</v>
      </c>
      <c r="L100" s="123" t="str">
        <f t="shared" si="5"/>
        <v>9</v>
      </c>
      <c r="M100" s="138">
        <f t="shared" si="6"/>
        <v>36</v>
      </c>
      <c r="N100" s="156">
        <v>50.0</v>
      </c>
      <c r="O100" s="157">
        <v>47.0</v>
      </c>
      <c r="P100" s="122">
        <f t="shared" si="7"/>
        <v>97</v>
      </c>
      <c r="Q100" s="123" t="str">
        <f t="shared" si="8"/>
        <v>10</v>
      </c>
      <c r="R100" s="140">
        <f t="shared" si="9"/>
        <v>30</v>
      </c>
      <c r="S100" s="156">
        <v>42.0</v>
      </c>
      <c r="T100" s="157">
        <v>34.0</v>
      </c>
      <c r="U100" s="122">
        <f t="shared" si="10"/>
        <v>76</v>
      </c>
      <c r="V100" s="123" t="str">
        <f t="shared" si="11"/>
        <v>8</v>
      </c>
      <c r="W100" s="140">
        <f t="shared" si="12"/>
        <v>8</v>
      </c>
      <c r="X100" s="156">
        <v>48.0</v>
      </c>
      <c r="Y100" s="155">
        <v>37.0</v>
      </c>
      <c r="Z100" s="122">
        <f t="shared" si="13"/>
        <v>85</v>
      </c>
      <c r="AA100" s="127" t="str">
        <f t="shared" si="14"/>
        <v>9</v>
      </c>
      <c r="AB100" s="138">
        <f t="shared" si="15"/>
        <v>9</v>
      </c>
      <c r="AC100" s="156">
        <v>40.0</v>
      </c>
      <c r="AD100" s="157">
        <v>30.0</v>
      </c>
      <c r="AE100" s="122">
        <f t="shared" si="16"/>
        <v>70</v>
      </c>
      <c r="AF100" s="130" t="str">
        <f t="shared" si="17"/>
        <v>8</v>
      </c>
      <c r="AG100" s="141">
        <f t="shared" si="18"/>
        <v>8</v>
      </c>
      <c r="AH100" s="156">
        <v>49.0</v>
      </c>
      <c r="AI100" s="155">
        <v>19.0</v>
      </c>
      <c r="AJ100" s="122">
        <f t="shared" si="19"/>
        <v>68</v>
      </c>
      <c r="AK100" s="127" t="str">
        <f t="shared" si="33"/>
        <v>7</v>
      </c>
      <c r="AL100" s="138">
        <f t="shared" si="21"/>
        <v>21</v>
      </c>
      <c r="AM100" s="156">
        <v>49.0</v>
      </c>
      <c r="AN100" s="155">
        <v>33.0</v>
      </c>
      <c r="AO100" s="122">
        <f t="shared" si="22"/>
        <v>82</v>
      </c>
      <c r="AP100" s="127" t="str">
        <f t="shared" si="35"/>
        <v>9</v>
      </c>
      <c r="AQ100" s="142">
        <f t="shared" si="24"/>
        <v>27</v>
      </c>
      <c r="AR100" s="133">
        <f t="shared" si="25"/>
        <v>645</v>
      </c>
      <c r="AS100" s="133">
        <f t="shared" si="26"/>
        <v>80.63</v>
      </c>
      <c r="AT100" s="134">
        <f t="shared" si="27"/>
        <v>175</v>
      </c>
      <c r="AU100" s="154">
        <f t="shared" si="28"/>
        <v>8.75</v>
      </c>
      <c r="AV100" s="38" t="str">
        <f t="shared" si="29"/>
        <v>PASS</v>
      </c>
      <c r="AW100" s="38" t="str">
        <f t="shared" si="30"/>
        <v>FCD</v>
      </c>
      <c r="AX100" s="38" t="str">
        <f t="shared" si="31"/>
        <v>FCD</v>
      </c>
    </row>
    <row r="101" ht="15.75" customHeight="1">
      <c r="A101" s="113">
        <v>97.0</v>
      </c>
      <c r="B101" s="135" t="s">
        <v>417</v>
      </c>
      <c r="C101" s="136" t="s">
        <v>418</v>
      </c>
      <c r="D101" s="155">
        <v>48.0</v>
      </c>
      <c r="E101" s="155">
        <v>39.0</v>
      </c>
      <c r="F101" s="122">
        <f t="shared" si="1"/>
        <v>87</v>
      </c>
      <c r="G101" s="118" t="str">
        <f t="shared" si="34"/>
        <v>9</v>
      </c>
      <c r="H101" s="119">
        <f t="shared" si="3"/>
        <v>36</v>
      </c>
      <c r="I101" s="156">
        <v>48.0</v>
      </c>
      <c r="J101" s="155">
        <v>41.0</v>
      </c>
      <c r="K101" s="122">
        <f t="shared" si="4"/>
        <v>89</v>
      </c>
      <c r="L101" s="123" t="str">
        <f t="shared" si="5"/>
        <v>9</v>
      </c>
      <c r="M101" s="138">
        <f t="shared" si="6"/>
        <v>36</v>
      </c>
      <c r="N101" s="156">
        <v>47.0</v>
      </c>
      <c r="O101" s="157">
        <v>50.0</v>
      </c>
      <c r="P101" s="122">
        <f t="shared" si="7"/>
        <v>97</v>
      </c>
      <c r="Q101" s="123" t="str">
        <f t="shared" si="8"/>
        <v>10</v>
      </c>
      <c r="R101" s="140">
        <f t="shared" si="9"/>
        <v>30</v>
      </c>
      <c r="S101" s="156">
        <v>28.0</v>
      </c>
      <c r="T101" s="157">
        <v>36.0</v>
      </c>
      <c r="U101" s="122">
        <f t="shared" si="10"/>
        <v>64</v>
      </c>
      <c r="V101" s="123" t="str">
        <f t="shared" si="11"/>
        <v>7</v>
      </c>
      <c r="W101" s="140">
        <f t="shared" si="12"/>
        <v>7</v>
      </c>
      <c r="X101" s="156">
        <v>49.0</v>
      </c>
      <c r="Y101" s="155">
        <v>49.0</v>
      </c>
      <c r="Z101" s="122">
        <f t="shared" si="13"/>
        <v>98</v>
      </c>
      <c r="AA101" s="127" t="str">
        <f t="shared" si="14"/>
        <v>10</v>
      </c>
      <c r="AB101" s="138">
        <f t="shared" si="15"/>
        <v>10</v>
      </c>
      <c r="AC101" s="156">
        <v>45.0</v>
      </c>
      <c r="AD101" s="157">
        <v>29.0</v>
      </c>
      <c r="AE101" s="122">
        <f t="shared" si="16"/>
        <v>74</v>
      </c>
      <c r="AF101" s="130" t="str">
        <f t="shared" si="17"/>
        <v>8</v>
      </c>
      <c r="AG101" s="141">
        <f t="shared" si="18"/>
        <v>8</v>
      </c>
      <c r="AH101" s="156">
        <v>50.0</v>
      </c>
      <c r="AI101" s="155">
        <v>25.0</v>
      </c>
      <c r="AJ101" s="122">
        <f t="shared" si="19"/>
        <v>75</v>
      </c>
      <c r="AK101" s="127" t="str">
        <f t="shared" si="33"/>
        <v>8</v>
      </c>
      <c r="AL101" s="138">
        <f t="shared" si="21"/>
        <v>24</v>
      </c>
      <c r="AM101" s="156">
        <v>48.0</v>
      </c>
      <c r="AN101" s="155">
        <v>34.0</v>
      </c>
      <c r="AO101" s="122">
        <f t="shared" si="22"/>
        <v>82</v>
      </c>
      <c r="AP101" s="127" t="str">
        <f t="shared" si="35"/>
        <v>9</v>
      </c>
      <c r="AQ101" s="142">
        <f t="shared" si="24"/>
        <v>27</v>
      </c>
      <c r="AR101" s="133">
        <f t="shared" si="25"/>
        <v>666</v>
      </c>
      <c r="AS101" s="133">
        <f t="shared" si="26"/>
        <v>83.25</v>
      </c>
      <c r="AT101" s="134">
        <f t="shared" si="27"/>
        <v>178</v>
      </c>
      <c r="AU101" s="154">
        <f t="shared" si="28"/>
        <v>8.9</v>
      </c>
      <c r="AV101" s="38" t="str">
        <f t="shared" si="29"/>
        <v>PASS</v>
      </c>
      <c r="AW101" s="38" t="str">
        <f t="shared" si="30"/>
        <v>FCD</v>
      </c>
      <c r="AX101" s="38" t="str">
        <f t="shared" si="31"/>
        <v>FCD</v>
      </c>
    </row>
    <row r="102" ht="15.75" customHeight="1">
      <c r="A102" s="113">
        <v>98.0</v>
      </c>
      <c r="B102" s="135" t="s">
        <v>419</v>
      </c>
      <c r="C102" s="136" t="s">
        <v>420</v>
      </c>
      <c r="D102" s="172">
        <v>36.0</v>
      </c>
      <c r="E102" s="172">
        <v>9.0</v>
      </c>
      <c r="F102" s="144">
        <f t="shared" si="1"/>
        <v>45</v>
      </c>
      <c r="G102" s="149">
        <v>0.0</v>
      </c>
      <c r="H102" s="148">
        <f t="shared" si="3"/>
        <v>0</v>
      </c>
      <c r="I102" s="156">
        <v>30.0</v>
      </c>
      <c r="J102" s="155">
        <v>23.0</v>
      </c>
      <c r="K102" s="122">
        <f t="shared" si="4"/>
        <v>53</v>
      </c>
      <c r="L102" s="123" t="str">
        <f t="shared" si="5"/>
        <v>5</v>
      </c>
      <c r="M102" s="138">
        <f t="shared" si="6"/>
        <v>20</v>
      </c>
      <c r="N102" s="156">
        <v>47.0</v>
      </c>
      <c r="O102" s="157">
        <v>41.0</v>
      </c>
      <c r="P102" s="122">
        <f t="shared" si="7"/>
        <v>88</v>
      </c>
      <c r="Q102" s="123" t="str">
        <f t="shared" si="8"/>
        <v>9</v>
      </c>
      <c r="R102" s="140">
        <f t="shared" si="9"/>
        <v>27</v>
      </c>
      <c r="S102" s="156">
        <v>36.0</v>
      </c>
      <c r="T102" s="157">
        <v>24.0</v>
      </c>
      <c r="U102" s="122">
        <f t="shared" si="10"/>
        <v>60</v>
      </c>
      <c r="V102" s="123" t="str">
        <f t="shared" si="11"/>
        <v>7</v>
      </c>
      <c r="W102" s="140">
        <f t="shared" si="12"/>
        <v>7</v>
      </c>
      <c r="X102" s="156">
        <v>36.0</v>
      </c>
      <c r="Y102" s="155">
        <v>27.0</v>
      </c>
      <c r="Z102" s="122">
        <f t="shared" si="13"/>
        <v>63</v>
      </c>
      <c r="AA102" s="127" t="str">
        <f t="shared" si="14"/>
        <v>7</v>
      </c>
      <c r="AB102" s="138">
        <f t="shared" si="15"/>
        <v>7</v>
      </c>
      <c r="AC102" s="156">
        <v>35.0</v>
      </c>
      <c r="AD102" s="157">
        <v>29.0</v>
      </c>
      <c r="AE102" s="122">
        <f t="shared" si="16"/>
        <v>64</v>
      </c>
      <c r="AF102" s="130" t="str">
        <f t="shared" si="17"/>
        <v>7</v>
      </c>
      <c r="AG102" s="141">
        <f t="shared" si="18"/>
        <v>7</v>
      </c>
      <c r="AH102" s="156">
        <v>35.0</v>
      </c>
      <c r="AI102" s="155">
        <v>26.0</v>
      </c>
      <c r="AJ102" s="122">
        <f t="shared" si="19"/>
        <v>61</v>
      </c>
      <c r="AK102" s="127" t="str">
        <f t="shared" si="33"/>
        <v>7</v>
      </c>
      <c r="AL102" s="138">
        <f t="shared" si="21"/>
        <v>21</v>
      </c>
      <c r="AM102" s="156">
        <v>36.0</v>
      </c>
      <c r="AN102" s="155">
        <v>18.0</v>
      </c>
      <c r="AO102" s="122">
        <f t="shared" si="22"/>
        <v>54</v>
      </c>
      <c r="AP102" s="127" t="str">
        <f t="shared" si="35"/>
        <v>5</v>
      </c>
      <c r="AQ102" s="142">
        <f t="shared" si="24"/>
        <v>15</v>
      </c>
      <c r="AR102" s="133">
        <f t="shared" si="25"/>
        <v>488</v>
      </c>
      <c r="AS102" s="133">
        <f t="shared" si="26"/>
        <v>61</v>
      </c>
      <c r="AT102" s="134">
        <f t="shared" si="27"/>
        <v>104</v>
      </c>
      <c r="AU102" s="154">
        <f t="shared" si="28"/>
        <v>5.2</v>
      </c>
      <c r="AV102" s="38" t="str">
        <f t="shared" si="29"/>
        <v>FAIL</v>
      </c>
      <c r="AW102" s="38" t="str">
        <f t="shared" si="30"/>
        <v>FC</v>
      </c>
      <c r="AX102" s="38" t="str">
        <f t="shared" si="31"/>
        <v>FAIL</v>
      </c>
    </row>
    <row r="103" ht="15.75" customHeight="1">
      <c r="A103" s="113">
        <v>99.0</v>
      </c>
      <c r="B103" s="135" t="s">
        <v>421</v>
      </c>
      <c r="C103" s="136" t="s">
        <v>422</v>
      </c>
      <c r="D103" s="155">
        <v>37.0</v>
      </c>
      <c r="E103" s="155">
        <v>25.0</v>
      </c>
      <c r="F103" s="122">
        <f t="shared" si="1"/>
        <v>62</v>
      </c>
      <c r="G103" s="118" t="str">
        <f t="shared" ref="G103:G108" si="36">if(F103&gt;=90,"10",if(F103&gt;=80,"9",if(F103&gt;=70,"8",if(F103&gt;=60,"7",if(F103&gt;=55,"6",if(F103&gt;=50,"5",if(F103&gt;=40,"4",if(F103&lt;40,"0"))))))))</f>
        <v>7</v>
      </c>
      <c r="H103" s="119">
        <f t="shared" si="3"/>
        <v>28</v>
      </c>
      <c r="I103" s="156">
        <v>42.0</v>
      </c>
      <c r="J103" s="155">
        <v>25.0</v>
      </c>
      <c r="K103" s="122">
        <f t="shared" si="4"/>
        <v>67</v>
      </c>
      <c r="L103" s="123" t="str">
        <f t="shared" si="5"/>
        <v>7</v>
      </c>
      <c r="M103" s="138">
        <f t="shared" si="6"/>
        <v>28</v>
      </c>
      <c r="N103" s="156">
        <v>47.0</v>
      </c>
      <c r="O103" s="157">
        <v>33.0</v>
      </c>
      <c r="P103" s="122">
        <f t="shared" si="7"/>
        <v>80</v>
      </c>
      <c r="Q103" s="123" t="str">
        <f t="shared" si="8"/>
        <v>9</v>
      </c>
      <c r="R103" s="140">
        <f t="shared" si="9"/>
        <v>27</v>
      </c>
      <c r="S103" s="156">
        <v>37.0</v>
      </c>
      <c r="T103" s="157">
        <v>33.0</v>
      </c>
      <c r="U103" s="122">
        <f t="shared" si="10"/>
        <v>70</v>
      </c>
      <c r="V103" s="123" t="str">
        <f t="shared" si="11"/>
        <v>8</v>
      </c>
      <c r="W103" s="140">
        <f t="shared" si="12"/>
        <v>8</v>
      </c>
      <c r="X103" s="156">
        <v>40.0</v>
      </c>
      <c r="Y103" s="155">
        <v>28.0</v>
      </c>
      <c r="Z103" s="122">
        <f t="shared" si="13"/>
        <v>68</v>
      </c>
      <c r="AA103" s="127" t="str">
        <f t="shared" si="14"/>
        <v>7</v>
      </c>
      <c r="AB103" s="138">
        <f t="shared" si="15"/>
        <v>7</v>
      </c>
      <c r="AC103" s="156">
        <v>35.0</v>
      </c>
      <c r="AD103" s="157">
        <v>26.0</v>
      </c>
      <c r="AE103" s="122">
        <f t="shared" si="16"/>
        <v>61</v>
      </c>
      <c r="AF103" s="130" t="str">
        <f t="shared" si="17"/>
        <v>7</v>
      </c>
      <c r="AG103" s="141">
        <f t="shared" si="18"/>
        <v>7</v>
      </c>
      <c r="AH103" s="156">
        <v>39.0</v>
      </c>
      <c r="AI103" s="155">
        <v>18.0</v>
      </c>
      <c r="AJ103" s="122">
        <f t="shared" si="19"/>
        <v>57</v>
      </c>
      <c r="AK103" s="127" t="str">
        <f t="shared" si="33"/>
        <v>6</v>
      </c>
      <c r="AL103" s="138">
        <f t="shared" si="21"/>
        <v>18</v>
      </c>
      <c r="AM103" s="156">
        <v>37.0</v>
      </c>
      <c r="AN103" s="155">
        <v>28.0</v>
      </c>
      <c r="AO103" s="122">
        <f t="shared" si="22"/>
        <v>65</v>
      </c>
      <c r="AP103" s="127" t="str">
        <f t="shared" si="35"/>
        <v>7</v>
      </c>
      <c r="AQ103" s="142">
        <f t="shared" si="24"/>
        <v>21</v>
      </c>
      <c r="AR103" s="133">
        <f t="shared" si="25"/>
        <v>530</v>
      </c>
      <c r="AS103" s="133">
        <f t="shared" si="26"/>
        <v>66.25</v>
      </c>
      <c r="AT103" s="134">
        <f t="shared" si="27"/>
        <v>144</v>
      </c>
      <c r="AU103" s="154">
        <f t="shared" si="28"/>
        <v>7.2</v>
      </c>
      <c r="AV103" s="38" t="str">
        <f t="shared" si="29"/>
        <v>PASS</v>
      </c>
      <c r="AW103" s="38" t="str">
        <f t="shared" si="30"/>
        <v>FC</v>
      </c>
      <c r="AX103" s="38" t="str">
        <f t="shared" si="31"/>
        <v>FC</v>
      </c>
    </row>
    <row r="104" ht="15.75" customHeight="1">
      <c r="A104" s="113">
        <v>100.0</v>
      </c>
      <c r="B104" s="135" t="s">
        <v>423</v>
      </c>
      <c r="C104" s="136" t="s">
        <v>424</v>
      </c>
      <c r="D104" s="155">
        <v>40.0</v>
      </c>
      <c r="E104" s="155">
        <v>31.0</v>
      </c>
      <c r="F104" s="122">
        <f t="shared" si="1"/>
        <v>71</v>
      </c>
      <c r="G104" s="118" t="str">
        <f t="shared" si="36"/>
        <v>8</v>
      </c>
      <c r="H104" s="119">
        <f t="shared" si="3"/>
        <v>32</v>
      </c>
      <c r="I104" s="156">
        <v>44.0</v>
      </c>
      <c r="J104" s="155">
        <v>28.0</v>
      </c>
      <c r="K104" s="122">
        <f t="shared" si="4"/>
        <v>72</v>
      </c>
      <c r="L104" s="123" t="str">
        <f t="shared" si="5"/>
        <v>8</v>
      </c>
      <c r="M104" s="138">
        <f t="shared" si="6"/>
        <v>32</v>
      </c>
      <c r="N104" s="156">
        <v>50.0</v>
      </c>
      <c r="O104" s="157">
        <v>45.0</v>
      </c>
      <c r="P104" s="122">
        <f t="shared" si="7"/>
        <v>95</v>
      </c>
      <c r="Q104" s="123" t="str">
        <f t="shared" si="8"/>
        <v>10</v>
      </c>
      <c r="R104" s="140">
        <f t="shared" si="9"/>
        <v>30</v>
      </c>
      <c r="S104" s="156">
        <v>41.0</v>
      </c>
      <c r="T104" s="157">
        <v>36.0</v>
      </c>
      <c r="U104" s="122">
        <f t="shared" si="10"/>
        <v>77</v>
      </c>
      <c r="V104" s="123" t="str">
        <f t="shared" si="11"/>
        <v>8</v>
      </c>
      <c r="W104" s="140">
        <f t="shared" si="12"/>
        <v>8</v>
      </c>
      <c r="X104" s="156">
        <v>34.0</v>
      </c>
      <c r="Y104" s="155">
        <v>32.0</v>
      </c>
      <c r="Z104" s="122">
        <f t="shared" si="13"/>
        <v>66</v>
      </c>
      <c r="AA104" s="127" t="str">
        <f t="shared" si="14"/>
        <v>7</v>
      </c>
      <c r="AB104" s="138">
        <f t="shared" si="15"/>
        <v>7</v>
      </c>
      <c r="AC104" s="156">
        <v>41.0</v>
      </c>
      <c r="AD104" s="157">
        <v>24.0</v>
      </c>
      <c r="AE104" s="122">
        <f t="shared" si="16"/>
        <v>65</v>
      </c>
      <c r="AF104" s="130" t="str">
        <f t="shared" si="17"/>
        <v>7</v>
      </c>
      <c r="AG104" s="141">
        <f t="shared" si="18"/>
        <v>7</v>
      </c>
      <c r="AH104" s="156">
        <v>50.0</v>
      </c>
      <c r="AI104" s="155">
        <v>19.0</v>
      </c>
      <c r="AJ104" s="122">
        <f t="shared" si="19"/>
        <v>69</v>
      </c>
      <c r="AK104" s="127" t="str">
        <f t="shared" si="33"/>
        <v>7</v>
      </c>
      <c r="AL104" s="138">
        <f t="shared" si="21"/>
        <v>21</v>
      </c>
      <c r="AM104" s="156">
        <v>39.0</v>
      </c>
      <c r="AN104" s="155">
        <v>30.0</v>
      </c>
      <c r="AO104" s="122">
        <f t="shared" si="22"/>
        <v>69</v>
      </c>
      <c r="AP104" s="127" t="str">
        <f t="shared" si="35"/>
        <v>7</v>
      </c>
      <c r="AQ104" s="142">
        <f t="shared" si="24"/>
        <v>21</v>
      </c>
      <c r="AR104" s="133">
        <f t="shared" si="25"/>
        <v>584</v>
      </c>
      <c r="AS104" s="133">
        <f t="shared" si="26"/>
        <v>73</v>
      </c>
      <c r="AT104" s="134">
        <f t="shared" si="27"/>
        <v>158</v>
      </c>
      <c r="AU104" s="154">
        <f t="shared" si="28"/>
        <v>7.9</v>
      </c>
      <c r="AV104" s="38" t="str">
        <f t="shared" si="29"/>
        <v>PASS</v>
      </c>
      <c r="AW104" s="38" t="str">
        <f t="shared" si="30"/>
        <v>FCD</v>
      </c>
      <c r="AX104" s="38" t="str">
        <f t="shared" si="31"/>
        <v>FCD</v>
      </c>
    </row>
    <row r="105" ht="15.75" customHeight="1">
      <c r="A105" s="113">
        <v>101.0</v>
      </c>
      <c r="B105" s="135" t="s">
        <v>425</v>
      </c>
      <c r="C105" s="136" t="s">
        <v>426</v>
      </c>
      <c r="D105" s="155">
        <v>34.0</v>
      </c>
      <c r="E105" s="155">
        <v>26.0</v>
      </c>
      <c r="F105" s="122">
        <f t="shared" si="1"/>
        <v>60</v>
      </c>
      <c r="G105" s="118" t="str">
        <f t="shared" si="36"/>
        <v>7</v>
      </c>
      <c r="H105" s="119">
        <f t="shared" si="3"/>
        <v>28</v>
      </c>
      <c r="I105" s="156">
        <v>31.0</v>
      </c>
      <c r="J105" s="155">
        <v>20.0</v>
      </c>
      <c r="K105" s="122">
        <f t="shared" si="4"/>
        <v>51</v>
      </c>
      <c r="L105" s="123" t="str">
        <f t="shared" si="5"/>
        <v>5</v>
      </c>
      <c r="M105" s="138">
        <f t="shared" si="6"/>
        <v>20</v>
      </c>
      <c r="N105" s="156">
        <v>38.0</v>
      </c>
      <c r="O105" s="157">
        <v>26.0</v>
      </c>
      <c r="P105" s="122">
        <f t="shared" si="7"/>
        <v>64</v>
      </c>
      <c r="Q105" s="123" t="str">
        <f t="shared" si="8"/>
        <v>7</v>
      </c>
      <c r="R105" s="140">
        <f t="shared" si="9"/>
        <v>21</v>
      </c>
      <c r="S105" s="156">
        <v>38.0</v>
      </c>
      <c r="T105" s="157">
        <v>20.0</v>
      </c>
      <c r="U105" s="122">
        <f t="shared" si="10"/>
        <v>58</v>
      </c>
      <c r="V105" s="123" t="str">
        <f t="shared" si="11"/>
        <v>6</v>
      </c>
      <c r="W105" s="140">
        <f t="shared" si="12"/>
        <v>6</v>
      </c>
      <c r="X105" s="156">
        <v>29.0</v>
      </c>
      <c r="Y105" s="155">
        <v>22.0</v>
      </c>
      <c r="Z105" s="122">
        <f t="shared" si="13"/>
        <v>51</v>
      </c>
      <c r="AA105" s="127" t="str">
        <f t="shared" si="14"/>
        <v>5</v>
      </c>
      <c r="AB105" s="138">
        <f t="shared" si="15"/>
        <v>5</v>
      </c>
      <c r="AC105" s="156">
        <v>35.0</v>
      </c>
      <c r="AD105" s="157">
        <v>27.0</v>
      </c>
      <c r="AE105" s="122">
        <f t="shared" si="16"/>
        <v>62</v>
      </c>
      <c r="AF105" s="130" t="str">
        <f t="shared" si="17"/>
        <v>7</v>
      </c>
      <c r="AG105" s="141">
        <f t="shared" si="18"/>
        <v>7</v>
      </c>
      <c r="AH105" s="156">
        <v>39.0</v>
      </c>
      <c r="AI105" s="155">
        <v>18.0</v>
      </c>
      <c r="AJ105" s="122">
        <f t="shared" si="19"/>
        <v>57</v>
      </c>
      <c r="AK105" s="127" t="str">
        <f t="shared" si="33"/>
        <v>6</v>
      </c>
      <c r="AL105" s="138">
        <f t="shared" si="21"/>
        <v>18</v>
      </c>
      <c r="AM105" s="156">
        <v>31.0</v>
      </c>
      <c r="AN105" s="155">
        <v>18.0</v>
      </c>
      <c r="AO105" s="122">
        <f t="shared" si="22"/>
        <v>49</v>
      </c>
      <c r="AP105" s="127" t="str">
        <f t="shared" si="35"/>
        <v>4</v>
      </c>
      <c r="AQ105" s="142">
        <f t="shared" si="24"/>
        <v>12</v>
      </c>
      <c r="AR105" s="133">
        <f t="shared" si="25"/>
        <v>452</v>
      </c>
      <c r="AS105" s="133">
        <f t="shared" si="26"/>
        <v>56.5</v>
      </c>
      <c r="AT105" s="134">
        <f t="shared" si="27"/>
        <v>117</v>
      </c>
      <c r="AU105" s="154">
        <f t="shared" si="28"/>
        <v>5.85</v>
      </c>
      <c r="AV105" s="38" t="str">
        <f t="shared" si="29"/>
        <v>PASS</v>
      </c>
      <c r="AW105" s="38" t="str">
        <f t="shared" si="30"/>
        <v>SC</v>
      </c>
      <c r="AX105" s="38" t="str">
        <f t="shared" si="31"/>
        <v>SC</v>
      </c>
    </row>
    <row r="106" ht="15.75" customHeight="1">
      <c r="A106" s="113">
        <v>102.0</v>
      </c>
      <c r="B106" s="135" t="s">
        <v>427</v>
      </c>
      <c r="C106" s="136" t="s">
        <v>428</v>
      </c>
      <c r="D106" s="155">
        <v>35.0</v>
      </c>
      <c r="E106" s="155">
        <v>31.0</v>
      </c>
      <c r="F106" s="122">
        <f t="shared" si="1"/>
        <v>66</v>
      </c>
      <c r="G106" s="118" t="str">
        <f t="shared" si="36"/>
        <v>7</v>
      </c>
      <c r="H106" s="119">
        <f t="shared" si="3"/>
        <v>28</v>
      </c>
      <c r="I106" s="156">
        <v>37.0</v>
      </c>
      <c r="J106" s="155">
        <v>28.0</v>
      </c>
      <c r="K106" s="122">
        <f t="shared" si="4"/>
        <v>65</v>
      </c>
      <c r="L106" s="123" t="str">
        <f t="shared" si="5"/>
        <v>7</v>
      </c>
      <c r="M106" s="138">
        <f t="shared" si="6"/>
        <v>28</v>
      </c>
      <c r="N106" s="156">
        <v>35.0</v>
      </c>
      <c r="O106" s="157">
        <v>34.0</v>
      </c>
      <c r="P106" s="122">
        <f t="shared" si="7"/>
        <v>69</v>
      </c>
      <c r="Q106" s="123" t="str">
        <f t="shared" si="8"/>
        <v>7</v>
      </c>
      <c r="R106" s="140">
        <f t="shared" si="9"/>
        <v>21</v>
      </c>
      <c r="S106" s="156">
        <v>25.0</v>
      </c>
      <c r="T106" s="157">
        <v>24.0</v>
      </c>
      <c r="U106" s="122">
        <f t="shared" si="10"/>
        <v>49</v>
      </c>
      <c r="V106" s="123" t="str">
        <f t="shared" si="11"/>
        <v>4</v>
      </c>
      <c r="W106" s="140">
        <f t="shared" si="12"/>
        <v>4</v>
      </c>
      <c r="X106" s="156">
        <v>42.0</v>
      </c>
      <c r="Y106" s="155">
        <v>27.0</v>
      </c>
      <c r="Z106" s="122">
        <f t="shared" si="13"/>
        <v>69</v>
      </c>
      <c r="AA106" s="127" t="str">
        <f t="shared" si="14"/>
        <v>7</v>
      </c>
      <c r="AB106" s="138">
        <f t="shared" si="15"/>
        <v>7</v>
      </c>
      <c r="AC106" s="156">
        <v>40.0</v>
      </c>
      <c r="AD106" s="157">
        <v>27.0</v>
      </c>
      <c r="AE106" s="122">
        <f t="shared" si="16"/>
        <v>67</v>
      </c>
      <c r="AF106" s="130" t="str">
        <f t="shared" si="17"/>
        <v>7</v>
      </c>
      <c r="AG106" s="141">
        <f t="shared" si="18"/>
        <v>7</v>
      </c>
      <c r="AH106" s="156">
        <v>30.0</v>
      </c>
      <c r="AI106" s="155">
        <v>18.0</v>
      </c>
      <c r="AJ106" s="122">
        <f t="shared" si="19"/>
        <v>48</v>
      </c>
      <c r="AK106" s="127" t="str">
        <f t="shared" si="33"/>
        <v>4</v>
      </c>
      <c r="AL106" s="138">
        <f t="shared" si="21"/>
        <v>12</v>
      </c>
      <c r="AM106" s="156">
        <v>40.0</v>
      </c>
      <c r="AN106" s="155">
        <v>20.0</v>
      </c>
      <c r="AO106" s="122">
        <f t="shared" si="22"/>
        <v>60</v>
      </c>
      <c r="AP106" s="127" t="str">
        <f t="shared" si="35"/>
        <v>7</v>
      </c>
      <c r="AQ106" s="142">
        <f t="shared" si="24"/>
        <v>21</v>
      </c>
      <c r="AR106" s="133">
        <f t="shared" si="25"/>
        <v>493</v>
      </c>
      <c r="AS106" s="133">
        <f t="shared" si="26"/>
        <v>61.63</v>
      </c>
      <c r="AT106" s="134">
        <f t="shared" si="27"/>
        <v>128</v>
      </c>
      <c r="AU106" s="154">
        <f t="shared" si="28"/>
        <v>6.4</v>
      </c>
      <c r="AV106" s="38" t="str">
        <f t="shared" si="29"/>
        <v>PASS</v>
      </c>
      <c r="AW106" s="38" t="str">
        <f t="shared" si="30"/>
        <v>FC</v>
      </c>
      <c r="AX106" s="38" t="str">
        <f t="shared" si="31"/>
        <v>FC</v>
      </c>
    </row>
    <row r="107" ht="15.75" customHeight="1">
      <c r="A107" s="113">
        <v>103.0</v>
      </c>
      <c r="B107" s="135" t="s">
        <v>429</v>
      </c>
      <c r="C107" s="136" t="s">
        <v>430</v>
      </c>
      <c r="D107" s="155">
        <v>37.0</v>
      </c>
      <c r="E107" s="155">
        <v>18.0</v>
      </c>
      <c r="F107" s="122">
        <f t="shared" si="1"/>
        <v>55</v>
      </c>
      <c r="G107" s="118" t="str">
        <f t="shared" si="36"/>
        <v>6</v>
      </c>
      <c r="H107" s="119">
        <f t="shared" si="3"/>
        <v>24</v>
      </c>
      <c r="I107" s="156">
        <v>39.0</v>
      </c>
      <c r="J107" s="155">
        <v>25.0</v>
      </c>
      <c r="K107" s="122">
        <f t="shared" si="4"/>
        <v>64</v>
      </c>
      <c r="L107" s="123" t="str">
        <f t="shared" si="5"/>
        <v>7</v>
      </c>
      <c r="M107" s="138">
        <f t="shared" si="6"/>
        <v>28</v>
      </c>
      <c r="N107" s="156">
        <v>50.0</v>
      </c>
      <c r="O107" s="157">
        <v>49.0</v>
      </c>
      <c r="P107" s="122">
        <f t="shared" si="7"/>
        <v>99</v>
      </c>
      <c r="Q107" s="123" t="str">
        <f t="shared" si="8"/>
        <v>10</v>
      </c>
      <c r="R107" s="140">
        <f t="shared" si="9"/>
        <v>30</v>
      </c>
      <c r="S107" s="156">
        <v>38.0</v>
      </c>
      <c r="T107" s="157">
        <v>24.0</v>
      </c>
      <c r="U107" s="122">
        <f t="shared" si="10"/>
        <v>62</v>
      </c>
      <c r="V107" s="123" t="str">
        <f t="shared" si="11"/>
        <v>7</v>
      </c>
      <c r="W107" s="140">
        <f t="shared" si="12"/>
        <v>7</v>
      </c>
      <c r="X107" s="156">
        <v>31.0</v>
      </c>
      <c r="Y107" s="155">
        <v>29.0</v>
      </c>
      <c r="Z107" s="122">
        <f t="shared" si="13"/>
        <v>60</v>
      </c>
      <c r="AA107" s="127" t="str">
        <f t="shared" si="14"/>
        <v>7</v>
      </c>
      <c r="AB107" s="138">
        <f t="shared" si="15"/>
        <v>7</v>
      </c>
      <c r="AC107" s="156">
        <v>34.0</v>
      </c>
      <c r="AD107" s="157">
        <v>30.0</v>
      </c>
      <c r="AE107" s="122">
        <f t="shared" si="16"/>
        <v>64</v>
      </c>
      <c r="AF107" s="130" t="str">
        <f t="shared" si="17"/>
        <v>7</v>
      </c>
      <c r="AG107" s="141">
        <f t="shared" si="18"/>
        <v>7</v>
      </c>
      <c r="AH107" s="156">
        <v>42.0</v>
      </c>
      <c r="AI107" s="155">
        <v>18.0</v>
      </c>
      <c r="AJ107" s="122">
        <f t="shared" si="19"/>
        <v>60</v>
      </c>
      <c r="AK107" s="127" t="str">
        <f t="shared" si="33"/>
        <v>7</v>
      </c>
      <c r="AL107" s="138">
        <f t="shared" si="21"/>
        <v>21</v>
      </c>
      <c r="AM107" s="156">
        <v>30.0</v>
      </c>
      <c r="AN107" s="155">
        <v>26.0</v>
      </c>
      <c r="AO107" s="122">
        <f t="shared" si="22"/>
        <v>56</v>
      </c>
      <c r="AP107" s="127" t="str">
        <f t="shared" si="35"/>
        <v>6</v>
      </c>
      <c r="AQ107" s="142">
        <f t="shared" si="24"/>
        <v>18</v>
      </c>
      <c r="AR107" s="133">
        <f t="shared" si="25"/>
        <v>520</v>
      </c>
      <c r="AS107" s="133">
        <f t="shared" si="26"/>
        <v>65</v>
      </c>
      <c r="AT107" s="134">
        <f t="shared" si="27"/>
        <v>142</v>
      </c>
      <c r="AU107" s="154">
        <f t="shared" si="28"/>
        <v>7.1</v>
      </c>
      <c r="AV107" s="38" t="str">
        <f t="shared" si="29"/>
        <v>PASS</v>
      </c>
      <c r="AW107" s="38" t="str">
        <f t="shared" si="30"/>
        <v>FC</v>
      </c>
      <c r="AX107" s="38" t="str">
        <f t="shared" si="31"/>
        <v>FC</v>
      </c>
    </row>
    <row r="108" ht="15.75" customHeight="1">
      <c r="A108" s="173">
        <v>104.0</v>
      </c>
      <c r="B108" s="174" t="s">
        <v>431</v>
      </c>
      <c r="C108" s="175" t="s">
        <v>432</v>
      </c>
      <c r="D108" s="176">
        <v>38.0</v>
      </c>
      <c r="E108" s="176">
        <v>31.0</v>
      </c>
      <c r="F108" s="177">
        <f t="shared" si="1"/>
        <v>69</v>
      </c>
      <c r="G108" s="118" t="str">
        <f t="shared" si="36"/>
        <v>7</v>
      </c>
      <c r="H108" s="178">
        <f t="shared" si="3"/>
        <v>28</v>
      </c>
      <c r="I108" s="179">
        <v>45.0</v>
      </c>
      <c r="J108" s="176">
        <v>20.0</v>
      </c>
      <c r="K108" s="177">
        <f t="shared" si="4"/>
        <v>65</v>
      </c>
      <c r="L108" s="180" t="str">
        <f t="shared" si="5"/>
        <v>7</v>
      </c>
      <c r="M108" s="181">
        <f t="shared" si="6"/>
        <v>28</v>
      </c>
      <c r="N108" s="179">
        <v>50.0</v>
      </c>
      <c r="O108" s="182">
        <v>35.0</v>
      </c>
      <c r="P108" s="177">
        <f t="shared" si="7"/>
        <v>85</v>
      </c>
      <c r="Q108" s="180" t="str">
        <f t="shared" si="8"/>
        <v>9</v>
      </c>
      <c r="R108" s="183">
        <f t="shared" si="9"/>
        <v>27</v>
      </c>
      <c r="S108" s="179">
        <v>43.0</v>
      </c>
      <c r="T108" s="182">
        <v>36.0</v>
      </c>
      <c r="U108" s="177">
        <f t="shared" si="10"/>
        <v>79</v>
      </c>
      <c r="V108" s="180" t="str">
        <f t="shared" si="11"/>
        <v>8</v>
      </c>
      <c r="W108" s="183">
        <f t="shared" si="12"/>
        <v>8</v>
      </c>
      <c r="X108" s="179">
        <v>39.0</v>
      </c>
      <c r="Y108" s="176">
        <v>39.0</v>
      </c>
      <c r="Z108" s="177">
        <f t="shared" si="13"/>
        <v>78</v>
      </c>
      <c r="AA108" s="127" t="str">
        <f t="shared" si="14"/>
        <v>8</v>
      </c>
      <c r="AB108" s="181">
        <f t="shared" si="15"/>
        <v>8</v>
      </c>
      <c r="AC108" s="179">
        <v>43.0</v>
      </c>
      <c r="AD108" s="182">
        <v>35.0</v>
      </c>
      <c r="AE108" s="177">
        <f t="shared" si="16"/>
        <v>78</v>
      </c>
      <c r="AF108" s="184" t="str">
        <f t="shared" si="17"/>
        <v>8</v>
      </c>
      <c r="AG108" s="185">
        <f t="shared" si="18"/>
        <v>8</v>
      </c>
      <c r="AH108" s="179">
        <v>38.0</v>
      </c>
      <c r="AI108" s="176">
        <v>25.0</v>
      </c>
      <c r="AJ108" s="177">
        <f t="shared" si="19"/>
        <v>63</v>
      </c>
      <c r="AK108" s="127" t="str">
        <f t="shared" si="33"/>
        <v>7</v>
      </c>
      <c r="AL108" s="181">
        <f t="shared" si="21"/>
        <v>21</v>
      </c>
      <c r="AM108" s="179">
        <v>38.0</v>
      </c>
      <c r="AN108" s="176">
        <v>26.0</v>
      </c>
      <c r="AO108" s="177">
        <f t="shared" si="22"/>
        <v>64</v>
      </c>
      <c r="AP108" s="127" t="str">
        <f t="shared" si="35"/>
        <v>7</v>
      </c>
      <c r="AQ108" s="186">
        <f t="shared" si="24"/>
        <v>21</v>
      </c>
      <c r="AR108" s="133">
        <f t="shared" si="25"/>
        <v>581</v>
      </c>
      <c r="AS108" s="133">
        <f t="shared" si="26"/>
        <v>72.63</v>
      </c>
      <c r="AT108" s="134">
        <f t="shared" si="27"/>
        <v>149</v>
      </c>
      <c r="AU108" s="154">
        <f t="shared" si="28"/>
        <v>7.45</v>
      </c>
      <c r="AV108" s="38" t="str">
        <f t="shared" si="29"/>
        <v>PASS</v>
      </c>
      <c r="AW108" s="38" t="str">
        <f t="shared" si="30"/>
        <v>FCD</v>
      </c>
      <c r="AX108" s="38" t="str">
        <f t="shared" si="31"/>
        <v>FCD</v>
      </c>
    </row>
    <row r="109" ht="15.75" customHeight="1">
      <c r="A109" s="72"/>
      <c r="B109" s="73"/>
      <c r="C109" s="72"/>
      <c r="AR109" s="72"/>
      <c r="AS109" s="72"/>
      <c r="AT109" s="72"/>
      <c r="AU109" s="72"/>
      <c r="AV109" s="72"/>
      <c r="AW109" s="72"/>
      <c r="AX109" s="72"/>
    </row>
    <row r="110" ht="15.75" customHeight="1">
      <c r="A110" s="72"/>
      <c r="B110" s="187" t="s">
        <v>433</v>
      </c>
      <c r="C110" s="8"/>
      <c r="D110" s="188"/>
      <c r="E110" s="7"/>
      <c r="F110" s="7"/>
      <c r="G110" s="7"/>
      <c r="H110" s="8"/>
      <c r="I110" s="189"/>
      <c r="J110" s="7"/>
      <c r="K110" s="7"/>
      <c r="L110" s="7"/>
      <c r="M110" s="8"/>
      <c r="N110" s="189"/>
      <c r="O110" s="7"/>
      <c r="P110" s="7"/>
      <c r="Q110" s="7"/>
      <c r="R110" s="8"/>
      <c r="S110" s="189"/>
      <c r="T110" s="7"/>
      <c r="U110" s="7"/>
      <c r="V110" s="7"/>
      <c r="W110" s="8"/>
      <c r="X110" s="189"/>
      <c r="Y110" s="7"/>
      <c r="Z110" s="7"/>
      <c r="AA110" s="7"/>
      <c r="AB110" s="8"/>
      <c r="AC110" s="189"/>
      <c r="AD110" s="7"/>
      <c r="AE110" s="7"/>
      <c r="AF110" s="7"/>
      <c r="AG110" s="8"/>
      <c r="AH110" s="189"/>
      <c r="AI110" s="7"/>
      <c r="AJ110" s="7"/>
      <c r="AK110" s="7"/>
      <c r="AL110" s="8"/>
      <c r="AM110" s="189"/>
      <c r="AN110" s="7"/>
      <c r="AO110" s="7"/>
      <c r="AP110" s="7"/>
      <c r="AQ110" s="8"/>
      <c r="AR110" s="72"/>
      <c r="AS110" s="72"/>
      <c r="AT110" s="72"/>
      <c r="AU110" s="72"/>
      <c r="AV110" s="72"/>
      <c r="AW110" s="72"/>
      <c r="AX110" s="72"/>
    </row>
    <row r="111" ht="15.75" customHeight="1">
      <c r="A111" s="72"/>
      <c r="B111" s="77" t="s">
        <v>197</v>
      </c>
      <c r="C111" s="12"/>
      <c r="D111" s="190">
        <f>(D112/(D115-D114)*100)</f>
        <v>97.11538462</v>
      </c>
      <c r="E111" s="2"/>
      <c r="F111" s="2"/>
      <c r="G111" s="2"/>
      <c r="H111" s="12"/>
      <c r="I111" s="190">
        <f>(I112/(I115-I114)*100)</f>
        <v>100</v>
      </c>
      <c r="J111" s="2"/>
      <c r="K111" s="2"/>
      <c r="L111" s="2"/>
      <c r="M111" s="12"/>
      <c r="N111" s="190">
        <f>(N112/(N115-N114)*100)</f>
        <v>100</v>
      </c>
      <c r="O111" s="2"/>
      <c r="P111" s="2"/>
      <c r="Q111" s="2"/>
      <c r="R111" s="12"/>
      <c r="S111" s="190">
        <f>(S112/(S115-S114)*100)</f>
        <v>100</v>
      </c>
      <c r="T111" s="2"/>
      <c r="U111" s="2"/>
      <c r="V111" s="2"/>
      <c r="W111" s="12"/>
      <c r="X111" s="190">
        <f>(X112/(X115-X114)*100)</f>
        <v>100</v>
      </c>
      <c r="Y111" s="2"/>
      <c r="Z111" s="2"/>
      <c r="AA111" s="2"/>
      <c r="AB111" s="12"/>
      <c r="AC111" s="190">
        <f>(AC112/(AC115-AC114)*100)</f>
        <v>100</v>
      </c>
      <c r="AD111" s="2"/>
      <c r="AE111" s="2"/>
      <c r="AF111" s="2"/>
      <c r="AG111" s="12"/>
      <c r="AH111" s="190">
        <f>(AH112/(AH115-AH114)*100)</f>
        <v>98.07692308</v>
      </c>
      <c r="AI111" s="2"/>
      <c r="AJ111" s="2"/>
      <c r="AK111" s="2"/>
      <c r="AL111" s="12"/>
      <c r="AM111" s="190">
        <f>(AM112/(AM115-AM114)*100)</f>
        <v>99.03846154</v>
      </c>
      <c r="AN111" s="2"/>
      <c r="AO111" s="2"/>
      <c r="AP111" s="2"/>
      <c r="AQ111" s="12"/>
      <c r="AR111" s="72"/>
      <c r="AS111" s="72"/>
      <c r="AT111" s="72"/>
      <c r="AU111" s="72"/>
      <c r="AV111" s="72"/>
      <c r="AW111" s="72"/>
      <c r="AX111" s="72"/>
    </row>
    <row r="112" ht="15.75" customHeight="1">
      <c r="A112" s="191"/>
      <c r="B112" s="77" t="s">
        <v>198</v>
      </c>
      <c r="C112" s="12"/>
      <c r="D112" s="78">
        <f>countif(E5:E108,"&gt;=18")</f>
        <v>101</v>
      </c>
      <c r="E112" s="2"/>
      <c r="F112" s="2"/>
      <c r="G112" s="2"/>
      <c r="H112" s="12"/>
      <c r="I112" s="78">
        <f>countif(J5:J108,"&gt;=18")</f>
        <v>104</v>
      </c>
      <c r="J112" s="2"/>
      <c r="K112" s="2"/>
      <c r="L112" s="2"/>
      <c r="M112" s="12"/>
      <c r="N112" s="78">
        <f>countif(O5:O108,"&gt;=18")</f>
        <v>104</v>
      </c>
      <c r="O112" s="2"/>
      <c r="P112" s="2"/>
      <c r="Q112" s="2"/>
      <c r="R112" s="12"/>
      <c r="S112" s="78">
        <f>countif(T5:T108,"&gt;=18")</f>
        <v>104</v>
      </c>
      <c r="T112" s="2"/>
      <c r="U112" s="2"/>
      <c r="V112" s="2"/>
      <c r="W112" s="12"/>
      <c r="X112" s="78">
        <f>countif(Y5:Y108,"&gt;=18")</f>
        <v>104</v>
      </c>
      <c r="Y112" s="2"/>
      <c r="Z112" s="2"/>
      <c r="AA112" s="2"/>
      <c r="AB112" s="12"/>
      <c r="AC112" s="78">
        <f>countif(AD5:AD108,"&gt;=18")</f>
        <v>104</v>
      </c>
      <c r="AD112" s="2"/>
      <c r="AE112" s="2"/>
      <c r="AF112" s="2"/>
      <c r="AG112" s="12"/>
      <c r="AH112" s="78">
        <f>countif(AI5:AI108,"&gt;=18")</f>
        <v>102</v>
      </c>
      <c r="AI112" s="2"/>
      <c r="AJ112" s="2"/>
      <c r="AK112" s="2"/>
      <c r="AL112" s="12"/>
      <c r="AM112" s="78">
        <f>countif(AN5:AN108,"&gt;=18")</f>
        <v>103</v>
      </c>
      <c r="AN112" s="2"/>
      <c r="AO112" s="2"/>
      <c r="AP112" s="2"/>
      <c r="AQ112" s="12"/>
    </row>
    <row r="113" ht="15.75" customHeight="1">
      <c r="A113" s="191"/>
      <c r="B113" s="77" t="s">
        <v>199</v>
      </c>
      <c r="C113" s="12"/>
      <c r="D113" s="78">
        <f>countif(E5:E108,"&lt;18")</f>
        <v>3</v>
      </c>
      <c r="E113" s="2"/>
      <c r="F113" s="2"/>
      <c r="G113" s="2"/>
      <c r="H113" s="79"/>
      <c r="I113" s="78">
        <f>countif(J5:J108,"&lt;18")</f>
        <v>0</v>
      </c>
      <c r="J113" s="2"/>
      <c r="K113" s="2"/>
      <c r="L113" s="2"/>
      <c r="M113" s="79"/>
      <c r="N113" s="78">
        <f>countif(O5:O108,"&lt;18")</f>
        <v>0</v>
      </c>
      <c r="O113" s="2"/>
      <c r="P113" s="2"/>
      <c r="Q113" s="2"/>
      <c r="R113" s="79"/>
      <c r="S113" s="78">
        <f>countif(T5:T108,"&lt;18")</f>
        <v>0</v>
      </c>
      <c r="T113" s="2"/>
      <c r="U113" s="2"/>
      <c r="V113" s="2"/>
      <c r="W113" s="79"/>
      <c r="X113" s="78">
        <f>countif(Y5:Y108,"&lt;18")</f>
        <v>0</v>
      </c>
      <c r="Y113" s="2"/>
      <c r="Z113" s="2"/>
      <c r="AA113" s="2"/>
      <c r="AB113" s="79"/>
      <c r="AC113" s="78">
        <f>countif(AD5:AD108,"&lt;18")</f>
        <v>0</v>
      </c>
      <c r="AD113" s="2"/>
      <c r="AE113" s="2"/>
      <c r="AF113" s="2"/>
      <c r="AG113" s="79"/>
      <c r="AH113" s="78">
        <f>countif(AI5:AI108,"&lt;18")</f>
        <v>2</v>
      </c>
      <c r="AI113" s="2"/>
      <c r="AJ113" s="2"/>
      <c r="AK113" s="2"/>
      <c r="AL113" s="79"/>
      <c r="AM113" s="78">
        <f>countif(AN5:AN108,"&lt;18")</f>
        <v>1</v>
      </c>
      <c r="AN113" s="2"/>
      <c r="AO113" s="2"/>
      <c r="AP113" s="2"/>
      <c r="AQ113" s="79"/>
    </row>
    <row r="114" ht="15.75" customHeight="1">
      <c r="A114" s="191"/>
      <c r="B114" s="192" t="s">
        <v>200</v>
      </c>
      <c r="C114" s="12"/>
      <c r="D114" s="83">
        <f>COUNTIF(E45:E91,"AB")</f>
        <v>0</v>
      </c>
      <c r="E114" s="2"/>
      <c r="F114" s="2"/>
      <c r="G114" s="2"/>
      <c r="H114" s="12"/>
      <c r="I114" s="83">
        <f>COUNTIF(J45:J91,"AB")</f>
        <v>0</v>
      </c>
      <c r="J114" s="2"/>
      <c r="K114" s="2"/>
      <c r="L114" s="2"/>
      <c r="M114" s="12"/>
      <c r="N114" s="83">
        <f>COUNTIF(O45:O91,"AB")</f>
        <v>0</v>
      </c>
      <c r="O114" s="2"/>
      <c r="P114" s="2"/>
      <c r="Q114" s="2"/>
      <c r="R114" s="12"/>
      <c r="S114" s="83">
        <f>COUNTIF(T45:T91,"AB")</f>
        <v>0</v>
      </c>
      <c r="T114" s="2"/>
      <c r="U114" s="2"/>
      <c r="V114" s="2"/>
      <c r="W114" s="12"/>
      <c r="X114" s="83">
        <f>COUNTIF(Y45:Y91,"AB")</f>
        <v>0</v>
      </c>
      <c r="Y114" s="2"/>
      <c r="Z114" s="2"/>
      <c r="AA114" s="2"/>
      <c r="AB114" s="12"/>
      <c r="AC114" s="83">
        <f>COUNTIF(AD45:AD91,"AB")</f>
        <v>0</v>
      </c>
      <c r="AD114" s="2"/>
      <c r="AE114" s="2"/>
      <c r="AF114" s="2"/>
      <c r="AG114" s="12"/>
      <c r="AH114" s="83">
        <f>COUNTIF(AI45:AI91,"AB")</f>
        <v>0</v>
      </c>
      <c r="AI114" s="2"/>
      <c r="AJ114" s="2"/>
      <c r="AK114" s="2"/>
      <c r="AL114" s="12"/>
      <c r="AM114" s="83">
        <f>COUNTIF(AN45:AN91,"AB")</f>
        <v>0</v>
      </c>
      <c r="AN114" s="2"/>
      <c r="AO114" s="2"/>
      <c r="AP114" s="2"/>
      <c r="AQ114" s="12"/>
    </row>
    <row r="115" ht="15.75" customHeight="1">
      <c r="A115" s="191"/>
      <c r="B115" s="77" t="s">
        <v>201</v>
      </c>
      <c r="C115" s="12"/>
      <c r="D115" s="83">
        <f>(D112+D113)+D114</f>
        <v>104</v>
      </c>
      <c r="E115" s="2"/>
      <c r="F115" s="2"/>
      <c r="G115" s="2"/>
      <c r="H115" s="12"/>
      <c r="I115" s="83">
        <f>(I112+I113)+I114</f>
        <v>104</v>
      </c>
      <c r="J115" s="2"/>
      <c r="K115" s="2"/>
      <c r="L115" s="2"/>
      <c r="M115" s="12"/>
      <c r="N115" s="83">
        <f>(N112+N113)+N114</f>
        <v>104</v>
      </c>
      <c r="O115" s="2"/>
      <c r="P115" s="2"/>
      <c r="Q115" s="2"/>
      <c r="R115" s="12"/>
      <c r="S115" s="83">
        <f>(S112+S113)+S114</f>
        <v>104</v>
      </c>
      <c r="T115" s="2"/>
      <c r="U115" s="2"/>
      <c r="V115" s="2"/>
      <c r="W115" s="12"/>
      <c r="X115" s="83">
        <f>(X112+X113)+X114</f>
        <v>104</v>
      </c>
      <c r="Y115" s="2"/>
      <c r="Z115" s="2"/>
      <c r="AA115" s="2"/>
      <c r="AB115" s="12"/>
      <c r="AC115" s="83">
        <f>(AC112+AC113)+AC114</f>
        <v>104</v>
      </c>
      <c r="AD115" s="2"/>
      <c r="AE115" s="2"/>
      <c r="AF115" s="2"/>
      <c r="AG115" s="12"/>
      <c r="AH115" s="83">
        <f>(AH112+AH113)+AH114</f>
        <v>104</v>
      </c>
      <c r="AI115" s="2"/>
      <c r="AJ115" s="2"/>
      <c r="AK115" s="2"/>
      <c r="AL115" s="12"/>
      <c r="AM115" s="83">
        <f>(AM112+AM113)+AM114</f>
        <v>104</v>
      </c>
      <c r="AN115" s="2"/>
      <c r="AO115" s="2"/>
      <c r="AP115" s="2"/>
      <c r="AQ115" s="12"/>
    </row>
    <row r="116" ht="15.75" customHeight="1"/>
    <row r="117" ht="15.75" customHeight="1">
      <c r="A117" s="72"/>
      <c r="B117" s="193" t="s">
        <v>434</v>
      </c>
      <c r="C117" s="86"/>
      <c r="D117" s="86"/>
      <c r="E117" s="87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</row>
    <row r="118" ht="15.75" customHeight="1">
      <c r="A118" s="72"/>
      <c r="B118" s="23"/>
      <c r="C118" s="2"/>
      <c r="D118" s="2"/>
      <c r="E118" s="1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</row>
    <row r="119" ht="15.75" customHeight="1">
      <c r="A119" s="72"/>
      <c r="B119" s="88" t="s">
        <v>203</v>
      </c>
      <c r="C119" s="89">
        <f>COUNTIF(AX5:AX108,"FCD")</f>
        <v>62</v>
      </c>
      <c r="D119" s="2"/>
      <c r="E119" s="1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</row>
    <row r="120" ht="15.75" customHeight="1">
      <c r="A120" s="72"/>
      <c r="B120" s="88" t="s">
        <v>204</v>
      </c>
      <c r="C120" s="89">
        <f>COUNTIF(AX5:AX108,"FC")</f>
        <v>33</v>
      </c>
      <c r="D120" s="2"/>
      <c r="E120" s="1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</row>
    <row r="121" ht="15.75" customHeight="1">
      <c r="A121" s="72"/>
      <c r="B121" s="88" t="s">
        <v>205</v>
      </c>
      <c r="C121" s="89">
        <f>COUNTIF(AX5:AX108,"SC")</f>
        <v>4</v>
      </c>
      <c r="D121" s="2"/>
      <c r="E121" s="1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</row>
    <row r="122" ht="15.75" customHeight="1">
      <c r="A122" s="72"/>
      <c r="B122" s="88" t="s">
        <v>206</v>
      </c>
      <c r="C122" s="89">
        <f>COUNTIF(AX5:AX108,"FAIL")</f>
        <v>5</v>
      </c>
      <c r="D122" s="2"/>
      <c r="E122" s="1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</row>
    <row r="123" ht="15.75" customHeight="1">
      <c r="A123" s="72"/>
      <c r="B123" s="88" t="s">
        <v>207</v>
      </c>
      <c r="C123" s="89">
        <f>C119+C120+C121+C122</f>
        <v>104</v>
      </c>
      <c r="D123" s="2"/>
      <c r="E123" s="1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</row>
    <row r="124" ht="15.75" customHeight="1">
      <c r="A124" s="72"/>
      <c r="B124" s="88" t="s">
        <v>208</v>
      </c>
      <c r="C124" s="90">
        <f>(C119+C120+C121)/C123*100</f>
        <v>95.19230769</v>
      </c>
      <c r="D124" s="2"/>
      <c r="E124" s="1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</row>
    <row r="125" ht="15.75" customHeight="1">
      <c r="A125" s="72"/>
      <c r="B125" s="73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</row>
    <row r="126" ht="15.75" customHeight="1">
      <c r="A126" s="72"/>
      <c r="B126" s="73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</row>
    <row r="127" ht="15.75" customHeight="1">
      <c r="A127" s="72"/>
      <c r="B127" s="73"/>
      <c r="D127" s="72"/>
      <c r="E127" s="72"/>
      <c r="F127" s="72"/>
      <c r="G127" s="72"/>
      <c r="H127" s="72"/>
      <c r="I127" s="91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92"/>
      <c r="AQ127" s="92" t="s">
        <v>210</v>
      </c>
      <c r="AR127" s="72"/>
      <c r="AS127" s="72"/>
      <c r="AT127" s="72"/>
      <c r="AU127" s="72"/>
      <c r="AV127" s="72"/>
      <c r="AW127" s="72"/>
      <c r="AX127" s="72"/>
    </row>
    <row r="128" ht="15.75" customHeight="1">
      <c r="A128" s="72"/>
      <c r="B128" s="73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</row>
    <row r="129" ht="15.75" customHeight="1">
      <c r="A129" s="72"/>
      <c r="B129" s="73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</row>
    <row r="130" ht="15.75" customHeight="1">
      <c r="B130" s="93"/>
    </row>
    <row r="131" ht="15.75" customHeight="1">
      <c r="B131" s="93"/>
    </row>
    <row r="132" ht="15.75" customHeight="1">
      <c r="B132" s="93"/>
    </row>
    <row r="133" ht="15.75" customHeight="1">
      <c r="B133" s="93"/>
    </row>
    <row r="134" ht="15.75" customHeight="1">
      <c r="B134" s="93"/>
    </row>
    <row r="135" ht="15.75" customHeight="1">
      <c r="B135" s="93"/>
    </row>
    <row r="136" ht="15.75" customHeight="1">
      <c r="B136" s="93"/>
    </row>
    <row r="137" ht="15.75" customHeight="1">
      <c r="B137" s="93"/>
    </row>
    <row r="138" ht="15.75" customHeight="1">
      <c r="B138" s="93"/>
    </row>
    <row r="139" ht="15.75" customHeight="1">
      <c r="B139" s="93"/>
    </row>
    <row r="140" ht="15.75" customHeight="1">
      <c r="B140" s="93"/>
    </row>
    <row r="141" ht="15.75" customHeight="1">
      <c r="B141" s="93"/>
    </row>
    <row r="142" ht="15.75" customHeight="1">
      <c r="B142" s="93"/>
    </row>
    <row r="143" ht="15.75" customHeight="1">
      <c r="B143" s="93"/>
    </row>
    <row r="144" ht="15.75" customHeight="1">
      <c r="B144" s="93"/>
    </row>
    <row r="145" ht="15.75" customHeight="1">
      <c r="B145" s="93"/>
    </row>
    <row r="146" ht="15.75" customHeight="1">
      <c r="B146" s="93"/>
    </row>
    <row r="147" ht="15.75" customHeight="1">
      <c r="B147" s="93"/>
    </row>
    <row r="148" ht="15.75" customHeight="1">
      <c r="B148" s="93"/>
    </row>
    <row r="149" ht="15.75" customHeight="1">
      <c r="B149" s="93"/>
    </row>
    <row r="150" ht="15.75" customHeight="1">
      <c r="B150" s="93"/>
    </row>
    <row r="151" ht="15.75" customHeight="1">
      <c r="B151" s="93"/>
    </row>
    <row r="152" ht="15.75" customHeight="1">
      <c r="B152" s="93"/>
    </row>
    <row r="153" ht="15.75" customHeight="1">
      <c r="B153" s="93"/>
    </row>
    <row r="154" ht="15.75" customHeight="1">
      <c r="B154" s="93"/>
    </row>
    <row r="155" ht="15.75" customHeight="1">
      <c r="B155" s="93"/>
    </row>
    <row r="156" ht="15.75" customHeight="1">
      <c r="B156" s="93"/>
    </row>
    <row r="157" ht="15.75" customHeight="1">
      <c r="B157" s="93"/>
    </row>
    <row r="158" ht="15.75" customHeight="1">
      <c r="B158" s="93"/>
    </row>
    <row r="159" ht="15.75" customHeight="1">
      <c r="B159" s="93"/>
    </row>
    <row r="160" ht="15.75" customHeight="1">
      <c r="B160" s="93"/>
    </row>
    <row r="161" ht="15.75" customHeight="1">
      <c r="B161" s="93"/>
    </row>
    <row r="162" ht="15.75" customHeight="1">
      <c r="B162" s="93"/>
    </row>
    <row r="163" ht="15.75" customHeight="1">
      <c r="B163" s="93"/>
    </row>
    <row r="164" ht="15.75" customHeight="1">
      <c r="B164" s="93"/>
    </row>
    <row r="165" ht="15.75" customHeight="1">
      <c r="B165" s="93"/>
    </row>
    <row r="166" ht="15.75" customHeight="1">
      <c r="B166" s="93"/>
    </row>
    <row r="167" ht="15.75" customHeight="1">
      <c r="B167" s="93"/>
    </row>
    <row r="168" ht="15.75" customHeight="1">
      <c r="B168" s="93"/>
    </row>
    <row r="169" ht="15.75" customHeight="1">
      <c r="B169" s="93"/>
    </row>
    <row r="170" ht="15.75" customHeight="1">
      <c r="B170" s="93"/>
    </row>
    <row r="171" ht="15.75" customHeight="1">
      <c r="B171" s="93"/>
    </row>
    <row r="172" ht="15.75" customHeight="1">
      <c r="B172" s="93"/>
    </row>
    <row r="173" ht="15.75" customHeight="1">
      <c r="B173" s="93"/>
    </row>
    <row r="174" ht="15.75" customHeight="1">
      <c r="B174" s="93"/>
    </row>
    <row r="175" ht="15.75" customHeight="1">
      <c r="B175" s="93"/>
    </row>
    <row r="176" ht="15.75" customHeight="1">
      <c r="B176" s="93"/>
    </row>
    <row r="177" ht="15.75" customHeight="1">
      <c r="B177" s="93"/>
    </row>
    <row r="178" ht="15.75" customHeight="1">
      <c r="B178" s="93"/>
    </row>
    <row r="179" ht="15.75" customHeight="1">
      <c r="B179" s="93"/>
    </row>
    <row r="180" ht="15.75" customHeight="1">
      <c r="B180" s="93"/>
    </row>
    <row r="181" ht="15.75" customHeight="1">
      <c r="B181" s="93"/>
    </row>
    <row r="182" ht="15.75" customHeight="1">
      <c r="B182" s="93"/>
    </row>
    <row r="183" ht="15.75" customHeight="1">
      <c r="B183" s="93"/>
    </row>
    <row r="184" ht="15.75" customHeight="1">
      <c r="B184" s="93"/>
    </row>
    <row r="185" ht="15.75" customHeight="1">
      <c r="B185" s="93"/>
    </row>
    <row r="186" ht="15.75" customHeight="1">
      <c r="B186" s="93"/>
    </row>
    <row r="187" ht="15.75" customHeight="1">
      <c r="B187" s="93"/>
    </row>
    <row r="188" ht="15.75" customHeight="1">
      <c r="B188" s="93"/>
    </row>
    <row r="189" ht="15.75" customHeight="1">
      <c r="B189" s="93"/>
    </row>
    <row r="190" ht="15.75" customHeight="1">
      <c r="B190" s="93"/>
    </row>
    <row r="191" ht="15.75" customHeight="1">
      <c r="B191" s="93"/>
    </row>
    <row r="192" ht="15.75" customHeight="1">
      <c r="B192" s="93"/>
    </row>
    <row r="193" ht="15.75" customHeight="1">
      <c r="B193" s="93"/>
    </row>
    <row r="194" ht="15.75" customHeight="1">
      <c r="B194" s="93"/>
    </row>
    <row r="195" ht="15.75" customHeight="1">
      <c r="B195" s="93"/>
    </row>
    <row r="196" ht="15.75" customHeight="1">
      <c r="B196" s="93"/>
    </row>
    <row r="197" ht="15.75" customHeight="1">
      <c r="B197" s="93"/>
    </row>
    <row r="198" ht="15.75" customHeight="1">
      <c r="B198" s="93"/>
    </row>
    <row r="199" ht="15.75" customHeight="1">
      <c r="B199" s="93"/>
    </row>
    <row r="200" ht="15.75" customHeight="1">
      <c r="B200" s="93"/>
    </row>
    <row r="201" ht="15.75" customHeight="1">
      <c r="B201" s="93"/>
    </row>
    <row r="202" ht="15.75" customHeight="1">
      <c r="B202" s="93"/>
    </row>
    <row r="203" ht="15.75" customHeight="1">
      <c r="B203" s="93"/>
    </row>
    <row r="204" ht="15.75" customHeight="1">
      <c r="B204" s="93"/>
    </row>
    <row r="205" ht="15.75" customHeight="1">
      <c r="B205" s="93"/>
    </row>
    <row r="206" ht="15.75" customHeight="1">
      <c r="B206" s="93"/>
    </row>
    <row r="207" ht="15.75" customHeight="1">
      <c r="B207" s="93"/>
    </row>
    <row r="208" ht="15.75" customHeight="1">
      <c r="B208" s="93"/>
    </row>
    <row r="209" ht="15.75" customHeight="1">
      <c r="B209" s="93"/>
    </row>
    <row r="210" ht="15.75" customHeight="1">
      <c r="B210" s="93"/>
    </row>
    <row r="211" ht="15.75" customHeight="1">
      <c r="B211" s="93"/>
    </row>
    <row r="212" ht="15.75" customHeight="1">
      <c r="B212" s="93"/>
    </row>
    <row r="213" ht="15.75" customHeight="1">
      <c r="B213" s="93"/>
    </row>
    <row r="214" ht="15.75" customHeight="1">
      <c r="B214" s="93"/>
    </row>
    <row r="215" ht="15.75" customHeight="1">
      <c r="B215" s="93"/>
    </row>
    <row r="216" ht="15.75" customHeight="1">
      <c r="B216" s="93"/>
    </row>
    <row r="217" ht="15.75" customHeight="1">
      <c r="B217" s="93"/>
    </row>
    <row r="218" ht="15.75" customHeight="1">
      <c r="B218" s="93"/>
    </row>
    <row r="219" ht="15.75" customHeight="1">
      <c r="B219" s="93"/>
    </row>
    <row r="220" ht="15.75" customHeight="1">
      <c r="B220" s="93"/>
    </row>
    <row r="221" ht="15.75" customHeight="1">
      <c r="B221" s="93"/>
    </row>
    <row r="222" ht="15.75" customHeight="1">
      <c r="B222" s="93"/>
    </row>
    <row r="223" ht="15.75" customHeight="1">
      <c r="B223" s="93"/>
    </row>
    <row r="224" ht="15.75" customHeight="1">
      <c r="B224" s="93"/>
    </row>
    <row r="225" ht="15.75" customHeight="1">
      <c r="B225" s="93"/>
    </row>
    <row r="226" ht="15.75" customHeight="1">
      <c r="B226" s="93"/>
    </row>
    <row r="227" ht="15.75" customHeight="1">
      <c r="B227" s="93"/>
    </row>
    <row r="228" ht="15.75" customHeight="1">
      <c r="B228" s="93"/>
    </row>
    <row r="229" ht="15.75" customHeight="1">
      <c r="B229" s="93"/>
    </row>
    <row r="230" ht="15.75" customHeight="1">
      <c r="B230" s="93"/>
    </row>
    <row r="231" ht="15.75" customHeight="1">
      <c r="B231" s="93"/>
    </row>
    <row r="232" ht="15.75" customHeight="1">
      <c r="B232" s="93"/>
    </row>
    <row r="233" ht="15.75" customHeight="1">
      <c r="B233" s="93"/>
    </row>
    <row r="234" ht="15.75" customHeight="1">
      <c r="B234" s="93"/>
    </row>
    <row r="235" ht="15.75" customHeight="1">
      <c r="B235" s="93"/>
    </row>
    <row r="236" ht="15.75" customHeight="1">
      <c r="B236" s="93"/>
    </row>
    <row r="237" ht="15.75" customHeight="1">
      <c r="B237" s="93"/>
    </row>
    <row r="238" ht="15.75" customHeight="1">
      <c r="B238" s="93"/>
    </row>
    <row r="239" ht="15.75" customHeight="1">
      <c r="B239" s="93"/>
    </row>
    <row r="240" ht="15.75" customHeight="1">
      <c r="B240" s="93"/>
    </row>
    <row r="241" ht="15.75" customHeight="1">
      <c r="B241" s="93"/>
    </row>
    <row r="242" ht="15.75" customHeight="1">
      <c r="B242" s="93"/>
    </row>
    <row r="243" ht="15.75" customHeight="1">
      <c r="B243" s="93"/>
    </row>
    <row r="244" ht="15.75" customHeight="1">
      <c r="B244" s="93"/>
    </row>
    <row r="245" ht="15.75" customHeight="1">
      <c r="B245" s="93"/>
    </row>
    <row r="246" ht="15.75" customHeight="1">
      <c r="B246" s="93"/>
    </row>
    <row r="247" ht="15.75" customHeight="1">
      <c r="B247" s="93"/>
    </row>
    <row r="248" ht="15.75" customHeight="1">
      <c r="B248" s="93"/>
    </row>
    <row r="249" ht="15.75" customHeight="1">
      <c r="B249" s="93"/>
    </row>
    <row r="250" ht="15.75" customHeight="1">
      <c r="B250" s="93"/>
    </row>
    <row r="251" ht="15.75" customHeight="1">
      <c r="B251" s="93"/>
    </row>
    <row r="252" ht="15.75" customHeight="1">
      <c r="B252" s="93"/>
    </row>
    <row r="253" ht="15.75" customHeight="1">
      <c r="B253" s="93"/>
    </row>
    <row r="254" ht="15.75" customHeight="1">
      <c r="B254" s="93"/>
    </row>
    <row r="255" ht="15.75" customHeight="1">
      <c r="B255" s="93"/>
    </row>
    <row r="256" ht="15.75" customHeight="1">
      <c r="B256" s="93"/>
    </row>
    <row r="257" ht="15.75" customHeight="1">
      <c r="B257" s="93"/>
    </row>
    <row r="258" ht="15.75" customHeight="1">
      <c r="B258" s="93"/>
    </row>
    <row r="259" ht="15.75" customHeight="1">
      <c r="B259" s="93"/>
    </row>
    <row r="260" ht="15.75" customHeight="1">
      <c r="B260" s="93"/>
    </row>
    <row r="261" ht="15.75" customHeight="1">
      <c r="B261" s="93"/>
    </row>
    <row r="262" ht="15.75" customHeight="1">
      <c r="B262" s="93"/>
    </row>
    <row r="263" ht="15.75" customHeight="1">
      <c r="B263" s="93"/>
    </row>
    <row r="264" ht="15.75" customHeight="1">
      <c r="B264" s="93"/>
    </row>
    <row r="265" ht="15.75" customHeight="1">
      <c r="B265" s="93"/>
    </row>
    <row r="266" ht="15.75" customHeight="1">
      <c r="B266" s="93"/>
    </row>
    <row r="267" ht="15.75" customHeight="1">
      <c r="B267" s="93"/>
    </row>
    <row r="268" ht="15.75" customHeight="1">
      <c r="B268" s="93"/>
    </row>
    <row r="269" ht="15.75" customHeight="1">
      <c r="B269" s="93"/>
    </row>
    <row r="270" ht="15.75" customHeight="1">
      <c r="B270" s="93"/>
    </row>
    <row r="271" ht="15.75" customHeight="1">
      <c r="B271" s="93"/>
    </row>
    <row r="272" ht="15.75" customHeight="1">
      <c r="B272" s="93"/>
    </row>
    <row r="273" ht="15.75" customHeight="1">
      <c r="B273" s="93"/>
    </row>
    <row r="274" ht="15.75" customHeight="1">
      <c r="B274" s="93"/>
    </row>
    <row r="275" ht="15.75" customHeight="1">
      <c r="B275" s="93"/>
    </row>
    <row r="276" ht="15.75" customHeight="1">
      <c r="B276" s="93"/>
    </row>
    <row r="277" ht="15.75" customHeight="1">
      <c r="B277" s="93"/>
    </row>
    <row r="278" ht="15.75" customHeight="1">
      <c r="B278" s="93"/>
    </row>
    <row r="279" ht="15.75" customHeight="1">
      <c r="B279" s="93"/>
    </row>
    <row r="280" ht="15.75" customHeight="1">
      <c r="B280" s="93"/>
    </row>
    <row r="281" ht="15.75" customHeight="1">
      <c r="B281" s="93"/>
    </row>
    <row r="282" ht="15.75" customHeight="1">
      <c r="B282" s="93"/>
    </row>
    <row r="283" ht="15.75" customHeight="1">
      <c r="B283" s="93"/>
    </row>
    <row r="284" ht="15.75" customHeight="1">
      <c r="B284" s="93"/>
    </row>
    <row r="285" ht="15.75" customHeight="1">
      <c r="B285" s="93"/>
    </row>
    <row r="286" ht="15.75" customHeight="1">
      <c r="B286" s="93"/>
    </row>
    <row r="287" ht="15.75" customHeight="1">
      <c r="B287" s="93"/>
    </row>
    <row r="288" ht="15.75" customHeight="1">
      <c r="B288" s="93"/>
    </row>
    <row r="289" ht="15.75" customHeight="1">
      <c r="B289" s="93"/>
    </row>
    <row r="290" ht="15.75" customHeight="1">
      <c r="B290" s="93"/>
    </row>
    <row r="291" ht="15.75" customHeight="1">
      <c r="B291" s="93"/>
    </row>
    <row r="292" ht="15.75" customHeight="1">
      <c r="B292" s="93"/>
    </row>
    <row r="293" ht="15.75" customHeight="1">
      <c r="B293" s="93"/>
    </row>
    <row r="294" ht="15.75" customHeight="1">
      <c r="B294" s="93"/>
    </row>
    <row r="295" ht="15.75" customHeight="1">
      <c r="B295" s="93"/>
    </row>
    <row r="296" ht="15.75" customHeight="1">
      <c r="B296" s="93"/>
    </row>
    <row r="297" ht="15.75" customHeight="1">
      <c r="B297" s="93"/>
    </row>
    <row r="298" ht="15.75" customHeight="1">
      <c r="B298" s="93"/>
    </row>
    <row r="299" ht="15.75" customHeight="1">
      <c r="B299" s="93"/>
    </row>
    <row r="300" ht="15.75" customHeight="1">
      <c r="B300" s="93"/>
    </row>
    <row r="301" ht="15.75" customHeight="1">
      <c r="B301" s="93"/>
    </row>
    <row r="302" ht="15.75" customHeight="1">
      <c r="B302" s="93"/>
    </row>
    <row r="303" ht="15.75" customHeight="1">
      <c r="B303" s="93"/>
    </row>
    <row r="304" ht="15.75" customHeight="1">
      <c r="B304" s="93"/>
    </row>
    <row r="305" ht="15.75" customHeight="1">
      <c r="B305" s="93"/>
    </row>
    <row r="306" ht="15.75" customHeight="1">
      <c r="B306" s="93"/>
    </row>
    <row r="307" ht="15.75" customHeight="1">
      <c r="B307" s="93"/>
    </row>
    <row r="308" ht="15.75" customHeight="1">
      <c r="B308" s="93"/>
    </row>
    <row r="309" ht="15.75" customHeight="1">
      <c r="B309" s="93"/>
    </row>
    <row r="310" ht="15.75" customHeight="1">
      <c r="B310" s="93"/>
    </row>
    <row r="311" ht="15.75" customHeight="1">
      <c r="B311" s="93"/>
    </row>
    <row r="312" ht="15.75" customHeight="1">
      <c r="B312" s="93"/>
    </row>
    <row r="313" ht="15.75" customHeight="1">
      <c r="B313" s="93"/>
    </row>
    <row r="314" ht="15.75" customHeight="1">
      <c r="B314" s="93"/>
    </row>
    <row r="315" ht="15.75" customHeight="1">
      <c r="B315" s="93"/>
    </row>
    <row r="316" ht="15.75" customHeight="1">
      <c r="B316" s="93"/>
    </row>
    <row r="317" ht="15.75" customHeight="1">
      <c r="B317" s="93"/>
    </row>
    <row r="318" ht="15.75" customHeight="1">
      <c r="B318" s="93"/>
    </row>
    <row r="319" ht="15.75" customHeight="1">
      <c r="B319" s="93"/>
    </row>
    <row r="320" ht="15.75" customHeight="1">
      <c r="B320" s="93"/>
    </row>
    <row r="321" ht="15.75" customHeight="1">
      <c r="B321" s="93"/>
    </row>
    <row r="322" ht="15.75" customHeight="1">
      <c r="B322" s="93"/>
    </row>
    <row r="323" ht="15.75" customHeight="1">
      <c r="B323" s="93"/>
    </row>
    <row r="324" ht="15.75" customHeight="1">
      <c r="B324" s="93"/>
    </row>
    <row r="325" ht="15.75" customHeight="1">
      <c r="B325" s="93"/>
    </row>
    <row r="326" ht="15.75" customHeight="1">
      <c r="B326" s="93"/>
    </row>
    <row r="327" ht="15.75" customHeight="1">
      <c r="B327" s="9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9">
    <mergeCell ref="AM2:AQ2"/>
    <mergeCell ref="AR2:AR4"/>
    <mergeCell ref="AM3:AQ3"/>
    <mergeCell ref="X3:AB3"/>
    <mergeCell ref="AC3:AG3"/>
    <mergeCell ref="A1:AX1"/>
    <mergeCell ref="A2:A4"/>
    <mergeCell ref="B2:B4"/>
    <mergeCell ref="C2:C4"/>
    <mergeCell ref="D2:H2"/>
    <mergeCell ref="I2:M2"/>
    <mergeCell ref="N2:R2"/>
    <mergeCell ref="AH3:AL3"/>
    <mergeCell ref="N3:R3"/>
    <mergeCell ref="S3:W3"/>
    <mergeCell ref="D3:H3"/>
    <mergeCell ref="I3:M3"/>
    <mergeCell ref="B110:C110"/>
    <mergeCell ref="D110:H110"/>
    <mergeCell ref="I110:M110"/>
    <mergeCell ref="N110:R110"/>
    <mergeCell ref="S110:W110"/>
    <mergeCell ref="I113:M113"/>
    <mergeCell ref="N113:R113"/>
    <mergeCell ref="B112:C112"/>
    <mergeCell ref="D112:H112"/>
    <mergeCell ref="I112:M112"/>
    <mergeCell ref="N112:R112"/>
    <mergeCell ref="S112:W112"/>
    <mergeCell ref="D113:H113"/>
    <mergeCell ref="S113:W113"/>
    <mergeCell ref="N115:R115"/>
    <mergeCell ref="S115:W115"/>
    <mergeCell ref="B113:C113"/>
    <mergeCell ref="B114:C114"/>
    <mergeCell ref="D114:H114"/>
    <mergeCell ref="I114:M114"/>
    <mergeCell ref="N114:R114"/>
    <mergeCell ref="S114:W114"/>
    <mergeCell ref="B115:C115"/>
    <mergeCell ref="C123:E123"/>
    <mergeCell ref="C124:E124"/>
    <mergeCell ref="D115:H115"/>
    <mergeCell ref="I115:M115"/>
    <mergeCell ref="B117:E118"/>
    <mergeCell ref="C119:E119"/>
    <mergeCell ref="C120:E120"/>
    <mergeCell ref="C121:E121"/>
    <mergeCell ref="C122:E122"/>
    <mergeCell ref="AC113:AG113"/>
    <mergeCell ref="AH113:AL113"/>
    <mergeCell ref="AH111:AL111"/>
    <mergeCell ref="AM111:AQ111"/>
    <mergeCell ref="X112:AB112"/>
    <mergeCell ref="AC112:AG112"/>
    <mergeCell ref="AH112:AL112"/>
    <mergeCell ref="AM112:AQ112"/>
    <mergeCell ref="AM113:AQ113"/>
    <mergeCell ref="AH115:AL115"/>
    <mergeCell ref="AM115:AQ115"/>
    <mergeCell ref="A116:AX116"/>
    <mergeCell ref="X113:AB113"/>
    <mergeCell ref="X114:AB114"/>
    <mergeCell ref="AC114:AG114"/>
    <mergeCell ref="AH114:AL114"/>
    <mergeCell ref="AM114:AQ114"/>
    <mergeCell ref="X115:AB115"/>
    <mergeCell ref="AC115:AG115"/>
    <mergeCell ref="S2:W2"/>
    <mergeCell ref="X2:AB2"/>
    <mergeCell ref="AC2:AG2"/>
    <mergeCell ref="AH2:AL2"/>
    <mergeCell ref="AS2:AS4"/>
    <mergeCell ref="AT2:AT4"/>
    <mergeCell ref="AU2:AU4"/>
    <mergeCell ref="AV2:AV4"/>
    <mergeCell ref="AW2:AW4"/>
    <mergeCell ref="AX2:AX4"/>
    <mergeCell ref="X110:AB110"/>
    <mergeCell ref="AC110:AG110"/>
    <mergeCell ref="AH110:AL110"/>
    <mergeCell ref="AM110:AQ110"/>
    <mergeCell ref="B111:C111"/>
    <mergeCell ref="D111:H111"/>
    <mergeCell ref="I111:M111"/>
    <mergeCell ref="N111:R111"/>
    <mergeCell ref="S111:W111"/>
    <mergeCell ref="X111:AB111"/>
    <mergeCell ref="AC111:AG111"/>
  </mergeCells>
  <conditionalFormatting sqref="AX5:AX108">
    <cfRule type="containsText" dxfId="0" priority="1" operator="containsText" text="FAIL">
      <formula>NOT(ISERROR(SEARCH(("FAIL"),(AX5))))</formula>
    </cfRule>
  </conditionalFormatting>
  <hyperlinks>
    <hyperlink r:id="rId1" ref="A2"/>
  </hyperlinks>
  <printOptions gridLines="1" horizontalCentered="1"/>
  <pageMargins bottom="0.1" footer="0.0" header="0.0" left="0.1" right="0.1" top="0.1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2.63"/>
    <col customWidth="1" min="3" max="3" width="29.0"/>
    <col customWidth="1" min="4" max="4" width="5.25"/>
    <col customWidth="1" min="5" max="5" width="4.25"/>
    <col customWidth="1" min="6" max="6" width="5.25"/>
    <col customWidth="1" min="7" max="8" width="4.75"/>
    <col customWidth="1" min="9" max="9" width="5.63"/>
    <col customWidth="1" min="10" max="10" width="4.88"/>
    <col customWidth="1" min="11" max="11" width="4.5"/>
    <col customWidth="1" min="12" max="12" width="4.13"/>
    <col customWidth="1" min="13" max="13" width="5.88"/>
    <col customWidth="1" min="14" max="14" width="5.25"/>
    <col customWidth="1" min="15" max="15" width="5.13"/>
    <col customWidth="1" min="16" max="16" width="4.88"/>
    <col customWidth="1" min="17" max="17" width="4.75"/>
    <col customWidth="1" min="18" max="19" width="5.0"/>
    <col customWidth="1" min="20" max="20" width="5.63"/>
    <col customWidth="1" min="21" max="21" width="5.38"/>
    <col customWidth="1" min="22" max="22" width="5.13"/>
    <col customWidth="1" min="23" max="23" width="4.75"/>
    <col customWidth="1" min="24" max="24" width="5.25"/>
    <col customWidth="1" min="25" max="25" width="5.13"/>
    <col customWidth="1" min="26" max="26" width="5.38"/>
    <col customWidth="1" min="27" max="27" width="4.0"/>
    <col customWidth="1" min="28" max="28" width="4.75"/>
    <col customWidth="1" min="29" max="29" width="4.63"/>
    <col customWidth="1" min="30" max="30" width="4.88"/>
    <col customWidth="1" min="31" max="32" width="4.75"/>
    <col customWidth="1" min="33" max="33" width="4.13"/>
    <col customWidth="1" min="34" max="35" width="5.5"/>
    <col customWidth="1" min="36" max="37" width="4.88"/>
    <col customWidth="1" min="38" max="38" width="6.25"/>
    <col customWidth="1" min="39" max="39" width="4.75"/>
    <col customWidth="1" min="40" max="41" width="5.13"/>
    <col customWidth="1" min="42" max="42" width="4.75"/>
    <col customWidth="1" min="43" max="43" width="5.75"/>
    <col customWidth="1" min="44" max="44" width="8.13"/>
    <col customWidth="1" min="45" max="45" width="7.75"/>
    <col customWidth="1" min="46" max="46" width="6.63"/>
    <col customWidth="1" min="47" max="47" width="8.13"/>
    <col customWidth="1" hidden="1" min="48" max="48" width="7.63"/>
    <col customWidth="1" hidden="1" min="49" max="49" width="8.0"/>
    <col customWidth="1" min="50" max="50" width="8.75"/>
  </cols>
  <sheetData>
    <row r="1">
      <c r="A1" s="194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95" t="s">
        <v>1</v>
      </c>
      <c r="B2" s="195" t="s">
        <v>2</v>
      </c>
      <c r="C2" s="100" t="s">
        <v>3</v>
      </c>
      <c r="D2" s="196" t="s">
        <v>436</v>
      </c>
      <c r="E2" s="2"/>
      <c r="F2" s="2"/>
      <c r="G2" s="2"/>
      <c r="H2" s="12"/>
      <c r="I2" s="197" t="s">
        <v>5</v>
      </c>
      <c r="J2" s="2"/>
      <c r="K2" s="2"/>
      <c r="L2" s="2"/>
      <c r="M2" s="12"/>
      <c r="N2" s="198" t="s">
        <v>437</v>
      </c>
      <c r="O2" s="2"/>
      <c r="P2" s="2"/>
      <c r="Q2" s="2"/>
      <c r="R2" s="12"/>
      <c r="S2" s="198" t="s">
        <v>438</v>
      </c>
      <c r="T2" s="2"/>
      <c r="U2" s="2"/>
      <c r="V2" s="2"/>
      <c r="W2" s="12"/>
      <c r="X2" s="198" t="s">
        <v>8</v>
      </c>
      <c r="Y2" s="2"/>
      <c r="Z2" s="2"/>
      <c r="AA2" s="2"/>
      <c r="AB2" s="12"/>
      <c r="AC2" s="198" t="s">
        <v>9</v>
      </c>
      <c r="AD2" s="2"/>
      <c r="AE2" s="2"/>
      <c r="AF2" s="2"/>
      <c r="AG2" s="12"/>
      <c r="AH2" s="199" t="s">
        <v>439</v>
      </c>
      <c r="AI2" s="2"/>
      <c r="AJ2" s="2"/>
      <c r="AK2" s="2"/>
      <c r="AL2" s="12"/>
      <c r="AM2" s="198" t="s">
        <v>11</v>
      </c>
      <c r="AN2" s="2"/>
      <c r="AO2" s="2"/>
      <c r="AP2" s="2"/>
      <c r="AQ2" s="12"/>
      <c r="AR2" s="100" t="s">
        <v>12</v>
      </c>
      <c r="AS2" s="200" t="s">
        <v>13</v>
      </c>
      <c r="AT2" s="101" t="s">
        <v>14</v>
      </c>
      <c r="AU2" s="101" t="s">
        <v>15</v>
      </c>
      <c r="AV2" s="100"/>
      <c r="AW2" s="100"/>
      <c r="AX2" s="100" t="s">
        <v>16</v>
      </c>
    </row>
    <row r="3" ht="15.75" customHeight="1">
      <c r="A3" s="15"/>
      <c r="B3" s="18"/>
      <c r="C3" s="18"/>
      <c r="D3" s="78" t="s">
        <v>440</v>
      </c>
      <c r="E3" s="2"/>
      <c r="F3" s="2"/>
      <c r="G3" s="2"/>
      <c r="H3" s="12"/>
      <c r="I3" s="78" t="s">
        <v>441</v>
      </c>
      <c r="J3" s="2"/>
      <c r="K3" s="2"/>
      <c r="L3" s="2"/>
      <c r="M3" s="12"/>
      <c r="N3" s="78" t="s">
        <v>442</v>
      </c>
      <c r="O3" s="2"/>
      <c r="P3" s="2"/>
      <c r="Q3" s="2"/>
      <c r="R3" s="12"/>
      <c r="S3" s="78" t="s">
        <v>443</v>
      </c>
      <c r="T3" s="2"/>
      <c r="U3" s="2"/>
      <c r="V3" s="2"/>
      <c r="W3" s="12"/>
      <c r="X3" s="78" t="s">
        <v>444</v>
      </c>
      <c r="Y3" s="2"/>
      <c r="Z3" s="2"/>
      <c r="AA3" s="2"/>
      <c r="AB3" s="12"/>
      <c r="AC3" s="78" t="s">
        <v>445</v>
      </c>
      <c r="AD3" s="2"/>
      <c r="AE3" s="2"/>
      <c r="AF3" s="2"/>
      <c r="AG3" s="12"/>
      <c r="AH3" s="78" t="s">
        <v>446</v>
      </c>
      <c r="AI3" s="2"/>
      <c r="AJ3" s="2"/>
      <c r="AK3" s="2"/>
      <c r="AL3" s="12"/>
      <c r="AM3" s="78" t="s">
        <v>447</v>
      </c>
      <c r="AN3" s="2"/>
      <c r="AO3" s="2"/>
      <c r="AP3" s="2"/>
      <c r="AQ3" s="12"/>
      <c r="AR3" s="18"/>
      <c r="AS3" s="18"/>
      <c r="AT3" s="18"/>
      <c r="AU3" s="18"/>
      <c r="AV3" s="18"/>
      <c r="AW3" s="18"/>
      <c r="AX3" s="18"/>
    </row>
    <row r="4" ht="15.75" customHeight="1">
      <c r="A4" s="22"/>
      <c r="B4" s="12"/>
      <c r="C4" s="12"/>
      <c r="D4" s="201" t="s">
        <v>24</v>
      </c>
      <c r="E4" s="201" t="s">
        <v>25</v>
      </c>
      <c r="F4" s="201" t="s">
        <v>26</v>
      </c>
      <c r="G4" s="202" t="s">
        <v>27</v>
      </c>
      <c r="H4" s="202" t="s">
        <v>14</v>
      </c>
      <c r="I4" s="203" t="s">
        <v>24</v>
      </c>
      <c r="J4" s="203" t="s">
        <v>25</v>
      </c>
      <c r="K4" s="203" t="s">
        <v>26</v>
      </c>
      <c r="L4" s="202" t="s">
        <v>27</v>
      </c>
      <c r="M4" s="202" t="s">
        <v>14</v>
      </c>
      <c r="N4" s="203" t="s">
        <v>24</v>
      </c>
      <c r="O4" s="203" t="s">
        <v>25</v>
      </c>
      <c r="P4" s="203" t="s">
        <v>26</v>
      </c>
      <c r="Q4" s="202" t="s">
        <v>27</v>
      </c>
      <c r="R4" s="202" t="s">
        <v>14</v>
      </c>
      <c r="S4" s="203" t="s">
        <v>24</v>
      </c>
      <c r="T4" s="203" t="s">
        <v>25</v>
      </c>
      <c r="U4" s="203" t="s">
        <v>26</v>
      </c>
      <c r="V4" s="202" t="s">
        <v>27</v>
      </c>
      <c r="W4" s="202" t="s">
        <v>14</v>
      </c>
      <c r="X4" s="201" t="s">
        <v>24</v>
      </c>
      <c r="Y4" s="201" t="s">
        <v>25</v>
      </c>
      <c r="Z4" s="201" t="s">
        <v>26</v>
      </c>
      <c r="AA4" s="202" t="s">
        <v>27</v>
      </c>
      <c r="AB4" s="202" t="s">
        <v>14</v>
      </c>
      <c r="AC4" s="203" t="s">
        <v>24</v>
      </c>
      <c r="AD4" s="203" t="s">
        <v>25</v>
      </c>
      <c r="AE4" s="203" t="s">
        <v>26</v>
      </c>
      <c r="AF4" s="202" t="s">
        <v>27</v>
      </c>
      <c r="AG4" s="202" t="s">
        <v>14</v>
      </c>
      <c r="AH4" s="203" t="s">
        <v>24</v>
      </c>
      <c r="AI4" s="203" t="s">
        <v>25</v>
      </c>
      <c r="AJ4" s="203" t="s">
        <v>26</v>
      </c>
      <c r="AK4" s="202" t="s">
        <v>27</v>
      </c>
      <c r="AL4" s="202" t="s">
        <v>14</v>
      </c>
      <c r="AM4" s="203" t="s">
        <v>24</v>
      </c>
      <c r="AN4" s="203" t="s">
        <v>25</v>
      </c>
      <c r="AO4" s="203" t="s">
        <v>26</v>
      </c>
      <c r="AP4" s="202" t="s">
        <v>27</v>
      </c>
      <c r="AQ4" s="202" t="s">
        <v>14</v>
      </c>
      <c r="AR4" s="12"/>
      <c r="AS4" s="12"/>
      <c r="AT4" s="12"/>
      <c r="AU4" s="12"/>
      <c r="AV4" s="12"/>
      <c r="AW4" s="12"/>
      <c r="AX4" s="12"/>
    </row>
    <row r="5" ht="15.75" customHeight="1">
      <c r="A5" s="27">
        <v>1.0</v>
      </c>
      <c r="B5" s="204" t="s">
        <v>226</v>
      </c>
      <c r="C5" s="205" t="s">
        <v>227</v>
      </c>
      <c r="D5" s="206">
        <v>43.0</v>
      </c>
      <c r="E5" s="207">
        <v>45.0</v>
      </c>
      <c r="F5" s="207">
        <f t="shared" ref="F5:F108" si="1">SUM(D5+E5)</f>
        <v>88</v>
      </c>
      <c r="G5" s="208" t="str">
        <f t="shared" ref="G5:G19" si="2">if(F5&gt;=90,"10",if(F5&gt;=80,"9",if(F5&gt;=70,"8",if(F5&gt;=60,"7",if(F5&gt;=55,"6",if(F5&gt;=50,"5",if(F5&gt;=40,"4",if(F5&lt;40,"0"))))))))</f>
        <v>9</v>
      </c>
      <c r="H5" s="209">
        <f t="shared" ref="H5:H108" si="3">G5*4</f>
        <v>36</v>
      </c>
      <c r="I5" s="207">
        <v>41.0</v>
      </c>
      <c r="J5" s="207">
        <v>27.0</v>
      </c>
      <c r="K5" s="207">
        <f t="shared" ref="K5:K108" si="4">sum(I5:J5)</f>
        <v>68</v>
      </c>
      <c r="L5" s="210" t="str">
        <f t="shared" ref="L5:L22" si="5">if(K5&gt;=90,"10",if(K5&gt;=80,"9",if(K5&gt;=70,"8",if(K5&gt;=60,"7",if(K5&gt;=55,"6",if(K5&gt;=50,"5",if(K5&gt;=40,"4",if(K5&lt;40,"0"))))))))</f>
        <v>7</v>
      </c>
      <c r="M5" s="209">
        <f t="shared" ref="M5:M108" si="6">L5*4</f>
        <v>28</v>
      </c>
      <c r="N5" s="207">
        <v>42.0</v>
      </c>
      <c r="O5" s="207">
        <v>18.0</v>
      </c>
      <c r="P5" s="207">
        <f t="shared" ref="P5:P108" si="7">sum(N5:O5)</f>
        <v>60</v>
      </c>
      <c r="Q5" s="210" t="str">
        <f t="shared" ref="Q5:Q108" si="8">if(P5&gt;=90,"10",if(P5&gt;=80,"9",if(P5&gt;=70,"8",if(P5&gt;=60,"7",if(P5&gt;=55,"6",if(P5&gt;=50,"5",if(P5&gt;=40,"4",if(P5&lt;40,"0"))))))))</f>
        <v>7</v>
      </c>
      <c r="R5" s="209">
        <f t="shared" ref="R5:R108" si="9">Q5*3</f>
        <v>21</v>
      </c>
      <c r="S5" s="207">
        <v>40.0</v>
      </c>
      <c r="T5" s="207">
        <v>23.0</v>
      </c>
      <c r="U5" s="207">
        <f t="shared" ref="U5:U108" si="10">sum(S5:T5)</f>
        <v>63</v>
      </c>
      <c r="V5" s="210" t="str">
        <f t="shared" ref="V5:V108" si="11">if(U5&gt;=90,"10",if(U5&gt;=80,"9",if(U5&gt;=70,"8",if(U5&gt;=60,"7",if(U5&gt;=55,"6",if(U5&gt;=50,"5",if(U5&gt;=40,"4",if(U5&lt;40,"0"))))))))</f>
        <v>7</v>
      </c>
      <c r="W5" s="209">
        <f t="shared" ref="W5:W108" si="12">V5*1</f>
        <v>7</v>
      </c>
      <c r="X5" s="207">
        <v>43.0</v>
      </c>
      <c r="Y5" s="207">
        <v>22.0</v>
      </c>
      <c r="Z5" s="207">
        <f t="shared" ref="Z5:Z108" si="13">SUM(X5+Y5)</f>
        <v>65</v>
      </c>
      <c r="AA5" s="210" t="str">
        <f t="shared" ref="AA5:AA108" si="14">if(Z5&gt;=90,"10",if(Z5&gt;=80,"9",if(Z5&gt;=70,"8",if(Z5&gt;=60,"7",if(Z5&gt;=55,"6",if(Z5&gt;=50,"5",if(Z5&gt;=40,"4",if(Z5&lt;40,"0"))))))))</f>
        <v>7</v>
      </c>
      <c r="AB5" s="209">
        <f t="shared" ref="AB5:AB108" si="15">AA5*1</f>
        <v>7</v>
      </c>
      <c r="AC5" s="207">
        <v>25.0</v>
      </c>
      <c r="AD5" s="207">
        <v>18.0</v>
      </c>
      <c r="AE5" s="207">
        <f t="shared" ref="AE5:AE108" si="16">SUM(AC5+AD5)</f>
        <v>43</v>
      </c>
      <c r="AF5" s="210" t="str">
        <f t="shared" ref="AF5:AF108" si="17">if(AE5&gt;=90,"10",if(AE5&gt;=80,"9",if(AE5&gt;=70,"8",if(AE5&gt;=60,"7",if(AE5&gt;=55,"6",if(AE5&gt;=50,"5",if(AE5&gt;=40,"4",if(AE5&lt;40,"0"))))))))</f>
        <v>4</v>
      </c>
      <c r="AG5" s="209">
        <f t="shared" ref="AG5:AG108" si="18">AF5*1</f>
        <v>4</v>
      </c>
      <c r="AH5" s="207">
        <v>40.0</v>
      </c>
      <c r="AI5" s="207">
        <v>23.0</v>
      </c>
      <c r="AJ5" s="207">
        <f t="shared" ref="AJ5:AJ108" si="19">SUM(AH5+AI5)</f>
        <v>63</v>
      </c>
      <c r="AK5" s="210" t="str">
        <f t="shared" ref="AK5:AK19" si="20">if(AJ5&gt;=90,"10",if(AJ5&gt;=80,"9",if(AJ5&gt;=70,"8",if(AJ5&gt;=60,"7",if(AJ5&gt;=55,"6",if(AJ5&gt;=50,"5",if(AJ5&gt;=40,"4",if(AJ5&lt;40,"0"))))))))</f>
        <v>7</v>
      </c>
      <c r="AL5" s="209">
        <f t="shared" ref="AL5:AL108" si="21">AK5*3</f>
        <v>21</v>
      </c>
      <c r="AM5" s="207">
        <v>38.0</v>
      </c>
      <c r="AN5" s="207">
        <v>18.0</v>
      </c>
      <c r="AO5" s="207">
        <f t="shared" ref="AO5:AO108" si="22">SUM(AM5:AN5)</f>
        <v>56</v>
      </c>
      <c r="AP5" s="210" t="str">
        <f t="shared" ref="AP5:AP108" si="23">if(AO5&gt;=90,"10",if(AO5&gt;=80,"9",if(AO5&gt;=70,"8",if(AO5&gt;=60,"7",if(AO5&gt;=55,"6",if(AO5&gt;=50,"5",if(AO5&gt;=40,"4",if(AO5&lt;40,"0"))))))))</f>
        <v>6</v>
      </c>
      <c r="AQ5" s="211">
        <f t="shared" ref="AQ5:AQ108" si="24">AP5*3</f>
        <v>18</v>
      </c>
      <c r="AR5" s="212">
        <f t="shared" ref="AR5:AR108" si="25">SUM(F5+K5+P5+U5+Z5+AE5+AJ5+AO5)</f>
        <v>506</v>
      </c>
      <c r="AS5" s="213">
        <f t="shared" ref="AS5:AS108" si="26">ROUNDUP(AR5/800*100,2)</f>
        <v>63.25</v>
      </c>
      <c r="AT5" s="214">
        <f t="shared" ref="AT5:AT108" si="27">H5+M5+R5+W5+AB5+AG5+AL5+AQ5</f>
        <v>142</v>
      </c>
      <c r="AU5" s="214">
        <f t="shared" ref="AU5:AU108" si="28">AT5/20</f>
        <v>7.1</v>
      </c>
      <c r="AV5" s="215" t="str">
        <f t="shared" ref="AV5:AV108" si="29">IF((OR(E5&lt;18,F5&lt;40,J5&lt;18,K5&lt;40,O5&lt;18,P5&lt;40,T5&lt;18,U5&lt;40,Y5&lt;18,Z5&lt;40,AD5&lt;18,AE5&lt;40,AI5&lt;18,AJ5&lt;40,AN5&lt;18,AO5&lt;40)),"FAIL","PASS")</f>
        <v>PASS</v>
      </c>
      <c r="AW5" s="215" t="str">
        <f t="shared" ref="AW5:AW108" si="30">IF(AS5&gt;69.44,"FCD",IF(AS5&gt;59.66,"FC","SC"))</f>
        <v>FC</v>
      </c>
      <c r="AX5" s="215" t="str">
        <f t="shared" ref="AX5:AX108" si="31">IF(AV5="FAIL",AV5,AW5)</f>
        <v>FC</v>
      </c>
    </row>
    <row r="6" ht="15.75" customHeight="1">
      <c r="A6" s="27">
        <v>2.0</v>
      </c>
      <c r="B6" s="204" t="s">
        <v>228</v>
      </c>
      <c r="C6" s="205" t="s">
        <v>229</v>
      </c>
      <c r="D6" s="216">
        <v>38.0</v>
      </c>
      <c r="E6" s="217">
        <v>19.0</v>
      </c>
      <c r="F6" s="218">
        <f t="shared" si="1"/>
        <v>57</v>
      </c>
      <c r="G6" s="208" t="str">
        <f t="shared" si="2"/>
        <v>6</v>
      </c>
      <c r="H6" s="219">
        <f t="shared" si="3"/>
        <v>24</v>
      </c>
      <c r="I6" s="218">
        <v>39.0</v>
      </c>
      <c r="J6" s="218">
        <v>18.0</v>
      </c>
      <c r="K6" s="218">
        <f t="shared" si="4"/>
        <v>57</v>
      </c>
      <c r="L6" s="210" t="str">
        <f t="shared" si="5"/>
        <v>6</v>
      </c>
      <c r="M6" s="219">
        <f t="shared" si="6"/>
        <v>24</v>
      </c>
      <c r="N6" s="218">
        <v>33.0</v>
      </c>
      <c r="O6" s="218">
        <v>18.0</v>
      </c>
      <c r="P6" s="218">
        <f t="shared" si="7"/>
        <v>51</v>
      </c>
      <c r="Q6" s="210" t="str">
        <f t="shared" si="8"/>
        <v>5</v>
      </c>
      <c r="R6" s="219">
        <f t="shared" si="9"/>
        <v>15</v>
      </c>
      <c r="S6" s="218">
        <v>40.0</v>
      </c>
      <c r="T6" s="218">
        <v>25.0</v>
      </c>
      <c r="U6" s="218">
        <f t="shared" si="10"/>
        <v>65</v>
      </c>
      <c r="V6" s="210" t="str">
        <f t="shared" si="11"/>
        <v>7</v>
      </c>
      <c r="W6" s="219">
        <f t="shared" si="12"/>
        <v>7</v>
      </c>
      <c r="X6" s="218">
        <v>40.0</v>
      </c>
      <c r="Y6" s="218">
        <v>20.0</v>
      </c>
      <c r="Z6" s="218">
        <f t="shared" si="13"/>
        <v>60</v>
      </c>
      <c r="AA6" s="210" t="str">
        <f t="shared" si="14"/>
        <v>7</v>
      </c>
      <c r="AB6" s="219">
        <f t="shared" si="15"/>
        <v>7</v>
      </c>
      <c r="AC6" s="218">
        <v>29.0</v>
      </c>
      <c r="AD6" s="218">
        <v>19.0</v>
      </c>
      <c r="AE6" s="218">
        <f t="shared" si="16"/>
        <v>48</v>
      </c>
      <c r="AF6" s="210" t="str">
        <f t="shared" si="17"/>
        <v>4</v>
      </c>
      <c r="AG6" s="219">
        <f t="shared" si="18"/>
        <v>4</v>
      </c>
      <c r="AH6" s="218">
        <v>46.0</v>
      </c>
      <c r="AI6" s="218">
        <v>19.0</v>
      </c>
      <c r="AJ6" s="218">
        <f t="shared" si="19"/>
        <v>65</v>
      </c>
      <c r="AK6" s="210" t="str">
        <f t="shared" si="20"/>
        <v>7</v>
      </c>
      <c r="AL6" s="219">
        <f t="shared" si="21"/>
        <v>21</v>
      </c>
      <c r="AM6" s="218">
        <v>35.0</v>
      </c>
      <c r="AN6" s="218">
        <v>19.0</v>
      </c>
      <c r="AO6" s="218">
        <f t="shared" si="22"/>
        <v>54</v>
      </c>
      <c r="AP6" s="210" t="str">
        <f t="shared" si="23"/>
        <v>5</v>
      </c>
      <c r="AQ6" s="220">
        <f t="shared" si="24"/>
        <v>15</v>
      </c>
      <c r="AR6" s="221">
        <f t="shared" si="25"/>
        <v>457</v>
      </c>
      <c r="AS6" s="222">
        <f t="shared" si="26"/>
        <v>57.13</v>
      </c>
      <c r="AT6" s="214">
        <f t="shared" si="27"/>
        <v>117</v>
      </c>
      <c r="AU6" s="223">
        <f t="shared" si="28"/>
        <v>5.85</v>
      </c>
      <c r="AV6" s="224" t="str">
        <f t="shared" si="29"/>
        <v>PASS</v>
      </c>
      <c r="AW6" s="225" t="str">
        <f t="shared" si="30"/>
        <v>SC</v>
      </c>
      <c r="AX6" s="225" t="str">
        <f t="shared" si="31"/>
        <v>SC</v>
      </c>
    </row>
    <row r="7" ht="15.75" customHeight="1">
      <c r="A7" s="27">
        <v>3.0</v>
      </c>
      <c r="B7" s="204" t="s">
        <v>230</v>
      </c>
      <c r="C7" s="226" t="s">
        <v>231</v>
      </c>
      <c r="D7" s="216">
        <v>41.0</v>
      </c>
      <c r="E7" s="218">
        <v>29.0</v>
      </c>
      <c r="F7" s="218">
        <f t="shared" si="1"/>
        <v>70</v>
      </c>
      <c r="G7" s="208" t="str">
        <f t="shared" si="2"/>
        <v>8</v>
      </c>
      <c r="H7" s="219">
        <f t="shared" si="3"/>
        <v>32</v>
      </c>
      <c r="I7" s="218">
        <v>41.0</v>
      </c>
      <c r="J7" s="218">
        <v>23.0</v>
      </c>
      <c r="K7" s="218">
        <f t="shared" si="4"/>
        <v>64</v>
      </c>
      <c r="L7" s="210" t="str">
        <f t="shared" si="5"/>
        <v>7</v>
      </c>
      <c r="M7" s="219">
        <f t="shared" si="6"/>
        <v>28</v>
      </c>
      <c r="N7" s="218">
        <v>30.0</v>
      </c>
      <c r="O7" s="218">
        <v>20.0</v>
      </c>
      <c r="P7" s="218">
        <f t="shared" si="7"/>
        <v>50</v>
      </c>
      <c r="Q7" s="210" t="str">
        <f t="shared" si="8"/>
        <v>5</v>
      </c>
      <c r="R7" s="219">
        <f t="shared" si="9"/>
        <v>15</v>
      </c>
      <c r="S7" s="218">
        <v>41.0</v>
      </c>
      <c r="T7" s="218">
        <v>24.0</v>
      </c>
      <c r="U7" s="218">
        <f t="shared" si="10"/>
        <v>65</v>
      </c>
      <c r="V7" s="210" t="str">
        <f t="shared" si="11"/>
        <v>7</v>
      </c>
      <c r="W7" s="219">
        <f t="shared" si="12"/>
        <v>7</v>
      </c>
      <c r="X7" s="218">
        <v>37.0</v>
      </c>
      <c r="Y7" s="218">
        <v>19.0</v>
      </c>
      <c r="Z7" s="218">
        <f t="shared" si="13"/>
        <v>56</v>
      </c>
      <c r="AA7" s="210" t="str">
        <f t="shared" si="14"/>
        <v>6</v>
      </c>
      <c r="AB7" s="219">
        <f t="shared" si="15"/>
        <v>6</v>
      </c>
      <c r="AC7" s="218">
        <v>33.0</v>
      </c>
      <c r="AD7" s="218">
        <v>36.0</v>
      </c>
      <c r="AE7" s="218">
        <f t="shared" si="16"/>
        <v>69</v>
      </c>
      <c r="AF7" s="210" t="str">
        <f t="shared" si="17"/>
        <v>7</v>
      </c>
      <c r="AG7" s="219">
        <f t="shared" si="18"/>
        <v>7</v>
      </c>
      <c r="AH7" s="218">
        <v>37.0</v>
      </c>
      <c r="AI7" s="218">
        <v>34.0</v>
      </c>
      <c r="AJ7" s="218">
        <f t="shared" si="19"/>
        <v>71</v>
      </c>
      <c r="AK7" s="210" t="str">
        <f t="shared" si="20"/>
        <v>8</v>
      </c>
      <c r="AL7" s="219">
        <f t="shared" si="21"/>
        <v>24</v>
      </c>
      <c r="AM7" s="218">
        <v>38.0</v>
      </c>
      <c r="AN7" s="218">
        <v>37.0</v>
      </c>
      <c r="AO7" s="218">
        <f t="shared" si="22"/>
        <v>75</v>
      </c>
      <c r="AP7" s="210" t="str">
        <f t="shared" si="23"/>
        <v>8</v>
      </c>
      <c r="AQ7" s="220">
        <f t="shared" si="24"/>
        <v>24</v>
      </c>
      <c r="AR7" s="221">
        <f t="shared" si="25"/>
        <v>520</v>
      </c>
      <c r="AS7" s="222">
        <f t="shared" si="26"/>
        <v>65</v>
      </c>
      <c r="AT7" s="214">
        <f t="shared" si="27"/>
        <v>143</v>
      </c>
      <c r="AU7" s="223">
        <f t="shared" si="28"/>
        <v>7.15</v>
      </c>
      <c r="AV7" s="225" t="str">
        <f t="shared" si="29"/>
        <v>PASS</v>
      </c>
      <c r="AW7" s="225" t="str">
        <f t="shared" si="30"/>
        <v>FC</v>
      </c>
      <c r="AX7" s="225" t="str">
        <f t="shared" si="31"/>
        <v>FC</v>
      </c>
    </row>
    <row r="8" ht="15.75" customHeight="1">
      <c r="A8" s="27">
        <v>4.0</v>
      </c>
      <c r="B8" s="204" t="s">
        <v>232</v>
      </c>
      <c r="C8" s="205" t="s">
        <v>233</v>
      </c>
      <c r="D8" s="216">
        <v>41.0</v>
      </c>
      <c r="E8" s="218">
        <v>29.0</v>
      </c>
      <c r="F8" s="218">
        <f t="shared" si="1"/>
        <v>70</v>
      </c>
      <c r="G8" s="208" t="str">
        <f t="shared" si="2"/>
        <v>8</v>
      </c>
      <c r="H8" s="219">
        <f t="shared" si="3"/>
        <v>32</v>
      </c>
      <c r="I8" s="218">
        <v>44.0</v>
      </c>
      <c r="J8" s="218">
        <v>31.0</v>
      </c>
      <c r="K8" s="218">
        <f t="shared" si="4"/>
        <v>75</v>
      </c>
      <c r="L8" s="210" t="str">
        <f t="shared" si="5"/>
        <v>8</v>
      </c>
      <c r="M8" s="219">
        <f t="shared" si="6"/>
        <v>32</v>
      </c>
      <c r="N8" s="218">
        <v>42.0</v>
      </c>
      <c r="O8" s="218">
        <v>29.0</v>
      </c>
      <c r="P8" s="218">
        <f t="shared" si="7"/>
        <v>71</v>
      </c>
      <c r="Q8" s="210" t="str">
        <f t="shared" si="8"/>
        <v>8</v>
      </c>
      <c r="R8" s="219">
        <f t="shared" si="9"/>
        <v>24</v>
      </c>
      <c r="S8" s="218">
        <v>45.0</v>
      </c>
      <c r="T8" s="218">
        <v>25.0</v>
      </c>
      <c r="U8" s="218">
        <f t="shared" si="10"/>
        <v>70</v>
      </c>
      <c r="V8" s="210" t="str">
        <f t="shared" si="11"/>
        <v>8</v>
      </c>
      <c r="W8" s="219">
        <f t="shared" si="12"/>
        <v>8</v>
      </c>
      <c r="X8" s="218">
        <v>38.0</v>
      </c>
      <c r="Y8" s="218">
        <v>18.0</v>
      </c>
      <c r="Z8" s="218">
        <f t="shared" si="13"/>
        <v>56</v>
      </c>
      <c r="AA8" s="210" t="str">
        <f t="shared" si="14"/>
        <v>6</v>
      </c>
      <c r="AB8" s="219">
        <f t="shared" si="15"/>
        <v>6</v>
      </c>
      <c r="AC8" s="218">
        <v>28.0</v>
      </c>
      <c r="AD8" s="218">
        <v>38.0</v>
      </c>
      <c r="AE8" s="218">
        <f t="shared" si="16"/>
        <v>66</v>
      </c>
      <c r="AF8" s="210" t="str">
        <f t="shared" si="17"/>
        <v>7</v>
      </c>
      <c r="AG8" s="219">
        <f t="shared" si="18"/>
        <v>7</v>
      </c>
      <c r="AH8" s="218">
        <v>44.0</v>
      </c>
      <c r="AI8" s="218">
        <v>40.0</v>
      </c>
      <c r="AJ8" s="218">
        <f t="shared" si="19"/>
        <v>84</v>
      </c>
      <c r="AK8" s="210" t="str">
        <f t="shared" si="20"/>
        <v>9</v>
      </c>
      <c r="AL8" s="219">
        <f t="shared" si="21"/>
        <v>27</v>
      </c>
      <c r="AM8" s="218">
        <v>49.0</v>
      </c>
      <c r="AN8" s="218">
        <v>40.0</v>
      </c>
      <c r="AO8" s="218">
        <f t="shared" si="22"/>
        <v>89</v>
      </c>
      <c r="AP8" s="210" t="str">
        <f t="shared" si="23"/>
        <v>9</v>
      </c>
      <c r="AQ8" s="220">
        <f t="shared" si="24"/>
        <v>27</v>
      </c>
      <c r="AR8" s="221">
        <f t="shared" si="25"/>
        <v>581</v>
      </c>
      <c r="AS8" s="222">
        <f t="shared" si="26"/>
        <v>72.63</v>
      </c>
      <c r="AT8" s="214">
        <f t="shared" si="27"/>
        <v>163</v>
      </c>
      <c r="AU8" s="223">
        <f t="shared" si="28"/>
        <v>8.15</v>
      </c>
      <c r="AV8" s="225" t="str">
        <f t="shared" si="29"/>
        <v>PASS</v>
      </c>
      <c r="AW8" s="225" t="str">
        <f t="shared" si="30"/>
        <v>FCD</v>
      </c>
      <c r="AX8" s="225" t="str">
        <f t="shared" si="31"/>
        <v>FCD</v>
      </c>
    </row>
    <row r="9" ht="15.75" customHeight="1">
      <c r="A9" s="27">
        <v>5.0</v>
      </c>
      <c r="B9" s="204" t="s">
        <v>234</v>
      </c>
      <c r="C9" s="205" t="s">
        <v>235</v>
      </c>
      <c r="D9" s="216">
        <v>41.0</v>
      </c>
      <c r="E9" s="217">
        <v>27.0</v>
      </c>
      <c r="F9" s="218">
        <f t="shared" si="1"/>
        <v>68</v>
      </c>
      <c r="G9" s="208" t="str">
        <f t="shared" si="2"/>
        <v>7</v>
      </c>
      <c r="H9" s="219">
        <f t="shared" si="3"/>
        <v>28</v>
      </c>
      <c r="I9" s="218">
        <v>38.0</v>
      </c>
      <c r="J9" s="217">
        <v>23.0</v>
      </c>
      <c r="K9" s="218">
        <f t="shared" si="4"/>
        <v>61</v>
      </c>
      <c r="L9" s="208" t="str">
        <f t="shared" si="5"/>
        <v>7</v>
      </c>
      <c r="M9" s="219">
        <f t="shared" si="6"/>
        <v>28</v>
      </c>
      <c r="N9" s="218">
        <v>41.0</v>
      </c>
      <c r="O9" s="217">
        <v>23.0</v>
      </c>
      <c r="P9" s="218">
        <f t="shared" si="7"/>
        <v>64</v>
      </c>
      <c r="Q9" s="208" t="str">
        <f t="shared" si="8"/>
        <v>7</v>
      </c>
      <c r="R9" s="219">
        <f t="shared" si="9"/>
        <v>21</v>
      </c>
      <c r="S9" s="218">
        <v>43.0</v>
      </c>
      <c r="T9" s="218">
        <v>23.0</v>
      </c>
      <c r="U9" s="218">
        <f t="shared" si="10"/>
        <v>66</v>
      </c>
      <c r="V9" s="210" t="str">
        <f t="shared" si="11"/>
        <v>7</v>
      </c>
      <c r="W9" s="219">
        <f t="shared" si="12"/>
        <v>7</v>
      </c>
      <c r="X9" s="218">
        <v>40.0</v>
      </c>
      <c r="Y9" s="218">
        <v>21.0</v>
      </c>
      <c r="Z9" s="218">
        <f t="shared" si="13"/>
        <v>61</v>
      </c>
      <c r="AA9" s="210" t="str">
        <f t="shared" si="14"/>
        <v>7</v>
      </c>
      <c r="AB9" s="219">
        <f t="shared" si="15"/>
        <v>7</v>
      </c>
      <c r="AC9" s="218">
        <v>31.0</v>
      </c>
      <c r="AD9" s="218">
        <v>33.0</v>
      </c>
      <c r="AE9" s="218">
        <f t="shared" si="16"/>
        <v>64</v>
      </c>
      <c r="AF9" s="210" t="str">
        <f t="shared" si="17"/>
        <v>7</v>
      </c>
      <c r="AG9" s="219">
        <f t="shared" si="18"/>
        <v>7</v>
      </c>
      <c r="AH9" s="218">
        <v>41.0</v>
      </c>
      <c r="AI9" s="217">
        <v>19.0</v>
      </c>
      <c r="AJ9" s="218">
        <f t="shared" si="19"/>
        <v>60</v>
      </c>
      <c r="AK9" s="210" t="str">
        <f t="shared" si="20"/>
        <v>7</v>
      </c>
      <c r="AL9" s="219">
        <f t="shared" si="21"/>
        <v>21</v>
      </c>
      <c r="AM9" s="218">
        <v>44.0</v>
      </c>
      <c r="AN9" s="218">
        <v>18.0</v>
      </c>
      <c r="AO9" s="218">
        <f t="shared" si="22"/>
        <v>62</v>
      </c>
      <c r="AP9" s="210" t="str">
        <f t="shared" si="23"/>
        <v>7</v>
      </c>
      <c r="AQ9" s="220">
        <f t="shared" si="24"/>
        <v>21</v>
      </c>
      <c r="AR9" s="221">
        <f t="shared" si="25"/>
        <v>506</v>
      </c>
      <c r="AS9" s="222">
        <f t="shared" si="26"/>
        <v>63.25</v>
      </c>
      <c r="AT9" s="214">
        <f t="shared" si="27"/>
        <v>140</v>
      </c>
      <c r="AU9" s="223">
        <f t="shared" si="28"/>
        <v>7</v>
      </c>
      <c r="AV9" s="224" t="str">
        <f t="shared" si="29"/>
        <v>PASS</v>
      </c>
      <c r="AW9" s="225" t="str">
        <f t="shared" si="30"/>
        <v>FC</v>
      </c>
      <c r="AX9" s="225" t="str">
        <f t="shared" si="31"/>
        <v>FC</v>
      </c>
    </row>
    <row r="10" ht="15.75" customHeight="1">
      <c r="A10" s="27">
        <v>6.0</v>
      </c>
      <c r="B10" s="204" t="s">
        <v>236</v>
      </c>
      <c r="C10" s="205" t="s">
        <v>237</v>
      </c>
      <c r="D10" s="216">
        <v>46.0</v>
      </c>
      <c r="E10" s="218">
        <v>28.0</v>
      </c>
      <c r="F10" s="218">
        <f t="shared" si="1"/>
        <v>74</v>
      </c>
      <c r="G10" s="208" t="str">
        <f t="shared" si="2"/>
        <v>8</v>
      </c>
      <c r="H10" s="219">
        <f t="shared" si="3"/>
        <v>32</v>
      </c>
      <c r="I10" s="218">
        <v>42.0</v>
      </c>
      <c r="J10" s="218">
        <v>31.0</v>
      </c>
      <c r="K10" s="218">
        <f t="shared" si="4"/>
        <v>73</v>
      </c>
      <c r="L10" s="210" t="str">
        <f t="shared" si="5"/>
        <v>8</v>
      </c>
      <c r="M10" s="219">
        <f t="shared" si="6"/>
        <v>32</v>
      </c>
      <c r="N10" s="218">
        <v>35.0</v>
      </c>
      <c r="O10" s="218">
        <v>29.0</v>
      </c>
      <c r="P10" s="218">
        <f t="shared" si="7"/>
        <v>64</v>
      </c>
      <c r="Q10" s="210" t="str">
        <f t="shared" si="8"/>
        <v>7</v>
      </c>
      <c r="R10" s="219">
        <f t="shared" si="9"/>
        <v>21</v>
      </c>
      <c r="S10" s="218">
        <v>43.0</v>
      </c>
      <c r="T10" s="218">
        <v>28.0</v>
      </c>
      <c r="U10" s="218">
        <f t="shared" si="10"/>
        <v>71</v>
      </c>
      <c r="V10" s="210" t="str">
        <f t="shared" si="11"/>
        <v>8</v>
      </c>
      <c r="W10" s="219">
        <f t="shared" si="12"/>
        <v>8</v>
      </c>
      <c r="X10" s="218">
        <v>38.0</v>
      </c>
      <c r="Y10" s="218">
        <v>29.0</v>
      </c>
      <c r="Z10" s="218">
        <f t="shared" si="13"/>
        <v>67</v>
      </c>
      <c r="AA10" s="210" t="str">
        <f t="shared" si="14"/>
        <v>7</v>
      </c>
      <c r="AB10" s="219">
        <f t="shared" si="15"/>
        <v>7</v>
      </c>
      <c r="AC10" s="218">
        <v>33.0</v>
      </c>
      <c r="AD10" s="218">
        <v>33.0</v>
      </c>
      <c r="AE10" s="218">
        <f t="shared" si="16"/>
        <v>66</v>
      </c>
      <c r="AF10" s="210" t="str">
        <f t="shared" si="17"/>
        <v>7</v>
      </c>
      <c r="AG10" s="219">
        <f t="shared" si="18"/>
        <v>7</v>
      </c>
      <c r="AH10" s="218">
        <v>39.0</v>
      </c>
      <c r="AI10" s="218">
        <v>29.0</v>
      </c>
      <c r="AJ10" s="218">
        <f t="shared" si="19"/>
        <v>68</v>
      </c>
      <c r="AK10" s="210" t="str">
        <f t="shared" si="20"/>
        <v>7</v>
      </c>
      <c r="AL10" s="219">
        <f t="shared" si="21"/>
        <v>21</v>
      </c>
      <c r="AM10" s="218">
        <v>42.0</v>
      </c>
      <c r="AN10" s="218">
        <v>27.0</v>
      </c>
      <c r="AO10" s="218">
        <f t="shared" si="22"/>
        <v>69</v>
      </c>
      <c r="AP10" s="210" t="str">
        <f t="shared" si="23"/>
        <v>7</v>
      </c>
      <c r="AQ10" s="220">
        <f t="shared" si="24"/>
        <v>21</v>
      </c>
      <c r="AR10" s="221">
        <f t="shared" si="25"/>
        <v>552</v>
      </c>
      <c r="AS10" s="222">
        <f t="shared" si="26"/>
        <v>69</v>
      </c>
      <c r="AT10" s="214">
        <f t="shared" si="27"/>
        <v>149</v>
      </c>
      <c r="AU10" s="223">
        <f t="shared" si="28"/>
        <v>7.45</v>
      </c>
      <c r="AV10" s="225" t="str">
        <f t="shared" si="29"/>
        <v>PASS</v>
      </c>
      <c r="AW10" s="225" t="str">
        <f t="shared" si="30"/>
        <v>FC</v>
      </c>
      <c r="AX10" s="225" t="str">
        <f t="shared" si="31"/>
        <v>FC</v>
      </c>
    </row>
    <row r="11" ht="15.75" customHeight="1">
      <c r="A11" s="27">
        <v>7.0</v>
      </c>
      <c r="B11" s="204" t="s">
        <v>238</v>
      </c>
      <c r="C11" s="205" t="s">
        <v>239</v>
      </c>
      <c r="D11" s="216">
        <v>44.0</v>
      </c>
      <c r="E11" s="218">
        <v>47.0</v>
      </c>
      <c r="F11" s="218">
        <f t="shared" si="1"/>
        <v>91</v>
      </c>
      <c r="G11" s="208" t="str">
        <f t="shared" si="2"/>
        <v>10</v>
      </c>
      <c r="H11" s="219">
        <f t="shared" si="3"/>
        <v>40</v>
      </c>
      <c r="I11" s="218">
        <v>42.0</v>
      </c>
      <c r="J11" s="218">
        <v>21.0</v>
      </c>
      <c r="K11" s="218">
        <f t="shared" si="4"/>
        <v>63</v>
      </c>
      <c r="L11" s="210" t="str">
        <f t="shared" si="5"/>
        <v>7</v>
      </c>
      <c r="M11" s="219">
        <f t="shared" si="6"/>
        <v>28</v>
      </c>
      <c r="N11" s="218">
        <v>34.0</v>
      </c>
      <c r="O11" s="218">
        <v>30.0</v>
      </c>
      <c r="P11" s="218">
        <f t="shared" si="7"/>
        <v>64</v>
      </c>
      <c r="Q11" s="210" t="str">
        <f t="shared" si="8"/>
        <v>7</v>
      </c>
      <c r="R11" s="219">
        <f t="shared" si="9"/>
        <v>21</v>
      </c>
      <c r="S11" s="218">
        <v>41.0</v>
      </c>
      <c r="T11" s="218">
        <v>19.0</v>
      </c>
      <c r="U11" s="218">
        <f t="shared" si="10"/>
        <v>60</v>
      </c>
      <c r="V11" s="210" t="str">
        <f t="shared" si="11"/>
        <v>7</v>
      </c>
      <c r="W11" s="219">
        <f t="shared" si="12"/>
        <v>7</v>
      </c>
      <c r="X11" s="218">
        <v>40.0</v>
      </c>
      <c r="Y11" s="218">
        <v>19.0</v>
      </c>
      <c r="Z11" s="218">
        <f t="shared" si="13"/>
        <v>59</v>
      </c>
      <c r="AA11" s="210" t="str">
        <f t="shared" si="14"/>
        <v>6</v>
      </c>
      <c r="AB11" s="219">
        <f t="shared" si="15"/>
        <v>6</v>
      </c>
      <c r="AC11" s="218">
        <v>28.0</v>
      </c>
      <c r="AD11" s="218">
        <v>40.0</v>
      </c>
      <c r="AE11" s="218">
        <f t="shared" si="16"/>
        <v>68</v>
      </c>
      <c r="AF11" s="210" t="str">
        <f t="shared" si="17"/>
        <v>7</v>
      </c>
      <c r="AG11" s="219">
        <f t="shared" si="18"/>
        <v>7</v>
      </c>
      <c r="AH11" s="218">
        <v>37.0</v>
      </c>
      <c r="AI11" s="218">
        <v>28.0</v>
      </c>
      <c r="AJ11" s="218">
        <f t="shared" si="19"/>
        <v>65</v>
      </c>
      <c r="AK11" s="210" t="str">
        <f t="shared" si="20"/>
        <v>7</v>
      </c>
      <c r="AL11" s="219">
        <f t="shared" si="21"/>
        <v>21</v>
      </c>
      <c r="AM11" s="218">
        <v>41.0</v>
      </c>
      <c r="AN11" s="218">
        <v>36.0</v>
      </c>
      <c r="AO11" s="218">
        <f t="shared" si="22"/>
        <v>77</v>
      </c>
      <c r="AP11" s="210" t="str">
        <f t="shared" si="23"/>
        <v>8</v>
      </c>
      <c r="AQ11" s="220">
        <f t="shared" si="24"/>
        <v>24</v>
      </c>
      <c r="AR11" s="221">
        <f t="shared" si="25"/>
        <v>547</v>
      </c>
      <c r="AS11" s="222">
        <f t="shared" si="26"/>
        <v>68.38</v>
      </c>
      <c r="AT11" s="214">
        <f t="shared" si="27"/>
        <v>154</v>
      </c>
      <c r="AU11" s="223">
        <f t="shared" si="28"/>
        <v>7.7</v>
      </c>
      <c r="AV11" s="225" t="str">
        <f t="shared" si="29"/>
        <v>PASS</v>
      </c>
      <c r="AW11" s="225" t="str">
        <f t="shared" si="30"/>
        <v>FC</v>
      </c>
      <c r="AX11" s="225" t="str">
        <f t="shared" si="31"/>
        <v>FC</v>
      </c>
    </row>
    <row r="12" ht="15.75" customHeight="1">
      <c r="A12" s="27">
        <v>8.0</v>
      </c>
      <c r="B12" s="204" t="s">
        <v>240</v>
      </c>
      <c r="C12" s="205" t="s">
        <v>241</v>
      </c>
      <c r="D12" s="216">
        <v>44.0</v>
      </c>
      <c r="E12" s="218">
        <v>32.0</v>
      </c>
      <c r="F12" s="218">
        <f t="shared" si="1"/>
        <v>76</v>
      </c>
      <c r="G12" s="208" t="str">
        <f t="shared" si="2"/>
        <v>8</v>
      </c>
      <c r="H12" s="219">
        <f t="shared" si="3"/>
        <v>32</v>
      </c>
      <c r="I12" s="218">
        <v>40.0</v>
      </c>
      <c r="J12" s="218">
        <v>28.0</v>
      </c>
      <c r="K12" s="218">
        <f t="shared" si="4"/>
        <v>68</v>
      </c>
      <c r="L12" s="210" t="str">
        <f t="shared" si="5"/>
        <v>7</v>
      </c>
      <c r="M12" s="219">
        <f t="shared" si="6"/>
        <v>28</v>
      </c>
      <c r="N12" s="218">
        <v>41.0</v>
      </c>
      <c r="O12" s="218">
        <v>27.0</v>
      </c>
      <c r="P12" s="218">
        <f t="shared" si="7"/>
        <v>68</v>
      </c>
      <c r="Q12" s="210" t="str">
        <f t="shared" si="8"/>
        <v>7</v>
      </c>
      <c r="R12" s="219">
        <f t="shared" si="9"/>
        <v>21</v>
      </c>
      <c r="S12" s="218">
        <v>43.0</v>
      </c>
      <c r="T12" s="218">
        <v>26.0</v>
      </c>
      <c r="U12" s="218">
        <f t="shared" si="10"/>
        <v>69</v>
      </c>
      <c r="V12" s="210" t="str">
        <f t="shared" si="11"/>
        <v>7</v>
      </c>
      <c r="W12" s="219">
        <f t="shared" si="12"/>
        <v>7</v>
      </c>
      <c r="X12" s="218">
        <v>39.0</v>
      </c>
      <c r="Y12" s="218">
        <v>25.0</v>
      </c>
      <c r="Z12" s="218">
        <f t="shared" si="13"/>
        <v>64</v>
      </c>
      <c r="AA12" s="210" t="str">
        <f t="shared" si="14"/>
        <v>7</v>
      </c>
      <c r="AB12" s="219">
        <f t="shared" si="15"/>
        <v>7</v>
      </c>
      <c r="AC12" s="218">
        <v>29.0</v>
      </c>
      <c r="AD12" s="218">
        <v>23.0</v>
      </c>
      <c r="AE12" s="218">
        <f t="shared" si="16"/>
        <v>52</v>
      </c>
      <c r="AF12" s="210" t="str">
        <f t="shared" si="17"/>
        <v>5</v>
      </c>
      <c r="AG12" s="219">
        <f t="shared" si="18"/>
        <v>5</v>
      </c>
      <c r="AH12" s="218">
        <v>44.0</v>
      </c>
      <c r="AI12" s="218">
        <v>39.0</v>
      </c>
      <c r="AJ12" s="218">
        <f t="shared" si="19"/>
        <v>83</v>
      </c>
      <c r="AK12" s="210" t="str">
        <f t="shared" si="20"/>
        <v>9</v>
      </c>
      <c r="AL12" s="219">
        <f t="shared" si="21"/>
        <v>27</v>
      </c>
      <c r="AM12" s="218">
        <v>42.0</v>
      </c>
      <c r="AN12" s="218">
        <v>36.0</v>
      </c>
      <c r="AO12" s="218">
        <f t="shared" si="22"/>
        <v>78</v>
      </c>
      <c r="AP12" s="210" t="str">
        <f t="shared" si="23"/>
        <v>8</v>
      </c>
      <c r="AQ12" s="220">
        <f t="shared" si="24"/>
        <v>24</v>
      </c>
      <c r="AR12" s="221">
        <f t="shared" si="25"/>
        <v>558</v>
      </c>
      <c r="AS12" s="222">
        <f t="shared" si="26"/>
        <v>69.75</v>
      </c>
      <c r="AT12" s="214">
        <f t="shared" si="27"/>
        <v>151</v>
      </c>
      <c r="AU12" s="223">
        <f t="shared" si="28"/>
        <v>7.55</v>
      </c>
      <c r="AV12" s="225" t="str">
        <f t="shared" si="29"/>
        <v>PASS</v>
      </c>
      <c r="AW12" s="225" t="str">
        <f t="shared" si="30"/>
        <v>FCD</v>
      </c>
      <c r="AX12" s="225" t="str">
        <f t="shared" si="31"/>
        <v>FCD</v>
      </c>
    </row>
    <row r="13" ht="15.75" customHeight="1">
      <c r="A13" s="27">
        <v>9.0</v>
      </c>
      <c r="B13" s="204" t="s">
        <v>242</v>
      </c>
      <c r="C13" s="205" t="s">
        <v>243</v>
      </c>
      <c r="D13" s="216">
        <v>42.0</v>
      </c>
      <c r="E13" s="218">
        <v>33.0</v>
      </c>
      <c r="F13" s="218">
        <f t="shared" si="1"/>
        <v>75</v>
      </c>
      <c r="G13" s="208" t="str">
        <f t="shared" si="2"/>
        <v>8</v>
      </c>
      <c r="H13" s="219">
        <f t="shared" si="3"/>
        <v>32</v>
      </c>
      <c r="I13" s="218">
        <v>43.0</v>
      </c>
      <c r="J13" s="218">
        <v>33.0</v>
      </c>
      <c r="K13" s="218">
        <f t="shared" si="4"/>
        <v>76</v>
      </c>
      <c r="L13" s="210" t="str">
        <f t="shared" si="5"/>
        <v>8</v>
      </c>
      <c r="M13" s="219">
        <f t="shared" si="6"/>
        <v>32</v>
      </c>
      <c r="N13" s="218">
        <v>44.0</v>
      </c>
      <c r="O13" s="218">
        <v>26.0</v>
      </c>
      <c r="P13" s="218">
        <f t="shared" si="7"/>
        <v>70</v>
      </c>
      <c r="Q13" s="210" t="str">
        <f t="shared" si="8"/>
        <v>8</v>
      </c>
      <c r="R13" s="219">
        <f t="shared" si="9"/>
        <v>24</v>
      </c>
      <c r="S13" s="218">
        <v>43.0</v>
      </c>
      <c r="T13" s="218">
        <v>23.0</v>
      </c>
      <c r="U13" s="218">
        <f t="shared" si="10"/>
        <v>66</v>
      </c>
      <c r="V13" s="210" t="str">
        <f t="shared" si="11"/>
        <v>7</v>
      </c>
      <c r="W13" s="219">
        <f t="shared" si="12"/>
        <v>7</v>
      </c>
      <c r="X13" s="218">
        <v>41.0</v>
      </c>
      <c r="Y13" s="218">
        <v>29.0</v>
      </c>
      <c r="Z13" s="218">
        <f t="shared" si="13"/>
        <v>70</v>
      </c>
      <c r="AA13" s="210" t="str">
        <f t="shared" si="14"/>
        <v>8</v>
      </c>
      <c r="AB13" s="219">
        <f t="shared" si="15"/>
        <v>8</v>
      </c>
      <c r="AC13" s="218">
        <v>38.0</v>
      </c>
      <c r="AD13" s="218">
        <v>23.0</v>
      </c>
      <c r="AE13" s="218">
        <f t="shared" si="16"/>
        <v>61</v>
      </c>
      <c r="AF13" s="210" t="str">
        <f t="shared" si="17"/>
        <v>7</v>
      </c>
      <c r="AG13" s="219">
        <f t="shared" si="18"/>
        <v>7</v>
      </c>
      <c r="AH13" s="218">
        <v>43.0</v>
      </c>
      <c r="AI13" s="218">
        <v>25.0</v>
      </c>
      <c r="AJ13" s="218">
        <f t="shared" si="19"/>
        <v>68</v>
      </c>
      <c r="AK13" s="210" t="str">
        <f t="shared" si="20"/>
        <v>7</v>
      </c>
      <c r="AL13" s="219">
        <f t="shared" si="21"/>
        <v>21</v>
      </c>
      <c r="AM13" s="218">
        <v>45.0</v>
      </c>
      <c r="AN13" s="218">
        <v>24.0</v>
      </c>
      <c r="AO13" s="218">
        <f t="shared" si="22"/>
        <v>69</v>
      </c>
      <c r="AP13" s="210" t="str">
        <f t="shared" si="23"/>
        <v>7</v>
      </c>
      <c r="AQ13" s="220">
        <f t="shared" si="24"/>
        <v>21</v>
      </c>
      <c r="AR13" s="221">
        <f t="shared" si="25"/>
        <v>555</v>
      </c>
      <c r="AS13" s="222">
        <f t="shared" si="26"/>
        <v>69.38</v>
      </c>
      <c r="AT13" s="214">
        <f t="shared" si="27"/>
        <v>152</v>
      </c>
      <c r="AU13" s="223">
        <f t="shared" si="28"/>
        <v>7.6</v>
      </c>
      <c r="AV13" s="225" t="str">
        <f t="shared" si="29"/>
        <v>PASS</v>
      </c>
      <c r="AW13" s="225" t="str">
        <f t="shared" si="30"/>
        <v>FC</v>
      </c>
      <c r="AX13" s="225" t="str">
        <f t="shared" si="31"/>
        <v>FC</v>
      </c>
    </row>
    <row r="14" ht="15.75" customHeight="1">
      <c r="A14" s="27">
        <v>10.0</v>
      </c>
      <c r="B14" s="204" t="s">
        <v>244</v>
      </c>
      <c r="C14" s="205" t="s">
        <v>245</v>
      </c>
      <c r="D14" s="216">
        <v>46.0</v>
      </c>
      <c r="E14" s="218">
        <v>38.0</v>
      </c>
      <c r="F14" s="218">
        <f t="shared" si="1"/>
        <v>84</v>
      </c>
      <c r="G14" s="208" t="str">
        <f t="shared" si="2"/>
        <v>9</v>
      </c>
      <c r="H14" s="219">
        <f t="shared" si="3"/>
        <v>36</v>
      </c>
      <c r="I14" s="218">
        <v>41.0</v>
      </c>
      <c r="J14" s="218">
        <v>36.0</v>
      </c>
      <c r="K14" s="218">
        <f t="shared" si="4"/>
        <v>77</v>
      </c>
      <c r="L14" s="210" t="str">
        <f t="shared" si="5"/>
        <v>8</v>
      </c>
      <c r="M14" s="219">
        <f t="shared" si="6"/>
        <v>32</v>
      </c>
      <c r="N14" s="218">
        <v>43.0</v>
      </c>
      <c r="O14" s="218">
        <v>30.0</v>
      </c>
      <c r="P14" s="218">
        <f t="shared" si="7"/>
        <v>73</v>
      </c>
      <c r="Q14" s="210" t="str">
        <f t="shared" si="8"/>
        <v>8</v>
      </c>
      <c r="R14" s="219">
        <f t="shared" si="9"/>
        <v>24</v>
      </c>
      <c r="S14" s="218">
        <v>47.0</v>
      </c>
      <c r="T14" s="218">
        <v>25.0</v>
      </c>
      <c r="U14" s="218">
        <f t="shared" si="10"/>
        <v>72</v>
      </c>
      <c r="V14" s="210" t="str">
        <f t="shared" si="11"/>
        <v>8</v>
      </c>
      <c r="W14" s="219">
        <f t="shared" si="12"/>
        <v>8</v>
      </c>
      <c r="X14" s="218">
        <v>41.0</v>
      </c>
      <c r="Y14" s="218">
        <v>23.0</v>
      </c>
      <c r="Z14" s="218">
        <f t="shared" si="13"/>
        <v>64</v>
      </c>
      <c r="AA14" s="210" t="str">
        <f t="shared" si="14"/>
        <v>7</v>
      </c>
      <c r="AB14" s="219">
        <f t="shared" si="15"/>
        <v>7</v>
      </c>
      <c r="AC14" s="218">
        <v>31.0</v>
      </c>
      <c r="AD14" s="218">
        <v>21.0</v>
      </c>
      <c r="AE14" s="218">
        <f t="shared" si="16"/>
        <v>52</v>
      </c>
      <c r="AF14" s="210" t="str">
        <f t="shared" si="17"/>
        <v>5</v>
      </c>
      <c r="AG14" s="219">
        <f t="shared" si="18"/>
        <v>5</v>
      </c>
      <c r="AH14" s="218">
        <v>45.0</v>
      </c>
      <c r="AI14" s="218">
        <v>26.0</v>
      </c>
      <c r="AJ14" s="218">
        <f t="shared" si="19"/>
        <v>71</v>
      </c>
      <c r="AK14" s="210" t="str">
        <f t="shared" si="20"/>
        <v>8</v>
      </c>
      <c r="AL14" s="219">
        <f t="shared" si="21"/>
        <v>24</v>
      </c>
      <c r="AM14" s="218">
        <v>46.0</v>
      </c>
      <c r="AN14" s="218">
        <v>35.0</v>
      </c>
      <c r="AO14" s="218">
        <f t="shared" si="22"/>
        <v>81</v>
      </c>
      <c r="AP14" s="210" t="str">
        <f t="shared" si="23"/>
        <v>9</v>
      </c>
      <c r="AQ14" s="220">
        <f t="shared" si="24"/>
        <v>27</v>
      </c>
      <c r="AR14" s="221">
        <f t="shared" si="25"/>
        <v>574</v>
      </c>
      <c r="AS14" s="222">
        <f t="shared" si="26"/>
        <v>71.75</v>
      </c>
      <c r="AT14" s="214">
        <f t="shared" si="27"/>
        <v>163</v>
      </c>
      <c r="AU14" s="223">
        <f t="shared" si="28"/>
        <v>8.15</v>
      </c>
      <c r="AV14" s="225" t="str">
        <f t="shared" si="29"/>
        <v>PASS</v>
      </c>
      <c r="AW14" s="225" t="str">
        <f t="shared" si="30"/>
        <v>FCD</v>
      </c>
      <c r="AX14" s="225" t="str">
        <f t="shared" si="31"/>
        <v>FCD</v>
      </c>
    </row>
    <row r="15" ht="15.75" customHeight="1">
      <c r="A15" s="27">
        <v>11.0</v>
      </c>
      <c r="B15" s="204" t="s">
        <v>246</v>
      </c>
      <c r="C15" s="205" t="s">
        <v>247</v>
      </c>
      <c r="D15" s="216">
        <v>41.0</v>
      </c>
      <c r="E15" s="218">
        <v>38.0</v>
      </c>
      <c r="F15" s="218">
        <f t="shared" si="1"/>
        <v>79</v>
      </c>
      <c r="G15" s="208" t="str">
        <f t="shared" si="2"/>
        <v>8</v>
      </c>
      <c r="H15" s="219">
        <f t="shared" si="3"/>
        <v>32</v>
      </c>
      <c r="I15" s="218">
        <v>42.0</v>
      </c>
      <c r="J15" s="218">
        <v>22.0</v>
      </c>
      <c r="K15" s="218">
        <f t="shared" si="4"/>
        <v>64</v>
      </c>
      <c r="L15" s="210" t="str">
        <f t="shared" si="5"/>
        <v>7</v>
      </c>
      <c r="M15" s="219">
        <f t="shared" si="6"/>
        <v>28</v>
      </c>
      <c r="N15" s="218">
        <v>41.0</v>
      </c>
      <c r="O15" s="218">
        <v>26.0</v>
      </c>
      <c r="P15" s="218">
        <f t="shared" si="7"/>
        <v>67</v>
      </c>
      <c r="Q15" s="210" t="str">
        <f t="shared" si="8"/>
        <v>7</v>
      </c>
      <c r="R15" s="219">
        <f t="shared" si="9"/>
        <v>21</v>
      </c>
      <c r="S15" s="218">
        <v>46.0</v>
      </c>
      <c r="T15" s="218">
        <v>24.0</v>
      </c>
      <c r="U15" s="218">
        <f t="shared" si="10"/>
        <v>70</v>
      </c>
      <c r="V15" s="210" t="str">
        <f t="shared" si="11"/>
        <v>8</v>
      </c>
      <c r="W15" s="219">
        <f t="shared" si="12"/>
        <v>8</v>
      </c>
      <c r="X15" s="218">
        <v>45.0</v>
      </c>
      <c r="Y15" s="218">
        <v>34.0</v>
      </c>
      <c r="Z15" s="218">
        <f t="shared" si="13"/>
        <v>79</v>
      </c>
      <c r="AA15" s="210" t="str">
        <f t="shared" si="14"/>
        <v>8</v>
      </c>
      <c r="AB15" s="219">
        <f t="shared" si="15"/>
        <v>8</v>
      </c>
      <c r="AC15" s="218">
        <v>34.0</v>
      </c>
      <c r="AD15" s="218">
        <v>41.0</v>
      </c>
      <c r="AE15" s="218">
        <f t="shared" si="16"/>
        <v>75</v>
      </c>
      <c r="AF15" s="210" t="str">
        <f t="shared" si="17"/>
        <v>8</v>
      </c>
      <c r="AG15" s="219">
        <f t="shared" si="18"/>
        <v>8</v>
      </c>
      <c r="AH15" s="218">
        <v>47.0</v>
      </c>
      <c r="AI15" s="218">
        <v>30.0</v>
      </c>
      <c r="AJ15" s="218">
        <f t="shared" si="19"/>
        <v>77</v>
      </c>
      <c r="AK15" s="210" t="str">
        <f t="shared" si="20"/>
        <v>8</v>
      </c>
      <c r="AL15" s="219">
        <f t="shared" si="21"/>
        <v>24</v>
      </c>
      <c r="AM15" s="218">
        <v>48.0</v>
      </c>
      <c r="AN15" s="218">
        <v>30.0</v>
      </c>
      <c r="AO15" s="218">
        <f t="shared" si="22"/>
        <v>78</v>
      </c>
      <c r="AP15" s="210" t="str">
        <f t="shared" si="23"/>
        <v>8</v>
      </c>
      <c r="AQ15" s="220">
        <f t="shared" si="24"/>
        <v>24</v>
      </c>
      <c r="AR15" s="221">
        <f t="shared" si="25"/>
        <v>589</v>
      </c>
      <c r="AS15" s="222">
        <f t="shared" si="26"/>
        <v>73.63</v>
      </c>
      <c r="AT15" s="214">
        <f t="shared" si="27"/>
        <v>153</v>
      </c>
      <c r="AU15" s="223">
        <f t="shared" si="28"/>
        <v>7.65</v>
      </c>
      <c r="AV15" s="225" t="str">
        <f t="shared" si="29"/>
        <v>PASS</v>
      </c>
      <c r="AW15" s="225" t="str">
        <f t="shared" si="30"/>
        <v>FCD</v>
      </c>
      <c r="AX15" s="225" t="str">
        <f t="shared" si="31"/>
        <v>FCD</v>
      </c>
    </row>
    <row r="16" ht="15.75" customHeight="1">
      <c r="A16" s="27">
        <v>12.0</v>
      </c>
      <c r="B16" s="204" t="s">
        <v>248</v>
      </c>
      <c r="C16" s="205" t="s">
        <v>249</v>
      </c>
      <c r="D16" s="216">
        <v>47.0</v>
      </c>
      <c r="E16" s="218">
        <v>44.0</v>
      </c>
      <c r="F16" s="218">
        <f t="shared" si="1"/>
        <v>91</v>
      </c>
      <c r="G16" s="208" t="str">
        <f t="shared" si="2"/>
        <v>10</v>
      </c>
      <c r="H16" s="219">
        <f t="shared" si="3"/>
        <v>40</v>
      </c>
      <c r="I16" s="218">
        <v>48.0</v>
      </c>
      <c r="J16" s="218">
        <v>37.0</v>
      </c>
      <c r="K16" s="218">
        <f t="shared" si="4"/>
        <v>85</v>
      </c>
      <c r="L16" s="210" t="str">
        <f t="shared" si="5"/>
        <v>9</v>
      </c>
      <c r="M16" s="219">
        <f t="shared" si="6"/>
        <v>36</v>
      </c>
      <c r="N16" s="218">
        <v>46.0</v>
      </c>
      <c r="O16" s="218">
        <v>38.0</v>
      </c>
      <c r="P16" s="218">
        <f t="shared" si="7"/>
        <v>84</v>
      </c>
      <c r="Q16" s="210" t="str">
        <f t="shared" si="8"/>
        <v>9</v>
      </c>
      <c r="R16" s="219">
        <f t="shared" si="9"/>
        <v>27</v>
      </c>
      <c r="S16" s="218">
        <v>48.0</v>
      </c>
      <c r="T16" s="218">
        <v>33.0</v>
      </c>
      <c r="U16" s="218">
        <f t="shared" si="10"/>
        <v>81</v>
      </c>
      <c r="V16" s="210" t="str">
        <f t="shared" si="11"/>
        <v>9</v>
      </c>
      <c r="W16" s="219">
        <f t="shared" si="12"/>
        <v>9</v>
      </c>
      <c r="X16" s="218">
        <v>38.0</v>
      </c>
      <c r="Y16" s="218">
        <v>18.0</v>
      </c>
      <c r="Z16" s="218">
        <f t="shared" si="13"/>
        <v>56</v>
      </c>
      <c r="AA16" s="210" t="str">
        <f t="shared" si="14"/>
        <v>6</v>
      </c>
      <c r="AB16" s="219">
        <f t="shared" si="15"/>
        <v>6</v>
      </c>
      <c r="AC16" s="218">
        <v>38.0</v>
      </c>
      <c r="AD16" s="218">
        <v>41.0</v>
      </c>
      <c r="AE16" s="218">
        <f t="shared" si="16"/>
        <v>79</v>
      </c>
      <c r="AF16" s="210" t="str">
        <f t="shared" si="17"/>
        <v>8</v>
      </c>
      <c r="AG16" s="219">
        <f t="shared" si="18"/>
        <v>8</v>
      </c>
      <c r="AH16" s="218">
        <v>47.0</v>
      </c>
      <c r="AI16" s="218">
        <v>33.0</v>
      </c>
      <c r="AJ16" s="218">
        <f t="shared" si="19"/>
        <v>80</v>
      </c>
      <c r="AK16" s="210" t="str">
        <f t="shared" si="20"/>
        <v>9</v>
      </c>
      <c r="AL16" s="219">
        <f t="shared" si="21"/>
        <v>27</v>
      </c>
      <c r="AM16" s="218">
        <v>50.0</v>
      </c>
      <c r="AN16" s="218">
        <v>42.0</v>
      </c>
      <c r="AO16" s="218">
        <f t="shared" si="22"/>
        <v>92</v>
      </c>
      <c r="AP16" s="210" t="str">
        <f t="shared" si="23"/>
        <v>10</v>
      </c>
      <c r="AQ16" s="220">
        <f t="shared" si="24"/>
        <v>30</v>
      </c>
      <c r="AR16" s="221">
        <f t="shared" si="25"/>
        <v>648</v>
      </c>
      <c r="AS16" s="222">
        <f t="shared" si="26"/>
        <v>81</v>
      </c>
      <c r="AT16" s="214">
        <f t="shared" si="27"/>
        <v>183</v>
      </c>
      <c r="AU16" s="223">
        <f t="shared" si="28"/>
        <v>9.15</v>
      </c>
      <c r="AV16" s="225" t="str">
        <f t="shared" si="29"/>
        <v>PASS</v>
      </c>
      <c r="AW16" s="225" t="str">
        <f t="shared" si="30"/>
        <v>FCD</v>
      </c>
      <c r="AX16" s="225" t="str">
        <f t="shared" si="31"/>
        <v>FCD</v>
      </c>
    </row>
    <row r="17" ht="15.75" customHeight="1">
      <c r="A17" s="27">
        <v>13.0</v>
      </c>
      <c r="B17" s="204" t="s">
        <v>250</v>
      </c>
      <c r="C17" s="205" t="s">
        <v>251</v>
      </c>
      <c r="D17" s="216">
        <v>38.0</v>
      </c>
      <c r="E17" s="218">
        <v>25.0</v>
      </c>
      <c r="F17" s="218">
        <f t="shared" si="1"/>
        <v>63</v>
      </c>
      <c r="G17" s="208" t="str">
        <f t="shared" si="2"/>
        <v>7</v>
      </c>
      <c r="H17" s="219">
        <f t="shared" si="3"/>
        <v>28</v>
      </c>
      <c r="I17" s="218">
        <v>38.0</v>
      </c>
      <c r="J17" s="218">
        <v>24.0</v>
      </c>
      <c r="K17" s="218">
        <f t="shared" si="4"/>
        <v>62</v>
      </c>
      <c r="L17" s="210" t="str">
        <f t="shared" si="5"/>
        <v>7</v>
      </c>
      <c r="M17" s="219">
        <f t="shared" si="6"/>
        <v>28</v>
      </c>
      <c r="N17" s="218">
        <v>38.0</v>
      </c>
      <c r="O17" s="218">
        <v>20.0</v>
      </c>
      <c r="P17" s="218">
        <f t="shared" si="7"/>
        <v>58</v>
      </c>
      <c r="Q17" s="210" t="str">
        <f t="shared" si="8"/>
        <v>6</v>
      </c>
      <c r="R17" s="219">
        <f t="shared" si="9"/>
        <v>18</v>
      </c>
      <c r="S17" s="218">
        <v>38.0</v>
      </c>
      <c r="T17" s="218">
        <v>19.0</v>
      </c>
      <c r="U17" s="218">
        <f t="shared" si="10"/>
        <v>57</v>
      </c>
      <c r="V17" s="210" t="str">
        <f t="shared" si="11"/>
        <v>6</v>
      </c>
      <c r="W17" s="219">
        <f t="shared" si="12"/>
        <v>6</v>
      </c>
      <c r="X17" s="218">
        <v>35.0</v>
      </c>
      <c r="Y17" s="218">
        <v>20.0</v>
      </c>
      <c r="Z17" s="218">
        <f t="shared" si="13"/>
        <v>55</v>
      </c>
      <c r="AA17" s="210" t="str">
        <f t="shared" si="14"/>
        <v>6</v>
      </c>
      <c r="AB17" s="219">
        <f t="shared" si="15"/>
        <v>6</v>
      </c>
      <c r="AC17" s="218">
        <v>34.0</v>
      </c>
      <c r="AD17" s="218">
        <v>29.0</v>
      </c>
      <c r="AE17" s="218">
        <f t="shared" si="16"/>
        <v>63</v>
      </c>
      <c r="AF17" s="210" t="str">
        <f t="shared" si="17"/>
        <v>7</v>
      </c>
      <c r="AG17" s="219">
        <f t="shared" si="18"/>
        <v>7</v>
      </c>
      <c r="AH17" s="218">
        <v>36.0</v>
      </c>
      <c r="AI17" s="218">
        <v>21.0</v>
      </c>
      <c r="AJ17" s="218">
        <f t="shared" si="19"/>
        <v>57</v>
      </c>
      <c r="AK17" s="210" t="str">
        <f t="shared" si="20"/>
        <v>6</v>
      </c>
      <c r="AL17" s="219">
        <f t="shared" si="21"/>
        <v>18</v>
      </c>
      <c r="AM17" s="218">
        <v>40.0</v>
      </c>
      <c r="AN17" s="218">
        <v>25.0</v>
      </c>
      <c r="AO17" s="218">
        <f t="shared" si="22"/>
        <v>65</v>
      </c>
      <c r="AP17" s="210" t="str">
        <f t="shared" si="23"/>
        <v>7</v>
      </c>
      <c r="AQ17" s="220">
        <f t="shared" si="24"/>
        <v>21</v>
      </c>
      <c r="AR17" s="221">
        <f t="shared" si="25"/>
        <v>480</v>
      </c>
      <c r="AS17" s="222">
        <f t="shared" si="26"/>
        <v>60</v>
      </c>
      <c r="AT17" s="214">
        <f t="shared" si="27"/>
        <v>132</v>
      </c>
      <c r="AU17" s="223">
        <f t="shared" si="28"/>
        <v>6.6</v>
      </c>
      <c r="AV17" s="225" t="str">
        <f t="shared" si="29"/>
        <v>PASS</v>
      </c>
      <c r="AW17" s="225" t="str">
        <f t="shared" si="30"/>
        <v>FC</v>
      </c>
      <c r="AX17" s="225" t="str">
        <f t="shared" si="31"/>
        <v>FC</v>
      </c>
    </row>
    <row r="18" ht="15.75" customHeight="1">
      <c r="A18" s="27">
        <v>14.0</v>
      </c>
      <c r="B18" s="204" t="s">
        <v>252</v>
      </c>
      <c r="C18" s="205" t="s">
        <v>253</v>
      </c>
      <c r="D18" s="216">
        <v>46.0</v>
      </c>
      <c r="E18" s="218">
        <v>37.0</v>
      </c>
      <c r="F18" s="218">
        <f t="shared" si="1"/>
        <v>83</v>
      </c>
      <c r="G18" s="208" t="str">
        <f t="shared" si="2"/>
        <v>9</v>
      </c>
      <c r="H18" s="219">
        <f t="shared" si="3"/>
        <v>36</v>
      </c>
      <c r="I18" s="218">
        <v>45.0</v>
      </c>
      <c r="J18" s="218">
        <v>42.0</v>
      </c>
      <c r="K18" s="218">
        <f t="shared" si="4"/>
        <v>87</v>
      </c>
      <c r="L18" s="210" t="str">
        <f t="shared" si="5"/>
        <v>9</v>
      </c>
      <c r="M18" s="219">
        <f t="shared" si="6"/>
        <v>36</v>
      </c>
      <c r="N18" s="218">
        <v>42.0</v>
      </c>
      <c r="O18" s="218">
        <v>27.0</v>
      </c>
      <c r="P18" s="218">
        <f t="shared" si="7"/>
        <v>69</v>
      </c>
      <c r="Q18" s="210" t="str">
        <f t="shared" si="8"/>
        <v>7</v>
      </c>
      <c r="R18" s="219">
        <f t="shared" si="9"/>
        <v>21</v>
      </c>
      <c r="S18" s="218">
        <v>40.0</v>
      </c>
      <c r="T18" s="218">
        <v>20.0</v>
      </c>
      <c r="U18" s="218">
        <f t="shared" si="10"/>
        <v>60</v>
      </c>
      <c r="V18" s="210" t="str">
        <f t="shared" si="11"/>
        <v>7</v>
      </c>
      <c r="W18" s="219">
        <f t="shared" si="12"/>
        <v>7</v>
      </c>
      <c r="X18" s="218">
        <v>40.0</v>
      </c>
      <c r="Y18" s="218">
        <v>26.0</v>
      </c>
      <c r="Z18" s="218">
        <f t="shared" si="13"/>
        <v>66</v>
      </c>
      <c r="AA18" s="210" t="str">
        <f t="shared" si="14"/>
        <v>7</v>
      </c>
      <c r="AB18" s="219">
        <f t="shared" si="15"/>
        <v>7</v>
      </c>
      <c r="AC18" s="218">
        <v>34.0</v>
      </c>
      <c r="AD18" s="218">
        <v>37.0</v>
      </c>
      <c r="AE18" s="218">
        <f t="shared" si="16"/>
        <v>71</v>
      </c>
      <c r="AF18" s="210" t="str">
        <f t="shared" si="17"/>
        <v>8</v>
      </c>
      <c r="AG18" s="219">
        <f t="shared" si="18"/>
        <v>8</v>
      </c>
      <c r="AH18" s="218">
        <v>50.0</v>
      </c>
      <c r="AI18" s="218">
        <v>27.0</v>
      </c>
      <c r="AJ18" s="218">
        <f t="shared" si="19"/>
        <v>77</v>
      </c>
      <c r="AK18" s="210" t="str">
        <f t="shared" si="20"/>
        <v>8</v>
      </c>
      <c r="AL18" s="219">
        <f t="shared" si="21"/>
        <v>24</v>
      </c>
      <c r="AM18" s="218">
        <v>46.0</v>
      </c>
      <c r="AN18" s="218">
        <v>40.0</v>
      </c>
      <c r="AO18" s="218">
        <f t="shared" si="22"/>
        <v>86</v>
      </c>
      <c r="AP18" s="210" t="str">
        <f t="shared" si="23"/>
        <v>9</v>
      </c>
      <c r="AQ18" s="220">
        <f t="shared" si="24"/>
        <v>27</v>
      </c>
      <c r="AR18" s="221">
        <f t="shared" si="25"/>
        <v>599</v>
      </c>
      <c r="AS18" s="222">
        <f t="shared" si="26"/>
        <v>74.88</v>
      </c>
      <c r="AT18" s="214">
        <f t="shared" si="27"/>
        <v>166</v>
      </c>
      <c r="AU18" s="223">
        <f t="shared" si="28"/>
        <v>8.3</v>
      </c>
      <c r="AV18" s="225" t="str">
        <f t="shared" si="29"/>
        <v>PASS</v>
      </c>
      <c r="AW18" s="225" t="str">
        <f t="shared" si="30"/>
        <v>FCD</v>
      </c>
      <c r="AX18" s="225" t="str">
        <f t="shared" si="31"/>
        <v>FCD</v>
      </c>
    </row>
    <row r="19" ht="15.75" customHeight="1">
      <c r="A19" s="27">
        <v>15.0</v>
      </c>
      <c r="B19" s="204" t="s">
        <v>254</v>
      </c>
      <c r="C19" s="205" t="s">
        <v>255</v>
      </c>
      <c r="D19" s="216">
        <v>43.0</v>
      </c>
      <c r="E19" s="218">
        <v>24.0</v>
      </c>
      <c r="F19" s="218">
        <f t="shared" si="1"/>
        <v>67</v>
      </c>
      <c r="G19" s="208" t="str">
        <f t="shared" si="2"/>
        <v>7</v>
      </c>
      <c r="H19" s="219">
        <f t="shared" si="3"/>
        <v>28</v>
      </c>
      <c r="I19" s="218">
        <v>44.0</v>
      </c>
      <c r="J19" s="218">
        <v>35.0</v>
      </c>
      <c r="K19" s="218">
        <f t="shared" si="4"/>
        <v>79</v>
      </c>
      <c r="L19" s="210" t="str">
        <f t="shared" si="5"/>
        <v>8</v>
      </c>
      <c r="M19" s="219">
        <f t="shared" si="6"/>
        <v>32</v>
      </c>
      <c r="N19" s="218">
        <v>35.0</v>
      </c>
      <c r="O19" s="218">
        <v>38.0</v>
      </c>
      <c r="P19" s="218">
        <f t="shared" si="7"/>
        <v>73</v>
      </c>
      <c r="Q19" s="210" t="str">
        <f t="shared" si="8"/>
        <v>8</v>
      </c>
      <c r="R19" s="219">
        <f t="shared" si="9"/>
        <v>24</v>
      </c>
      <c r="S19" s="218">
        <v>47.0</v>
      </c>
      <c r="T19" s="218">
        <v>18.0</v>
      </c>
      <c r="U19" s="218">
        <f t="shared" si="10"/>
        <v>65</v>
      </c>
      <c r="V19" s="210" t="str">
        <f t="shared" si="11"/>
        <v>7</v>
      </c>
      <c r="W19" s="219">
        <f t="shared" si="12"/>
        <v>7</v>
      </c>
      <c r="X19" s="218">
        <v>39.0</v>
      </c>
      <c r="Y19" s="218">
        <v>25.0</v>
      </c>
      <c r="Z19" s="218">
        <f t="shared" si="13"/>
        <v>64</v>
      </c>
      <c r="AA19" s="210" t="str">
        <f t="shared" si="14"/>
        <v>7</v>
      </c>
      <c r="AB19" s="219">
        <f t="shared" si="15"/>
        <v>7</v>
      </c>
      <c r="AC19" s="218">
        <v>31.0</v>
      </c>
      <c r="AD19" s="218">
        <v>36.0</v>
      </c>
      <c r="AE19" s="218">
        <f t="shared" si="16"/>
        <v>67</v>
      </c>
      <c r="AF19" s="210" t="str">
        <f t="shared" si="17"/>
        <v>7</v>
      </c>
      <c r="AG19" s="219">
        <f t="shared" si="18"/>
        <v>7</v>
      </c>
      <c r="AH19" s="218">
        <v>46.0</v>
      </c>
      <c r="AI19" s="218">
        <v>37.0</v>
      </c>
      <c r="AJ19" s="218">
        <f t="shared" si="19"/>
        <v>83</v>
      </c>
      <c r="AK19" s="210" t="str">
        <f t="shared" si="20"/>
        <v>9</v>
      </c>
      <c r="AL19" s="219">
        <f t="shared" si="21"/>
        <v>27</v>
      </c>
      <c r="AM19" s="218">
        <v>48.0</v>
      </c>
      <c r="AN19" s="218">
        <v>36.0</v>
      </c>
      <c r="AO19" s="218">
        <f t="shared" si="22"/>
        <v>84</v>
      </c>
      <c r="AP19" s="210" t="str">
        <f t="shared" si="23"/>
        <v>9</v>
      </c>
      <c r="AQ19" s="220">
        <f t="shared" si="24"/>
        <v>27</v>
      </c>
      <c r="AR19" s="221">
        <f t="shared" si="25"/>
        <v>582</v>
      </c>
      <c r="AS19" s="222">
        <f t="shared" si="26"/>
        <v>72.75</v>
      </c>
      <c r="AT19" s="214">
        <f t="shared" si="27"/>
        <v>159</v>
      </c>
      <c r="AU19" s="223">
        <f t="shared" si="28"/>
        <v>7.95</v>
      </c>
      <c r="AV19" s="225" t="str">
        <f t="shared" si="29"/>
        <v>PASS</v>
      </c>
      <c r="AW19" s="225" t="str">
        <f t="shared" si="30"/>
        <v>FCD</v>
      </c>
      <c r="AX19" s="225" t="str">
        <f t="shared" si="31"/>
        <v>FCD</v>
      </c>
    </row>
    <row r="20" ht="15.75" customHeight="1">
      <c r="A20" s="27">
        <v>16.0</v>
      </c>
      <c r="B20" s="204" t="s">
        <v>256</v>
      </c>
      <c r="C20" s="205" t="s">
        <v>257</v>
      </c>
      <c r="D20" s="227">
        <v>35.0</v>
      </c>
      <c r="E20" s="228">
        <v>5.0</v>
      </c>
      <c r="F20" s="228">
        <f t="shared" si="1"/>
        <v>40</v>
      </c>
      <c r="G20" s="229">
        <v>0.0</v>
      </c>
      <c r="H20" s="230">
        <f t="shared" si="3"/>
        <v>0</v>
      </c>
      <c r="I20" s="218">
        <v>26.0</v>
      </c>
      <c r="J20" s="217">
        <v>18.0</v>
      </c>
      <c r="K20" s="218">
        <f t="shared" si="4"/>
        <v>44</v>
      </c>
      <c r="L20" s="208" t="str">
        <f t="shared" si="5"/>
        <v>4</v>
      </c>
      <c r="M20" s="219">
        <f t="shared" si="6"/>
        <v>16</v>
      </c>
      <c r="N20" s="218">
        <v>30.0</v>
      </c>
      <c r="O20" s="218">
        <v>18.0</v>
      </c>
      <c r="P20" s="218">
        <f t="shared" si="7"/>
        <v>48</v>
      </c>
      <c r="Q20" s="210" t="str">
        <f t="shared" si="8"/>
        <v>4</v>
      </c>
      <c r="R20" s="219">
        <f t="shared" si="9"/>
        <v>12</v>
      </c>
      <c r="S20" s="218">
        <v>41.0</v>
      </c>
      <c r="T20" s="218">
        <v>26.0</v>
      </c>
      <c r="U20" s="218">
        <f t="shared" si="10"/>
        <v>67</v>
      </c>
      <c r="V20" s="210" t="str">
        <f t="shared" si="11"/>
        <v>7</v>
      </c>
      <c r="W20" s="219">
        <f t="shared" si="12"/>
        <v>7</v>
      </c>
      <c r="X20" s="218">
        <v>36.0</v>
      </c>
      <c r="Y20" s="218">
        <v>22.0</v>
      </c>
      <c r="Z20" s="218">
        <f t="shared" si="13"/>
        <v>58</v>
      </c>
      <c r="AA20" s="210" t="str">
        <f t="shared" si="14"/>
        <v>6</v>
      </c>
      <c r="AB20" s="219">
        <f t="shared" si="15"/>
        <v>6</v>
      </c>
      <c r="AC20" s="218">
        <v>28.0</v>
      </c>
      <c r="AD20" s="218">
        <v>24.0</v>
      </c>
      <c r="AE20" s="218">
        <f t="shared" si="16"/>
        <v>52</v>
      </c>
      <c r="AF20" s="210" t="str">
        <f t="shared" si="17"/>
        <v>5</v>
      </c>
      <c r="AG20" s="219">
        <f t="shared" si="18"/>
        <v>5</v>
      </c>
      <c r="AH20" s="228">
        <v>41.0</v>
      </c>
      <c r="AI20" s="228">
        <v>13.0</v>
      </c>
      <c r="AJ20" s="228">
        <f t="shared" si="19"/>
        <v>54</v>
      </c>
      <c r="AK20" s="231">
        <v>0.0</v>
      </c>
      <c r="AL20" s="230">
        <f t="shared" si="21"/>
        <v>0</v>
      </c>
      <c r="AM20" s="218">
        <v>38.0</v>
      </c>
      <c r="AN20" s="217">
        <v>18.0</v>
      </c>
      <c r="AO20" s="218">
        <f t="shared" si="22"/>
        <v>56</v>
      </c>
      <c r="AP20" s="208" t="str">
        <f t="shared" si="23"/>
        <v>6</v>
      </c>
      <c r="AQ20" s="220">
        <f t="shared" si="24"/>
        <v>18</v>
      </c>
      <c r="AR20" s="221">
        <f t="shared" si="25"/>
        <v>419</v>
      </c>
      <c r="AS20" s="222">
        <f t="shared" si="26"/>
        <v>52.38</v>
      </c>
      <c r="AT20" s="214">
        <f t="shared" si="27"/>
        <v>64</v>
      </c>
      <c r="AU20" s="223">
        <f t="shared" si="28"/>
        <v>3.2</v>
      </c>
      <c r="AV20" s="224" t="str">
        <f t="shared" si="29"/>
        <v>FAIL</v>
      </c>
      <c r="AW20" s="225" t="str">
        <f t="shared" si="30"/>
        <v>SC</v>
      </c>
      <c r="AX20" s="224" t="str">
        <f t="shared" si="31"/>
        <v>FAIL</v>
      </c>
    </row>
    <row r="21" ht="15.75" customHeight="1">
      <c r="A21" s="27">
        <v>17.0</v>
      </c>
      <c r="B21" s="204" t="s">
        <v>258</v>
      </c>
      <c r="C21" s="205" t="s">
        <v>259</v>
      </c>
      <c r="D21" s="216">
        <v>40.0</v>
      </c>
      <c r="E21" s="218">
        <v>29.0</v>
      </c>
      <c r="F21" s="218">
        <f t="shared" si="1"/>
        <v>69</v>
      </c>
      <c r="G21" s="208" t="str">
        <f t="shared" ref="G21:G31" si="32">if(F21&gt;=90,"10",if(F21&gt;=80,"9",if(F21&gt;=70,"8",if(F21&gt;=60,"7",if(F21&gt;=55,"6",if(F21&gt;=50,"5",if(F21&gt;=40,"4",if(F21&lt;40,"0"))))))))</f>
        <v>7</v>
      </c>
      <c r="H21" s="219">
        <f t="shared" si="3"/>
        <v>28</v>
      </c>
      <c r="I21" s="218">
        <v>47.0</v>
      </c>
      <c r="J21" s="218">
        <v>25.0</v>
      </c>
      <c r="K21" s="218">
        <f t="shared" si="4"/>
        <v>72</v>
      </c>
      <c r="L21" s="210" t="str">
        <f t="shared" si="5"/>
        <v>8</v>
      </c>
      <c r="M21" s="219">
        <f t="shared" si="6"/>
        <v>32</v>
      </c>
      <c r="N21" s="218">
        <v>42.0</v>
      </c>
      <c r="O21" s="218">
        <v>35.0</v>
      </c>
      <c r="P21" s="218">
        <f t="shared" si="7"/>
        <v>77</v>
      </c>
      <c r="Q21" s="210" t="str">
        <f t="shared" si="8"/>
        <v>8</v>
      </c>
      <c r="R21" s="219">
        <f t="shared" si="9"/>
        <v>24</v>
      </c>
      <c r="S21" s="218">
        <v>48.0</v>
      </c>
      <c r="T21" s="218">
        <v>33.0</v>
      </c>
      <c r="U21" s="218">
        <f t="shared" si="10"/>
        <v>81</v>
      </c>
      <c r="V21" s="210" t="str">
        <f t="shared" si="11"/>
        <v>9</v>
      </c>
      <c r="W21" s="219">
        <f t="shared" si="12"/>
        <v>9</v>
      </c>
      <c r="X21" s="218">
        <v>22.0</v>
      </c>
      <c r="Y21" s="218">
        <v>19.0</v>
      </c>
      <c r="Z21" s="218">
        <f t="shared" si="13"/>
        <v>41</v>
      </c>
      <c r="AA21" s="210" t="str">
        <f t="shared" si="14"/>
        <v>4</v>
      </c>
      <c r="AB21" s="219">
        <f t="shared" si="15"/>
        <v>4</v>
      </c>
      <c r="AC21" s="218">
        <v>34.0</v>
      </c>
      <c r="AD21" s="218">
        <v>31.0</v>
      </c>
      <c r="AE21" s="218">
        <f t="shared" si="16"/>
        <v>65</v>
      </c>
      <c r="AF21" s="210" t="str">
        <f t="shared" si="17"/>
        <v>7</v>
      </c>
      <c r="AG21" s="219">
        <f t="shared" si="18"/>
        <v>7</v>
      </c>
      <c r="AH21" s="218">
        <v>50.0</v>
      </c>
      <c r="AI21" s="218">
        <v>34.0</v>
      </c>
      <c r="AJ21" s="218">
        <f t="shared" si="19"/>
        <v>84</v>
      </c>
      <c r="AK21" s="210" t="str">
        <f t="shared" ref="AK21:AK108" si="33">if(AJ21&gt;=90,"10",if(AJ21&gt;=80,"9",if(AJ21&gt;=70,"8",if(AJ21&gt;=60,"7",if(AJ21&gt;=55,"6",if(AJ21&gt;=50,"5",if(AJ21&gt;=40,"4",if(AJ21&lt;40,"0"))))))))</f>
        <v>9</v>
      </c>
      <c r="AL21" s="219">
        <f t="shared" si="21"/>
        <v>27</v>
      </c>
      <c r="AM21" s="218">
        <v>48.0</v>
      </c>
      <c r="AN21" s="218">
        <v>38.0</v>
      </c>
      <c r="AO21" s="218">
        <f t="shared" si="22"/>
        <v>86</v>
      </c>
      <c r="AP21" s="210" t="str">
        <f t="shared" si="23"/>
        <v>9</v>
      </c>
      <c r="AQ21" s="220">
        <f t="shared" si="24"/>
        <v>27</v>
      </c>
      <c r="AR21" s="221">
        <f t="shared" si="25"/>
        <v>575</v>
      </c>
      <c r="AS21" s="222">
        <f t="shared" si="26"/>
        <v>71.88</v>
      </c>
      <c r="AT21" s="214">
        <f t="shared" si="27"/>
        <v>158</v>
      </c>
      <c r="AU21" s="223">
        <f t="shared" si="28"/>
        <v>7.9</v>
      </c>
      <c r="AV21" s="225" t="str">
        <f t="shared" si="29"/>
        <v>PASS</v>
      </c>
      <c r="AW21" s="225" t="str">
        <f t="shared" si="30"/>
        <v>FCD</v>
      </c>
      <c r="AX21" s="225" t="str">
        <f t="shared" si="31"/>
        <v>FCD</v>
      </c>
    </row>
    <row r="22" ht="15.75" customHeight="1">
      <c r="A22" s="27">
        <v>18.0</v>
      </c>
      <c r="B22" s="204" t="s">
        <v>260</v>
      </c>
      <c r="C22" s="205" t="s">
        <v>261</v>
      </c>
      <c r="D22" s="216">
        <v>50.0</v>
      </c>
      <c r="E22" s="218">
        <v>50.0</v>
      </c>
      <c r="F22" s="218">
        <f t="shared" si="1"/>
        <v>100</v>
      </c>
      <c r="G22" s="208" t="str">
        <f t="shared" si="32"/>
        <v>10</v>
      </c>
      <c r="H22" s="219">
        <f t="shared" si="3"/>
        <v>40</v>
      </c>
      <c r="I22" s="218">
        <v>50.0</v>
      </c>
      <c r="J22" s="218">
        <v>46.0</v>
      </c>
      <c r="K22" s="218">
        <f t="shared" si="4"/>
        <v>96</v>
      </c>
      <c r="L22" s="210" t="str">
        <f t="shared" si="5"/>
        <v>10</v>
      </c>
      <c r="M22" s="219">
        <f t="shared" si="6"/>
        <v>40</v>
      </c>
      <c r="N22" s="218">
        <v>46.0</v>
      </c>
      <c r="O22" s="218">
        <v>42.0</v>
      </c>
      <c r="P22" s="218">
        <f t="shared" si="7"/>
        <v>88</v>
      </c>
      <c r="Q22" s="210" t="str">
        <f t="shared" si="8"/>
        <v>9</v>
      </c>
      <c r="R22" s="219">
        <f t="shared" si="9"/>
        <v>27</v>
      </c>
      <c r="S22" s="218">
        <v>46.0</v>
      </c>
      <c r="T22" s="218">
        <v>31.0</v>
      </c>
      <c r="U22" s="218">
        <f t="shared" si="10"/>
        <v>77</v>
      </c>
      <c r="V22" s="210" t="str">
        <f t="shared" si="11"/>
        <v>8</v>
      </c>
      <c r="W22" s="219">
        <f t="shared" si="12"/>
        <v>8</v>
      </c>
      <c r="X22" s="218">
        <v>42.0</v>
      </c>
      <c r="Y22" s="218">
        <v>29.0</v>
      </c>
      <c r="Z22" s="218">
        <f t="shared" si="13"/>
        <v>71</v>
      </c>
      <c r="AA22" s="210" t="str">
        <f t="shared" si="14"/>
        <v>8</v>
      </c>
      <c r="AB22" s="219">
        <f t="shared" si="15"/>
        <v>8</v>
      </c>
      <c r="AC22" s="218">
        <v>37.0</v>
      </c>
      <c r="AD22" s="218">
        <v>32.0</v>
      </c>
      <c r="AE22" s="218">
        <f t="shared" si="16"/>
        <v>69</v>
      </c>
      <c r="AF22" s="210" t="str">
        <f t="shared" si="17"/>
        <v>7</v>
      </c>
      <c r="AG22" s="219">
        <f t="shared" si="18"/>
        <v>7</v>
      </c>
      <c r="AH22" s="218">
        <v>50.0</v>
      </c>
      <c r="AI22" s="218">
        <v>39.0</v>
      </c>
      <c r="AJ22" s="218">
        <f t="shared" si="19"/>
        <v>89</v>
      </c>
      <c r="AK22" s="210" t="str">
        <f t="shared" si="33"/>
        <v>9</v>
      </c>
      <c r="AL22" s="219">
        <f t="shared" si="21"/>
        <v>27</v>
      </c>
      <c r="AM22" s="218">
        <v>47.0</v>
      </c>
      <c r="AN22" s="218">
        <v>43.0</v>
      </c>
      <c r="AO22" s="218">
        <f t="shared" si="22"/>
        <v>90</v>
      </c>
      <c r="AP22" s="210" t="str">
        <f t="shared" si="23"/>
        <v>10</v>
      </c>
      <c r="AQ22" s="220">
        <f t="shared" si="24"/>
        <v>30</v>
      </c>
      <c r="AR22" s="221">
        <f t="shared" si="25"/>
        <v>680</v>
      </c>
      <c r="AS22" s="222">
        <f t="shared" si="26"/>
        <v>85</v>
      </c>
      <c r="AT22" s="214">
        <f t="shared" si="27"/>
        <v>187</v>
      </c>
      <c r="AU22" s="223">
        <f t="shared" si="28"/>
        <v>9.35</v>
      </c>
      <c r="AV22" s="225" t="str">
        <f t="shared" si="29"/>
        <v>PASS</v>
      </c>
      <c r="AW22" s="225" t="str">
        <f t="shared" si="30"/>
        <v>FCD</v>
      </c>
      <c r="AX22" s="225" t="str">
        <f t="shared" si="31"/>
        <v>FCD</v>
      </c>
    </row>
    <row r="23" ht="15.75" customHeight="1">
      <c r="A23" s="27">
        <v>19.0</v>
      </c>
      <c r="B23" s="204" t="s">
        <v>262</v>
      </c>
      <c r="C23" s="205" t="s">
        <v>263</v>
      </c>
      <c r="D23" s="227">
        <v>29.0</v>
      </c>
      <c r="E23" s="228">
        <v>3.0</v>
      </c>
      <c r="F23" s="228">
        <f t="shared" si="1"/>
        <v>32</v>
      </c>
      <c r="G23" s="208" t="str">
        <f t="shared" si="32"/>
        <v>0</v>
      </c>
      <c r="H23" s="230">
        <f t="shared" si="3"/>
        <v>0</v>
      </c>
      <c r="I23" s="228">
        <v>32.0</v>
      </c>
      <c r="J23" s="232">
        <v>13.0</v>
      </c>
      <c r="K23" s="228">
        <f t="shared" si="4"/>
        <v>45</v>
      </c>
      <c r="L23" s="231">
        <v>0.0</v>
      </c>
      <c r="M23" s="230">
        <f t="shared" si="6"/>
        <v>0</v>
      </c>
      <c r="N23" s="218">
        <v>23.0</v>
      </c>
      <c r="O23" s="218">
        <v>19.0</v>
      </c>
      <c r="P23" s="218">
        <f t="shared" si="7"/>
        <v>42</v>
      </c>
      <c r="Q23" s="210" t="str">
        <f t="shared" si="8"/>
        <v>4</v>
      </c>
      <c r="R23" s="219">
        <f t="shared" si="9"/>
        <v>12</v>
      </c>
      <c r="S23" s="218">
        <v>44.0</v>
      </c>
      <c r="T23" s="218">
        <v>31.0</v>
      </c>
      <c r="U23" s="218">
        <f t="shared" si="10"/>
        <v>75</v>
      </c>
      <c r="V23" s="210" t="str">
        <f t="shared" si="11"/>
        <v>8</v>
      </c>
      <c r="W23" s="219">
        <f t="shared" si="12"/>
        <v>8</v>
      </c>
      <c r="X23" s="218">
        <v>22.0</v>
      </c>
      <c r="Y23" s="218">
        <v>20.0</v>
      </c>
      <c r="Z23" s="218">
        <f t="shared" si="13"/>
        <v>42</v>
      </c>
      <c r="AA23" s="210" t="str">
        <f t="shared" si="14"/>
        <v>4</v>
      </c>
      <c r="AB23" s="219">
        <f t="shared" si="15"/>
        <v>4</v>
      </c>
      <c r="AC23" s="218">
        <v>26.0</v>
      </c>
      <c r="AD23" s="218">
        <v>28.0</v>
      </c>
      <c r="AE23" s="218">
        <f t="shared" si="16"/>
        <v>54</v>
      </c>
      <c r="AF23" s="210" t="str">
        <f t="shared" si="17"/>
        <v>5</v>
      </c>
      <c r="AG23" s="219">
        <f t="shared" si="18"/>
        <v>5</v>
      </c>
      <c r="AH23" s="218">
        <v>41.0</v>
      </c>
      <c r="AI23" s="218">
        <v>22.0</v>
      </c>
      <c r="AJ23" s="218">
        <f t="shared" si="19"/>
        <v>63</v>
      </c>
      <c r="AK23" s="210" t="str">
        <f t="shared" si="33"/>
        <v>7</v>
      </c>
      <c r="AL23" s="219">
        <f t="shared" si="21"/>
        <v>21</v>
      </c>
      <c r="AM23" s="218">
        <v>32.0</v>
      </c>
      <c r="AN23" s="218">
        <v>18.0</v>
      </c>
      <c r="AO23" s="218">
        <f t="shared" si="22"/>
        <v>50</v>
      </c>
      <c r="AP23" s="210" t="str">
        <f t="shared" si="23"/>
        <v>5</v>
      </c>
      <c r="AQ23" s="220">
        <f t="shared" si="24"/>
        <v>15</v>
      </c>
      <c r="AR23" s="221">
        <f t="shared" si="25"/>
        <v>403</v>
      </c>
      <c r="AS23" s="222">
        <f t="shared" si="26"/>
        <v>50.38</v>
      </c>
      <c r="AT23" s="214">
        <f t="shared" si="27"/>
        <v>65</v>
      </c>
      <c r="AU23" s="223">
        <f t="shared" si="28"/>
        <v>3.25</v>
      </c>
      <c r="AV23" s="224" t="str">
        <f t="shared" si="29"/>
        <v>FAIL</v>
      </c>
      <c r="AW23" s="225" t="str">
        <f t="shared" si="30"/>
        <v>SC</v>
      </c>
      <c r="AX23" s="224" t="str">
        <f t="shared" si="31"/>
        <v>FAIL</v>
      </c>
    </row>
    <row r="24" ht="15.75" customHeight="1">
      <c r="A24" s="27">
        <v>20.0</v>
      </c>
      <c r="B24" s="204" t="s">
        <v>264</v>
      </c>
      <c r="C24" s="205" t="s">
        <v>265</v>
      </c>
      <c r="D24" s="216">
        <v>42.0</v>
      </c>
      <c r="E24" s="218">
        <v>36.0</v>
      </c>
      <c r="F24" s="218">
        <f t="shared" si="1"/>
        <v>78</v>
      </c>
      <c r="G24" s="208" t="str">
        <f t="shared" si="32"/>
        <v>8</v>
      </c>
      <c r="H24" s="219">
        <f t="shared" si="3"/>
        <v>32</v>
      </c>
      <c r="I24" s="218">
        <v>46.0</v>
      </c>
      <c r="J24" s="218">
        <v>25.0</v>
      </c>
      <c r="K24" s="218">
        <f t="shared" si="4"/>
        <v>71</v>
      </c>
      <c r="L24" s="210" t="str">
        <f t="shared" ref="L24:L108" si="34">if(K24&gt;=90,"10",if(K24&gt;=80,"9",if(K24&gt;=70,"8",if(K24&gt;=60,"7",if(K24&gt;=55,"6",if(K24&gt;=50,"5",if(K24&gt;=40,"4",if(K24&lt;40,"0"))))))))</f>
        <v>8</v>
      </c>
      <c r="M24" s="219">
        <f t="shared" si="6"/>
        <v>32</v>
      </c>
      <c r="N24" s="218">
        <v>43.0</v>
      </c>
      <c r="O24" s="218">
        <v>34.0</v>
      </c>
      <c r="P24" s="218">
        <f t="shared" si="7"/>
        <v>77</v>
      </c>
      <c r="Q24" s="210" t="str">
        <f t="shared" si="8"/>
        <v>8</v>
      </c>
      <c r="R24" s="219">
        <f t="shared" si="9"/>
        <v>24</v>
      </c>
      <c r="S24" s="218">
        <v>43.0</v>
      </c>
      <c r="T24" s="218">
        <v>28.0</v>
      </c>
      <c r="U24" s="218">
        <f t="shared" si="10"/>
        <v>71</v>
      </c>
      <c r="V24" s="210" t="str">
        <f t="shared" si="11"/>
        <v>8</v>
      </c>
      <c r="W24" s="219">
        <f t="shared" si="12"/>
        <v>8</v>
      </c>
      <c r="X24" s="218">
        <v>44.0</v>
      </c>
      <c r="Y24" s="218">
        <v>24.0</v>
      </c>
      <c r="Z24" s="218">
        <f t="shared" si="13"/>
        <v>68</v>
      </c>
      <c r="AA24" s="210" t="str">
        <f t="shared" si="14"/>
        <v>7</v>
      </c>
      <c r="AB24" s="219">
        <f t="shared" si="15"/>
        <v>7</v>
      </c>
      <c r="AC24" s="218">
        <v>31.0</v>
      </c>
      <c r="AD24" s="218">
        <v>41.0</v>
      </c>
      <c r="AE24" s="218">
        <f t="shared" si="16"/>
        <v>72</v>
      </c>
      <c r="AF24" s="210" t="str">
        <f t="shared" si="17"/>
        <v>8</v>
      </c>
      <c r="AG24" s="219">
        <f t="shared" si="18"/>
        <v>8</v>
      </c>
      <c r="AH24" s="218">
        <v>47.0</v>
      </c>
      <c r="AI24" s="218">
        <v>40.0</v>
      </c>
      <c r="AJ24" s="218">
        <f t="shared" si="19"/>
        <v>87</v>
      </c>
      <c r="AK24" s="210" t="str">
        <f t="shared" si="33"/>
        <v>9</v>
      </c>
      <c r="AL24" s="219">
        <f t="shared" si="21"/>
        <v>27</v>
      </c>
      <c r="AM24" s="218">
        <v>50.0</v>
      </c>
      <c r="AN24" s="218">
        <v>19.0</v>
      </c>
      <c r="AO24" s="218">
        <f t="shared" si="22"/>
        <v>69</v>
      </c>
      <c r="AP24" s="210" t="str">
        <f t="shared" si="23"/>
        <v>7</v>
      </c>
      <c r="AQ24" s="220">
        <f t="shared" si="24"/>
        <v>21</v>
      </c>
      <c r="AR24" s="221">
        <f t="shared" si="25"/>
        <v>593</v>
      </c>
      <c r="AS24" s="222">
        <f t="shared" si="26"/>
        <v>74.13</v>
      </c>
      <c r="AT24" s="214">
        <f t="shared" si="27"/>
        <v>159</v>
      </c>
      <c r="AU24" s="223">
        <f t="shared" si="28"/>
        <v>7.95</v>
      </c>
      <c r="AV24" s="225" t="str">
        <f t="shared" si="29"/>
        <v>PASS</v>
      </c>
      <c r="AW24" s="225" t="str">
        <f t="shared" si="30"/>
        <v>FCD</v>
      </c>
      <c r="AX24" s="225" t="str">
        <f t="shared" si="31"/>
        <v>FCD</v>
      </c>
    </row>
    <row r="25" ht="15.75" customHeight="1">
      <c r="A25" s="27">
        <v>21.0</v>
      </c>
      <c r="B25" s="204" t="s">
        <v>266</v>
      </c>
      <c r="C25" s="205" t="s">
        <v>267</v>
      </c>
      <c r="D25" s="216">
        <v>47.0</v>
      </c>
      <c r="E25" s="218">
        <v>35.0</v>
      </c>
      <c r="F25" s="218">
        <f t="shared" si="1"/>
        <v>82</v>
      </c>
      <c r="G25" s="208" t="str">
        <f t="shared" si="32"/>
        <v>9</v>
      </c>
      <c r="H25" s="219">
        <f t="shared" si="3"/>
        <v>36</v>
      </c>
      <c r="I25" s="218">
        <v>46.0</v>
      </c>
      <c r="J25" s="218">
        <v>22.0</v>
      </c>
      <c r="K25" s="218">
        <f t="shared" si="4"/>
        <v>68</v>
      </c>
      <c r="L25" s="210" t="str">
        <f t="shared" si="34"/>
        <v>7</v>
      </c>
      <c r="M25" s="219">
        <f t="shared" si="6"/>
        <v>28</v>
      </c>
      <c r="N25" s="218">
        <v>43.0</v>
      </c>
      <c r="O25" s="218">
        <v>34.0</v>
      </c>
      <c r="P25" s="218">
        <f t="shared" si="7"/>
        <v>77</v>
      </c>
      <c r="Q25" s="210" t="str">
        <f t="shared" si="8"/>
        <v>8</v>
      </c>
      <c r="R25" s="219">
        <f t="shared" si="9"/>
        <v>24</v>
      </c>
      <c r="S25" s="218">
        <v>41.0</v>
      </c>
      <c r="T25" s="218">
        <v>23.0</v>
      </c>
      <c r="U25" s="218">
        <f t="shared" si="10"/>
        <v>64</v>
      </c>
      <c r="V25" s="210" t="str">
        <f t="shared" si="11"/>
        <v>7</v>
      </c>
      <c r="W25" s="219">
        <f t="shared" si="12"/>
        <v>7</v>
      </c>
      <c r="X25" s="218">
        <v>35.0</v>
      </c>
      <c r="Y25" s="218">
        <v>18.0</v>
      </c>
      <c r="Z25" s="218">
        <f t="shared" si="13"/>
        <v>53</v>
      </c>
      <c r="AA25" s="210" t="str">
        <f t="shared" si="14"/>
        <v>5</v>
      </c>
      <c r="AB25" s="219">
        <f t="shared" si="15"/>
        <v>5</v>
      </c>
      <c r="AC25" s="218">
        <v>32.0</v>
      </c>
      <c r="AD25" s="218">
        <v>22.0</v>
      </c>
      <c r="AE25" s="218">
        <f t="shared" si="16"/>
        <v>54</v>
      </c>
      <c r="AF25" s="210" t="str">
        <f t="shared" si="17"/>
        <v>5</v>
      </c>
      <c r="AG25" s="219">
        <f t="shared" si="18"/>
        <v>5</v>
      </c>
      <c r="AH25" s="218">
        <v>41.0</v>
      </c>
      <c r="AI25" s="218">
        <v>32.0</v>
      </c>
      <c r="AJ25" s="218">
        <f t="shared" si="19"/>
        <v>73</v>
      </c>
      <c r="AK25" s="210" t="str">
        <f t="shared" si="33"/>
        <v>8</v>
      </c>
      <c r="AL25" s="219">
        <f t="shared" si="21"/>
        <v>24</v>
      </c>
      <c r="AM25" s="218">
        <v>45.0</v>
      </c>
      <c r="AN25" s="218">
        <v>34.0</v>
      </c>
      <c r="AO25" s="218">
        <f t="shared" si="22"/>
        <v>79</v>
      </c>
      <c r="AP25" s="210" t="str">
        <f t="shared" si="23"/>
        <v>8</v>
      </c>
      <c r="AQ25" s="220">
        <f t="shared" si="24"/>
        <v>24</v>
      </c>
      <c r="AR25" s="221">
        <f t="shared" si="25"/>
        <v>550</v>
      </c>
      <c r="AS25" s="222">
        <f t="shared" si="26"/>
        <v>68.75</v>
      </c>
      <c r="AT25" s="214">
        <f t="shared" si="27"/>
        <v>153</v>
      </c>
      <c r="AU25" s="223">
        <f t="shared" si="28"/>
        <v>7.65</v>
      </c>
      <c r="AV25" s="225" t="str">
        <f t="shared" si="29"/>
        <v>PASS</v>
      </c>
      <c r="AW25" s="225" t="str">
        <f t="shared" si="30"/>
        <v>FC</v>
      </c>
      <c r="AX25" s="225" t="str">
        <f t="shared" si="31"/>
        <v>FC</v>
      </c>
    </row>
    <row r="26" ht="15.75" customHeight="1">
      <c r="A26" s="27">
        <v>22.0</v>
      </c>
      <c r="B26" s="204" t="s">
        <v>268</v>
      </c>
      <c r="C26" s="205" t="s">
        <v>269</v>
      </c>
      <c r="D26" s="216">
        <v>42.0</v>
      </c>
      <c r="E26" s="218">
        <v>22.0</v>
      </c>
      <c r="F26" s="218">
        <f t="shared" si="1"/>
        <v>64</v>
      </c>
      <c r="G26" s="208" t="str">
        <f t="shared" si="32"/>
        <v>7</v>
      </c>
      <c r="H26" s="219">
        <f t="shared" si="3"/>
        <v>28</v>
      </c>
      <c r="I26" s="218">
        <v>46.0</v>
      </c>
      <c r="J26" s="218">
        <v>36.0</v>
      </c>
      <c r="K26" s="218">
        <f t="shared" si="4"/>
        <v>82</v>
      </c>
      <c r="L26" s="210" t="str">
        <f t="shared" si="34"/>
        <v>9</v>
      </c>
      <c r="M26" s="219">
        <f t="shared" si="6"/>
        <v>36</v>
      </c>
      <c r="N26" s="218">
        <v>35.0</v>
      </c>
      <c r="O26" s="218">
        <v>40.0</v>
      </c>
      <c r="P26" s="218">
        <f t="shared" si="7"/>
        <v>75</v>
      </c>
      <c r="Q26" s="210" t="str">
        <f t="shared" si="8"/>
        <v>8</v>
      </c>
      <c r="R26" s="219">
        <f t="shared" si="9"/>
        <v>24</v>
      </c>
      <c r="S26" s="218">
        <v>38.0</v>
      </c>
      <c r="T26" s="218">
        <v>25.0</v>
      </c>
      <c r="U26" s="218">
        <f t="shared" si="10"/>
        <v>63</v>
      </c>
      <c r="V26" s="210" t="str">
        <f t="shared" si="11"/>
        <v>7</v>
      </c>
      <c r="W26" s="219">
        <f t="shared" si="12"/>
        <v>7</v>
      </c>
      <c r="X26" s="218">
        <v>36.0</v>
      </c>
      <c r="Y26" s="218">
        <v>23.0</v>
      </c>
      <c r="Z26" s="218">
        <f t="shared" si="13"/>
        <v>59</v>
      </c>
      <c r="AA26" s="210" t="str">
        <f t="shared" si="14"/>
        <v>6</v>
      </c>
      <c r="AB26" s="219">
        <f t="shared" si="15"/>
        <v>6</v>
      </c>
      <c r="AC26" s="218">
        <v>28.0</v>
      </c>
      <c r="AD26" s="218">
        <v>33.0</v>
      </c>
      <c r="AE26" s="218">
        <f t="shared" si="16"/>
        <v>61</v>
      </c>
      <c r="AF26" s="210" t="str">
        <f t="shared" si="17"/>
        <v>7</v>
      </c>
      <c r="AG26" s="219">
        <f t="shared" si="18"/>
        <v>7</v>
      </c>
      <c r="AH26" s="218">
        <v>42.0</v>
      </c>
      <c r="AI26" s="218">
        <v>25.0</v>
      </c>
      <c r="AJ26" s="218">
        <f t="shared" si="19"/>
        <v>67</v>
      </c>
      <c r="AK26" s="210" t="str">
        <f t="shared" si="33"/>
        <v>7</v>
      </c>
      <c r="AL26" s="219">
        <f t="shared" si="21"/>
        <v>21</v>
      </c>
      <c r="AM26" s="218">
        <v>49.0</v>
      </c>
      <c r="AN26" s="218">
        <v>36.0</v>
      </c>
      <c r="AO26" s="218">
        <f t="shared" si="22"/>
        <v>85</v>
      </c>
      <c r="AP26" s="210" t="str">
        <f t="shared" si="23"/>
        <v>9</v>
      </c>
      <c r="AQ26" s="220">
        <f t="shared" si="24"/>
        <v>27</v>
      </c>
      <c r="AR26" s="221">
        <f t="shared" si="25"/>
        <v>556</v>
      </c>
      <c r="AS26" s="222">
        <f t="shared" si="26"/>
        <v>69.5</v>
      </c>
      <c r="AT26" s="214">
        <f t="shared" si="27"/>
        <v>156</v>
      </c>
      <c r="AU26" s="223">
        <f t="shared" si="28"/>
        <v>7.8</v>
      </c>
      <c r="AV26" s="225" t="str">
        <f t="shared" si="29"/>
        <v>PASS</v>
      </c>
      <c r="AW26" s="225" t="str">
        <f t="shared" si="30"/>
        <v>FCD</v>
      </c>
      <c r="AX26" s="225" t="str">
        <f t="shared" si="31"/>
        <v>FCD</v>
      </c>
    </row>
    <row r="27" ht="15.75" customHeight="1">
      <c r="A27" s="27">
        <v>23.0</v>
      </c>
      <c r="B27" s="204" t="s">
        <v>270</v>
      </c>
      <c r="C27" s="205" t="s">
        <v>271</v>
      </c>
      <c r="D27" s="216">
        <v>49.0</v>
      </c>
      <c r="E27" s="218">
        <v>42.0</v>
      </c>
      <c r="F27" s="218">
        <f t="shared" si="1"/>
        <v>91</v>
      </c>
      <c r="G27" s="208" t="str">
        <f t="shared" si="32"/>
        <v>10</v>
      </c>
      <c r="H27" s="219">
        <f t="shared" si="3"/>
        <v>40</v>
      </c>
      <c r="I27" s="218">
        <v>48.0</v>
      </c>
      <c r="J27" s="218">
        <v>30.0</v>
      </c>
      <c r="K27" s="218">
        <f t="shared" si="4"/>
        <v>78</v>
      </c>
      <c r="L27" s="210" t="str">
        <f t="shared" si="34"/>
        <v>8</v>
      </c>
      <c r="M27" s="219">
        <f t="shared" si="6"/>
        <v>32</v>
      </c>
      <c r="N27" s="218">
        <v>46.0</v>
      </c>
      <c r="O27" s="218">
        <v>37.0</v>
      </c>
      <c r="P27" s="218">
        <f t="shared" si="7"/>
        <v>83</v>
      </c>
      <c r="Q27" s="210" t="str">
        <f t="shared" si="8"/>
        <v>9</v>
      </c>
      <c r="R27" s="219">
        <f t="shared" si="9"/>
        <v>27</v>
      </c>
      <c r="S27" s="218">
        <v>38.0</v>
      </c>
      <c r="T27" s="218">
        <v>28.0</v>
      </c>
      <c r="U27" s="218">
        <f t="shared" si="10"/>
        <v>66</v>
      </c>
      <c r="V27" s="210" t="str">
        <f t="shared" si="11"/>
        <v>7</v>
      </c>
      <c r="W27" s="219">
        <f t="shared" si="12"/>
        <v>7</v>
      </c>
      <c r="X27" s="218">
        <v>37.0</v>
      </c>
      <c r="Y27" s="218">
        <v>31.0</v>
      </c>
      <c r="Z27" s="218">
        <f t="shared" si="13"/>
        <v>68</v>
      </c>
      <c r="AA27" s="210" t="str">
        <f t="shared" si="14"/>
        <v>7</v>
      </c>
      <c r="AB27" s="219">
        <f t="shared" si="15"/>
        <v>7</v>
      </c>
      <c r="AC27" s="218">
        <v>34.0</v>
      </c>
      <c r="AD27" s="218">
        <v>39.0</v>
      </c>
      <c r="AE27" s="218">
        <f t="shared" si="16"/>
        <v>73</v>
      </c>
      <c r="AF27" s="210" t="str">
        <f t="shared" si="17"/>
        <v>8</v>
      </c>
      <c r="AG27" s="219">
        <f t="shared" si="18"/>
        <v>8</v>
      </c>
      <c r="AH27" s="218">
        <v>45.0</v>
      </c>
      <c r="AI27" s="218">
        <v>41.0</v>
      </c>
      <c r="AJ27" s="218">
        <f t="shared" si="19"/>
        <v>86</v>
      </c>
      <c r="AK27" s="210" t="str">
        <f t="shared" si="33"/>
        <v>9</v>
      </c>
      <c r="AL27" s="219">
        <f t="shared" si="21"/>
        <v>27</v>
      </c>
      <c r="AM27" s="218">
        <v>48.0</v>
      </c>
      <c r="AN27" s="218">
        <v>31.0</v>
      </c>
      <c r="AO27" s="218">
        <f t="shared" si="22"/>
        <v>79</v>
      </c>
      <c r="AP27" s="210" t="str">
        <f t="shared" si="23"/>
        <v>8</v>
      </c>
      <c r="AQ27" s="220">
        <f t="shared" si="24"/>
        <v>24</v>
      </c>
      <c r="AR27" s="221">
        <f t="shared" si="25"/>
        <v>624</v>
      </c>
      <c r="AS27" s="222">
        <f t="shared" si="26"/>
        <v>78</v>
      </c>
      <c r="AT27" s="214">
        <f t="shared" si="27"/>
        <v>172</v>
      </c>
      <c r="AU27" s="223">
        <f t="shared" si="28"/>
        <v>8.6</v>
      </c>
      <c r="AV27" s="225" t="str">
        <f t="shared" si="29"/>
        <v>PASS</v>
      </c>
      <c r="AW27" s="225" t="str">
        <f t="shared" si="30"/>
        <v>FCD</v>
      </c>
      <c r="AX27" s="225" t="str">
        <f t="shared" si="31"/>
        <v>FCD</v>
      </c>
    </row>
    <row r="28" ht="15.75" customHeight="1">
      <c r="A28" s="27">
        <v>24.0</v>
      </c>
      <c r="B28" s="204" t="s">
        <v>272</v>
      </c>
      <c r="C28" s="205" t="s">
        <v>273</v>
      </c>
      <c r="D28" s="216">
        <v>48.0</v>
      </c>
      <c r="E28" s="217">
        <v>18.0</v>
      </c>
      <c r="F28" s="218">
        <f t="shared" si="1"/>
        <v>66</v>
      </c>
      <c r="G28" s="208" t="str">
        <f t="shared" si="32"/>
        <v>7</v>
      </c>
      <c r="H28" s="219">
        <f t="shared" si="3"/>
        <v>28</v>
      </c>
      <c r="I28" s="218">
        <v>41.0</v>
      </c>
      <c r="J28" s="218">
        <v>24.0</v>
      </c>
      <c r="K28" s="218">
        <f t="shared" si="4"/>
        <v>65</v>
      </c>
      <c r="L28" s="210" t="str">
        <f t="shared" si="34"/>
        <v>7</v>
      </c>
      <c r="M28" s="219">
        <f t="shared" si="6"/>
        <v>28</v>
      </c>
      <c r="N28" s="218">
        <v>44.0</v>
      </c>
      <c r="O28" s="218">
        <v>30.0</v>
      </c>
      <c r="P28" s="218">
        <f t="shared" si="7"/>
        <v>74</v>
      </c>
      <c r="Q28" s="210" t="str">
        <f t="shared" si="8"/>
        <v>8</v>
      </c>
      <c r="R28" s="219">
        <f t="shared" si="9"/>
        <v>24</v>
      </c>
      <c r="S28" s="218">
        <v>44.0</v>
      </c>
      <c r="T28" s="218">
        <v>30.0</v>
      </c>
      <c r="U28" s="218">
        <f t="shared" si="10"/>
        <v>74</v>
      </c>
      <c r="V28" s="210" t="str">
        <f t="shared" si="11"/>
        <v>8</v>
      </c>
      <c r="W28" s="219">
        <f t="shared" si="12"/>
        <v>8</v>
      </c>
      <c r="X28" s="218">
        <v>41.0</v>
      </c>
      <c r="Y28" s="218">
        <v>20.0</v>
      </c>
      <c r="Z28" s="218">
        <f t="shared" si="13"/>
        <v>61</v>
      </c>
      <c r="AA28" s="210" t="str">
        <f t="shared" si="14"/>
        <v>7</v>
      </c>
      <c r="AB28" s="219">
        <f t="shared" si="15"/>
        <v>7</v>
      </c>
      <c r="AC28" s="218">
        <v>33.0</v>
      </c>
      <c r="AD28" s="218">
        <v>25.0</v>
      </c>
      <c r="AE28" s="218">
        <f t="shared" si="16"/>
        <v>58</v>
      </c>
      <c r="AF28" s="210" t="str">
        <f t="shared" si="17"/>
        <v>6</v>
      </c>
      <c r="AG28" s="219">
        <f t="shared" si="18"/>
        <v>6</v>
      </c>
      <c r="AH28" s="218">
        <v>42.0</v>
      </c>
      <c r="AI28" s="218">
        <v>26.0</v>
      </c>
      <c r="AJ28" s="218">
        <f t="shared" si="19"/>
        <v>68</v>
      </c>
      <c r="AK28" s="210" t="str">
        <f t="shared" si="33"/>
        <v>7</v>
      </c>
      <c r="AL28" s="219">
        <f t="shared" si="21"/>
        <v>21</v>
      </c>
      <c r="AM28" s="218">
        <v>48.0</v>
      </c>
      <c r="AN28" s="218">
        <v>35.0</v>
      </c>
      <c r="AO28" s="218">
        <f t="shared" si="22"/>
        <v>83</v>
      </c>
      <c r="AP28" s="210" t="str">
        <f t="shared" si="23"/>
        <v>9</v>
      </c>
      <c r="AQ28" s="220">
        <f t="shared" si="24"/>
        <v>27</v>
      </c>
      <c r="AR28" s="221">
        <f t="shared" si="25"/>
        <v>549</v>
      </c>
      <c r="AS28" s="222">
        <f t="shared" si="26"/>
        <v>68.63</v>
      </c>
      <c r="AT28" s="214">
        <f t="shared" si="27"/>
        <v>149</v>
      </c>
      <c r="AU28" s="223">
        <f t="shared" si="28"/>
        <v>7.45</v>
      </c>
      <c r="AV28" s="224" t="str">
        <f t="shared" si="29"/>
        <v>PASS</v>
      </c>
      <c r="AW28" s="225" t="str">
        <f t="shared" si="30"/>
        <v>FC</v>
      </c>
      <c r="AX28" s="233" t="str">
        <f t="shared" si="31"/>
        <v>FC</v>
      </c>
    </row>
    <row r="29" ht="15.75" customHeight="1">
      <c r="A29" s="27">
        <v>25.0</v>
      </c>
      <c r="B29" s="204" t="s">
        <v>274</v>
      </c>
      <c r="C29" s="205" t="s">
        <v>275</v>
      </c>
      <c r="D29" s="216">
        <v>43.0</v>
      </c>
      <c r="E29" s="218">
        <v>39.0</v>
      </c>
      <c r="F29" s="218">
        <f t="shared" si="1"/>
        <v>82</v>
      </c>
      <c r="G29" s="208" t="str">
        <f t="shared" si="32"/>
        <v>9</v>
      </c>
      <c r="H29" s="219">
        <f t="shared" si="3"/>
        <v>36</v>
      </c>
      <c r="I29" s="218">
        <v>45.0</v>
      </c>
      <c r="J29" s="218">
        <v>25.0</v>
      </c>
      <c r="K29" s="218">
        <f t="shared" si="4"/>
        <v>70</v>
      </c>
      <c r="L29" s="210" t="str">
        <f t="shared" si="34"/>
        <v>8</v>
      </c>
      <c r="M29" s="219">
        <f t="shared" si="6"/>
        <v>32</v>
      </c>
      <c r="N29" s="218">
        <v>44.0</v>
      </c>
      <c r="O29" s="218">
        <v>22.0</v>
      </c>
      <c r="P29" s="218">
        <f t="shared" si="7"/>
        <v>66</v>
      </c>
      <c r="Q29" s="210" t="str">
        <f t="shared" si="8"/>
        <v>7</v>
      </c>
      <c r="R29" s="219">
        <f t="shared" si="9"/>
        <v>21</v>
      </c>
      <c r="S29" s="218">
        <v>47.0</v>
      </c>
      <c r="T29" s="218">
        <v>31.0</v>
      </c>
      <c r="U29" s="218">
        <f t="shared" si="10"/>
        <v>78</v>
      </c>
      <c r="V29" s="210" t="str">
        <f t="shared" si="11"/>
        <v>8</v>
      </c>
      <c r="W29" s="219">
        <f t="shared" si="12"/>
        <v>8</v>
      </c>
      <c r="X29" s="218">
        <v>39.0</v>
      </c>
      <c r="Y29" s="218">
        <v>22.0</v>
      </c>
      <c r="Z29" s="218">
        <f t="shared" si="13"/>
        <v>61</v>
      </c>
      <c r="AA29" s="210" t="str">
        <f t="shared" si="14"/>
        <v>7</v>
      </c>
      <c r="AB29" s="219">
        <f t="shared" si="15"/>
        <v>7</v>
      </c>
      <c r="AC29" s="218">
        <v>34.0</v>
      </c>
      <c r="AD29" s="218">
        <v>34.0</v>
      </c>
      <c r="AE29" s="218">
        <f t="shared" si="16"/>
        <v>68</v>
      </c>
      <c r="AF29" s="210" t="str">
        <f t="shared" si="17"/>
        <v>7</v>
      </c>
      <c r="AG29" s="219">
        <f t="shared" si="18"/>
        <v>7</v>
      </c>
      <c r="AH29" s="218">
        <v>46.0</v>
      </c>
      <c r="AI29" s="218">
        <v>30.0</v>
      </c>
      <c r="AJ29" s="218">
        <f t="shared" si="19"/>
        <v>76</v>
      </c>
      <c r="AK29" s="210" t="str">
        <f t="shared" si="33"/>
        <v>8</v>
      </c>
      <c r="AL29" s="219">
        <f t="shared" si="21"/>
        <v>24</v>
      </c>
      <c r="AM29" s="218">
        <v>43.0</v>
      </c>
      <c r="AN29" s="218">
        <v>36.0</v>
      </c>
      <c r="AO29" s="218">
        <f t="shared" si="22"/>
        <v>79</v>
      </c>
      <c r="AP29" s="210" t="str">
        <f t="shared" si="23"/>
        <v>8</v>
      </c>
      <c r="AQ29" s="220">
        <f t="shared" si="24"/>
        <v>24</v>
      </c>
      <c r="AR29" s="221">
        <f t="shared" si="25"/>
        <v>580</v>
      </c>
      <c r="AS29" s="222">
        <f t="shared" si="26"/>
        <v>72.5</v>
      </c>
      <c r="AT29" s="214">
        <f t="shared" si="27"/>
        <v>159</v>
      </c>
      <c r="AU29" s="223">
        <f t="shared" si="28"/>
        <v>7.95</v>
      </c>
      <c r="AV29" s="225" t="str">
        <f t="shared" si="29"/>
        <v>PASS</v>
      </c>
      <c r="AW29" s="225" t="str">
        <f t="shared" si="30"/>
        <v>FCD</v>
      </c>
      <c r="AX29" s="225" t="str">
        <f t="shared" si="31"/>
        <v>FCD</v>
      </c>
    </row>
    <row r="30" ht="15.75" customHeight="1">
      <c r="A30" s="27">
        <v>26.0</v>
      </c>
      <c r="B30" s="204" t="s">
        <v>276</v>
      </c>
      <c r="C30" s="205" t="s">
        <v>277</v>
      </c>
      <c r="D30" s="216">
        <v>42.0</v>
      </c>
      <c r="E30" s="218">
        <v>41.0</v>
      </c>
      <c r="F30" s="218">
        <f t="shared" si="1"/>
        <v>83</v>
      </c>
      <c r="G30" s="208" t="str">
        <f t="shared" si="32"/>
        <v>9</v>
      </c>
      <c r="H30" s="219">
        <f t="shared" si="3"/>
        <v>36</v>
      </c>
      <c r="I30" s="218">
        <v>33.0</v>
      </c>
      <c r="J30" s="218">
        <v>25.0</v>
      </c>
      <c r="K30" s="218">
        <f t="shared" si="4"/>
        <v>58</v>
      </c>
      <c r="L30" s="210" t="str">
        <f t="shared" si="34"/>
        <v>6</v>
      </c>
      <c r="M30" s="219">
        <f t="shared" si="6"/>
        <v>24</v>
      </c>
      <c r="N30" s="218">
        <v>41.0</v>
      </c>
      <c r="O30" s="218">
        <v>29.0</v>
      </c>
      <c r="P30" s="218">
        <f t="shared" si="7"/>
        <v>70</v>
      </c>
      <c r="Q30" s="210" t="str">
        <f t="shared" si="8"/>
        <v>8</v>
      </c>
      <c r="R30" s="219">
        <f t="shared" si="9"/>
        <v>24</v>
      </c>
      <c r="S30" s="218">
        <v>48.0</v>
      </c>
      <c r="T30" s="218">
        <v>26.0</v>
      </c>
      <c r="U30" s="218">
        <f t="shared" si="10"/>
        <v>74</v>
      </c>
      <c r="V30" s="210" t="str">
        <f t="shared" si="11"/>
        <v>8</v>
      </c>
      <c r="W30" s="219">
        <f t="shared" si="12"/>
        <v>8</v>
      </c>
      <c r="X30" s="218">
        <v>41.0</v>
      </c>
      <c r="Y30" s="218">
        <v>23.0</v>
      </c>
      <c r="Z30" s="218">
        <f t="shared" si="13"/>
        <v>64</v>
      </c>
      <c r="AA30" s="210" t="str">
        <f t="shared" si="14"/>
        <v>7</v>
      </c>
      <c r="AB30" s="219">
        <f t="shared" si="15"/>
        <v>7</v>
      </c>
      <c r="AC30" s="218">
        <v>32.0</v>
      </c>
      <c r="AD30" s="218">
        <v>21.0</v>
      </c>
      <c r="AE30" s="218">
        <f t="shared" si="16"/>
        <v>53</v>
      </c>
      <c r="AF30" s="210" t="str">
        <f t="shared" si="17"/>
        <v>5</v>
      </c>
      <c r="AG30" s="219">
        <f t="shared" si="18"/>
        <v>5</v>
      </c>
      <c r="AH30" s="218">
        <v>43.0</v>
      </c>
      <c r="AI30" s="218">
        <v>29.0</v>
      </c>
      <c r="AJ30" s="218">
        <f t="shared" si="19"/>
        <v>72</v>
      </c>
      <c r="AK30" s="210" t="str">
        <f t="shared" si="33"/>
        <v>8</v>
      </c>
      <c r="AL30" s="219">
        <f t="shared" si="21"/>
        <v>24</v>
      </c>
      <c r="AM30" s="218">
        <v>41.0</v>
      </c>
      <c r="AN30" s="218">
        <v>34.0</v>
      </c>
      <c r="AO30" s="218">
        <f t="shared" si="22"/>
        <v>75</v>
      </c>
      <c r="AP30" s="210" t="str">
        <f t="shared" si="23"/>
        <v>8</v>
      </c>
      <c r="AQ30" s="220">
        <f t="shared" si="24"/>
        <v>24</v>
      </c>
      <c r="AR30" s="221">
        <f t="shared" si="25"/>
        <v>549</v>
      </c>
      <c r="AS30" s="222">
        <f t="shared" si="26"/>
        <v>68.63</v>
      </c>
      <c r="AT30" s="214">
        <f t="shared" si="27"/>
        <v>152</v>
      </c>
      <c r="AU30" s="223">
        <f t="shared" si="28"/>
        <v>7.6</v>
      </c>
      <c r="AV30" s="225" t="str">
        <f t="shared" si="29"/>
        <v>PASS</v>
      </c>
      <c r="AW30" s="225" t="str">
        <f t="shared" si="30"/>
        <v>FC</v>
      </c>
      <c r="AX30" s="225" t="str">
        <f t="shared" si="31"/>
        <v>FC</v>
      </c>
    </row>
    <row r="31" ht="15.75" customHeight="1">
      <c r="A31" s="27">
        <v>27.0</v>
      </c>
      <c r="B31" s="204" t="s">
        <v>278</v>
      </c>
      <c r="C31" s="205" t="s">
        <v>279</v>
      </c>
      <c r="D31" s="216">
        <v>44.0</v>
      </c>
      <c r="E31" s="218">
        <v>24.0</v>
      </c>
      <c r="F31" s="218">
        <f t="shared" si="1"/>
        <v>68</v>
      </c>
      <c r="G31" s="208" t="str">
        <f t="shared" si="32"/>
        <v>7</v>
      </c>
      <c r="H31" s="219">
        <f t="shared" si="3"/>
        <v>28</v>
      </c>
      <c r="I31" s="218">
        <v>47.0</v>
      </c>
      <c r="J31" s="218">
        <v>35.0</v>
      </c>
      <c r="K31" s="218">
        <f t="shared" si="4"/>
        <v>82</v>
      </c>
      <c r="L31" s="210" t="str">
        <f t="shared" si="34"/>
        <v>9</v>
      </c>
      <c r="M31" s="219">
        <f t="shared" si="6"/>
        <v>36</v>
      </c>
      <c r="N31" s="218">
        <v>38.0</v>
      </c>
      <c r="O31" s="218">
        <v>32.0</v>
      </c>
      <c r="P31" s="218">
        <f t="shared" si="7"/>
        <v>70</v>
      </c>
      <c r="Q31" s="210" t="str">
        <f t="shared" si="8"/>
        <v>8</v>
      </c>
      <c r="R31" s="219">
        <f t="shared" si="9"/>
        <v>24</v>
      </c>
      <c r="S31" s="218">
        <v>46.0</v>
      </c>
      <c r="T31" s="218">
        <v>26.0</v>
      </c>
      <c r="U31" s="218">
        <f t="shared" si="10"/>
        <v>72</v>
      </c>
      <c r="V31" s="210" t="str">
        <f t="shared" si="11"/>
        <v>8</v>
      </c>
      <c r="W31" s="219">
        <f t="shared" si="12"/>
        <v>8</v>
      </c>
      <c r="X31" s="218">
        <v>40.0</v>
      </c>
      <c r="Y31" s="218">
        <v>24.0</v>
      </c>
      <c r="Z31" s="218">
        <f t="shared" si="13"/>
        <v>64</v>
      </c>
      <c r="AA31" s="210" t="str">
        <f t="shared" si="14"/>
        <v>7</v>
      </c>
      <c r="AB31" s="219">
        <f t="shared" si="15"/>
        <v>7</v>
      </c>
      <c r="AC31" s="218">
        <v>30.0</v>
      </c>
      <c r="AD31" s="218">
        <v>35.0</v>
      </c>
      <c r="AE31" s="218">
        <f t="shared" si="16"/>
        <v>65</v>
      </c>
      <c r="AF31" s="210" t="str">
        <f t="shared" si="17"/>
        <v>7</v>
      </c>
      <c r="AG31" s="219">
        <f t="shared" si="18"/>
        <v>7</v>
      </c>
      <c r="AH31" s="218">
        <v>47.0</v>
      </c>
      <c r="AI31" s="218">
        <v>46.0</v>
      </c>
      <c r="AJ31" s="218">
        <f t="shared" si="19"/>
        <v>93</v>
      </c>
      <c r="AK31" s="210" t="str">
        <f t="shared" si="33"/>
        <v>10</v>
      </c>
      <c r="AL31" s="219">
        <f t="shared" si="21"/>
        <v>30</v>
      </c>
      <c r="AM31" s="218">
        <v>50.0</v>
      </c>
      <c r="AN31" s="218">
        <v>38.0</v>
      </c>
      <c r="AO31" s="218">
        <f t="shared" si="22"/>
        <v>88</v>
      </c>
      <c r="AP31" s="210" t="str">
        <f t="shared" si="23"/>
        <v>9</v>
      </c>
      <c r="AQ31" s="220">
        <f t="shared" si="24"/>
        <v>27</v>
      </c>
      <c r="AR31" s="221">
        <f t="shared" si="25"/>
        <v>602</v>
      </c>
      <c r="AS31" s="222">
        <f t="shared" si="26"/>
        <v>75.25</v>
      </c>
      <c r="AT31" s="214">
        <f t="shared" si="27"/>
        <v>167</v>
      </c>
      <c r="AU31" s="223">
        <f t="shared" si="28"/>
        <v>8.35</v>
      </c>
      <c r="AV31" s="225" t="str">
        <f t="shared" si="29"/>
        <v>PASS</v>
      </c>
      <c r="AW31" s="225" t="str">
        <f t="shared" si="30"/>
        <v>FCD</v>
      </c>
      <c r="AX31" s="225" t="str">
        <f t="shared" si="31"/>
        <v>FCD</v>
      </c>
    </row>
    <row r="32" ht="15.75" customHeight="1">
      <c r="A32" s="27">
        <v>28.0</v>
      </c>
      <c r="B32" s="204" t="s">
        <v>280</v>
      </c>
      <c r="C32" s="205" t="s">
        <v>281</v>
      </c>
      <c r="D32" s="227">
        <v>33.0</v>
      </c>
      <c r="E32" s="228">
        <v>15.0</v>
      </c>
      <c r="F32" s="228">
        <f t="shared" si="1"/>
        <v>48</v>
      </c>
      <c r="G32" s="229">
        <v>0.0</v>
      </c>
      <c r="H32" s="230">
        <f t="shared" si="3"/>
        <v>0</v>
      </c>
      <c r="I32" s="218">
        <v>39.0</v>
      </c>
      <c r="J32" s="218">
        <v>27.0</v>
      </c>
      <c r="K32" s="218">
        <f t="shared" si="4"/>
        <v>66</v>
      </c>
      <c r="L32" s="210" t="str">
        <f t="shared" si="34"/>
        <v>7</v>
      </c>
      <c r="M32" s="219">
        <f t="shared" si="6"/>
        <v>28</v>
      </c>
      <c r="N32" s="218">
        <v>23.0</v>
      </c>
      <c r="O32" s="218">
        <v>18.0</v>
      </c>
      <c r="P32" s="218">
        <f t="shared" si="7"/>
        <v>41</v>
      </c>
      <c r="Q32" s="210" t="str">
        <f t="shared" si="8"/>
        <v>4</v>
      </c>
      <c r="R32" s="219">
        <f t="shared" si="9"/>
        <v>12</v>
      </c>
      <c r="S32" s="218">
        <v>40.0</v>
      </c>
      <c r="T32" s="217">
        <v>27.0</v>
      </c>
      <c r="U32" s="218">
        <f t="shared" si="10"/>
        <v>67</v>
      </c>
      <c r="V32" s="208" t="str">
        <f t="shared" si="11"/>
        <v>7</v>
      </c>
      <c r="W32" s="219">
        <f t="shared" si="12"/>
        <v>7</v>
      </c>
      <c r="X32" s="218">
        <v>22.0</v>
      </c>
      <c r="Y32" s="218">
        <v>18.0</v>
      </c>
      <c r="Z32" s="218">
        <f t="shared" si="13"/>
        <v>40</v>
      </c>
      <c r="AA32" s="210" t="str">
        <f t="shared" si="14"/>
        <v>4</v>
      </c>
      <c r="AB32" s="219">
        <f t="shared" si="15"/>
        <v>4</v>
      </c>
      <c r="AC32" s="218">
        <v>29.0</v>
      </c>
      <c r="AD32" s="218">
        <v>23.0</v>
      </c>
      <c r="AE32" s="218">
        <f t="shared" si="16"/>
        <v>52</v>
      </c>
      <c r="AF32" s="210" t="str">
        <f t="shared" si="17"/>
        <v>5</v>
      </c>
      <c r="AG32" s="219">
        <f t="shared" si="18"/>
        <v>5</v>
      </c>
      <c r="AH32" s="218">
        <v>48.0</v>
      </c>
      <c r="AI32" s="218">
        <v>31.0</v>
      </c>
      <c r="AJ32" s="218">
        <f t="shared" si="19"/>
        <v>79</v>
      </c>
      <c r="AK32" s="210" t="str">
        <f t="shared" si="33"/>
        <v>8</v>
      </c>
      <c r="AL32" s="219">
        <f t="shared" si="21"/>
        <v>24</v>
      </c>
      <c r="AM32" s="218">
        <v>35.0</v>
      </c>
      <c r="AN32" s="217">
        <v>18.0</v>
      </c>
      <c r="AO32" s="218">
        <f t="shared" si="22"/>
        <v>53</v>
      </c>
      <c r="AP32" s="210" t="str">
        <f t="shared" si="23"/>
        <v>5</v>
      </c>
      <c r="AQ32" s="220">
        <f t="shared" si="24"/>
        <v>15</v>
      </c>
      <c r="AR32" s="221">
        <f t="shared" si="25"/>
        <v>446</v>
      </c>
      <c r="AS32" s="222">
        <f t="shared" si="26"/>
        <v>55.75</v>
      </c>
      <c r="AT32" s="214">
        <f t="shared" si="27"/>
        <v>95</v>
      </c>
      <c r="AU32" s="223">
        <f t="shared" si="28"/>
        <v>4.75</v>
      </c>
      <c r="AV32" s="224" t="str">
        <f t="shared" si="29"/>
        <v>FAIL</v>
      </c>
      <c r="AW32" s="225" t="str">
        <f t="shared" si="30"/>
        <v>SC</v>
      </c>
      <c r="AX32" s="224" t="str">
        <f t="shared" si="31"/>
        <v>FAIL</v>
      </c>
    </row>
    <row r="33" ht="15.75" customHeight="1">
      <c r="A33" s="27">
        <v>29.0</v>
      </c>
      <c r="B33" s="204" t="s">
        <v>282</v>
      </c>
      <c r="C33" s="205" t="s">
        <v>283</v>
      </c>
      <c r="D33" s="216">
        <v>32.0</v>
      </c>
      <c r="E33" s="218">
        <v>22.0</v>
      </c>
      <c r="F33" s="218">
        <f t="shared" si="1"/>
        <v>54</v>
      </c>
      <c r="G33" s="208" t="str">
        <f t="shared" ref="G33:G104" si="35">if(F33&gt;=90,"10",if(F33&gt;=80,"9",if(F33&gt;=70,"8",if(F33&gt;=60,"7",if(F33&gt;=55,"6",if(F33&gt;=50,"5",if(F33&gt;=40,"4",if(F33&lt;40,"0"))))))))</f>
        <v>5</v>
      </c>
      <c r="H33" s="219">
        <f t="shared" si="3"/>
        <v>20</v>
      </c>
      <c r="I33" s="218">
        <v>35.0</v>
      </c>
      <c r="J33" s="218">
        <v>18.0</v>
      </c>
      <c r="K33" s="218">
        <f t="shared" si="4"/>
        <v>53</v>
      </c>
      <c r="L33" s="210" t="str">
        <f t="shared" si="34"/>
        <v>5</v>
      </c>
      <c r="M33" s="219">
        <f t="shared" si="6"/>
        <v>20</v>
      </c>
      <c r="N33" s="218">
        <v>26.0</v>
      </c>
      <c r="O33" s="218">
        <v>29.0</v>
      </c>
      <c r="P33" s="218">
        <f t="shared" si="7"/>
        <v>55</v>
      </c>
      <c r="Q33" s="210" t="str">
        <f t="shared" si="8"/>
        <v>6</v>
      </c>
      <c r="R33" s="219">
        <f t="shared" si="9"/>
        <v>18</v>
      </c>
      <c r="S33" s="218">
        <v>38.0</v>
      </c>
      <c r="T33" s="218">
        <v>23.0</v>
      </c>
      <c r="U33" s="218">
        <f t="shared" si="10"/>
        <v>61</v>
      </c>
      <c r="V33" s="210" t="str">
        <f t="shared" si="11"/>
        <v>7</v>
      </c>
      <c r="W33" s="219">
        <f t="shared" si="12"/>
        <v>7</v>
      </c>
      <c r="X33" s="218">
        <v>22.0</v>
      </c>
      <c r="Y33" s="218">
        <v>18.0</v>
      </c>
      <c r="Z33" s="218">
        <f t="shared" si="13"/>
        <v>40</v>
      </c>
      <c r="AA33" s="210" t="str">
        <f t="shared" si="14"/>
        <v>4</v>
      </c>
      <c r="AB33" s="219">
        <f t="shared" si="15"/>
        <v>4</v>
      </c>
      <c r="AC33" s="218">
        <v>27.0</v>
      </c>
      <c r="AD33" s="218">
        <v>31.0</v>
      </c>
      <c r="AE33" s="218">
        <f t="shared" si="16"/>
        <v>58</v>
      </c>
      <c r="AF33" s="210" t="str">
        <f t="shared" si="17"/>
        <v>6</v>
      </c>
      <c r="AG33" s="219">
        <f t="shared" si="18"/>
        <v>6</v>
      </c>
      <c r="AH33" s="218">
        <v>39.0</v>
      </c>
      <c r="AI33" s="218">
        <v>31.0</v>
      </c>
      <c r="AJ33" s="218">
        <f t="shared" si="19"/>
        <v>70</v>
      </c>
      <c r="AK33" s="210" t="str">
        <f t="shared" si="33"/>
        <v>8</v>
      </c>
      <c r="AL33" s="219">
        <f t="shared" si="21"/>
        <v>24</v>
      </c>
      <c r="AM33" s="218">
        <v>35.0</v>
      </c>
      <c r="AN33" s="218">
        <v>21.0</v>
      </c>
      <c r="AO33" s="218">
        <f t="shared" si="22"/>
        <v>56</v>
      </c>
      <c r="AP33" s="210" t="str">
        <f t="shared" si="23"/>
        <v>6</v>
      </c>
      <c r="AQ33" s="220">
        <f t="shared" si="24"/>
        <v>18</v>
      </c>
      <c r="AR33" s="221">
        <f t="shared" si="25"/>
        <v>447</v>
      </c>
      <c r="AS33" s="222">
        <f t="shared" si="26"/>
        <v>55.88</v>
      </c>
      <c r="AT33" s="214">
        <f t="shared" si="27"/>
        <v>117</v>
      </c>
      <c r="AU33" s="223">
        <f t="shared" si="28"/>
        <v>5.85</v>
      </c>
      <c r="AV33" s="225" t="str">
        <f t="shared" si="29"/>
        <v>PASS</v>
      </c>
      <c r="AW33" s="225" t="str">
        <f t="shared" si="30"/>
        <v>SC</v>
      </c>
      <c r="AX33" s="225" t="str">
        <f t="shared" si="31"/>
        <v>SC</v>
      </c>
    </row>
    <row r="34" ht="15.75" customHeight="1">
      <c r="A34" s="27">
        <v>30.0</v>
      </c>
      <c r="B34" s="204" t="s">
        <v>284</v>
      </c>
      <c r="C34" s="205" t="s">
        <v>285</v>
      </c>
      <c r="D34" s="216">
        <v>46.0</v>
      </c>
      <c r="E34" s="218">
        <v>31.0</v>
      </c>
      <c r="F34" s="218">
        <f t="shared" si="1"/>
        <v>77</v>
      </c>
      <c r="G34" s="208" t="str">
        <f t="shared" si="35"/>
        <v>8</v>
      </c>
      <c r="H34" s="219">
        <f t="shared" si="3"/>
        <v>32</v>
      </c>
      <c r="I34" s="218">
        <v>40.0</v>
      </c>
      <c r="J34" s="218">
        <v>38.0</v>
      </c>
      <c r="K34" s="218">
        <f t="shared" si="4"/>
        <v>78</v>
      </c>
      <c r="L34" s="210" t="str">
        <f t="shared" si="34"/>
        <v>8</v>
      </c>
      <c r="M34" s="219">
        <f t="shared" si="6"/>
        <v>32</v>
      </c>
      <c r="N34" s="218">
        <v>40.0</v>
      </c>
      <c r="O34" s="218">
        <v>31.0</v>
      </c>
      <c r="P34" s="218">
        <f t="shared" si="7"/>
        <v>71</v>
      </c>
      <c r="Q34" s="210" t="str">
        <f t="shared" si="8"/>
        <v>8</v>
      </c>
      <c r="R34" s="219">
        <f t="shared" si="9"/>
        <v>24</v>
      </c>
      <c r="S34" s="218">
        <v>44.0</v>
      </c>
      <c r="T34" s="218">
        <v>34.0</v>
      </c>
      <c r="U34" s="218">
        <f t="shared" si="10"/>
        <v>78</v>
      </c>
      <c r="V34" s="210" t="str">
        <f t="shared" si="11"/>
        <v>8</v>
      </c>
      <c r="W34" s="219">
        <f t="shared" si="12"/>
        <v>8</v>
      </c>
      <c r="X34" s="218">
        <v>37.0</v>
      </c>
      <c r="Y34" s="218">
        <v>24.0</v>
      </c>
      <c r="Z34" s="218">
        <f t="shared" si="13"/>
        <v>61</v>
      </c>
      <c r="AA34" s="210" t="str">
        <f t="shared" si="14"/>
        <v>7</v>
      </c>
      <c r="AB34" s="219">
        <f t="shared" si="15"/>
        <v>7</v>
      </c>
      <c r="AC34" s="218">
        <v>30.0</v>
      </c>
      <c r="AD34" s="218">
        <v>41.0</v>
      </c>
      <c r="AE34" s="218">
        <f t="shared" si="16"/>
        <v>71</v>
      </c>
      <c r="AF34" s="210" t="str">
        <f t="shared" si="17"/>
        <v>8</v>
      </c>
      <c r="AG34" s="219">
        <f t="shared" si="18"/>
        <v>8</v>
      </c>
      <c r="AH34" s="218">
        <v>43.0</v>
      </c>
      <c r="AI34" s="218">
        <v>36.0</v>
      </c>
      <c r="AJ34" s="218">
        <f t="shared" si="19"/>
        <v>79</v>
      </c>
      <c r="AK34" s="210" t="str">
        <f t="shared" si="33"/>
        <v>8</v>
      </c>
      <c r="AL34" s="219">
        <f t="shared" si="21"/>
        <v>24</v>
      </c>
      <c r="AM34" s="218">
        <v>48.0</v>
      </c>
      <c r="AN34" s="218">
        <v>39.0</v>
      </c>
      <c r="AO34" s="218">
        <f t="shared" si="22"/>
        <v>87</v>
      </c>
      <c r="AP34" s="210" t="str">
        <f t="shared" si="23"/>
        <v>9</v>
      </c>
      <c r="AQ34" s="220">
        <f t="shared" si="24"/>
        <v>27</v>
      </c>
      <c r="AR34" s="221">
        <f t="shared" si="25"/>
        <v>602</v>
      </c>
      <c r="AS34" s="222">
        <f t="shared" si="26"/>
        <v>75.25</v>
      </c>
      <c r="AT34" s="214">
        <f t="shared" si="27"/>
        <v>162</v>
      </c>
      <c r="AU34" s="223">
        <f t="shared" si="28"/>
        <v>8.1</v>
      </c>
      <c r="AV34" s="225" t="str">
        <f t="shared" si="29"/>
        <v>PASS</v>
      </c>
      <c r="AW34" s="225" t="str">
        <f t="shared" si="30"/>
        <v>FCD</v>
      </c>
      <c r="AX34" s="225" t="str">
        <f t="shared" si="31"/>
        <v>FCD</v>
      </c>
    </row>
    <row r="35" ht="15.75" customHeight="1">
      <c r="A35" s="27">
        <v>31.0</v>
      </c>
      <c r="B35" s="204" t="s">
        <v>286</v>
      </c>
      <c r="C35" s="205" t="s">
        <v>82</v>
      </c>
      <c r="D35" s="216">
        <v>38.0</v>
      </c>
      <c r="E35" s="218">
        <v>22.0</v>
      </c>
      <c r="F35" s="218">
        <f t="shared" si="1"/>
        <v>60</v>
      </c>
      <c r="G35" s="208" t="str">
        <f t="shared" si="35"/>
        <v>7</v>
      </c>
      <c r="H35" s="219">
        <f t="shared" si="3"/>
        <v>28</v>
      </c>
      <c r="I35" s="218">
        <v>35.0</v>
      </c>
      <c r="J35" s="218">
        <v>26.0</v>
      </c>
      <c r="K35" s="218">
        <f t="shared" si="4"/>
        <v>61</v>
      </c>
      <c r="L35" s="210" t="str">
        <f t="shared" si="34"/>
        <v>7</v>
      </c>
      <c r="M35" s="219">
        <f t="shared" si="6"/>
        <v>28</v>
      </c>
      <c r="N35" s="218">
        <v>37.0</v>
      </c>
      <c r="O35" s="218">
        <v>26.0</v>
      </c>
      <c r="P35" s="218">
        <f t="shared" si="7"/>
        <v>63</v>
      </c>
      <c r="Q35" s="210" t="str">
        <f t="shared" si="8"/>
        <v>7</v>
      </c>
      <c r="R35" s="219">
        <f t="shared" si="9"/>
        <v>21</v>
      </c>
      <c r="S35" s="218">
        <v>41.0</v>
      </c>
      <c r="T35" s="218">
        <v>25.0</v>
      </c>
      <c r="U35" s="218">
        <f t="shared" si="10"/>
        <v>66</v>
      </c>
      <c r="V35" s="210" t="str">
        <f t="shared" si="11"/>
        <v>7</v>
      </c>
      <c r="W35" s="219">
        <f t="shared" si="12"/>
        <v>7</v>
      </c>
      <c r="X35" s="218">
        <v>40.0</v>
      </c>
      <c r="Y35" s="218">
        <v>28.0</v>
      </c>
      <c r="Z35" s="218">
        <f t="shared" si="13"/>
        <v>68</v>
      </c>
      <c r="AA35" s="210" t="str">
        <f t="shared" si="14"/>
        <v>7</v>
      </c>
      <c r="AB35" s="219">
        <f t="shared" si="15"/>
        <v>7</v>
      </c>
      <c r="AC35" s="218">
        <v>32.0</v>
      </c>
      <c r="AD35" s="218">
        <v>22.0</v>
      </c>
      <c r="AE35" s="218">
        <f t="shared" si="16"/>
        <v>54</v>
      </c>
      <c r="AF35" s="210" t="str">
        <f t="shared" si="17"/>
        <v>5</v>
      </c>
      <c r="AG35" s="219">
        <f t="shared" si="18"/>
        <v>5</v>
      </c>
      <c r="AH35" s="218">
        <v>41.0</v>
      </c>
      <c r="AI35" s="218">
        <v>32.0</v>
      </c>
      <c r="AJ35" s="218">
        <f t="shared" si="19"/>
        <v>73</v>
      </c>
      <c r="AK35" s="210" t="str">
        <f t="shared" si="33"/>
        <v>8</v>
      </c>
      <c r="AL35" s="219">
        <f t="shared" si="21"/>
        <v>24</v>
      </c>
      <c r="AM35" s="218">
        <v>35.0</v>
      </c>
      <c r="AN35" s="218">
        <v>38.0</v>
      </c>
      <c r="AO35" s="218">
        <f t="shared" si="22"/>
        <v>73</v>
      </c>
      <c r="AP35" s="210" t="str">
        <f t="shared" si="23"/>
        <v>8</v>
      </c>
      <c r="AQ35" s="220">
        <f t="shared" si="24"/>
        <v>24</v>
      </c>
      <c r="AR35" s="221">
        <f t="shared" si="25"/>
        <v>518</v>
      </c>
      <c r="AS35" s="222">
        <f t="shared" si="26"/>
        <v>64.75</v>
      </c>
      <c r="AT35" s="214">
        <f t="shared" si="27"/>
        <v>144</v>
      </c>
      <c r="AU35" s="223">
        <f t="shared" si="28"/>
        <v>7.2</v>
      </c>
      <c r="AV35" s="225" t="str">
        <f t="shared" si="29"/>
        <v>PASS</v>
      </c>
      <c r="AW35" s="225" t="str">
        <f t="shared" si="30"/>
        <v>FC</v>
      </c>
      <c r="AX35" s="225" t="str">
        <f t="shared" si="31"/>
        <v>FC</v>
      </c>
    </row>
    <row r="36" ht="15.75" customHeight="1">
      <c r="A36" s="27">
        <v>32.0</v>
      </c>
      <c r="B36" s="204" t="s">
        <v>287</v>
      </c>
      <c r="C36" s="205" t="s">
        <v>288</v>
      </c>
      <c r="D36" s="216">
        <v>34.0</v>
      </c>
      <c r="E36" s="218">
        <v>19.0</v>
      </c>
      <c r="F36" s="218">
        <f t="shared" si="1"/>
        <v>53</v>
      </c>
      <c r="G36" s="208" t="str">
        <f t="shared" si="35"/>
        <v>5</v>
      </c>
      <c r="H36" s="219">
        <f t="shared" si="3"/>
        <v>20</v>
      </c>
      <c r="I36" s="218">
        <v>39.0</v>
      </c>
      <c r="J36" s="218">
        <v>19.0</v>
      </c>
      <c r="K36" s="218">
        <f t="shared" si="4"/>
        <v>58</v>
      </c>
      <c r="L36" s="210" t="str">
        <f t="shared" si="34"/>
        <v>6</v>
      </c>
      <c r="M36" s="219">
        <f t="shared" si="6"/>
        <v>24</v>
      </c>
      <c r="N36" s="218">
        <v>34.0</v>
      </c>
      <c r="O36" s="218">
        <v>22.0</v>
      </c>
      <c r="P36" s="218">
        <f t="shared" si="7"/>
        <v>56</v>
      </c>
      <c r="Q36" s="210" t="str">
        <f t="shared" si="8"/>
        <v>6</v>
      </c>
      <c r="R36" s="219">
        <f t="shared" si="9"/>
        <v>18</v>
      </c>
      <c r="S36" s="218">
        <v>40.0</v>
      </c>
      <c r="T36" s="217">
        <v>18.0</v>
      </c>
      <c r="U36" s="218">
        <f t="shared" si="10"/>
        <v>58</v>
      </c>
      <c r="V36" s="208" t="str">
        <f t="shared" si="11"/>
        <v>6</v>
      </c>
      <c r="W36" s="219">
        <f t="shared" si="12"/>
        <v>6</v>
      </c>
      <c r="X36" s="218">
        <v>33.0</v>
      </c>
      <c r="Y36" s="218">
        <v>22.0</v>
      </c>
      <c r="Z36" s="218">
        <f t="shared" si="13"/>
        <v>55</v>
      </c>
      <c r="AA36" s="210" t="str">
        <f t="shared" si="14"/>
        <v>6</v>
      </c>
      <c r="AB36" s="219">
        <f t="shared" si="15"/>
        <v>6</v>
      </c>
      <c r="AC36" s="218">
        <v>30.0</v>
      </c>
      <c r="AD36" s="218">
        <v>31.0</v>
      </c>
      <c r="AE36" s="218">
        <f t="shared" si="16"/>
        <v>61</v>
      </c>
      <c r="AF36" s="210" t="str">
        <f t="shared" si="17"/>
        <v>7</v>
      </c>
      <c r="AG36" s="219">
        <f t="shared" si="18"/>
        <v>7</v>
      </c>
      <c r="AH36" s="218">
        <v>36.0</v>
      </c>
      <c r="AI36" s="218">
        <v>27.0</v>
      </c>
      <c r="AJ36" s="218">
        <f t="shared" si="19"/>
        <v>63</v>
      </c>
      <c r="AK36" s="210" t="str">
        <f t="shared" si="33"/>
        <v>7</v>
      </c>
      <c r="AL36" s="219">
        <f t="shared" si="21"/>
        <v>21</v>
      </c>
      <c r="AM36" s="218">
        <v>44.0</v>
      </c>
      <c r="AN36" s="218">
        <v>30.0</v>
      </c>
      <c r="AO36" s="218">
        <f t="shared" si="22"/>
        <v>74</v>
      </c>
      <c r="AP36" s="210" t="str">
        <f t="shared" si="23"/>
        <v>8</v>
      </c>
      <c r="AQ36" s="220">
        <f t="shared" si="24"/>
        <v>24</v>
      </c>
      <c r="AR36" s="221">
        <f t="shared" si="25"/>
        <v>478</v>
      </c>
      <c r="AS36" s="222">
        <f t="shared" si="26"/>
        <v>59.75</v>
      </c>
      <c r="AT36" s="214">
        <f t="shared" si="27"/>
        <v>126</v>
      </c>
      <c r="AU36" s="223">
        <f t="shared" si="28"/>
        <v>6.3</v>
      </c>
      <c r="AV36" s="224" t="str">
        <f t="shared" si="29"/>
        <v>PASS</v>
      </c>
      <c r="AW36" s="225" t="str">
        <f t="shared" si="30"/>
        <v>FC</v>
      </c>
      <c r="AX36" s="225" t="str">
        <f t="shared" si="31"/>
        <v>FC</v>
      </c>
    </row>
    <row r="37" ht="15.75" customHeight="1">
      <c r="A37" s="27">
        <v>33.0</v>
      </c>
      <c r="B37" s="204" t="s">
        <v>289</v>
      </c>
      <c r="C37" s="205" t="s">
        <v>290</v>
      </c>
      <c r="D37" s="216">
        <v>41.0</v>
      </c>
      <c r="E37" s="218">
        <v>26.0</v>
      </c>
      <c r="F37" s="218">
        <f t="shared" si="1"/>
        <v>67</v>
      </c>
      <c r="G37" s="208" t="str">
        <f t="shared" si="35"/>
        <v>7</v>
      </c>
      <c r="H37" s="219">
        <f t="shared" si="3"/>
        <v>28</v>
      </c>
      <c r="I37" s="218">
        <v>40.0</v>
      </c>
      <c r="J37" s="218">
        <v>18.0</v>
      </c>
      <c r="K37" s="218">
        <f t="shared" si="4"/>
        <v>58</v>
      </c>
      <c r="L37" s="210" t="str">
        <f t="shared" si="34"/>
        <v>6</v>
      </c>
      <c r="M37" s="219">
        <f t="shared" si="6"/>
        <v>24</v>
      </c>
      <c r="N37" s="218">
        <v>38.0</v>
      </c>
      <c r="O37" s="218">
        <v>29.0</v>
      </c>
      <c r="P37" s="218">
        <f t="shared" si="7"/>
        <v>67</v>
      </c>
      <c r="Q37" s="210" t="str">
        <f t="shared" si="8"/>
        <v>7</v>
      </c>
      <c r="R37" s="219">
        <f t="shared" si="9"/>
        <v>21</v>
      </c>
      <c r="S37" s="218">
        <v>43.0</v>
      </c>
      <c r="T37" s="218">
        <v>28.0</v>
      </c>
      <c r="U37" s="218">
        <f t="shared" si="10"/>
        <v>71</v>
      </c>
      <c r="V37" s="210" t="str">
        <f t="shared" si="11"/>
        <v>8</v>
      </c>
      <c r="W37" s="219">
        <f t="shared" si="12"/>
        <v>8</v>
      </c>
      <c r="X37" s="218">
        <v>22.0</v>
      </c>
      <c r="Y37" s="218">
        <v>25.0</v>
      </c>
      <c r="Z37" s="218">
        <f t="shared" si="13"/>
        <v>47</v>
      </c>
      <c r="AA37" s="210" t="str">
        <f t="shared" si="14"/>
        <v>4</v>
      </c>
      <c r="AB37" s="219">
        <f t="shared" si="15"/>
        <v>4</v>
      </c>
      <c r="AC37" s="218">
        <v>31.0</v>
      </c>
      <c r="AD37" s="218">
        <v>28.0</v>
      </c>
      <c r="AE37" s="218">
        <f t="shared" si="16"/>
        <v>59</v>
      </c>
      <c r="AF37" s="210" t="str">
        <f t="shared" si="17"/>
        <v>6</v>
      </c>
      <c r="AG37" s="219">
        <f t="shared" si="18"/>
        <v>6</v>
      </c>
      <c r="AH37" s="218">
        <v>40.0</v>
      </c>
      <c r="AI37" s="218">
        <v>29.0</v>
      </c>
      <c r="AJ37" s="218">
        <f t="shared" si="19"/>
        <v>69</v>
      </c>
      <c r="AK37" s="210" t="str">
        <f t="shared" si="33"/>
        <v>7</v>
      </c>
      <c r="AL37" s="219">
        <f t="shared" si="21"/>
        <v>21</v>
      </c>
      <c r="AM37" s="218">
        <v>40.0</v>
      </c>
      <c r="AN37" s="218">
        <v>25.0</v>
      </c>
      <c r="AO37" s="218">
        <f t="shared" si="22"/>
        <v>65</v>
      </c>
      <c r="AP37" s="210" t="str">
        <f t="shared" si="23"/>
        <v>7</v>
      </c>
      <c r="AQ37" s="220">
        <f t="shared" si="24"/>
        <v>21</v>
      </c>
      <c r="AR37" s="221">
        <f t="shared" si="25"/>
        <v>503</v>
      </c>
      <c r="AS37" s="222">
        <f t="shared" si="26"/>
        <v>62.88</v>
      </c>
      <c r="AT37" s="214">
        <f t="shared" si="27"/>
        <v>133</v>
      </c>
      <c r="AU37" s="223">
        <f t="shared" si="28"/>
        <v>6.65</v>
      </c>
      <c r="AV37" s="225" t="str">
        <f t="shared" si="29"/>
        <v>PASS</v>
      </c>
      <c r="AW37" s="225" t="str">
        <f t="shared" si="30"/>
        <v>FC</v>
      </c>
      <c r="AX37" s="225" t="str">
        <f t="shared" si="31"/>
        <v>FC</v>
      </c>
    </row>
    <row r="38" ht="15.75" customHeight="1">
      <c r="A38" s="27">
        <v>34.0</v>
      </c>
      <c r="B38" s="204" t="s">
        <v>291</v>
      </c>
      <c r="C38" s="205" t="s">
        <v>292</v>
      </c>
      <c r="D38" s="216">
        <v>42.0</v>
      </c>
      <c r="E38" s="218">
        <v>35.0</v>
      </c>
      <c r="F38" s="218">
        <f t="shared" si="1"/>
        <v>77</v>
      </c>
      <c r="G38" s="208" t="str">
        <f t="shared" si="35"/>
        <v>8</v>
      </c>
      <c r="H38" s="219">
        <f t="shared" si="3"/>
        <v>32</v>
      </c>
      <c r="I38" s="218">
        <v>40.0</v>
      </c>
      <c r="J38" s="218">
        <v>24.0</v>
      </c>
      <c r="K38" s="218">
        <f t="shared" si="4"/>
        <v>64</v>
      </c>
      <c r="L38" s="210" t="str">
        <f t="shared" si="34"/>
        <v>7</v>
      </c>
      <c r="M38" s="219">
        <f t="shared" si="6"/>
        <v>28</v>
      </c>
      <c r="N38" s="218">
        <v>34.0</v>
      </c>
      <c r="O38" s="218">
        <v>22.0</v>
      </c>
      <c r="P38" s="218">
        <f t="shared" si="7"/>
        <v>56</v>
      </c>
      <c r="Q38" s="210" t="str">
        <f t="shared" si="8"/>
        <v>6</v>
      </c>
      <c r="R38" s="219">
        <f t="shared" si="9"/>
        <v>18</v>
      </c>
      <c r="S38" s="218">
        <v>40.0</v>
      </c>
      <c r="T38" s="218">
        <v>22.0</v>
      </c>
      <c r="U38" s="218">
        <f t="shared" si="10"/>
        <v>62</v>
      </c>
      <c r="V38" s="210" t="str">
        <f t="shared" si="11"/>
        <v>7</v>
      </c>
      <c r="W38" s="219">
        <f t="shared" si="12"/>
        <v>7</v>
      </c>
      <c r="X38" s="218">
        <v>37.0</v>
      </c>
      <c r="Y38" s="218">
        <v>23.0</v>
      </c>
      <c r="Z38" s="218">
        <f t="shared" si="13"/>
        <v>60</v>
      </c>
      <c r="AA38" s="210" t="str">
        <f t="shared" si="14"/>
        <v>7</v>
      </c>
      <c r="AB38" s="219">
        <f t="shared" si="15"/>
        <v>7</v>
      </c>
      <c r="AC38" s="218">
        <v>26.0</v>
      </c>
      <c r="AD38" s="218">
        <v>31.0</v>
      </c>
      <c r="AE38" s="218">
        <f t="shared" si="16"/>
        <v>57</v>
      </c>
      <c r="AF38" s="210" t="str">
        <f t="shared" si="17"/>
        <v>6</v>
      </c>
      <c r="AG38" s="219">
        <f t="shared" si="18"/>
        <v>6</v>
      </c>
      <c r="AH38" s="218">
        <v>40.0</v>
      </c>
      <c r="AI38" s="218">
        <v>28.0</v>
      </c>
      <c r="AJ38" s="218">
        <f t="shared" si="19"/>
        <v>68</v>
      </c>
      <c r="AK38" s="210" t="str">
        <f t="shared" si="33"/>
        <v>7</v>
      </c>
      <c r="AL38" s="219">
        <f t="shared" si="21"/>
        <v>21</v>
      </c>
      <c r="AM38" s="218">
        <v>37.0</v>
      </c>
      <c r="AN38" s="218">
        <v>25.0</v>
      </c>
      <c r="AO38" s="218">
        <f t="shared" si="22"/>
        <v>62</v>
      </c>
      <c r="AP38" s="210" t="str">
        <f t="shared" si="23"/>
        <v>7</v>
      </c>
      <c r="AQ38" s="220">
        <f t="shared" si="24"/>
        <v>21</v>
      </c>
      <c r="AR38" s="221">
        <f t="shared" si="25"/>
        <v>506</v>
      </c>
      <c r="AS38" s="222">
        <f t="shared" si="26"/>
        <v>63.25</v>
      </c>
      <c r="AT38" s="214">
        <f t="shared" si="27"/>
        <v>140</v>
      </c>
      <c r="AU38" s="223">
        <f t="shared" si="28"/>
        <v>7</v>
      </c>
      <c r="AV38" s="225" t="str">
        <f t="shared" si="29"/>
        <v>PASS</v>
      </c>
      <c r="AW38" s="225" t="str">
        <f t="shared" si="30"/>
        <v>FC</v>
      </c>
      <c r="AX38" s="225" t="str">
        <f t="shared" si="31"/>
        <v>FC</v>
      </c>
    </row>
    <row r="39" ht="15.75" customHeight="1">
      <c r="A39" s="27">
        <v>35.0</v>
      </c>
      <c r="B39" s="204" t="s">
        <v>293</v>
      </c>
      <c r="C39" s="205" t="s">
        <v>294</v>
      </c>
      <c r="D39" s="216">
        <v>49.0</v>
      </c>
      <c r="E39" s="218">
        <v>33.0</v>
      </c>
      <c r="F39" s="218">
        <f t="shared" si="1"/>
        <v>82</v>
      </c>
      <c r="G39" s="208" t="str">
        <f t="shared" si="35"/>
        <v>9</v>
      </c>
      <c r="H39" s="219">
        <f t="shared" si="3"/>
        <v>36</v>
      </c>
      <c r="I39" s="218">
        <v>47.0</v>
      </c>
      <c r="J39" s="218">
        <v>43.0</v>
      </c>
      <c r="K39" s="218">
        <f t="shared" si="4"/>
        <v>90</v>
      </c>
      <c r="L39" s="210" t="str">
        <f t="shared" si="34"/>
        <v>10</v>
      </c>
      <c r="M39" s="219">
        <f t="shared" si="6"/>
        <v>40</v>
      </c>
      <c r="N39" s="218">
        <v>46.0</v>
      </c>
      <c r="O39" s="218">
        <v>30.0</v>
      </c>
      <c r="P39" s="218">
        <f t="shared" si="7"/>
        <v>76</v>
      </c>
      <c r="Q39" s="210" t="str">
        <f t="shared" si="8"/>
        <v>8</v>
      </c>
      <c r="R39" s="219">
        <f t="shared" si="9"/>
        <v>24</v>
      </c>
      <c r="S39" s="218">
        <v>37.0</v>
      </c>
      <c r="T39" s="218">
        <v>24.0</v>
      </c>
      <c r="U39" s="218">
        <f t="shared" si="10"/>
        <v>61</v>
      </c>
      <c r="V39" s="210" t="str">
        <f t="shared" si="11"/>
        <v>7</v>
      </c>
      <c r="W39" s="219">
        <f t="shared" si="12"/>
        <v>7</v>
      </c>
      <c r="X39" s="218">
        <v>34.0</v>
      </c>
      <c r="Y39" s="218">
        <v>25.0</v>
      </c>
      <c r="Z39" s="218">
        <f t="shared" si="13"/>
        <v>59</v>
      </c>
      <c r="AA39" s="210" t="str">
        <f t="shared" si="14"/>
        <v>6</v>
      </c>
      <c r="AB39" s="219">
        <f t="shared" si="15"/>
        <v>6</v>
      </c>
      <c r="AC39" s="218">
        <v>35.0</v>
      </c>
      <c r="AD39" s="218">
        <v>41.0</v>
      </c>
      <c r="AE39" s="218">
        <f t="shared" si="16"/>
        <v>76</v>
      </c>
      <c r="AF39" s="210" t="str">
        <f t="shared" si="17"/>
        <v>8</v>
      </c>
      <c r="AG39" s="219">
        <f t="shared" si="18"/>
        <v>8</v>
      </c>
      <c r="AH39" s="218">
        <v>45.0</v>
      </c>
      <c r="AI39" s="218">
        <v>30.0</v>
      </c>
      <c r="AJ39" s="218">
        <f t="shared" si="19"/>
        <v>75</v>
      </c>
      <c r="AK39" s="210" t="str">
        <f t="shared" si="33"/>
        <v>8</v>
      </c>
      <c r="AL39" s="219">
        <f t="shared" si="21"/>
        <v>24</v>
      </c>
      <c r="AM39" s="218">
        <v>45.0</v>
      </c>
      <c r="AN39" s="218">
        <v>32.0</v>
      </c>
      <c r="AO39" s="218">
        <f t="shared" si="22"/>
        <v>77</v>
      </c>
      <c r="AP39" s="210" t="str">
        <f t="shared" si="23"/>
        <v>8</v>
      </c>
      <c r="AQ39" s="220">
        <f t="shared" si="24"/>
        <v>24</v>
      </c>
      <c r="AR39" s="221">
        <f t="shared" si="25"/>
        <v>596</v>
      </c>
      <c r="AS39" s="222">
        <f t="shared" si="26"/>
        <v>74.5</v>
      </c>
      <c r="AT39" s="214">
        <f t="shared" si="27"/>
        <v>169</v>
      </c>
      <c r="AU39" s="223">
        <f t="shared" si="28"/>
        <v>8.45</v>
      </c>
      <c r="AV39" s="225" t="str">
        <f t="shared" si="29"/>
        <v>PASS</v>
      </c>
      <c r="AW39" s="225" t="str">
        <f t="shared" si="30"/>
        <v>FCD</v>
      </c>
      <c r="AX39" s="225" t="str">
        <f t="shared" si="31"/>
        <v>FCD</v>
      </c>
    </row>
    <row r="40" ht="15.75" customHeight="1">
      <c r="A40" s="27">
        <v>36.0</v>
      </c>
      <c r="B40" s="204" t="s">
        <v>295</v>
      </c>
      <c r="C40" s="205" t="s">
        <v>296</v>
      </c>
      <c r="D40" s="216">
        <v>37.0</v>
      </c>
      <c r="E40" s="218">
        <v>18.0</v>
      </c>
      <c r="F40" s="218">
        <f t="shared" si="1"/>
        <v>55</v>
      </c>
      <c r="G40" s="208" t="str">
        <f t="shared" si="35"/>
        <v>6</v>
      </c>
      <c r="H40" s="219">
        <f t="shared" si="3"/>
        <v>24</v>
      </c>
      <c r="I40" s="218">
        <v>36.0</v>
      </c>
      <c r="J40" s="218">
        <v>21.0</v>
      </c>
      <c r="K40" s="218">
        <f t="shared" si="4"/>
        <v>57</v>
      </c>
      <c r="L40" s="210" t="str">
        <f t="shared" si="34"/>
        <v>6</v>
      </c>
      <c r="M40" s="219">
        <f t="shared" si="6"/>
        <v>24</v>
      </c>
      <c r="N40" s="218">
        <v>39.0</v>
      </c>
      <c r="O40" s="218">
        <v>18.0</v>
      </c>
      <c r="P40" s="218">
        <f t="shared" si="7"/>
        <v>57</v>
      </c>
      <c r="Q40" s="210" t="str">
        <f t="shared" si="8"/>
        <v>6</v>
      </c>
      <c r="R40" s="219">
        <f t="shared" si="9"/>
        <v>18</v>
      </c>
      <c r="S40" s="218">
        <v>44.0</v>
      </c>
      <c r="T40" s="218">
        <v>32.0</v>
      </c>
      <c r="U40" s="218">
        <f t="shared" si="10"/>
        <v>76</v>
      </c>
      <c r="V40" s="210" t="str">
        <f t="shared" si="11"/>
        <v>8</v>
      </c>
      <c r="W40" s="219">
        <f t="shared" si="12"/>
        <v>8</v>
      </c>
      <c r="X40" s="218">
        <v>22.0</v>
      </c>
      <c r="Y40" s="218">
        <v>23.0</v>
      </c>
      <c r="Z40" s="218">
        <f t="shared" si="13"/>
        <v>45</v>
      </c>
      <c r="AA40" s="210" t="str">
        <f t="shared" si="14"/>
        <v>4</v>
      </c>
      <c r="AB40" s="219">
        <f t="shared" si="15"/>
        <v>4</v>
      </c>
      <c r="AC40" s="218">
        <v>31.0</v>
      </c>
      <c r="AD40" s="218">
        <v>26.0</v>
      </c>
      <c r="AE40" s="218">
        <f t="shared" si="16"/>
        <v>57</v>
      </c>
      <c r="AF40" s="210" t="str">
        <f t="shared" si="17"/>
        <v>6</v>
      </c>
      <c r="AG40" s="219">
        <f t="shared" si="18"/>
        <v>6</v>
      </c>
      <c r="AH40" s="218">
        <v>43.0</v>
      </c>
      <c r="AI40" s="218">
        <v>25.0</v>
      </c>
      <c r="AJ40" s="218">
        <f t="shared" si="19"/>
        <v>68</v>
      </c>
      <c r="AK40" s="210" t="str">
        <f t="shared" si="33"/>
        <v>7</v>
      </c>
      <c r="AL40" s="219">
        <f t="shared" si="21"/>
        <v>21</v>
      </c>
      <c r="AM40" s="218">
        <v>50.0</v>
      </c>
      <c r="AN40" s="218">
        <v>31.0</v>
      </c>
      <c r="AO40" s="218">
        <f t="shared" si="22"/>
        <v>81</v>
      </c>
      <c r="AP40" s="210" t="str">
        <f t="shared" si="23"/>
        <v>9</v>
      </c>
      <c r="AQ40" s="220">
        <f t="shared" si="24"/>
        <v>27</v>
      </c>
      <c r="AR40" s="221">
        <f t="shared" si="25"/>
        <v>496</v>
      </c>
      <c r="AS40" s="222">
        <f t="shared" si="26"/>
        <v>62</v>
      </c>
      <c r="AT40" s="214">
        <f t="shared" si="27"/>
        <v>132</v>
      </c>
      <c r="AU40" s="223">
        <f t="shared" si="28"/>
        <v>6.6</v>
      </c>
      <c r="AV40" s="225" t="str">
        <f t="shared" si="29"/>
        <v>PASS</v>
      </c>
      <c r="AW40" s="225" t="str">
        <f t="shared" si="30"/>
        <v>FC</v>
      </c>
      <c r="AX40" s="225" t="str">
        <f t="shared" si="31"/>
        <v>FC</v>
      </c>
    </row>
    <row r="41" ht="15.75" customHeight="1">
      <c r="A41" s="27">
        <v>37.0</v>
      </c>
      <c r="B41" s="204" t="s">
        <v>297</v>
      </c>
      <c r="C41" s="205" t="s">
        <v>298</v>
      </c>
      <c r="D41" s="216">
        <v>32.0</v>
      </c>
      <c r="E41" s="218">
        <v>18.0</v>
      </c>
      <c r="F41" s="218">
        <f t="shared" si="1"/>
        <v>50</v>
      </c>
      <c r="G41" s="208" t="str">
        <f t="shared" si="35"/>
        <v>5</v>
      </c>
      <c r="H41" s="219">
        <f t="shared" si="3"/>
        <v>20</v>
      </c>
      <c r="I41" s="218">
        <v>30.0</v>
      </c>
      <c r="J41" s="218">
        <v>22.0</v>
      </c>
      <c r="K41" s="218">
        <f t="shared" si="4"/>
        <v>52</v>
      </c>
      <c r="L41" s="210" t="str">
        <f t="shared" si="34"/>
        <v>5</v>
      </c>
      <c r="M41" s="219">
        <f t="shared" si="6"/>
        <v>20</v>
      </c>
      <c r="N41" s="218">
        <v>33.0</v>
      </c>
      <c r="O41" s="218">
        <v>18.0</v>
      </c>
      <c r="P41" s="218">
        <f t="shared" si="7"/>
        <v>51</v>
      </c>
      <c r="Q41" s="210" t="str">
        <f t="shared" si="8"/>
        <v>5</v>
      </c>
      <c r="R41" s="219">
        <f t="shared" si="9"/>
        <v>15</v>
      </c>
      <c r="S41" s="218">
        <v>41.0</v>
      </c>
      <c r="T41" s="218">
        <v>24.0</v>
      </c>
      <c r="U41" s="218">
        <f t="shared" si="10"/>
        <v>65</v>
      </c>
      <c r="V41" s="210" t="str">
        <f t="shared" si="11"/>
        <v>7</v>
      </c>
      <c r="W41" s="219">
        <f t="shared" si="12"/>
        <v>7</v>
      </c>
      <c r="X41" s="218">
        <v>24.0</v>
      </c>
      <c r="Y41" s="218">
        <v>19.0</v>
      </c>
      <c r="Z41" s="218">
        <f t="shared" si="13"/>
        <v>43</v>
      </c>
      <c r="AA41" s="210" t="str">
        <f t="shared" si="14"/>
        <v>4</v>
      </c>
      <c r="AB41" s="219">
        <f t="shared" si="15"/>
        <v>4</v>
      </c>
      <c r="AC41" s="218">
        <v>29.0</v>
      </c>
      <c r="AD41" s="218">
        <v>35.0</v>
      </c>
      <c r="AE41" s="218">
        <f t="shared" si="16"/>
        <v>64</v>
      </c>
      <c r="AF41" s="210" t="str">
        <f t="shared" si="17"/>
        <v>7</v>
      </c>
      <c r="AG41" s="219">
        <f t="shared" si="18"/>
        <v>7</v>
      </c>
      <c r="AH41" s="218">
        <v>42.0</v>
      </c>
      <c r="AI41" s="218">
        <v>18.0</v>
      </c>
      <c r="AJ41" s="218">
        <f t="shared" si="19"/>
        <v>60</v>
      </c>
      <c r="AK41" s="210" t="str">
        <f t="shared" si="33"/>
        <v>7</v>
      </c>
      <c r="AL41" s="219">
        <f t="shared" si="21"/>
        <v>21</v>
      </c>
      <c r="AM41" s="218">
        <v>38.0</v>
      </c>
      <c r="AN41" s="218">
        <v>23.0</v>
      </c>
      <c r="AO41" s="218">
        <f t="shared" si="22"/>
        <v>61</v>
      </c>
      <c r="AP41" s="210" t="str">
        <f t="shared" si="23"/>
        <v>7</v>
      </c>
      <c r="AQ41" s="220">
        <f t="shared" si="24"/>
        <v>21</v>
      </c>
      <c r="AR41" s="221">
        <f t="shared" si="25"/>
        <v>446</v>
      </c>
      <c r="AS41" s="222">
        <f t="shared" si="26"/>
        <v>55.75</v>
      </c>
      <c r="AT41" s="214">
        <f t="shared" si="27"/>
        <v>115</v>
      </c>
      <c r="AU41" s="223">
        <f t="shared" si="28"/>
        <v>5.75</v>
      </c>
      <c r="AV41" s="225" t="str">
        <f t="shared" si="29"/>
        <v>PASS</v>
      </c>
      <c r="AW41" s="225" t="str">
        <f t="shared" si="30"/>
        <v>SC</v>
      </c>
      <c r="AX41" s="225" t="str">
        <f t="shared" si="31"/>
        <v>SC</v>
      </c>
    </row>
    <row r="42" ht="15.75" customHeight="1">
      <c r="A42" s="27">
        <v>38.0</v>
      </c>
      <c r="B42" s="204" t="s">
        <v>299</v>
      </c>
      <c r="C42" s="205" t="s">
        <v>300</v>
      </c>
      <c r="D42" s="216">
        <v>35.0</v>
      </c>
      <c r="E42" s="218">
        <v>24.0</v>
      </c>
      <c r="F42" s="218">
        <f t="shared" si="1"/>
        <v>59</v>
      </c>
      <c r="G42" s="208" t="str">
        <f t="shared" si="35"/>
        <v>6</v>
      </c>
      <c r="H42" s="219">
        <f t="shared" si="3"/>
        <v>24</v>
      </c>
      <c r="I42" s="218">
        <v>39.0</v>
      </c>
      <c r="J42" s="218">
        <v>42.0</v>
      </c>
      <c r="K42" s="218">
        <f t="shared" si="4"/>
        <v>81</v>
      </c>
      <c r="L42" s="210" t="str">
        <f t="shared" si="34"/>
        <v>9</v>
      </c>
      <c r="M42" s="219">
        <f t="shared" si="6"/>
        <v>36</v>
      </c>
      <c r="N42" s="218">
        <v>40.0</v>
      </c>
      <c r="O42" s="218">
        <v>23.0</v>
      </c>
      <c r="P42" s="218">
        <f t="shared" si="7"/>
        <v>63</v>
      </c>
      <c r="Q42" s="210" t="str">
        <f t="shared" si="8"/>
        <v>7</v>
      </c>
      <c r="R42" s="219">
        <f t="shared" si="9"/>
        <v>21</v>
      </c>
      <c r="S42" s="218">
        <v>43.0</v>
      </c>
      <c r="T42" s="218">
        <v>25.0</v>
      </c>
      <c r="U42" s="218">
        <f t="shared" si="10"/>
        <v>68</v>
      </c>
      <c r="V42" s="210" t="str">
        <f t="shared" si="11"/>
        <v>7</v>
      </c>
      <c r="W42" s="219">
        <f t="shared" si="12"/>
        <v>7</v>
      </c>
      <c r="X42" s="218">
        <v>36.0</v>
      </c>
      <c r="Y42" s="218">
        <v>24.0</v>
      </c>
      <c r="Z42" s="218">
        <f t="shared" si="13"/>
        <v>60</v>
      </c>
      <c r="AA42" s="210" t="str">
        <f t="shared" si="14"/>
        <v>7</v>
      </c>
      <c r="AB42" s="219">
        <f t="shared" si="15"/>
        <v>7</v>
      </c>
      <c r="AC42" s="218">
        <v>28.0</v>
      </c>
      <c r="AD42" s="218">
        <v>38.0</v>
      </c>
      <c r="AE42" s="218">
        <f t="shared" si="16"/>
        <v>66</v>
      </c>
      <c r="AF42" s="210" t="str">
        <f t="shared" si="17"/>
        <v>7</v>
      </c>
      <c r="AG42" s="219">
        <f t="shared" si="18"/>
        <v>7</v>
      </c>
      <c r="AH42" s="218">
        <v>41.0</v>
      </c>
      <c r="AI42" s="218">
        <v>34.0</v>
      </c>
      <c r="AJ42" s="218">
        <f t="shared" si="19"/>
        <v>75</v>
      </c>
      <c r="AK42" s="210" t="str">
        <f t="shared" si="33"/>
        <v>8</v>
      </c>
      <c r="AL42" s="219">
        <f t="shared" si="21"/>
        <v>24</v>
      </c>
      <c r="AM42" s="218">
        <v>48.0</v>
      </c>
      <c r="AN42" s="218">
        <v>30.0</v>
      </c>
      <c r="AO42" s="218">
        <f t="shared" si="22"/>
        <v>78</v>
      </c>
      <c r="AP42" s="210" t="str">
        <f t="shared" si="23"/>
        <v>8</v>
      </c>
      <c r="AQ42" s="220">
        <f t="shared" si="24"/>
        <v>24</v>
      </c>
      <c r="AR42" s="221">
        <f t="shared" si="25"/>
        <v>550</v>
      </c>
      <c r="AS42" s="222">
        <f t="shared" si="26"/>
        <v>68.75</v>
      </c>
      <c r="AT42" s="214">
        <f t="shared" si="27"/>
        <v>150</v>
      </c>
      <c r="AU42" s="223">
        <f t="shared" si="28"/>
        <v>7.5</v>
      </c>
      <c r="AV42" s="225" t="str">
        <f t="shared" si="29"/>
        <v>PASS</v>
      </c>
      <c r="AW42" s="225" t="str">
        <f t="shared" si="30"/>
        <v>FC</v>
      </c>
      <c r="AX42" s="225" t="str">
        <f t="shared" si="31"/>
        <v>FC</v>
      </c>
    </row>
    <row r="43" ht="15.75" customHeight="1">
      <c r="A43" s="27">
        <v>39.0</v>
      </c>
      <c r="B43" s="204" t="s">
        <v>301</v>
      </c>
      <c r="C43" s="226" t="s">
        <v>302</v>
      </c>
      <c r="D43" s="216">
        <v>44.0</v>
      </c>
      <c r="E43" s="218">
        <v>32.0</v>
      </c>
      <c r="F43" s="218">
        <f t="shared" si="1"/>
        <v>76</v>
      </c>
      <c r="G43" s="208" t="str">
        <f t="shared" si="35"/>
        <v>8</v>
      </c>
      <c r="H43" s="219">
        <f t="shared" si="3"/>
        <v>32</v>
      </c>
      <c r="I43" s="218">
        <v>41.0</v>
      </c>
      <c r="J43" s="218">
        <v>18.0</v>
      </c>
      <c r="K43" s="218">
        <f t="shared" si="4"/>
        <v>59</v>
      </c>
      <c r="L43" s="210" t="str">
        <f t="shared" si="34"/>
        <v>6</v>
      </c>
      <c r="M43" s="219">
        <f t="shared" si="6"/>
        <v>24</v>
      </c>
      <c r="N43" s="218">
        <v>42.0</v>
      </c>
      <c r="O43" s="218">
        <v>30.0</v>
      </c>
      <c r="P43" s="218">
        <f t="shared" si="7"/>
        <v>72</v>
      </c>
      <c r="Q43" s="210" t="str">
        <f t="shared" si="8"/>
        <v>8</v>
      </c>
      <c r="R43" s="219">
        <f t="shared" si="9"/>
        <v>24</v>
      </c>
      <c r="S43" s="218">
        <v>40.0</v>
      </c>
      <c r="T43" s="218">
        <v>28.0</v>
      </c>
      <c r="U43" s="218">
        <f t="shared" si="10"/>
        <v>68</v>
      </c>
      <c r="V43" s="210" t="str">
        <f t="shared" si="11"/>
        <v>7</v>
      </c>
      <c r="W43" s="219">
        <f t="shared" si="12"/>
        <v>7</v>
      </c>
      <c r="X43" s="218">
        <v>36.0</v>
      </c>
      <c r="Y43" s="218">
        <v>27.0</v>
      </c>
      <c r="Z43" s="218">
        <f t="shared" si="13"/>
        <v>63</v>
      </c>
      <c r="AA43" s="210" t="str">
        <f t="shared" si="14"/>
        <v>7</v>
      </c>
      <c r="AB43" s="219">
        <f t="shared" si="15"/>
        <v>7</v>
      </c>
      <c r="AC43" s="218">
        <v>29.0</v>
      </c>
      <c r="AD43" s="218">
        <v>19.0</v>
      </c>
      <c r="AE43" s="218">
        <f t="shared" si="16"/>
        <v>48</v>
      </c>
      <c r="AF43" s="210" t="str">
        <f t="shared" si="17"/>
        <v>4</v>
      </c>
      <c r="AG43" s="219">
        <f t="shared" si="18"/>
        <v>4</v>
      </c>
      <c r="AH43" s="218">
        <v>39.0</v>
      </c>
      <c r="AI43" s="218">
        <v>25.0</v>
      </c>
      <c r="AJ43" s="218">
        <f t="shared" si="19"/>
        <v>64</v>
      </c>
      <c r="AK43" s="210" t="str">
        <f t="shared" si="33"/>
        <v>7</v>
      </c>
      <c r="AL43" s="219">
        <f t="shared" si="21"/>
        <v>21</v>
      </c>
      <c r="AM43" s="218">
        <v>46.0</v>
      </c>
      <c r="AN43" s="218">
        <v>26.0</v>
      </c>
      <c r="AO43" s="218">
        <f t="shared" si="22"/>
        <v>72</v>
      </c>
      <c r="AP43" s="210" t="str">
        <f t="shared" si="23"/>
        <v>8</v>
      </c>
      <c r="AQ43" s="220">
        <f t="shared" si="24"/>
        <v>24</v>
      </c>
      <c r="AR43" s="221">
        <f t="shared" si="25"/>
        <v>522</v>
      </c>
      <c r="AS43" s="222">
        <f t="shared" si="26"/>
        <v>65.25</v>
      </c>
      <c r="AT43" s="214">
        <f t="shared" si="27"/>
        <v>143</v>
      </c>
      <c r="AU43" s="223">
        <f t="shared" si="28"/>
        <v>7.15</v>
      </c>
      <c r="AV43" s="225" t="str">
        <f t="shared" si="29"/>
        <v>PASS</v>
      </c>
      <c r="AW43" s="225" t="str">
        <f t="shared" si="30"/>
        <v>FC</v>
      </c>
      <c r="AX43" s="225" t="str">
        <f t="shared" si="31"/>
        <v>FC</v>
      </c>
    </row>
    <row r="44" ht="15.75" customHeight="1">
      <c r="A44" s="27">
        <v>40.0</v>
      </c>
      <c r="B44" s="204" t="s">
        <v>303</v>
      </c>
      <c r="C44" s="205" t="s">
        <v>304</v>
      </c>
      <c r="D44" s="216">
        <v>45.0</v>
      </c>
      <c r="E44" s="218">
        <v>41.0</v>
      </c>
      <c r="F44" s="218">
        <f t="shared" si="1"/>
        <v>86</v>
      </c>
      <c r="G44" s="208" t="str">
        <f t="shared" si="35"/>
        <v>9</v>
      </c>
      <c r="H44" s="219">
        <f t="shared" si="3"/>
        <v>36</v>
      </c>
      <c r="I44" s="218">
        <v>44.0</v>
      </c>
      <c r="J44" s="218">
        <v>20.0</v>
      </c>
      <c r="K44" s="218">
        <f t="shared" si="4"/>
        <v>64</v>
      </c>
      <c r="L44" s="210" t="str">
        <f t="shared" si="34"/>
        <v>7</v>
      </c>
      <c r="M44" s="219">
        <f t="shared" si="6"/>
        <v>28</v>
      </c>
      <c r="N44" s="218">
        <v>44.0</v>
      </c>
      <c r="O44" s="218">
        <v>35.0</v>
      </c>
      <c r="P44" s="218">
        <f t="shared" si="7"/>
        <v>79</v>
      </c>
      <c r="Q44" s="210" t="str">
        <f t="shared" si="8"/>
        <v>8</v>
      </c>
      <c r="R44" s="219">
        <f t="shared" si="9"/>
        <v>24</v>
      </c>
      <c r="S44" s="218">
        <v>40.0</v>
      </c>
      <c r="T44" s="218">
        <v>29.0</v>
      </c>
      <c r="U44" s="218">
        <f t="shared" si="10"/>
        <v>69</v>
      </c>
      <c r="V44" s="210" t="str">
        <f t="shared" si="11"/>
        <v>7</v>
      </c>
      <c r="W44" s="219">
        <f t="shared" si="12"/>
        <v>7</v>
      </c>
      <c r="X44" s="218">
        <v>38.0</v>
      </c>
      <c r="Y44" s="218">
        <v>29.0</v>
      </c>
      <c r="Z44" s="218">
        <f t="shared" si="13"/>
        <v>67</v>
      </c>
      <c r="AA44" s="210" t="str">
        <f t="shared" si="14"/>
        <v>7</v>
      </c>
      <c r="AB44" s="219">
        <f t="shared" si="15"/>
        <v>7</v>
      </c>
      <c r="AC44" s="218">
        <v>39.0</v>
      </c>
      <c r="AD44" s="218">
        <v>39.0</v>
      </c>
      <c r="AE44" s="218">
        <f t="shared" si="16"/>
        <v>78</v>
      </c>
      <c r="AF44" s="210" t="str">
        <f t="shared" si="17"/>
        <v>8</v>
      </c>
      <c r="AG44" s="219">
        <f t="shared" si="18"/>
        <v>8</v>
      </c>
      <c r="AH44" s="218">
        <v>42.0</v>
      </c>
      <c r="AI44" s="218">
        <v>44.0</v>
      </c>
      <c r="AJ44" s="218">
        <f t="shared" si="19"/>
        <v>86</v>
      </c>
      <c r="AK44" s="210" t="str">
        <f t="shared" si="33"/>
        <v>9</v>
      </c>
      <c r="AL44" s="219">
        <f t="shared" si="21"/>
        <v>27</v>
      </c>
      <c r="AM44" s="218">
        <v>46.0</v>
      </c>
      <c r="AN44" s="218">
        <v>34.0</v>
      </c>
      <c r="AO44" s="218">
        <f t="shared" si="22"/>
        <v>80</v>
      </c>
      <c r="AP44" s="210" t="str">
        <f t="shared" si="23"/>
        <v>9</v>
      </c>
      <c r="AQ44" s="220">
        <f t="shared" si="24"/>
        <v>27</v>
      </c>
      <c r="AR44" s="221">
        <f t="shared" si="25"/>
        <v>609</v>
      </c>
      <c r="AS44" s="222">
        <f t="shared" si="26"/>
        <v>76.13</v>
      </c>
      <c r="AT44" s="214">
        <f t="shared" si="27"/>
        <v>164</v>
      </c>
      <c r="AU44" s="223">
        <f t="shared" si="28"/>
        <v>8.2</v>
      </c>
      <c r="AV44" s="225" t="str">
        <f t="shared" si="29"/>
        <v>PASS</v>
      </c>
      <c r="AW44" s="225" t="str">
        <f t="shared" si="30"/>
        <v>FCD</v>
      </c>
      <c r="AX44" s="225" t="str">
        <f t="shared" si="31"/>
        <v>FCD</v>
      </c>
    </row>
    <row r="45" ht="15.75" customHeight="1">
      <c r="A45" s="27">
        <v>41.0</v>
      </c>
      <c r="B45" s="204" t="s">
        <v>305</v>
      </c>
      <c r="C45" s="205" t="s">
        <v>306</v>
      </c>
      <c r="D45" s="216">
        <v>50.0</v>
      </c>
      <c r="E45" s="218">
        <v>43.0</v>
      </c>
      <c r="F45" s="218">
        <f t="shared" si="1"/>
        <v>93</v>
      </c>
      <c r="G45" s="208" t="str">
        <f t="shared" si="35"/>
        <v>10</v>
      </c>
      <c r="H45" s="219">
        <f t="shared" si="3"/>
        <v>40</v>
      </c>
      <c r="I45" s="218">
        <v>47.0</v>
      </c>
      <c r="J45" s="218">
        <v>32.0</v>
      </c>
      <c r="K45" s="218">
        <f t="shared" si="4"/>
        <v>79</v>
      </c>
      <c r="L45" s="210" t="str">
        <f t="shared" si="34"/>
        <v>8</v>
      </c>
      <c r="M45" s="219">
        <f t="shared" si="6"/>
        <v>32</v>
      </c>
      <c r="N45" s="218">
        <v>42.0</v>
      </c>
      <c r="O45" s="218">
        <v>30.0</v>
      </c>
      <c r="P45" s="218">
        <f t="shared" si="7"/>
        <v>72</v>
      </c>
      <c r="Q45" s="210" t="str">
        <f t="shared" si="8"/>
        <v>8</v>
      </c>
      <c r="R45" s="219">
        <f t="shared" si="9"/>
        <v>24</v>
      </c>
      <c r="S45" s="218">
        <v>40.0</v>
      </c>
      <c r="T45" s="218">
        <v>20.0</v>
      </c>
      <c r="U45" s="218">
        <f t="shared" si="10"/>
        <v>60</v>
      </c>
      <c r="V45" s="210" t="str">
        <f t="shared" si="11"/>
        <v>7</v>
      </c>
      <c r="W45" s="219">
        <f t="shared" si="12"/>
        <v>7</v>
      </c>
      <c r="X45" s="218">
        <v>35.0</v>
      </c>
      <c r="Y45" s="218">
        <v>25.0</v>
      </c>
      <c r="Z45" s="218">
        <f t="shared" si="13"/>
        <v>60</v>
      </c>
      <c r="AA45" s="210" t="str">
        <f t="shared" si="14"/>
        <v>7</v>
      </c>
      <c r="AB45" s="219">
        <f t="shared" si="15"/>
        <v>7</v>
      </c>
      <c r="AC45" s="218">
        <v>27.0</v>
      </c>
      <c r="AD45" s="218">
        <v>39.0</v>
      </c>
      <c r="AE45" s="218">
        <f t="shared" si="16"/>
        <v>66</v>
      </c>
      <c r="AF45" s="210" t="str">
        <f t="shared" si="17"/>
        <v>7</v>
      </c>
      <c r="AG45" s="219">
        <f t="shared" si="18"/>
        <v>7</v>
      </c>
      <c r="AH45" s="218">
        <v>44.0</v>
      </c>
      <c r="AI45" s="218">
        <v>19.0</v>
      </c>
      <c r="AJ45" s="218">
        <f t="shared" si="19"/>
        <v>63</v>
      </c>
      <c r="AK45" s="210" t="str">
        <f t="shared" si="33"/>
        <v>7</v>
      </c>
      <c r="AL45" s="219">
        <f t="shared" si="21"/>
        <v>21</v>
      </c>
      <c r="AM45" s="218">
        <v>41.0</v>
      </c>
      <c r="AN45" s="218">
        <v>25.0</v>
      </c>
      <c r="AO45" s="218">
        <f t="shared" si="22"/>
        <v>66</v>
      </c>
      <c r="AP45" s="210" t="str">
        <f t="shared" si="23"/>
        <v>7</v>
      </c>
      <c r="AQ45" s="220">
        <f t="shared" si="24"/>
        <v>21</v>
      </c>
      <c r="AR45" s="221">
        <f t="shared" si="25"/>
        <v>559</v>
      </c>
      <c r="AS45" s="222">
        <f t="shared" si="26"/>
        <v>69.88</v>
      </c>
      <c r="AT45" s="214">
        <f t="shared" si="27"/>
        <v>159</v>
      </c>
      <c r="AU45" s="223">
        <f t="shared" si="28"/>
        <v>7.95</v>
      </c>
      <c r="AV45" s="225" t="str">
        <f t="shared" si="29"/>
        <v>PASS</v>
      </c>
      <c r="AW45" s="225" t="str">
        <f t="shared" si="30"/>
        <v>FCD</v>
      </c>
      <c r="AX45" s="225" t="str">
        <f t="shared" si="31"/>
        <v>FCD</v>
      </c>
    </row>
    <row r="46" ht="15.75" customHeight="1">
      <c r="A46" s="27">
        <v>42.0</v>
      </c>
      <c r="B46" s="204" t="s">
        <v>307</v>
      </c>
      <c r="C46" s="205" t="s">
        <v>308</v>
      </c>
      <c r="D46" s="216">
        <v>49.0</v>
      </c>
      <c r="E46" s="218">
        <v>37.0</v>
      </c>
      <c r="F46" s="218">
        <f t="shared" si="1"/>
        <v>86</v>
      </c>
      <c r="G46" s="208" t="str">
        <f t="shared" si="35"/>
        <v>9</v>
      </c>
      <c r="H46" s="219">
        <f t="shared" si="3"/>
        <v>36</v>
      </c>
      <c r="I46" s="218">
        <v>48.0</v>
      </c>
      <c r="J46" s="218">
        <v>30.0</v>
      </c>
      <c r="K46" s="218">
        <f t="shared" si="4"/>
        <v>78</v>
      </c>
      <c r="L46" s="210" t="str">
        <f t="shared" si="34"/>
        <v>8</v>
      </c>
      <c r="M46" s="219">
        <f t="shared" si="6"/>
        <v>32</v>
      </c>
      <c r="N46" s="218">
        <v>45.0</v>
      </c>
      <c r="O46" s="218">
        <v>25.0</v>
      </c>
      <c r="P46" s="218">
        <f t="shared" si="7"/>
        <v>70</v>
      </c>
      <c r="Q46" s="210" t="str">
        <f t="shared" si="8"/>
        <v>8</v>
      </c>
      <c r="R46" s="219">
        <f t="shared" si="9"/>
        <v>24</v>
      </c>
      <c r="S46" s="218">
        <v>45.0</v>
      </c>
      <c r="T46" s="218">
        <v>29.0</v>
      </c>
      <c r="U46" s="218">
        <f t="shared" si="10"/>
        <v>74</v>
      </c>
      <c r="V46" s="210" t="str">
        <f t="shared" si="11"/>
        <v>8</v>
      </c>
      <c r="W46" s="219">
        <f t="shared" si="12"/>
        <v>8</v>
      </c>
      <c r="X46" s="218">
        <v>40.0</v>
      </c>
      <c r="Y46" s="218">
        <v>32.0</v>
      </c>
      <c r="Z46" s="218">
        <f t="shared" si="13"/>
        <v>72</v>
      </c>
      <c r="AA46" s="210" t="str">
        <f t="shared" si="14"/>
        <v>8</v>
      </c>
      <c r="AB46" s="219">
        <f t="shared" si="15"/>
        <v>8</v>
      </c>
      <c r="AC46" s="218">
        <v>35.0</v>
      </c>
      <c r="AD46" s="218">
        <v>42.0</v>
      </c>
      <c r="AE46" s="218">
        <f t="shared" si="16"/>
        <v>77</v>
      </c>
      <c r="AF46" s="210" t="str">
        <f t="shared" si="17"/>
        <v>8</v>
      </c>
      <c r="AG46" s="219">
        <f t="shared" si="18"/>
        <v>8</v>
      </c>
      <c r="AH46" s="218">
        <v>50.0</v>
      </c>
      <c r="AI46" s="218">
        <v>39.0</v>
      </c>
      <c r="AJ46" s="218">
        <f t="shared" si="19"/>
        <v>89</v>
      </c>
      <c r="AK46" s="210" t="str">
        <f t="shared" si="33"/>
        <v>9</v>
      </c>
      <c r="AL46" s="219">
        <f t="shared" si="21"/>
        <v>27</v>
      </c>
      <c r="AM46" s="218">
        <v>42.0</v>
      </c>
      <c r="AN46" s="218">
        <v>30.0</v>
      </c>
      <c r="AO46" s="218">
        <f t="shared" si="22"/>
        <v>72</v>
      </c>
      <c r="AP46" s="210" t="str">
        <f t="shared" si="23"/>
        <v>8</v>
      </c>
      <c r="AQ46" s="220">
        <f t="shared" si="24"/>
        <v>24</v>
      </c>
      <c r="AR46" s="221">
        <f t="shared" si="25"/>
        <v>618</v>
      </c>
      <c r="AS46" s="222">
        <f t="shared" si="26"/>
        <v>77.25</v>
      </c>
      <c r="AT46" s="214">
        <f t="shared" si="27"/>
        <v>167</v>
      </c>
      <c r="AU46" s="223">
        <f t="shared" si="28"/>
        <v>8.35</v>
      </c>
      <c r="AV46" s="225" t="str">
        <f t="shared" si="29"/>
        <v>PASS</v>
      </c>
      <c r="AW46" s="225" t="str">
        <f t="shared" si="30"/>
        <v>FCD</v>
      </c>
      <c r="AX46" s="225" t="str">
        <f t="shared" si="31"/>
        <v>FCD</v>
      </c>
    </row>
    <row r="47" ht="15.75" customHeight="1">
      <c r="A47" s="27">
        <v>43.0</v>
      </c>
      <c r="B47" s="204" t="s">
        <v>309</v>
      </c>
      <c r="C47" s="205" t="s">
        <v>310</v>
      </c>
      <c r="D47" s="216">
        <v>46.0</v>
      </c>
      <c r="E47" s="218">
        <v>25.0</v>
      </c>
      <c r="F47" s="218">
        <f t="shared" si="1"/>
        <v>71</v>
      </c>
      <c r="G47" s="208" t="str">
        <f t="shared" si="35"/>
        <v>8</v>
      </c>
      <c r="H47" s="219">
        <f t="shared" si="3"/>
        <v>32</v>
      </c>
      <c r="I47" s="218">
        <v>44.0</v>
      </c>
      <c r="J47" s="218">
        <v>23.0</v>
      </c>
      <c r="K47" s="218">
        <f t="shared" si="4"/>
        <v>67</v>
      </c>
      <c r="L47" s="210" t="str">
        <f t="shared" si="34"/>
        <v>7</v>
      </c>
      <c r="M47" s="219">
        <f t="shared" si="6"/>
        <v>28</v>
      </c>
      <c r="N47" s="218">
        <v>43.0</v>
      </c>
      <c r="O47" s="218">
        <v>29.0</v>
      </c>
      <c r="P47" s="218">
        <f t="shared" si="7"/>
        <v>72</v>
      </c>
      <c r="Q47" s="210" t="str">
        <f t="shared" si="8"/>
        <v>8</v>
      </c>
      <c r="R47" s="219">
        <f t="shared" si="9"/>
        <v>24</v>
      </c>
      <c r="S47" s="218">
        <v>43.0</v>
      </c>
      <c r="T47" s="218">
        <v>29.0</v>
      </c>
      <c r="U47" s="218">
        <f t="shared" si="10"/>
        <v>72</v>
      </c>
      <c r="V47" s="210" t="str">
        <f t="shared" si="11"/>
        <v>8</v>
      </c>
      <c r="W47" s="219">
        <f t="shared" si="12"/>
        <v>8</v>
      </c>
      <c r="X47" s="218">
        <v>39.0</v>
      </c>
      <c r="Y47" s="218">
        <v>19.0</v>
      </c>
      <c r="Z47" s="218">
        <f t="shared" si="13"/>
        <v>58</v>
      </c>
      <c r="AA47" s="210" t="str">
        <f t="shared" si="14"/>
        <v>6</v>
      </c>
      <c r="AB47" s="219">
        <f t="shared" si="15"/>
        <v>6</v>
      </c>
      <c r="AC47" s="218">
        <v>30.0</v>
      </c>
      <c r="AD47" s="218">
        <v>31.0</v>
      </c>
      <c r="AE47" s="218">
        <f t="shared" si="16"/>
        <v>61</v>
      </c>
      <c r="AF47" s="210" t="str">
        <f t="shared" si="17"/>
        <v>7</v>
      </c>
      <c r="AG47" s="219">
        <f t="shared" si="18"/>
        <v>7</v>
      </c>
      <c r="AH47" s="218">
        <v>44.0</v>
      </c>
      <c r="AI47" s="218">
        <v>27.0</v>
      </c>
      <c r="AJ47" s="218">
        <f t="shared" si="19"/>
        <v>71</v>
      </c>
      <c r="AK47" s="210" t="str">
        <f t="shared" si="33"/>
        <v>8</v>
      </c>
      <c r="AL47" s="219">
        <f t="shared" si="21"/>
        <v>24</v>
      </c>
      <c r="AM47" s="218">
        <v>49.0</v>
      </c>
      <c r="AN47" s="218">
        <v>35.0</v>
      </c>
      <c r="AO47" s="218">
        <f t="shared" si="22"/>
        <v>84</v>
      </c>
      <c r="AP47" s="210" t="str">
        <f t="shared" si="23"/>
        <v>9</v>
      </c>
      <c r="AQ47" s="220">
        <f t="shared" si="24"/>
        <v>27</v>
      </c>
      <c r="AR47" s="221">
        <f t="shared" si="25"/>
        <v>556</v>
      </c>
      <c r="AS47" s="222">
        <f t="shared" si="26"/>
        <v>69.5</v>
      </c>
      <c r="AT47" s="214">
        <f t="shared" si="27"/>
        <v>156</v>
      </c>
      <c r="AU47" s="223">
        <f t="shared" si="28"/>
        <v>7.8</v>
      </c>
      <c r="AV47" s="225" t="str">
        <f t="shared" si="29"/>
        <v>PASS</v>
      </c>
      <c r="AW47" s="225" t="str">
        <f t="shared" si="30"/>
        <v>FCD</v>
      </c>
      <c r="AX47" s="225" t="str">
        <f t="shared" si="31"/>
        <v>FCD</v>
      </c>
    </row>
    <row r="48" ht="15.75" customHeight="1">
      <c r="A48" s="27">
        <v>44.0</v>
      </c>
      <c r="B48" s="204" t="s">
        <v>311</v>
      </c>
      <c r="C48" s="205" t="s">
        <v>312</v>
      </c>
      <c r="D48" s="216">
        <v>38.0</v>
      </c>
      <c r="E48" s="218">
        <v>22.0</v>
      </c>
      <c r="F48" s="218">
        <f t="shared" si="1"/>
        <v>60</v>
      </c>
      <c r="G48" s="208" t="str">
        <f t="shared" si="35"/>
        <v>7</v>
      </c>
      <c r="H48" s="219">
        <f t="shared" si="3"/>
        <v>28</v>
      </c>
      <c r="I48" s="218">
        <v>40.0</v>
      </c>
      <c r="J48" s="218">
        <v>21.0</v>
      </c>
      <c r="K48" s="218">
        <f t="shared" si="4"/>
        <v>61</v>
      </c>
      <c r="L48" s="210" t="str">
        <f t="shared" si="34"/>
        <v>7</v>
      </c>
      <c r="M48" s="219">
        <f t="shared" si="6"/>
        <v>28</v>
      </c>
      <c r="N48" s="218">
        <v>40.0</v>
      </c>
      <c r="O48" s="218">
        <v>24.0</v>
      </c>
      <c r="P48" s="218">
        <f t="shared" si="7"/>
        <v>64</v>
      </c>
      <c r="Q48" s="210" t="str">
        <f t="shared" si="8"/>
        <v>7</v>
      </c>
      <c r="R48" s="219">
        <f t="shared" si="9"/>
        <v>21</v>
      </c>
      <c r="S48" s="218">
        <v>42.0</v>
      </c>
      <c r="T48" s="218">
        <v>31.0</v>
      </c>
      <c r="U48" s="218">
        <f t="shared" si="10"/>
        <v>73</v>
      </c>
      <c r="V48" s="210" t="str">
        <f t="shared" si="11"/>
        <v>8</v>
      </c>
      <c r="W48" s="219">
        <f t="shared" si="12"/>
        <v>8</v>
      </c>
      <c r="X48" s="218">
        <v>37.0</v>
      </c>
      <c r="Y48" s="218">
        <v>19.0</v>
      </c>
      <c r="Z48" s="218">
        <f t="shared" si="13"/>
        <v>56</v>
      </c>
      <c r="AA48" s="210" t="str">
        <f t="shared" si="14"/>
        <v>6</v>
      </c>
      <c r="AB48" s="219">
        <f t="shared" si="15"/>
        <v>6</v>
      </c>
      <c r="AC48" s="218">
        <v>30.0</v>
      </c>
      <c r="AD48" s="218">
        <v>31.0</v>
      </c>
      <c r="AE48" s="218">
        <f t="shared" si="16"/>
        <v>61</v>
      </c>
      <c r="AF48" s="210" t="str">
        <f t="shared" si="17"/>
        <v>7</v>
      </c>
      <c r="AG48" s="219">
        <f t="shared" si="18"/>
        <v>7</v>
      </c>
      <c r="AH48" s="218">
        <v>44.0</v>
      </c>
      <c r="AI48" s="218">
        <v>29.0</v>
      </c>
      <c r="AJ48" s="218">
        <f t="shared" si="19"/>
        <v>73</v>
      </c>
      <c r="AK48" s="210" t="str">
        <f t="shared" si="33"/>
        <v>8</v>
      </c>
      <c r="AL48" s="219">
        <f t="shared" si="21"/>
        <v>24</v>
      </c>
      <c r="AM48" s="218">
        <v>44.0</v>
      </c>
      <c r="AN48" s="218">
        <v>25.0</v>
      </c>
      <c r="AO48" s="218">
        <f t="shared" si="22"/>
        <v>69</v>
      </c>
      <c r="AP48" s="210" t="str">
        <f t="shared" si="23"/>
        <v>7</v>
      </c>
      <c r="AQ48" s="220">
        <f t="shared" si="24"/>
        <v>21</v>
      </c>
      <c r="AR48" s="221">
        <f t="shared" si="25"/>
        <v>517</v>
      </c>
      <c r="AS48" s="222">
        <f t="shared" si="26"/>
        <v>64.63</v>
      </c>
      <c r="AT48" s="214">
        <f t="shared" si="27"/>
        <v>143</v>
      </c>
      <c r="AU48" s="223">
        <f t="shared" si="28"/>
        <v>7.15</v>
      </c>
      <c r="AV48" s="225" t="str">
        <f t="shared" si="29"/>
        <v>PASS</v>
      </c>
      <c r="AW48" s="225" t="str">
        <f t="shared" si="30"/>
        <v>FC</v>
      </c>
      <c r="AX48" s="225" t="str">
        <f t="shared" si="31"/>
        <v>FC</v>
      </c>
    </row>
    <row r="49" ht="15.75" customHeight="1">
      <c r="A49" s="27">
        <v>45.0</v>
      </c>
      <c r="B49" s="204" t="s">
        <v>313</v>
      </c>
      <c r="C49" s="205" t="s">
        <v>314</v>
      </c>
      <c r="D49" s="216">
        <v>39.0</v>
      </c>
      <c r="E49" s="218">
        <v>27.0</v>
      </c>
      <c r="F49" s="218">
        <f t="shared" si="1"/>
        <v>66</v>
      </c>
      <c r="G49" s="208" t="str">
        <f t="shared" si="35"/>
        <v>7</v>
      </c>
      <c r="H49" s="219">
        <f t="shared" si="3"/>
        <v>28</v>
      </c>
      <c r="I49" s="218">
        <v>42.0</v>
      </c>
      <c r="J49" s="218">
        <v>21.0</v>
      </c>
      <c r="K49" s="218">
        <f t="shared" si="4"/>
        <v>63</v>
      </c>
      <c r="L49" s="210" t="str">
        <f t="shared" si="34"/>
        <v>7</v>
      </c>
      <c r="M49" s="219">
        <f t="shared" si="6"/>
        <v>28</v>
      </c>
      <c r="N49" s="218">
        <v>41.0</v>
      </c>
      <c r="O49" s="218">
        <v>34.0</v>
      </c>
      <c r="P49" s="218">
        <f t="shared" si="7"/>
        <v>75</v>
      </c>
      <c r="Q49" s="210" t="str">
        <f t="shared" si="8"/>
        <v>8</v>
      </c>
      <c r="R49" s="219">
        <f t="shared" si="9"/>
        <v>24</v>
      </c>
      <c r="S49" s="218">
        <v>45.0</v>
      </c>
      <c r="T49" s="218">
        <v>28.0</v>
      </c>
      <c r="U49" s="218">
        <f t="shared" si="10"/>
        <v>73</v>
      </c>
      <c r="V49" s="210" t="str">
        <f t="shared" si="11"/>
        <v>8</v>
      </c>
      <c r="W49" s="219">
        <f t="shared" si="12"/>
        <v>8</v>
      </c>
      <c r="X49" s="218">
        <v>42.0</v>
      </c>
      <c r="Y49" s="218">
        <v>24.0</v>
      </c>
      <c r="Z49" s="218">
        <f t="shared" si="13"/>
        <v>66</v>
      </c>
      <c r="AA49" s="210" t="str">
        <f t="shared" si="14"/>
        <v>7</v>
      </c>
      <c r="AB49" s="219">
        <f t="shared" si="15"/>
        <v>7</v>
      </c>
      <c r="AC49" s="218">
        <v>29.0</v>
      </c>
      <c r="AD49" s="218">
        <v>31.0</v>
      </c>
      <c r="AE49" s="218">
        <f t="shared" si="16"/>
        <v>60</v>
      </c>
      <c r="AF49" s="210" t="str">
        <f t="shared" si="17"/>
        <v>7</v>
      </c>
      <c r="AG49" s="219">
        <f t="shared" si="18"/>
        <v>7</v>
      </c>
      <c r="AH49" s="218">
        <v>41.0</v>
      </c>
      <c r="AI49" s="218">
        <v>33.0</v>
      </c>
      <c r="AJ49" s="218">
        <f t="shared" si="19"/>
        <v>74</v>
      </c>
      <c r="AK49" s="210" t="str">
        <f t="shared" si="33"/>
        <v>8</v>
      </c>
      <c r="AL49" s="219">
        <f t="shared" si="21"/>
        <v>24</v>
      </c>
      <c r="AM49" s="218">
        <v>48.0</v>
      </c>
      <c r="AN49" s="218">
        <v>30.0</v>
      </c>
      <c r="AO49" s="218">
        <f t="shared" si="22"/>
        <v>78</v>
      </c>
      <c r="AP49" s="210" t="str">
        <f t="shared" si="23"/>
        <v>8</v>
      </c>
      <c r="AQ49" s="220">
        <f t="shared" si="24"/>
        <v>24</v>
      </c>
      <c r="AR49" s="221">
        <f t="shared" si="25"/>
        <v>555</v>
      </c>
      <c r="AS49" s="222">
        <f t="shared" si="26"/>
        <v>69.38</v>
      </c>
      <c r="AT49" s="214">
        <f t="shared" si="27"/>
        <v>150</v>
      </c>
      <c r="AU49" s="223">
        <f t="shared" si="28"/>
        <v>7.5</v>
      </c>
      <c r="AV49" s="225" t="str">
        <f t="shared" si="29"/>
        <v>PASS</v>
      </c>
      <c r="AW49" s="225" t="str">
        <f t="shared" si="30"/>
        <v>FC</v>
      </c>
      <c r="AX49" s="225" t="str">
        <f t="shared" si="31"/>
        <v>FC</v>
      </c>
    </row>
    <row r="50" ht="15.75" customHeight="1">
      <c r="A50" s="27">
        <v>46.0</v>
      </c>
      <c r="B50" s="204" t="s">
        <v>315</v>
      </c>
      <c r="C50" s="205" t="s">
        <v>316</v>
      </c>
      <c r="D50" s="216">
        <v>47.0</v>
      </c>
      <c r="E50" s="218">
        <v>38.0</v>
      </c>
      <c r="F50" s="218">
        <f t="shared" si="1"/>
        <v>85</v>
      </c>
      <c r="G50" s="208" t="str">
        <f t="shared" si="35"/>
        <v>9</v>
      </c>
      <c r="H50" s="219">
        <f t="shared" si="3"/>
        <v>36</v>
      </c>
      <c r="I50" s="218">
        <v>49.0</v>
      </c>
      <c r="J50" s="218">
        <v>41.0</v>
      </c>
      <c r="K50" s="218">
        <f t="shared" si="4"/>
        <v>90</v>
      </c>
      <c r="L50" s="210" t="str">
        <f t="shared" si="34"/>
        <v>10</v>
      </c>
      <c r="M50" s="219">
        <f t="shared" si="6"/>
        <v>40</v>
      </c>
      <c r="N50" s="218">
        <v>46.0</v>
      </c>
      <c r="O50" s="218">
        <v>33.0</v>
      </c>
      <c r="P50" s="218">
        <f t="shared" si="7"/>
        <v>79</v>
      </c>
      <c r="Q50" s="210" t="str">
        <f t="shared" si="8"/>
        <v>8</v>
      </c>
      <c r="R50" s="219">
        <f t="shared" si="9"/>
        <v>24</v>
      </c>
      <c r="S50" s="218">
        <v>50.0</v>
      </c>
      <c r="T50" s="218">
        <v>38.0</v>
      </c>
      <c r="U50" s="218">
        <f t="shared" si="10"/>
        <v>88</v>
      </c>
      <c r="V50" s="210" t="str">
        <f t="shared" si="11"/>
        <v>9</v>
      </c>
      <c r="W50" s="219">
        <f t="shared" si="12"/>
        <v>9</v>
      </c>
      <c r="X50" s="218">
        <v>42.0</v>
      </c>
      <c r="Y50" s="218">
        <v>28.0</v>
      </c>
      <c r="Z50" s="218">
        <f t="shared" si="13"/>
        <v>70</v>
      </c>
      <c r="AA50" s="210" t="str">
        <f t="shared" si="14"/>
        <v>8</v>
      </c>
      <c r="AB50" s="219">
        <f t="shared" si="15"/>
        <v>8</v>
      </c>
      <c r="AC50" s="218">
        <v>38.0</v>
      </c>
      <c r="AD50" s="218">
        <v>38.0</v>
      </c>
      <c r="AE50" s="218">
        <f t="shared" si="16"/>
        <v>76</v>
      </c>
      <c r="AF50" s="210" t="str">
        <f t="shared" si="17"/>
        <v>8</v>
      </c>
      <c r="AG50" s="219">
        <f t="shared" si="18"/>
        <v>8</v>
      </c>
      <c r="AH50" s="218">
        <v>44.0</v>
      </c>
      <c r="AI50" s="218">
        <v>27.0</v>
      </c>
      <c r="AJ50" s="218">
        <f t="shared" si="19"/>
        <v>71</v>
      </c>
      <c r="AK50" s="210" t="str">
        <f t="shared" si="33"/>
        <v>8</v>
      </c>
      <c r="AL50" s="219">
        <f t="shared" si="21"/>
        <v>24</v>
      </c>
      <c r="AM50" s="218">
        <v>48.0</v>
      </c>
      <c r="AN50" s="218">
        <v>45.0</v>
      </c>
      <c r="AO50" s="218">
        <f t="shared" si="22"/>
        <v>93</v>
      </c>
      <c r="AP50" s="210" t="str">
        <f t="shared" si="23"/>
        <v>10</v>
      </c>
      <c r="AQ50" s="220">
        <f t="shared" si="24"/>
        <v>30</v>
      </c>
      <c r="AR50" s="221">
        <f t="shared" si="25"/>
        <v>652</v>
      </c>
      <c r="AS50" s="222">
        <f t="shared" si="26"/>
        <v>81.5</v>
      </c>
      <c r="AT50" s="214">
        <f t="shared" si="27"/>
        <v>179</v>
      </c>
      <c r="AU50" s="223">
        <f t="shared" si="28"/>
        <v>8.95</v>
      </c>
      <c r="AV50" s="225" t="str">
        <f t="shared" si="29"/>
        <v>PASS</v>
      </c>
      <c r="AW50" s="225" t="str">
        <f t="shared" si="30"/>
        <v>FCD</v>
      </c>
      <c r="AX50" s="225" t="str">
        <f t="shared" si="31"/>
        <v>FCD</v>
      </c>
    </row>
    <row r="51" ht="15.75" customHeight="1">
      <c r="A51" s="27">
        <v>47.0</v>
      </c>
      <c r="B51" s="204" t="s">
        <v>317</v>
      </c>
      <c r="C51" s="205" t="s">
        <v>318</v>
      </c>
      <c r="D51" s="216">
        <v>36.0</v>
      </c>
      <c r="E51" s="218">
        <v>18.0</v>
      </c>
      <c r="F51" s="218">
        <f t="shared" si="1"/>
        <v>54</v>
      </c>
      <c r="G51" s="208" t="str">
        <f t="shared" si="35"/>
        <v>5</v>
      </c>
      <c r="H51" s="219">
        <f t="shared" si="3"/>
        <v>20</v>
      </c>
      <c r="I51" s="218">
        <v>35.0</v>
      </c>
      <c r="J51" s="217">
        <v>25.0</v>
      </c>
      <c r="K51" s="218">
        <f t="shared" si="4"/>
        <v>60</v>
      </c>
      <c r="L51" s="208" t="str">
        <f t="shared" si="34"/>
        <v>7</v>
      </c>
      <c r="M51" s="219">
        <f t="shared" si="6"/>
        <v>28</v>
      </c>
      <c r="N51" s="218">
        <v>40.0</v>
      </c>
      <c r="O51" s="217">
        <v>22.0</v>
      </c>
      <c r="P51" s="218">
        <f t="shared" si="7"/>
        <v>62</v>
      </c>
      <c r="Q51" s="208" t="str">
        <f t="shared" si="8"/>
        <v>7</v>
      </c>
      <c r="R51" s="219">
        <f t="shared" si="9"/>
        <v>21</v>
      </c>
      <c r="S51" s="218">
        <v>38.0</v>
      </c>
      <c r="T51" s="218">
        <v>28.0</v>
      </c>
      <c r="U51" s="218">
        <f t="shared" si="10"/>
        <v>66</v>
      </c>
      <c r="V51" s="210" t="str">
        <f t="shared" si="11"/>
        <v>7</v>
      </c>
      <c r="W51" s="219">
        <f t="shared" si="12"/>
        <v>7</v>
      </c>
      <c r="X51" s="218">
        <v>38.0</v>
      </c>
      <c r="Y51" s="218">
        <v>23.0</v>
      </c>
      <c r="Z51" s="218">
        <f t="shared" si="13"/>
        <v>61</v>
      </c>
      <c r="AA51" s="210" t="str">
        <f t="shared" si="14"/>
        <v>7</v>
      </c>
      <c r="AB51" s="219">
        <f t="shared" si="15"/>
        <v>7</v>
      </c>
      <c r="AC51" s="218">
        <v>30.0</v>
      </c>
      <c r="AD51" s="218">
        <v>32.0</v>
      </c>
      <c r="AE51" s="218">
        <f t="shared" si="16"/>
        <v>62</v>
      </c>
      <c r="AF51" s="210" t="str">
        <f t="shared" si="17"/>
        <v>7</v>
      </c>
      <c r="AG51" s="219">
        <f t="shared" si="18"/>
        <v>7</v>
      </c>
      <c r="AH51" s="218">
        <v>35.0</v>
      </c>
      <c r="AI51" s="218">
        <v>19.0</v>
      </c>
      <c r="AJ51" s="218">
        <f t="shared" si="19"/>
        <v>54</v>
      </c>
      <c r="AK51" s="210" t="str">
        <f t="shared" si="33"/>
        <v>5</v>
      </c>
      <c r="AL51" s="219">
        <f t="shared" si="21"/>
        <v>15</v>
      </c>
      <c r="AM51" s="218">
        <v>43.0</v>
      </c>
      <c r="AN51" s="218">
        <v>19.0</v>
      </c>
      <c r="AO51" s="218">
        <f t="shared" si="22"/>
        <v>62</v>
      </c>
      <c r="AP51" s="210" t="str">
        <f t="shared" si="23"/>
        <v>7</v>
      </c>
      <c r="AQ51" s="220">
        <f t="shared" si="24"/>
        <v>21</v>
      </c>
      <c r="AR51" s="221">
        <f t="shared" si="25"/>
        <v>481</v>
      </c>
      <c r="AS51" s="222">
        <f t="shared" si="26"/>
        <v>60.13</v>
      </c>
      <c r="AT51" s="214">
        <f t="shared" si="27"/>
        <v>126</v>
      </c>
      <c r="AU51" s="223">
        <f t="shared" si="28"/>
        <v>6.3</v>
      </c>
      <c r="AV51" s="224" t="str">
        <f t="shared" si="29"/>
        <v>PASS</v>
      </c>
      <c r="AW51" s="225" t="str">
        <f t="shared" si="30"/>
        <v>FC</v>
      </c>
      <c r="AX51" s="225" t="str">
        <f t="shared" si="31"/>
        <v>FC</v>
      </c>
    </row>
    <row r="52" ht="15.75" customHeight="1">
      <c r="A52" s="27">
        <v>48.0</v>
      </c>
      <c r="B52" s="204" t="s">
        <v>319</v>
      </c>
      <c r="C52" s="205" t="s">
        <v>320</v>
      </c>
      <c r="D52" s="216">
        <v>50.0</v>
      </c>
      <c r="E52" s="218">
        <v>48.0</v>
      </c>
      <c r="F52" s="218">
        <f t="shared" si="1"/>
        <v>98</v>
      </c>
      <c r="G52" s="208" t="str">
        <f t="shared" si="35"/>
        <v>10</v>
      </c>
      <c r="H52" s="219">
        <f t="shared" si="3"/>
        <v>40</v>
      </c>
      <c r="I52" s="218">
        <v>45.0</v>
      </c>
      <c r="J52" s="218">
        <v>42.0</v>
      </c>
      <c r="K52" s="218">
        <f t="shared" si="4"/>
        <v>87</v>
      </c>
      <c r="L52" s="210" t="str">
        <f t="shared" si="34"/>
        <v>9</v>
      </c>
      <c r="M52" s="219">
        <f t="shared" si="6"/>
        <v>36</v>
      </c>
      <c r="N52" s="218">
        <v>41.0</v>
      </c>
      <c r="O52" s="218">
        <v>36.0</v>
      </c>
      <c r="P52" s="218">
        <f t="shared" si="7"/>
        <v>77</v>
      </c>
      <c r="Q52" s="210" t="str">
        <f t="shared" si="8"/>
        <v>8</v>
      </c>
      <c r="R52" s="219">
        <f t="shared" si="9"/>
        <v>24</v>
      </c>
      <c r="S52" s="218">
        <v>47.0</v>
      </c>
      <c r="T52" s="218">
        <v>22.0</v>
      </c>
      <c r="U52" s="218">
        <f t="shared" si="10"/>
        <v>69</v>
      </c>
      <c r="V52" s="210" t="str">
        <f t="shared" si="11"/>
        <v>7</v>
      </c>
      <c r="W52" s="219">
        <f t="shared" si="12"/>
        <v>7</v>
      </c>
      <c r="X52" s="218">
        <v>40.0</v>
      </c>
      <c r="Y52" s="218">
        <v>21.0</v>
      </c>
      <c r="Z52" s="218">
        <f t="shared" si="13"/>
        <v>61</v>
      </c>
      <c r="AA52" s="210" t="str">
        <f t="shared" si="14"/>
        <v>7</v>
      </c>
      <c r="AB52" s="219">
        <f t="shared" si="15"/>
        <v>7</v>
      </c>
      <c r="AC52" s="218">
        <v>30.0</v>
      </c>
      <c r="AD52" s="218">
        <v>33.0</v>
      </c>
      <c r="AE52" s="218">
        <f t="shared" si="16"/>
        <v>63</v>
      </c>
      <c r="AF52" s="210" t="str">
        <f t="shared" si="17"/>
        <v>7</v>
      </c>
      <c r="AG52" s="219">
        <f t="shared" si="18"/>
        <v>7</v>
      </c>
      <c r="AH52" s="218">
        <v>46.0</v>
      </c>
      <c r="AI52" s="218">
        <v>44.0</v>
      </c>
      <c r="AJ52" s="218">
        <f t="shared" si="19"/>
        <v>90</v>
      </c>
      <c r="AK52" s="210" t="str">
        <f t="shared" si="33"/>
        <v>10</v>
      </c>
      <c r="AL52" s="219">
        <f t="shared" si="21"/>
        <v>30</v>
      </c>
      <c r="AM52" s="218">
        <v>47.0</v>
      </c>
      <c r="AN52" s="218">
        <v>38.0</v>
      </c>
      <c r="AO52" s="218">
        <f t="shared" si="22"/>
        <v>85</v>
      </c>
      <c r="AP52" s="210" t="str">
        <f t="shared" si="23"/>
        <v>9</v>
      </c>
      <c r="AQ52" s="220">
        <f t="shared" si="24"/>
        <v>27</v>
      </c>
      <c r="AR52" s="221">
        <f t="shared" si="25"/>
        <v>630</v>
      </c>
      <c r="AS52" s="222">
        <f t="shared" si="26"/>
        <v>78.75</v>
      </c>
      <c r="AT52" s="214">
        <f t="shared" si="27"/>
        <v>178</v>
      </c>
      <c r="AU52" s="223">
        <f t="shared" si="28"/>
        <v>8.9</v>
      </c>
      <c r="AV52" s="225" t="str">
        <f t="shared" si="29"/>
        <v>PASS</v>
      </c>
      <c r="AW52" s="225" t="str">
        <f t="shared" si="30"/>
        <v>FCD</v>
      </c>
      <c r="AX52" s="225" t="str">
        <f t="shared" si="31"/>
        <v>FCD</v>
      </c>
    </row>
    <row r="53" ht="15.75" customHeight="1">
      <c r="A53" s="27">
        <v>49.0</v>
      </c>
      <c r="B53" s="204" t="s">
        <v>321</v>
      </c>
      <c r="C53" s="205" t="s">
        <v>322</v>
      </c>
      <c r="D53" s="216">
        <v>44.0</v>
      </c>
      <c r="E53" s="218">
        <v>39.0</v>
      </c>
      <c r="F53" s="218">
        <f t="shared" si="1"/>
        <v>83</v>
      </c>
      <c r="G53" s="208" t="str">
        <f t="shared" si="35"/>
        <v>9</v>
      </c>
      <c r="H53" s="219">
        <f t="shared" si="3"/>
        <v>36</v>
      </c>
      <c r="I53" s="218">
        <v>45.0</v>
      </c>
      <c r="J53" s="218">
        <v>37.0</v>
      </c>
      <c r="K53" s="218">
        <f t="shared" si="4"/>
        <v>82</v>
      </c>
      <c r="L53" s="210" t="str">
        <f t="shared" si="34"/>
        <v>9</v>
      </c>
      <c r="M53" s="219">
        <f t="shared" si="6"/>
        <v>36</v>
      </c>
      <c r="N53" s="218">
        <v>47.0</v>
      </c>
      <c r="O53" s="218">
        <v>33.0</v>
      </c>
      <c r="P53" s="218">
        <f t="shared" si="7"/>
        <v>80</v>
      </c>
      <c r="Q53" s="210" t="str">
        <f t="shared" si="8"/>
        <v>9</v>
      </c>
      <c r="R53" s="219">
        <f t="shared" si="9"/>
        <v>27</v>
      </c>
      <c r="S53" s="218">
        <v>41.0</v>
      </c>
      <c r="T53" s="218">
        <v>23.0</v>
      </c>
      <c r="U53" s="218">
        <f t="shared" si="10"/>
        <v>64</v>
      </c>
      <c r="V53" s="210" t="str">
        <f t="shared" si="11"/>
        <v>7</v>
      </c>
      <c r="W53" s="219">
        <f t="shared" si="12"/>
        <v>7</v>
      </c>
      <c r="X53" s="218">
        <v>36.0</v>
      </c>
      <c r="Y53" s="218">
        <v>25.0</v>
      </c>
      <c r="Z53" s="218">
        <f t="shared" si="13"/>
        <v>61</v>
      </c>
      <c r="AA53" s="210" t="str">
        <f t="shared" si="14"/>
        <v>7</v>
      </c>
      <c r="AB53" s="219">
        <f t="shared" si="15"/>
        <v>7</v>
      </c>
      <c r="AC53" s="218">
        <v>30.0</v>
      </c>
      <c r="AD53" s="218">
        <v>35.0</v>
      </c>
      <c r="AE53" s="218">
        <f t="shared" si="16"/>
        <v>65</v>
      </c>
      <c r="AF53" s="210" t="str">
        <f t="shared" si="17"/>
        <v>7</v>
      </c>
      <c r="AG53" s="219">
        <f t="shared" si="18"/>
        <v>7</v>
      </c>
      <c r="AH53" s="218">
        <v>39.0</v>
      </c>
      <c r="AI53" s="218">
        <v>29.0</v>
      </c>
      <c r="AJ53" s="218">
        <f t="shared" si="19"/>
        <v>68</v>
      </c>
      <c r="AK53" s="210" t="str">
        <f t="shared" si="33"/>
        <v>7</v>
      </c>
      <c r="AL53" s="219">
        <f t="shared" si="21"/>
        <v>21</v>
      </c>
      <c r="AM53" s="218">
        <v>48.0</v>
      </c>
      <c r="AN53" s="218">
        <v>36.0</v>
      </c>
      <c r="AO53" s="218">
        <f t="shared" si="22"/>
        <v>84</v>
      </c>
      <c r="AP53" s="210" t="str">
        <f t="shared" si="23"/>
        <v>9</v>
      </c>
      <c r="AQ53" s="220">
        <f t="shared" si="24"/>
        <v>27</v>
      </c>
      <c r="AR53" s="221">
        <f t="shared" si="25"/>
        <v>587</v>
      </c>
      <c r="AS53" s="222">
        <f t="shared" si="26"/>
        <v>73.38</v>
      </c>
      <c r="AT53" s="214">
        <f t="shared" si="27"/>
        <v>168</v>
      </c>
      <c r="AU53" s="223">
        <f t="shared" si="28"/>
        <v>8.4</v>
      </c>
      <c r="AV53" s="225" t="str">
        <f t="shared" si="29"/>
        <v>PASS</v>
      </c>
      <c r="AW53" s="225" t="str">
        <f t="shared" si="30"/>
        <v>FCD</v>
      </c>
      <c r="AX53" s="225" t="str">
        <f t="shared" si="31"/>
        <v>FCD</v>
      </c>
    </row>
    <row r="54" ht="15.75" customHeight="1">
      <c r="A54" s="27">
        <v>50.0</v>
      </c>
      <c r="B54" s="204" t="s">
        <v>323</v>
      </c>
      <c r="C54" s="205" t="s">
        <v>324</v>
      </c>
      <c r="D54" s="216">
        <v>50.0</v>
      </c>
      <c r="E54" s="218">
        <v>49.0</v>
      </c>
      <c r="F54" s="218">
        <f t="shared" si="1"/>
        <v>99</v>
      </c>
      <c r="G54" s="208" t="str">
        <f t="shared" si="35"/>
        <v>10</v>
      </c>
      <c r="H54" s="219">
        <f t="shared" si="3"/>
        <v>40</v>
      </c>
      <c r="I54" s="218">
        <v>50.0</v>
      </c>
      <c r="J54" s="218">
        <v>50.0</v>
      </c>
      <c r="K54" s="218">
        <f t="shared" si="4"/>
        <v>100</v>
      </c>
      <c r="L54" s="210" t="str">
        <f t="shared" si="34"/>
        <v>10</v>
      </c>
      <c r="M54" s="219">
        <f t="shared" si="6"/>
        <v>40</v>
      </c>
      <c r="N54" s="218">
        <v>50.0</v>
      </c>
      <c r="O54" s="218">
        <v>38.0</v>
      </c>
      <c r="P54" s="218">
        <f t="shared" si="7"/>
        <v>88</v>
      </c>
      <c r="Q54" s="210" t="str">
        <f t="shared" si="8"/>
        <v>9</v>
      </c>
      <c r="R54" s="219">
        <f t="shared" si="9"/>
        <v>27</v>
      </c>
      <c r="S54" s="218">
        <v>46.0</v>
      </c>
      <c r="T54" s="218">
        <v>24.0</v>
      </c>
      <c r="U54" s="218">
        <f t="shared" si="10"/>
        <v>70</v>
      </c>
      <c r="V54" s="210" t="str">
        <f t="shared" si="11"/>
        <v>8</v>
      </c>
      <c r="W54" s="219">
        <f t="shared" si="12"/>
        <v>8</v>
      </c>
      <c r="X54" s="218">
        <v>43.0</v>
      </c>
      <c r="Y54" s="218">
        <v>33.0</v>
      </c>
      <c r="Z54" s="218">
        <f t="shared" si="13"/>
        <v>76</v>
      </c>
      <c r="AA54" s="210" t="str">
        <f t="shared" si="14"/>
        <v>8</v>
      </c>
      <c r="AB54" s="219">
        <f t="shared" si="15"/>
        <v>8</v>
      </c>
      <c r="AC54" s="218">
        <v>43.0</v>
      </c>
      <c r="AD54" s="218">
        <v>39.0</v>
      </c>
      <c r="AE54" s="218">
        <f t="shared" si="16"/>
        <v>82</v>
      </c>
      <c r="AF54" s="210" t="str">
        <f t="shared" si="17"/>
        <v>9</v>
      </c>
      <c r="AG54" s="219">
        <f t="shared" si="18"/>
        <v>9</v>
      </c>
      <c r="AH54" s="218">
        <v>50.0</v>
      </c>
      <c r="AI54" s="218">
        <v>37.0</v>
      </c>
      <c r="AJ54" s="218">
        <f t="shared" si="19"/>
        <v>87</v>
      </c>
      <c r="AK54" s="210" t="str">
        <f t="shared" si="33"/>
        <v>9</v>
      </c>
      <c r="AL54" s="219">
        <f t="shared" si="21"/>
        <v>27</v>
      </c>
      <c r="AM54" s="218">
        <v>50.0</v>
      </c>
      <c r="AN54" s="218">
        <v>42.0</v>
      </c>
      <c r="AO54" s="218">
        <f t="shared" si="22"/>
        <v>92</v>
      </c>
      <c r="AP54" s="210" t="str">
        <f t="shared" si="23"/>
        <v>10</v>
      </c>
      <c r="AQ54" s="220">
        <f t="shared" si="24"/>
        <v>30</v>
      </c>
      <c r="AR54" s="221">
        <f t="shared" si="25"/>
        <v>694</v>
      </c>
      <c r="AS54" s="222">
        <f t="shared" si="26"/>
        <v>86.75</v>
      </c>
      <c r="AT54" s="214">
        <f t="shared" si="27"/>
        <v>189</v>
      </c>
      <c r="AU54" s="223">
        <f t="shared" si="28"/>
        <v>9.45</v>
      </c>
      <c r="AV54" s="225" t="str">
        <f t="shared" si="29"/>
        <v>PASS</v>
      </c>
      <c r="AW54" s="225" t="str">
        <f t="shared" si="30"/>
        <v>FCD</v>
      </c>
      <c r="AX54" s="225" t="str">
        <f t="shared" si="31"/>
        <v>FCD</v>
      </c>
    </row>
    <row r="55" ht="15.75" customHeight="1">
      <c r="A55" s="27">
        <v>51.0</v>
      </c>
      <c r="B55" s="204" t="s">
        <v>325</v>
      </c>
      <c r="C55" s="205" t="s">
        <v>326</v>
      </c>
      <c r="D55" s="216">
        <v>50.0</v>
      </c>
      <c r="E55" s="218">
        <v>46.0</v>
      </c>
      <c r="F55" s="218">
        <f t="shared" si="1"/>
        <v>96</v>
      </c>
      <c r="G55" s="208" t="str">
        <f t="shared" si="35"/>
        <v>10</v>
      </c>
      <c r="H55" s="219">
        <f t="shared" si="3"/>
        <v>40</v>
      </c>
      <c r="I55" s="218">
        <v>47.0</v>
      </c>
      <c r="J55" s="218">
        <v>36.0</v>
      </c>
      <c r="K55" s="218">
        <f t="shared" si="4"/>
        <v>83</v>
      </c>
      <c r="L55" s="210" t="str">
        <f t="shared" si="34"/>
        <v>9</v>
      </c>
      <c r="M55" s="219">
        <f t="shared" si="6"/>
        <v>36</v>
      </c>
      <c r="N55" s="218">
        <v>50.0</v>
      </c>
      <c r="O55" s="218">
        <v>33.0</v>
      </c>
      <c r="P55" s="218">
        <f t="shared" si="7"/>
        <v>83</v>
      </c>
      <c r="Q55" s="210" t="str">
        <f t="shared" si="8"/>
        <v>9</v>
      </c>
      <c r="R55" s="219">
        <f t="shared" si="9"/>
        <v>27</v>
      </c>
      <c r="S55" s="218">
        <v>45.0</v>
      </c>
      <c r="T55" s="218">
        <v>21.0</v>
      </c>
      <c r="U55" s="218">
        <f t="shared" si="10"/>
        <v>66</v>
      </c>
      <c r="V55" s="210" t="str">
        <f t="shared" si="11"/>
        <v>7</v>
      </c>
      <c r="W55" s="219">
        <f t="shared" si="12"/>
        <v>7</v>
      </c>
      <c r="X55" s="218">
        <v>39.0</v>
      </c>
      <c r="Y55" s="218">
        <v>24.0</v>
      </c>
      <c r="Z55" s="218">
        <f t="shared" si="13"/>
        <v>63</v>
      </c>
      <c r="AA55" s="210" t="str">
        <f t="shared" si="14"/>
        <v>7</v>
      </c>
      <c r="AB55" s="219">
        <f t="shared" si="15"/>
        <v>7</v>
      </c>
      <c r="AC55" s="218">
        <v>33.0</v>
      </c>
      <c r="AD55" s="218">
        <v>34.0</v>
      </c>
      <c r="AE55" s="218">
        <f t="shared" si="16"/>
        <v>67</v>
      </c>
      <c r="AF55" s="210" t="str">
        <f t="shared" si="17"/>
        <v>7</v>
      </c>
      <c r="AG55" s="219">
        <f t="shared" si="18"/>
        <v>7</v>
      </c>
      <c r="AH55" s="218">
        <v>50.0</v>
      </c>
      <c r="AI55" s="218">
        <v>37.0</v>
      </c>
      <c r="AJ55" s="218">
        <f t="shared" si="19"/>
        <v>87</v>
      </c>
      <c r="AK55" s="210" t="str">
        <f t="shared" si="33"/>
        <v>9</v>
      </c>
      <c r="AL55" s="219">
        <f t="shared" si="21"/>
        <v>27</v>
      </c>
      <c r="AM55" s="218">
        <v>47.0</v>
      </c>
      <c r="AN55" s="218">
        <v>28.0</v>
      </c>
      <c r="AO55" s="218">
        <f t="shared" si="22"/>
        <v>75</v>
      </c>
      <c r="AP55" s="210" t="str">
        <f t="shared" si="23"/>
        <v>8</v>
      </c>
      <c r="AQ55" s="220">
        <f t="shared" si="24"/>
        <v>24</v>
      </c>
      <c r="AR55" s="221">
        <f t="shared" si="25"/>
        <v>620</v>
      </c>
      <c r="AS55" s="222">
        <f t="shared" si="26"/>
        <v>77.5</v>
      </c>
      <c r="AT55" s="214">
        <f t="shared" si="27"/>
        <v>175</v>
      </c>
      <c r="AU55" s="223">
        <f t="shared" si="28"/>
        <v>8.75</v>
      </c>
      <c r="AV55" s="225" t="str">
        <f t="shared" si="29"/>
        <v>PASS</v>
      </c>
      <c r="AW55" s="225" t="str">
        <f t="shared" si="30"/>
        <v>FCD</v>
      </c>
      <c r="AX55" s="225" t="str">
        <f t="shared" si="31"/>
        <v>FCD</v>
      </c>
    </row>
    <row r="56" ht="15.75" customHeight="1">
      <c r="A56" s="27">
        <v>52.0</v>
      </c>
      <c r="B56" s="204" t="s">
        <v>327</v>
      </c>
      <c r="C56" s="205" t="s">
        <v>328</v>
      </c>
      <c r="D56" s="216">
        <v>48.0</v>
      </c>
      <c r="E56" s="218">
        <v>21.0</v>
      </c>
      <c r="F56" s="218">
        <f t="shared" si="1"/>
        <v>69</v>
      </c>
      <c r="G56" s="208" t="str">
        <f t="shared" si="35"/>
        <v>7</v>
      </c>
      <c r="H56" s="219">
        <f t="shared" si="3"/>
        <v>28</v>
      </c>
      <c r="I56" s="218">
        <v>35.0</v>
      </c>
      <c r="J56" s="218">
        <v>20.0</v>
      </c>
      <c r="K56" s="218">
        <f t="shared" si="4"/>
        <v>55</v>
      </c>
      <c r="L56" s="210" t="str">
        <f t="shared" si="34"/>
        <v>6</v>
      </c>
      <c r="M56" s="219">
        <f t="shared" si="6"/>
        <v>24</v>
      </c>
      <c r="N56" s="218">
        <v>29.0</v>
      </c>
      <c r="O56" s="218">
        <v>21.0</v>
      </c>
      <c r="P56" s="218">
        <f t="shared" si="7"/>
        <v>50</v>
      </c>
      <c r="Q56" s="210" t="str">
        <f t="shared" si="8"/>
        <v>5</v>
      </c>
      <c r="R56" s="219">
        <f t="shared" si="9"/>
        <v>15</v>
      </c>
      <c r="S56" s="218">
        <v>41.0</v>
      </c>
      <c r="T56" s="218">
        <v>20.0</v>
      </c>
      <c r="U56" s="218">
        <f t="shared" si="10"/>
        <v>61</v>
      </c>
      <c r="V56" s="210" t="str">
        <f t="shared" si="11"/>
        <v>7</v>
      </c>
      <c r="W56" s="219">
        <f t="shared" si="12"/>
        <v>7</v>
      </c>
      <c r="X56" s="218">
        <v>38.0</v>
      </c>
      <c r="Y56" s="218">
        <v>19.0</v>
      </c>
      <c r="Z56" s="218">
        <f t="shared" si="13"/>
        <v>57</v>
      </c>
      <c r="AA56" s="210" t="str">
        <f t="shared" si="14"/>
        <v>6</v>
      </c>
      <c r="AB56" s="219">
        <f t="shared" si="15"/>
        <v>6</v>
      </c>
      <c r="AC56" s="218">
        <v>30.0</v>
      </c>
      <c r="AD56" s="218">
        <v>33.0</v>
      </c>
      <c r="AE56" s="218">
        <f t="shared" si="16"/>
        <v>63</v>
      </c>
      <c r="AF56" s="210" t="str">
        <f t="shared" si="17"/>
        <v>7</v>
      </c>
      <c r="AG56" s="219">
        <f t="shared" si="18"/>
        <v>7</v>
      </c>
      <c r="AH56" s="218">
        <v>48.0</v>
      </c>
      <c r="AI56" s="218">
        <v>33.0</v>
      </c>
      <c r="AJ56" s="218">
        <f t="shared" si="19"/>
        <v>81</v>
      </c>
      <c r="AK56" s="210" t="str">
        <f t="shared" si="33"/>
        <v>9</v>
      </c>
      <c r="AL56" s="219">
        <f t="shared" si="21"/>
        <v>27</v>
      </c>
      <c r="AM56" s="218">
        <v>48.0</v>
      </c>
      <c r="AN56" s="218">
        <v>36.0</v>
      </c>
      <c r="AO56" s="218">
        <f t="shared" si="22"/>
        <v>84</v>
      </c>
      <c r="AP56" s="210" t="str">
        <f t="shared" si="23"/>
        <v>9</v>
      </c>
      <c r="AQ56" s="220">
        <f t="shared" si="24"/>
        <v>27</v>
      </c>
      <c r="AR56" s="221">
        <f t="shared" si="25"/>
        <v>520</v>
      </c>
      <c r="AS56" s="222">
        <f t="shared" si="26"/>
        <v>65</v>
      </c>
      <c r="AT56" s="214">
        <f t="shared" si="27"/>
        <v>141</v>
      </c>
      <c r="AU56" s="223">
        <f t="shared" si="28"/>
        <v>7.05</v>
      </c>
      <c r="AV56" s="225" t="str">
        <f t="shared" si="29"/>
        <v>PASS</v>
      </c>
      <c r="AW56" s="225" t="str">
        <f t="shared" si="30"/>
        <v>FC</v>
      </c>
      <c r="AX56" s="225" t="str">
        <f t="shared" si="31"/>
        <v>FC</v>
      </c>
    </row>
    <row r="57" ht="15.75" customHeight="1">
      <c r="A57" s="27">
        <v>53.0</v>
      </c>
      <c r="B57" s="204" t="s">
        <v>329</v>
      </c>
      <c r="C57" s="205" t="s">
        <v>330</v>
      </c>
      <c r="D57" s="216">
        <v>45.0</v>
      </c>
      <c r="E57" s="218">
        <v>33.0</v>
      </c>
      <c r="F57" s="218">
        <f t="shared" si="1"/>
        <v>78</v>
      </c>
      <c r="G57" s="208" t="str">
        <f t="shared" si="35"/>
        <v>8</v>
      </c>
      <c r="H57" s="219">
        <f t="shared" si="3"/>
        <v>32</v>
      </c>
      <c r="I57" s="218">
        <v>43.0</v>
      </c>
      <c r="J57" s="218">
        <v>27.0</v>
      </c>
      <c r="K57" s="218">
        <f t="shared" si="4"/>
        <v>70</v>
      </c>
      <c r="L57" s="210" t="str">
        <f t="shared" si="34"/>
        <v>8</v>
      </c>
      <c r="M57" s="219">
        <f t="shared" si="6"/>
        <v>32</v>
      </c>
      <c r="N57" s="218">
        <v>42.0</v>
      </c>
      <c r="O57" s="218">
        <v>37.0</v>
      </c>
      <c r="P57" s="218">
        <f t="shared" si="7"/>
        <v>79</v>
      </c>
      <c r="Q57" s="210" t="str">
        <f t="shared" si="8"/>
        <v>8</v>
      </c>
      <c r="R57" s="219">
        <f t="shared" si="9"/>
        <v>24</v>
      </c>
      <c r="S57" s="218">
        <v>45.0</v>
      </c>
      <c r="T57" s="218">
        <v>27.0</v>
      </c>
      <c r="U57" s="218">
        <f t="shared" si="10"/>
        <v>72</v>
      </c>
      <c r="V57" s="210" t="str">
        <f t="shared" si="11"/>
        <v>8</v>
      </c>
      <c r="W57" s="219">
        <f t="shared" si="12"/>
        <v>8</v>
      </c>
      <c r="X57" s="218">
        <v>39.0</v>
      </c>
      <c r="Y57" s="218">
        <v>25.0</v>
      </c>
      <c r="Z57" s="218">
        <f t="shared" si="13"/>
        <v>64</v>
      </c>
      <c r="AA57" s="210" t="str">
        <f t="shared" si="14"/>
        <v>7</v>
      </c>
      <c r="AB57" s="219">
        <f t="shared" si="15"/>
        <v>7</v>
      </c>
      <c r="AC57" s="218">
        <v>43.0</v>
      </c>
      <c r="AD57" s="218">
        <v>36.0</v>
      </c>
      <c r="AE57" s="218">
        <f t="shared" si="16"/>
        <v>79</v>
      </c>
      <c r="AF57" s="210" t="str">
        <f t="shared" si="17"/>
        <v>8</v>
      </c>
      <c r="AG57" s="219">
        <f t="shared" si="18"/>
        <v>8</v>
      </c>
      <c r="AH57" s="218">
        <v>46.0</v>
      </c>
      <c r="AI57" s="218">
        <v>42.0</v>
      </c>
      <c r="AJ57" s="218">
        <f t="shared" si="19"/>
        <v>88</v>
      </c>
      <c r="AK57" s="210" t="str">
        <f t="shared" si="33"/>
        <v>9</v>
      </c>
      <c r="AL57" s="219">
        <f t="shared" si="21"/>
        <v>27</v>
      </c>
      <c r="AM57" s="218">
        <v>45.0</v>
      </c>
      <c r="AN57" s="218">
        <v>32.0</v>
      </c>
      <c r="AO57" s="218">
        <f t="shared" si="22"/>
        <v>77</v>
      </c>
      <c r="AP57" s="210" t="str">
        <f t="shared" si="23"/>
        <v>8</v>
      </c>
      <c r="AQ57" s="220">
        <f t="shared" si="24"/>
        <v>24</v>
      </c>
      <c r="AR57" s="221">
        <f t="shared" si="25"/>
        <v>607</v>
      </c>
      <c r="AS57" s="222">
        <f t="shared" si="26"/>
        <v>75.88</v>
      </c>
      <c r="AT57" s="214">
        <f t="shared" si="27"/>
        <v>162</v>
      </c>
      <c r="AU57" s="223">
        <f t="shared" si="28"/>
        <v>8.1</v>
      </c>
      <c r="AV57" s="225" t="str">
        <f t="shared" si="29"/>
        <v>PASS</v>
      </c>
      <c r="AW57" s="225" t="str">
        <f t="shared" si="30"/>
        <v>FCD</v>
      </c>
      <c r="AX57" s="225" t="str">
        <f t="shared" si="31"/>
        <v>FCD</v>
      </c>
    </row>
    <row r="58" ht="15.75" customHeight="1">
      <c r="A58" s="27">
        <v>54.0</v>
      </c>
      <c r="B58" s="204" t="s">
        <v>331</v>
      </c>
      <c r="C58" s="205" t="s">
        <v>332</v>
      </c>
      <c r="D58" s="216">
        <v>34.0</v>
      </c>
      <c r="E58" s="218">
        <v>20.0</v>
      </c>
      <c r="F58" s="218">
        <f t="shared" si="1"/>
        <v>54</v>
      </c>
      <c r="G58" s="208" t="str">
        <f t="shared" si="35"/>
        <v>5</v>
      </c>
      <c r="H58" s="219">
        <f t="shared" si="3"/>
        <v>20</v>
      </c>
      <c r="I58" s="218">
        <v>39.0</v>
      </c>
      <c r="J58" s="218">
        <v>29.0</v>
      </c>
      <c r="K58" s="218">
        <f t="shared" si="4"/>
        <v>68</v>
      </c>
      <c r="L58" s="210" t="str">
        <f t="shared" si="34"/>
        <v>7</v>
      </c>
      <c r="M58" s="219">
        <f t="shared" si="6"/>
        <v>28</v>
      </c>
      <c r="N58" s="218">
        <v>33.0</v>
      </c>
      <c r="O58" s="218">
        <v>18.0</v>
      </c>
      <c r="P58" s="218">
        <f t="shared" si="7"/>
        <v>51</v>
      </c>
      <c r="Q58" s="210" t="str">
        <f t="shared" si="8"/>
        <v>5</v>
      </c>
      <c r="R58" s="219">
        <f t="shared" si="9"/>
        <v>15</v>
      </c>
      <c r="S58" s="218">
        <v>46.0</v>
      </c>
      <c r="T58" s="218">
        <v>28.0</v>
      </c>
      <c r="U58" s="218">
        <f t="shared" si="10"/>
        <v>74</v>
      </c>
      <c r="V58" s="210" t="str">
        <f t="shared" si="11"/>
        <v>8</v>
      </c>
      <c r="W58" s="219">
        <f t="shared" si="12"/>
        <v>8</v>
      </c>
      <c r="X58" s="218">
        <v>42.0</v>
      </c>
      <c r="Y58" s="218">
        <v>25.0</v>
      </c>
      <c r="Z58" s="218">
        <f t="shared" si="13"/>
        <v>67</v>
      </c>
      <c r="AA58" s="210" t="str">
        <f t="shared" si="14"/>
        <v>7</v>
      </c>
      <c r="AB58" s="219">
        <f t="shared" si="15"/>
        <v>7</v>
      </c>
      <c r="AC58" s="218">
        <v>30.0</v>
      </c>
      <c r="AD58" s="218">
        <v>26.0</v>
      </c>
      <c r="AE58" s="218">
        <f t="shared" si="16"/>
        <v>56</v>
      </c>
      <c r="AF58" s="210" t="str">
        <f t="shared" si="17"/>
        <v>6</v>
      </c>
      <c r="AG58" s="219">
        <f t="shared" si="18"/>
        <v>6</v>
      </c>
      <c r="AH58" s="218">
        <v>38.0</v>
      </c>
      <c r="AI58" s="218">
        <v>19.0</v>
      </c>
      <c r="AJ58" s="218">
        <f t="shared" si="19"/>
        <v>57</v>
      </c>
      <c r="AK58" s="210" t="str">
        <f t="shared" si="33"/>
        <v>6</v>
      </c>
      <c r="AL58" s="219">
        <f t="shared" si="21"/>
        <v>18</v>
      </c>
      <c r="AM58" s="218">
        <v>38.0</v>
      </c>
      <c r="AN58" s="218">
        <v>24.0</v>
      </c>
      <c r="AO58" s="218">
        <f t="shared" si="22"/>
        <v>62</v>
      </c>
      <c r="AP58" s="210" t="str">
        <f t="shared" si="23"/>
        <v>7</v>
      </c>
      <c r="AQ58" s="220">
        <f t="shared" si="24"/>
        <v>21</v>
      </c>
      <c r="AR58" s="221">
        <f t="shared" si="25"/>
        <v>489</v>
      </c>
      <c r="AS58" s="222">
        <f t="shared" si="26"/>
        <v>61.13</v>
      </c>
      <c r="AT58" s="214">
        <f t="shared" si="27"/>
        <v>123</v>
      </c>
      <c r="AU58" s="223">
        <f t="shared" si="28"/>
        <v>6.15</v>
      </c>
      <c r="AV58" s="225" t="str">
        <f t="shared" si="29"/>
        <v>PASS</v>
      </c>
      <c r="AW58" s="225" t="str">
        <f t="shared" si="30"/>
        <v>FC</v>
      </c>
      <c r="AX58" s="225" t="str">
        <f t="shared" si="31"/>
        <v>FC</v>
      </c>
    </row>
    <row r="59" ht="15.75" customHeight="1">
      <c r="A59" s="27">
        <v>55.0</v>
      </c>
      <c r="B59" s="204" t="s">
        <v>333</v>
      </c>
      <c r="C59" s="205" t="s">
        <v>334</v>
      </c>
      <c r="D59" s="216">
        <v>47.0</v>
      </c>
      <c r="E59" s="218">
        <v>33.0</v>
      </c>
      <c r="F59" s="218">
        <f t="shared" si="1"/>
        <v>80</v>
      </c>
      <c r="G59" s="208" t="str">
        <f t="shared" si="35"/>
        <v>9</v>
      </c>
      <c r="H59" s="219">
        <f t="shared" si="3"/>
        <v>36</v>
      </c>
      <c r="I59" s="218">
        <v>47.0</v>
      </c>
      <c r="J59" s="218">
        <v>44.0</v>
      </c>
      <c r="K59" s="218">
        <f t="shared" si="4"/>
        <v>91</v>
      </c>
      <c r="L59" s="210" t="str">
        <f t="shared" si="34"/>
        <v>10</v>
      </c>
      <c r="M59" s="219">
        <f t="shared" si="6"/>
        <v>40</v>
      </c>
      <c r="N59" s="218">
        <v>44.0</v>
      </c>
      <c r="O59" s="218">
        <v>28.0</v>
      </c>
      <c r="P59" s="218">
        <f t="shared" si="7"/>
        <v>72</v>
      </c>
      <c r="Q59" s="210" t="str">
        <f t="shared" si="8"/>
        <v>8</v>
      </c>
      <c r="R59" s="219">
        <f t="shared" si="9"/>
        <v>24</v>
      </c>
      <c r="S59" s="218">
        <v>45.0</v>
      </c>
      <c r="T59" s="218">
        <v>31.0</v>
      </c>
      <c r="U59" s="218">
        <f t="shared" si="10"/>
        <v>76</v>
      </c>
      <c r="V59" s="210" t="str">
        <f t="shared" si="11"/>
        <v>8</v>
      </c>
      <c r="W59" s="219">
        <f t="shared" si="12"/>
        <v>8</v>
      </c>
      <c r="X59" s="218">
        <v>39.0</v>
      </c>
      <c r="Y59" s="218">
        <v>27.0</v>
      </c>
      <c r="Z59" s="218">
        <f t="shared" si="13"/>
        <v>66</v>
      </c>
      <c r="AA59" s="210" t="str">
        <f t="shared" si="14"/>
        <v>7</v>
      </c>
      <c r="AB59" s="219">
        <f t="shared" si="15"/>
        <v>7</v>
      </c>
      <c r="AC59" s="218">
        <v>33.0</v>
      </c>
      <c r="AD59" s="218">
        <v>31.0</v>
      </c>
      <c r="AE59" s="218">
        <f t="shared" si="16"/>
        <v>64</v>
      </c>
      <c r="AF59" s="210" t="str">
        <f t="shared" si="17"/>
        <v>7</v>
      </c>
      <c r="AG59" s="219">
        <f t="shared" si="18"/>
        <v>7</v>
      </c>
      <c r="AH59" s="218">
        <v>46.0</v>
      </c>
      <c r="AI59" s="218">
        <v>25.0</v>
      </c>
      <c r="AJ59" s="218">
        <f t="shared" si="19"/>
        <v>71</v>
      </c>
      <c r="AK59" s="210" t="str">
        <f t="shared" si="33"/>
        <v>8</v>
      </c>
      <c r="AL59" s="219">
        <f t="shared" si="21"/>
        <v>24</v>
      </c>
      <c r="AM59" s="218">
        <v>48.0</v>
      </c>
      <c r="AN59" s="218">
        <v>33.0</v>
      </c>
      <c r="AO59" s="218">
        <f t="shared" si="22"/>
        <v>81</v>
      </c>
      <c r="AP59" s="210" t="str">
        <f t="shared" si="23"/>
        <v>9</v>
      </c>
      <c r="AQ59" s="220">
        <f t="shared" si="24"/>
        <v>27</v>
      </c>
      <c r="AR59" s="221">
        <f t="shared" si="25"/>
        <v>601</v>
      </c>
      <c r="AS59" s="222">
        <f t="shared" si="26"/>
        <v>75.13</v>
      </c>
      <c r="AT59" s="214">
        <f t="shared" si="27"/>
        <v>173</v>
      </c>
      <c r="AU59" s="223">
        <f t="shared" si="28"/>
        <v>8.65</v>
      </c>
      <c r="AV59" s="225" t="str">
        <f t="shared" si="29"/>
        <v>PASS</v>
      </c>
      <c r="AW59" s="225" t="str">
        <f t="shared" si="30"/>
        <v>FCD</v>
      </c>
      <c r="AX59" s="225" t="str">
        <f t="shared" si="31"/>
        <v>FCD</v>
      </c>
    </row>
    <row r="60" ht="15.75" customHeight="1">
      <c r="A60" s="27">
        <v>56.0</v>
      </c>
      <c r="B60" s="204" t="s">
        <v>335</v>
      </c>
      <c r="C60" s="205" t="s">
        <v>336</v>
      </c>
      <c r="D60" s="216">
        <v>41.0</v>
      </c>
      <c r="E60" s="218">
        <v>27.0</v>
      </c>
      <c r="F60" s="218">
        <f t="shared" si="1"/>
        <v>68</v>
      </c>
      <c r="G60" s="208" t="str">
        <f t="shared" si="35"/>
        <v>7</v>
      </c>
      <c r="H60" s="219">
        <f t="shared" si="3"/>
        <v>28</v>
      </c>
      <c r="I60" s="218">
        <v>44.0</v>
      </c>
      <c r="J60" s="218">
        <v>18.0</v>
      </c>
      <c r="K60" s="218">
        <f t="shared" si="4"/>
        <v>62</v>
      </c>
      <c r="L60" s="210" t="str">
        <f t="shared" si="34"/>
        <v>7</v>
      </c>
      <c r="M60" s="219">
        <f t="shared" si="6"/>
        <v>28</v>
      </c>
      <c r="N60" s="218">
        <v>41.0</v>
      </c>
      <c r="O60" s="218">
        <v>24.0</v>
      </c>
      <c r="P60" s="218">
        <f t="shared" si="7"/>
        <v>65</v>
      </c>
      <c r="Q60" s="210" t="str">
        <f t="shared" si="8"/>
        <v>7</v>
      </c>
      <c r="R60" s="219">
        <f t="shared" si="9"/>
        <v>21</v>
      </c>
      <c r="S60" s="218">
        <v>44.0</v>
      </c>
      <c r="T60" s="218">
        <v>25.0</v>
      </c>
      <c r="U60" s="218">
        <f t="shared" si="10"/>
        <v>69</v>
      </c>
      <c r="V60" s="210" t="str">
        <f t="shared" si="11"/>
        <v>7</v>
      </c>
      <c r="W60" s="219">
        <f t="shared" si="12"/>
        <v>7</v>
      </c>
      <c r="X60" s="218">
        <v>32.0</v>
      </c>
      <c r="Y60" s="218">
        <v>23.0</v>
      </c>
      <c r="Z60" s="218">
        <f t="shared" si="13"/>
        <v>55</v>
      </c>
      <c r="AA60" s="210" t="str">
        <f t="shared" si="14"/>
        <v>6</v>
      </c>
      <c r="AB60" s="219">
        <f t="shared" si="15"/>
        <v>6</v>
      </c>
      <c r="AC60" s="218">
        <v>33.0</v>
      </c>
      <c r="AD60" s="218">
        <v>29.0</v>
      </c>
      <c r="AE60" s="218">
        <f t="shared" si="16"/>
        <v>62</v>
      </c>
      <c r="AF60" s="210" t="str">
        <f t="shared" si="17"/>
        <v>7</v>
      </c>
      <c r="AG60" s="219">
        <f t="shared" si="18"/>
        <v>7</v>
      </c>
      <c r="AH60" s="218">
        <v>43.0</v>
      </c>
      <c r="AI60" s="218">
        <v>25.0</v>
      </c>
      <c r="AJ60" s="218">
        <f t="shared" si="19"/>
        <v>68</v>
      </c>
      <c r="AK60" s="210" t="str">
        <f t="shared" si="33"/>
        <v>7</v>
      </c>
      <c r="AL60" s="219">
        <f t="shared" si="21"/>
        <v>21</v>
      </c>
      <c r="AM60" s="218">
        <v>45.0</v>
      </c>
      <c r="AN60" s="218">
        <v>36.0</v>
      </c>
      <c r="AO60" s="218">
        <f t="shared" si="22"/>
        <v>81</v>
      </c>
      <c r="AP60" s="210" t="str">
        <f t="shared" si="23"/>
        <v>9</v>
      </c>
      <c r="AQ60" s="220">
        <f t="shared" si="24"/>
        <v>27</v>
      </c>
      <c r="AR60" s="221">
        <f t="shared" si="25"/>
        <v>530</v>
      </c>
      <c r="AS60" s="222">
        <f t="shared" si="26"/>
        <v>66.25</v>
      </c>
      <c r="AT60" s="214">
        <f t="shared" si="27"/>
        <v>145</v>
      </c>
      <c r="AU60" s="223">
        <f t="shared" si="28"/>
        <v>7.25</v>
      </c>
      <c r="AV60" s="225" t="str">
        <f t="shared" si="29"/>
        <v>PASS</v>
      </c>
      <c r="AW60" s="225" t="str">
        <f t="shared" si="30"/>
        <v>FC</v>
      </c>
      <c r="AX60" s="225" t="str">
        <f t="shared" si="31"/>
        <v>FC</v>
      </c>
    </row>
    <row r="61" ht="15.75" customHeight="1">
      <c r="A61" s="27">
        <v>57.0</v>
      </c>
      <c r="B61" s="204" t="s">
        <v>337</v>
      </c>
      <c r="C61" s="205" t="s">
        <v>338</v>
      </c>
      <c r="D61" s="216">
        <v>49.0</v>
      </c>
      <c r="E61" s="218">
        <v>42.0</v>
      </c>
      <c r="F61" s="218">
        <f t="shared" si="1"/>
        <v>91</v>
      </c>
      <c r="G61" s="208" t="str">
        <f t="shared" si="35"/>
        <v>10</v>
      </c>
      <c r="H61" s="219">
        <f t="shared" si="3"/>
        <v>40</v>
      </c>
      <c r="I61" s="218">
        <v>44.0</v>
      </c>
      <c r="J61" s="218">
        <v>28.0</v>
      </c>
      <c r="K61" s="218">
        <f t="shared" si="4"/>
        <v>72</v>
      </c>
      <c r="L61" s="210" t="str">
        <f t="shared" si="34"/>
        <v>8</v>
      </c>
      <c r="M61" s="219">
        <f t="shared" si="6"/>
        <v>32</v>
      </c>
      <c r="N61" s="218">
        <v>35.0</v>
      </c>
      <c r="O61" s="218">
        <v>31.0</v>
      </c>
      <c r="P61" s="218">
        <f t="shared" si="7"/>
        <v>66</v>
      </c>
      <c r="Q61" s="210" t="str">
        <f t="shared" si="8"/>
        <v>7</v>
      </c>
      <c r="R61" s="219">
        <f t="shared" si="9"/>
        <v>21</v>
      </c>
      <c r="S61" s="218">
        <v>43.0</v>
      </c>
      <c r="T61" s="218">
        <v>27.0</v>
      </c>
      <c r="U61" s="218">
        <f t="shared" si="10"/>
        <v>70</v>
      </c>
      <c r="V61" s="210" t="str">
        <f t="shared" si="11"/>
        <v>8</v>
      </c>
      <c r="W61" s="219">
        <f t="shared" si="12"/>
        <v>8</v>
      </c>
      <c r="X61" s="218">
        <v>38.0</v>
      </c>
      <c r="Y61" s="218">
        <v>25.0</v>
      </c>
      <c r="Z61" s="218">
        <f t="shared" si="13"/>
        <v>63</v>
      </c>
      <c r="AA61" s="210" t="str">
        <f t="shared" si="14"/>
        <v>7</v>
      </c>
      <c r="AB61" s="219">
        <f t="shared" si="15"/>
        <v>7</v>
      </c>
      <c r="AC61" s="218">
        <v>31.0</v>
      </c>
      <c r="AD61" s="218">
        <v>22.0</v>
      </c>
      <c r="AE61" s="218">
        <f t="shared" si="16"/>
        <v>53</v>
      </c>
      <c r="AF61" s="210" t="str">
        <f t="shared" si="17"/>
        <v>5</v>
      </c>
      <c r="AG61" s="219">
        <f t="shared" si="18"/>
        <v>5</v>
      </c>
      <c r="AH61" s="218">
        <v>42.0</v>
      </c>
      <c r="AI61" s="218">
        <v>28.0</v>
      </c>
      <c r="AJ61" s="218">
        <f t="shared" si="19"/>
        <v>70</v>
      </c>
      <c r="AK61" s="210" t="str">
        <f t="shared" si="33"/>
        <v>8</v>
      </c>
      <c r="AL61" s="219">
        <f t="shared" si="21"/>
        <v>24</v>
      </c>
      <c r="AM61" s="218">
        <v>45.0</v>
      </c>
      <c r="AN61" s="218">
        <v>30.0</v>
      </c>
      <c r="AO61" s="218">
        <f t="shared" si="22"/>
        <v>75</v>
      </c>
      <c r="AP61" s="210" t="str">
        <f t="shared" si="23"/>
        <v>8</v>
      </c>
      <c r="AQ61" s="220">
        <f t="shared" si="24"/>
        <v>24</v>
      </c>
      <c r="AR61" s="221">
        <f t="shared" si="25"/>
        <v>560</v>
      </c>
      <c r="AS61" s="222">
        <f t="shared" si="26"/>
        <v>70</v>
      </c>
      <c r="AT61" s="214">
        <f t="shared" si="27"/>
        <v>161</v>
      </c>
      <c r="AU61" s="223">
        <f t="shared" si="28"/>
        <v>8.05</v>
      </c>
      <c r="AV61" s="225" t="str">
        <f t="shared" si="29"/>
        <v>PASS</v>
      </c>
      <c r="AW61" s="225" t="str">
        <f t="shared" si="30"/>
        <v>FCD</v>
      </c>
      <c r="AX61" s="225" t="str">
        <f t="shared" si="31"/>
        <v>FCD</v>
      </c>
    </row>
    <row r="62" ht="15.75" customHeight="1">
      <c r="A62" s="27">
        <v>58.0</v>
      </c>
      <c r="B62" s="204" t="s">
        <v>339</v>
      </c>
      <c r="C62" s="205" t="s">
        <v>340</v>
      </c>
      <c r="D62" s="216">
        <v>45.0</v>
      </c>
      <c r="E62" s="218">
        <v>29.0</v>
      </c>
      <c r="F62" s="218">
        <f t="shared" si="1"/>
        <v>74</v>
      </c>
      <c r="G62" s="208" t="str">
        <f t="shared" si="35"/>
        <v>8</v>
      </c>
      <c r="H62" s="219">
        <f t="shared" si="3"/>
        <v>32</v>
      </c>
      <c r="I62" s="218">
        <v>42.0</v>
      </c>
      <c r="J62" s="218">
        <v>29.0</v>
      </c>
      <c r="K62" s="218">
        <f t="shared" si="4"/>
        <v>71</v>
      </c>
      <c r="L62" s="210" t="str">
        <f t="shared" si="34"/>
        <v>8</v>
      </c>
      <c r="M62" s="219">
        <f t="shared" si="6"/>
        <v>32</v>
      </c>
      <c r="N62" s="218">
        <v>46.0</v>
      </c>
      <c r="O62" s="218">
        <v>26.0</v>
      </c>
      <c r="P62" s="218">
        <f t="shared" si="7"/>
        <v>72</v>
      </c>
      <c r="Q62" s="210" t="str">
        <f t="shared" si="8"/>
        <v>8</v>
      </c>
      <c r="R62" s="219">
        <f t="shared" si="9"/>
        <v>24</v>
      </c>
      <c r="S62" s="218">
        <v>42.0</v>
      </c>
      <c r="T62" s="218">
        <v>28.0</v>
      </c>
      <c r="U62" s="218">
        <f t="shared" si="10"/>
        <v>70</v>
      </c>
      <c r="V62" s="210" t="str">
        <f t="shared" si="11"/>
        <v>8</v>
      </c>
      <c r="W62" s="219">
        <f t="shared" si="12"/>
        <v>8</v>
      </c>
      <c r="X62" s="218">
        <v>37.0</v>
      </c>
      <c r="Y62" s="218">
        <v>26.0</v>
      </c>
      <c r="Z62" s="218">
        <f t="shared" si="13"/>
        <v>63</v>
      </c>
      <c r="AA62" s="210" t="str">
        <f t="shared" si="14"/>
        <v>7</v>
      </c>
      <c r="AB62" s="219">
        <f t="shared" si="15"/>
        <v>7</v>
      </c>
      <c r="AC62" s="218">
        <v>33.0</v>
      </c>
      <c r="AD62" s="218">
        <v>42.0</v>
      </c>
      <c r="AE62" s="218">
        <f t="shared" si="16"/>
        <v>75</v>
      </c>
      <c r="AF62" s="210" t="str">
        <f t="shared" si="17"/>
        <v>8</v>
      </c>
      <c r="AG62" s="219">
        <f t="shared" si="18"/>
        <v>8</v>
      </c>
      <c r="AH62" s="218">
        <v>46.0</v>
      </c>
      <c r="AI62" s="218">
        <v>26.0</v>
      </c>
      <c r="AJ62" s="218">
        <f t="shared" si="19"/>
        <v>72</v>
      </c>
      <c r="AK62" s="210" t="str">
        <f t="shared" si="33"/>
        <v>8</v>
      </c>
      <c r="AL62" s="219">
        <f t="shared" si="21"/>
        <v>24</v>
      </c>
      <c r="AM62" s="218">
        <v>44.0</v>
      </c>
      <c r="AN62" s="218">
        <v>37.0</v>
      </c>
      <c r="AO62" s="218">
        <f t="shared" si="22"/>
        <v>81</v>
      </c>
      <c r="AP62" s="210" t="str">
        <f t="shared" si="23"/>
        <v>9</v>
      </c>
      <c r="AQ62" s="220">
        <f t="shared" si="24"/>
        <v>27</v>
      </c>
      <c r="AR62" s="221">
        <f t="shared" si="25"/>
        <v>578</v>
      </c>
      <c r="AS62" s="222">
        <f t="shared" si="26"/>
        <v>72.25</v>
      </c>
      <c r="AT62" s="214">
        <f t="shared" si="27"/>
        <v>162</v>
      </c>
      <c r="AU62" s="223">
        <f t="shared" si="28"/>
        <v>8.1</v>
      </c>
      <c r="AV62" s="225" t="str">
        <f t="shared" si="29"/>
        <v>PASS</v>
      </c>
      <c r="AW62" s="225" t="str">
        <f t="shared" si="30"/>
        <v>FCD</v>
      </c>
      <c r="AX62" s="225" t="str">
        <f t="shared" si="31"/>
        <v>FCD</v>
      </c>
    </row>
    <row r="63" ht="15.75" customHeight="1">
      <c r="A63" s="27">
        <v>59.0</v>
      </c>
      <c r="B63" s="204" t="s">
        <v>341</v>
      </c>
      <c r="C63" s="205" t="s">
        <v>342</v>
      </c>
      <c r="D63" s="216">
        <v>41.0</v>
      </c>
      <c r="E63" s="218">
        <v>23.0</v>
      </c>
      <c r="F63" s="218">
        <f t="shared" si="1"/>
        <v>64</v>
      </c>
      <c r="G63" s="208" t="str">
        <f t="shared" si="35"/>
        <v>7</v>
      </c>
      <c r="H63" s="219">
        <f t="shared" si="3"/>
        <v>28</v>
      </c>
      <c r="I63" s="218">
        <v>41.0</v>
      </c>
      <c r="J63" s="218">
        <v>30.0</v>
      </c>
      <c r="K63" s="218">
        <f t="shared" si="4"/>
        <v>71</v>
      </c>
      <c r="L63" s="210" t="str">
        <f t="shared" si="34"/>
        <v>8</v>
      </c>
      <c r="M63" s="219">
        <f t="shared" si="6"/>
        <v>32</v>
      </c>
      <c r="N63" s="218">
        <v>38.0</v>
      </c>
      <c r="O63" s="218">
        <v>27.0</v>
      </c>
      <c r="P63" s="218">
        <f t="shared" si="7"/>
        <v>65</v>
      </c>
      <c r="Q63" s="210" t="str">
        <f t="shared" si="8"/>
        <v>7</v>
      </c>
      <c r="R63" s="219">
        <f t="shared" si="9"/>
        <v>21</v>
      </c>
      <c r="S63" s="218">
        <v>38.0</v>
      </c>
      <c r="T63" s="218">
        <v>26.0</v>
      </c>
      <c r="U63" s="218">
        <f t="shared" si="10"/>
        <v>64</v>
      </c>
      <c r="V63" s="210" t="str">
        <f t="shared" si="11"/>
        <v>7</v>
      </c>
      <c r="W63" s="219">
        <f t="shared" si="12"/>
        <v>7</v>
      </c>
      <c r="X63" s="218">
        <v>34.0</v>
      </c>
      <c r="Y63" s="218">
        <v>19.0</v>
      </c>
      <c r="Z63" s="218">
        <f t="shared" si="13"/>
        <v>53</v>
      </c>
      <c r="AA63" s="210" t="str">
        <f t="shared" si="14"/>
        <v>5</v>
      </c>
      <c r="AB63" s="219">
        <f t="shared" si="15"/>
        <v>5</v>
      </c>
      <c r="AC63" s="218">
        <v>31.0</v>
      </c>
      <c r="AD63" s="218">
        <v>32.0</v>
      </c>
      <c r="AE63" s="218">
        <f t="shared" si="16"/>
        <v>63</v>
      </c>
      <c r="AF63" s="210" t="str">
        <f t="shared" si="17"/>
        <v>7</v>
      </c>
      <c r="AG63" s="219">
        <f t="shared" si="18"/>
        <v>7</v>
      </c>
      <c r="AH63" s="218">
        <v>43.0</v>
      </c>
      <c r="AI63" s="218">
        <v>27.0</v>
      </c>
      <c r="AJ63" s="218">
        <f t="shared" si="19"/>
        <v>70</v>
      </c>
      <c r="AK63" s="210" t="str">
        <f t="shared" si="33"/>
        <v>8</v>
      </c>
      <c r="AL63" s="219">
        <f t="shared" si="21"/>
        <v>24</v>
      </c>
      <c r="AM63" s="218">
        <v>47.0</v>
      </c>
      <c r="AN63" s="218">
        <v>32.0</v>
      </c>
      <c r="AO63" s="218">
        <f t="shared" si="22"/>
        <v>79</v>
      </c>
      <c r="AP63" s="210" t="str">
        <f t="shared" si="23"/>
        <v>8</v>
      </c>
      <c r="AQ63" s="220">
        <f t="shared" si="24"/>
        <v>24</v>
      </c>
      <c r="AR63" s="221">
        <f t="shared" si="25"/>
        <v>529</v>
      </c>
      <c r="AS63" s="222">
        <f t="shared" si="26"/>
        <v>66.13</v>
      </c>
      <c r="AT63" s="214">
        <f t="shared" si="27"/>
        <v>148</v>
      </c>
      <c r="AU63" s="223">
        <f t="shared" si="28"/>
        <v>7.4</v>
      </c>
      <c r="AV63" s="225" t="str">
        <f t="shared" si="29"/>
        <v>PASS</v>
      </c>
      <c r="AW63" s="225" t="str">
        <f t="shared" si="30"/>
        <v>FC</v>
      </c>
      <c r="AX63" s="225" t="str">
        <f t="shared" si="31"/>
        <v>FC</v>
      </c>
    </row>
    <row r="64" ht="15.75" customHeight="1">
      <c r="A64" s="27">
        <v>60.0</v>
      </c>
      <c r="B64" s="204" t="s">
        <v>343</v>
      </c>
      <c r="C64" s="205" t="s">
        <v>344</v>
      </c>
      <c r="D64" s="216">
        <v>43.0</v>
      </c>
      <c r="E64" s="217">
        <v>18.0</v>
      </c>
      <c r="F64" s="218">
        <f t="shared" si="1"/>
        <v>61</v>
      </c>
      <c r="G64" s="208" t="str">
        <f t="shared" si="35"/>
        <v>7</v>
      </c>
      <c r="H64" s="219">
        <f t="shared" si="3"/>
        <v>28</v>
      </c>
      <c r="I64" s="218">
        <v>45.0</v>
      </c>
      <c r="J64" s="218">
        <v>32.0</v>
      </c>
      <c r="K64" s="218">
        <f t="shared" si="4"/>
        <v>77</v>
      </c>
      <c r="L64" s="210" t="str">
        <f t="shared" si="34"/>
        <v>8</v>
      </c>
      <c r="M64" s="219">
        <f t="shared" si="6"/>
        <v>32</v>
      </c>
      <c r="N64" s="218">
        <v>38.0</v>
      </c>
      <c r="O64" s="218">
        <v>31.0</v>
      </c>
      <c r="P64" s="218">
        <f t="shared" si="7"/>
        <v>69</v>
      </c>
      <c r="Q64" s="210" t="str">
        <f t="shared" si="8"/>
        <v>7</v>
      </c>
      <c r="R64" s="219">
        <f t="shared" si="9"/>
        <v>21</v>
      </c>
      <c r="S64" s="218">
        <v>44.0</v>
      </c>
      <c r="T64" s="218">
        <v>31.0</v>
      </c>
      <c r="U64" s="218">
        <f t="shared" si="10"/>
        <v>75</v>
      </c>
      <c r="V64" s="210" t="str">
        <f t="shared" si="11"/>
        <v>8</v>
      </c>
      <c r="W64" s="219">
        <f t="shared" si="12"/>
        <v>8</v>
      </c>
      <c r="X64" s="218">
        <v>39.0</v>
      </c>
      <c r="Y64" s="218">
        <v>24.0</v>
      </c>
      <c r="Z64" s="218">
        <f t="shared" si="13"/>
        <v>63</v>
      </c>
      <c r="AA64" s="210" t="str">
        <f t="shared" si="14"/>
        <v>7</v>
      </c>
      <c r="AB64" s="219">
        <f t="shared" si="15"/>
        <v>7</v>
      </c>
      <c r="AC64" s="218">
        <v>33.0</v>
      </c>
      <c r="AD64" s="218">
        <v>29.0</v>
      </c>
      <c r="AE64" s="218">
        <f t="shared" si="16"/>
        <v>62</v>
      </c>
      <c r="AF64" s="210" t="str">
        <f t="shared" si="17"/>
        <v>7</v>
      </c>
      <c r="AG64" s="219">
        <f t="shared" si="18"/>
        <v>7</v>
      </c>
      <c r="AH64" s="218">
        <v>43.0</v>
      </c>
      <c r="AI64" s="218">
        <v>18.0</v>
      </c>
      <c r="AJ64" s="218">
        <f t="shared" si="19"/>
        <v>61</v>
      </c>
      <c r="AK64" s="210" t="str">
        <f t="shared" si="33"/>
        <v>7</v>
      </c>
      <c r="AL64" s="219">
        <f t="shared" si="21"/>
        <v>21</v>
      </c>
      <c r="AM64" s="218">
        <v>34.0</v>
      </c>
      <c r="AN64" s="218">
        <v>37.0</v>
      </c>
      <c r="AO64" s="218">
        <f t="shared" si="22"/>
        <v>71</v>
      </c>
      <c r="AP64" s="210" t="str">
        <f t="shared" si="23"/>
        <v>8</v>
      </c>
      <c r="AQ64" s="220">
        <f t="shared" si="24"/>
        <v>24</v>
      </c>
      <c r="AR64" s="221">
        <f t="shared" si="25"/>
        <v>539</v>
      </c>
      <c r="AS64" s="222">
        <f t="shared" si="26"/>
        <v>67.38</v>
      </c>
      <c r="AT64" s="214">
        <f t="shared" si="27"/>
        <v>148</v>
      </c>
      <c r="AU64" s="223">
        <f t="shared" si="28"/>
        <v>7.4</v>
      </c>
      <c r="AV64" s="224" t="str">
        <f t="shared" si="29"/>
        <v>PASS</v>
      </c>
      <c r="AW64" s="225" t="str">
        <f t="shared" si="30"/>
        <v>FC</v>
      </c>
      <c r="AX64" s="225" t="str">
        <f t="shared" si="31"/>
        <v>FC</v>
      </c>
    </row>
    <row r="65" ht="15.75" customHeight="1">
      <c r="A65" s="27">
        <v>61.0</v>
      </c>
      <c r="B65" s="204" t="s">
        <v>345</v>
      </c>
      <c r="C65" s="205" t="s">
        <v>346</v>
      </c>
      <c r="D65" s="216">
        <v>50.0</v>
      </c>
      <c r="E65" s="218">
        <v>23.0</v>
      </c>
      <c r="F65" s="218">
        <f t="shared" si="1"/>
        <v>73</v>
      </c>
      <c r="G65" s="208" t="str">
        <f t="shared" si="35"/>
        <v>8</v>
      </c>
      <c r="H65" s="219">
        <f t="shared" si="3"/>
        <v>32</v>
      </c>
      <c r="I65" s="218">
        <v>50.0</v>
      </c>
      <c r="J65" s="218">
        <v>29.0</v>
      </c>
      <c r="K65" s="218">
        <f t="shared" si="4"/>
        <v>79</v>
      </c>
      <c r="L65" s="210" t="str">
        <f t="shared" si="34"/>
        <v>8</v>
      </c>
      <c r="M65" s="219">
        <f t="shared" si="6"/>
        <v>32</v>
      </c>
      <c r="N65" s="218">
        <v>47.0</v>
      </c>
      <c r="O65" s="218">
        <v>33.0</v>
      </c>
      <c r="P65" s="218">
        <f t="shared" si="7"/>
        <v>80</v>
      </c>
      <c r="Q65" s="210" t="str">
        <f t="shared" si="8"/>
        <v>9</v>
      </c>
      <c r="R65" s="219">
        <f t="shared" si="9"/>
        <v>27</v>
      </c>
      <c r="S65" s="218">
        <v>40.0</v>
      </c>
      <c r="T65" s="218">
        <v>30.0</v>
      </c>
      <c r="U65" s="218">
        <f t="shared" si="10"/>
        <v>70</v>
      </c>
      <c r="V65" s="210" t="str">
        <f t="shared" si="11"/>
        <v>8</v>
      </c>
      <c r="W65" s="219">
        <f t="shared" si="12"/>
        <v>8</v>
      </c>
      <c r="X65" s="218">
        <v>43.0</v>
      </c>
      <c r="Y65" s="218">
        <v>26.0</v>
      </c>
      <c r="Z65" s="218">
        <f t="shared" si="13"/>
        <v>69</v>
      </c>
      <c r="AA65" s="210" t="str">
        <f t="shared" si="14"/>
        <v>7</v>
      </c>
      <c r="AB65" s="219">
        <f t="shared" si="15"/>
        <v>7</v>
      </c>
      <c r="AC65" s="218">
        <v>36.0</v>
      </c>
      <c r="AD65" s="218">
        <v>35.0</v>
      </c>
      <c r="AE65" s="218">
        <f t="shared" si="16"/>
        <v>71</v>
      </c>
      <c r="AF65" s="210" t="str">
        <f t="shared" si="17"/>
        <v>8</v>
      </c>
      <c r="AG65" s="219">
        <f t="shared" si="18"/>
        <v>8</v>
      </c>
      <c r="AH65" s="218">
        <v>48.0</v>
      </c>
      <c r="AI65" s="218">
        <v>37.0</v>
      </c>
      <c r="AJ65" s="218">
        <f t="shared" si="19"/>
        <v>85</v>
      </c>
      <c r="AK65" s="210" t="str">
        <f t="shared" si="33"/>
        <v>9</v>
      </c>
      <c r="AL65" s="219">
        <f t="shared" si="21"/>
        <v>27</v>
      </c>
      <c r="AM65" s="218">
        <v>50.0</v>
      </c>
      <c r="AN65" s="218">
        <v>41.0</v>
      </c>
      <c r="AO65" s="218">
        <f t="shared" si="22"/>
        <v>91</v>
      </c>
      <c r="AP65" s="210" t="str">
        <f t="shared" si="23"/>
        <v>10</v>
      </c>
      <c r="AQ65" s="220">
        <f t="shared" si="24"/>
        <v>30</v>
      </c>
      <c r="AR65" s="221">
        <f t="shared" si="25"/>
        <v>618</v>
      </c>
      <c r="AS65" s="222">
        <f t="shared" si="26"/>
        <v>77.25</v>
      </c>
      <c r="AT65" s="214">
        <f t="shared" si="27"/>
        <v>171</v>
      </c>
      <c r="AU65" s="223">
        <f t="shared" si="28"/>
        <v>8.55</v>
      </c>
      <c r="AV65" s="225" t="str">
        <f t="shared" si="29"/>
        <v>PASS</v>
      </c>
      <c r="AW65" s="225" t="str">
        <f t="shared" si="30"/>
        <v>FCD</v>
      </c>
      <c r="AX65" s="225" t="str">
        <f t="shared" si="31"/>
        <v>FCD</v>
      </c>
    </row>
    <row r="66" ht="15.75" customHeight="1">
      <c r="A66" s="27">
        <v>62.0</v>
      </c>
      <c r="B66" s="204" t="s">
        <v>347</v>
      </c>
      <c r="C66" s="205" t="s">
        <v>348</v>
      </c>
      <c r="D66" s="216">
        <v>44.0</v>
      </c>
      <c r="E66" s="218">
        <v>35.0</v>
      </c>
      <c r="F66" s="218">
        <f t="shared" si="1"/>
        <v>79</v>
      </c>
      <c r="G66" s="208" t="str">
        <f t="shared" si="35"/>
        <v>8</v>
      </c>
      <c r="H66" s="219">
        <f t="shared" si="3"/>
        <v>32</v>
      </c>
      <c r="I66" s="218">
        <v>36.0</v>
      </c>
      <c r="J66" s="218">
        <v>18.0</v>
      </c>
      <c r="K66" s="218">
        <f t="shared" si="4"/>
        <v>54</v>
      </c>
      <c r="L66" s="210" t="str">
        <f t="shared" si="34"/>
        <v>5</v>
      </c>
      <c r="M66" s="219">
        <f t="shared" si="6"/>
        <v>20</v>
      </c>
      <c r="N66" s="218">
        <v>41.0</v>
      </c>
      <c r="O66" s="218">
        <v>30.0</v>
      </c>
      <c r="P66" s="218">
        <f t="shared" si="7"/>
        <v>71</v>
      </c>
      <c r="Q66" s="210" t="str">
        <f t="shared" si="8"/>
        <v>8</v>
      </c>
      <c r="R66" s="219">
        <f t="shared" si="9"/>
        <v>24</v>
      </c>
      <c r="S66" s="218">
        <v>40.0</v>
      </c>
      <c r="T66" s="218">
        <v>24.0</v>
      </c>
      <c r="U66" s="218">
        <f t="shared" si="10"/>
        <v>64</v>
      </c>
      <c r="V66" s="210" t="str">
        <f t="shared" si="11"/>
        <v>7</v>
      </c>
      <c r="W66" s="219">
        <f t="shared" si="12"/>
        <v>7</v>
      </c>
      <c r="X66" s="218">
        <v>35.0</v>
      </c>
      <c r="Y66" s="218">
        <v>19.0</v>
      </c>
      <c r="Z66" s="218">
        <f t="shared" si="13"/>
        <v>54</v>
      </c>
      <c r="AA66" s="210" t="str">
        <f t="shared" si="14"/>
        <v>5</v>
      </c>
      <c r="AB66" s="219">
        <f t="shared" si="15"/>
        <v>5</v>
      </c>
      <c r="AC66" s="218">
        <v>30.0</v>
      </c>
      <c r="AD66" s="218">
        <v>39.0</v>
      </c>
      <c r="AE66" s="218">
        <f t="shared" si="16"/>
        <v>69</v>
      </c>
      <c r="AF66" s="210" t="str">
        <f t="shared" si="17"/>
        <v>7</v>
      </c>
      <c r="AG66" s="219">
        <f t="shared" si="18"/>
        <v>7</v>
      </c>
      <c r="AH66" s="218">
        <v>42.0</v>
      </c>
      <c r="AI66" s="218">
        <v>32.0</v>
      </c>
      <c r="AJ66" s="218">
        <f t="shared" si="19"/>
        <v>74</v>
      </c>
      <c r="AK66" s="210" t="str">
        <f t="shared" si="33"/>
        <v>8</v>
      </c>
      <c r="AL66" s="219">
        <f t="shared" si="21"/>
        <v>24</v>
      </c>
      <c r="AM66" s="218">
        <v>44.0</v>
      </c>
      <c r="AN66" s="218">
        <v>37.0</v>
      </c>
      <c r="AO66" s="218">
        <f t="shared" si="22"/>
        <v>81</v>
      </c>
      <c r="AP66" s="210" t="str">
        <f t="shared" si="23"/>
        <v>9</v>
      </c>
      <c r="AQ66" s="220">
        <f t="shared" si="24"/>
        <v>27</v>
      </c>
      <c r="AR66" s="221">
        <f t="shared" si="25"/>
        <v>546</v>
      </c>
      <c r="AS66" s="222">
        <f t="shared" si="26"/>
        <v>68.25</v>
      </c>
      <c r="AT66" s="214">
        <f t="shared" si="27"/>
        <v>146</v>
      </c>
      <c r="AU66" s="223">
        <f t="shared" si="28"/>
        <v>7.3</v>
      </c>
      <c r="AV66" s="225" t="str">
        <f t="shared" si="29"/>
        <v>PASS</v>
      </c>
      <c r="AW66" s="225" t="str">
        <f t="shared" si="30"/>
        <v>FC</v>
      </c>
      <c r="AX66" s="225" t="str">
        <f t="shared" si="31"/>
        <v>FC</v>
      </c>
    </row>
    <row r="67" ht="15.75" customHeight="1">
      <c r="A67" s="27">
        <v>63.0</v>
      </c>
      <c r="B67" s="204" t="s">
        <v>349</v>
      </c>
      <c r="C67" s="205" t="s">
        <v>350</v>
      </c>
      <c r="D67" s="216">
        <v>48.0</v>
      </c>
      <c r="E67" s="218">
        <v>45.0</v>
      </c>
      <c r="F67" s="218">
        <f t="shared" si="1"/>
        <v>93</v>
      </c>
      <c r="G67" s="208" t="str">
        <f t="shared" si="35"/>
        <v>10</v>
      </c>
      <c r="H67" s="219">
        <f t="shared" si="3"/>
        <v>40</v>
      </c>
      <c r="I67" s="218">
        <v>44.0</v>
      </c>
      <c r="J67" s="218">
        <v>39.0</v>
      </c>
      <c r="K67" s="218">
        <f t="shared" si="4"/>
        <v>83</v>
      </c>
      <c r="L67" s="210" t="str">
        <f t="shared" si="34"/>
        <v>9</v>
      </c>
      <c r="M67" s="219">
        <f t="shared" si="6"/>
        <v>36</v>
      </c>
      <c r="N67" s="218">
        <v>42.0</v>
      </c>
      <c r="O67" s="218">
        <v>28.0</v>
      </c>
      <c r="P67" s="218">
        <f t="shared" si="7"/>
        <v>70</v>
      </c>
      <c r="Q67" s="210" t="str">
        <f t="shared" si="8"/>
        <v>8</v>
      </c>
      <c r="R67" s="219">
        <f t="shared" si="9"/>
        <v>24</v>
      </c>
      <c r="S67" s="218">
        <v>41.0</v>
      </c>
      <c r="T67" s="218">
        <v>24.0</v>
      </c>
      <c r="U67" s="218">
        <f t="shared" si="10"/>
        <v>65</v>
      </c>
      <c r="V67" s="210" t="str">
        <f t="shared" si="11"/>
        <v>7</v>
      </c>
      <c r="W67" s="219">
        <f t="shared" si="12"/>
        <v>7</v>
      </c>
      <c r="X67" s="218">
        <v>34.0</v>
      </c>
      <c r="Y67" s="218">
        <v>18.0</v>
      </c>
      <c r="Z67" s="218">
        <f t="shared" si="13"/>
        <v>52</v>
      </c>
      <c r="AA67" s="210" t="str">
        <f t="shared" si="14"/>
        <v>5</v>
      </c>
      <c r="AB67" s="219">
        <f t="shared" si="15"/>
        <v>5</v>
      </c>
      <c r="AC67" s="218">
        <v>30.0</v>
      </c>
      <c r="AD67" s="218">
        <v>39.0</v>
      </c>
      <c r="AE67" s="218">
        <f t="shared" si="16"/>
        <v>69</v>
      </c>
      <c r="AF67" s="210" t="str">
        <f t="shared" si="17"/>
        <v>7</v>
      </c>
      <c r="AG67" s="219">
        <f t="shared" si="18"/>
        <v>7</v>
      </c>
      <c r="AH67" s="218">
        <v>39.0</v>
      </c>
      <c r="AI67" s="218">
        <v>33.0</v>
      </c>
      <c r="AJ67" s="218">
        <f t="shared" si="19"/>
        <v>72</v>
      </c>
      <c r="AK67" s="210" t="str">
        <f t="shared" si="33"/>
        <v>8</v>
      </c>
      <c r="AL67" s="219">
        <f t="shared" si="21"/>
        <v>24</v>
      </c>
      <c r="AM67" s="218">
        <v>47.0</v>
      </c>
      <c r="AN67" s="218">
        <v>44.0</v>
      </c>
      <c r="AO67" s="218">
        <f t="shared" si="22"/>
        <v>91</v>
      </c>
      <c r="AP67" s="210" t="str">
        <f t="shared" si="23"/>
        <v>10</v>
      </c>
      <c r="AQ67" s="220">
        <f t="shared" si="24"/>
        <v>30</v>
      </c>
      <c r="AR67" s="221">
        <f t="shared" si="25"/>
        <v>595</v>
      </c>
      <c r="AS67" s="222">
        <f t="shared" si="26"/>
        <v>74.38</v>
      </c>
      <c r="AT67" s="214">
        <f t="shared" si="27"/>
        <v>173</v>
      </c>
      <c r="AU67" s="223">
        <f t="shared" si="28"/>
        <v>8.65</v>
      </c>
      <c r="AV67" s="225" t="str">
        <f t="shared" si="29"/>
        <v>PASS</v>
      </c>
      <c r="AW67" s="225" t="str">
        <f t="shared" si="30"/>
        <v>FCD</v>
      </c>
      <c r="AX67" s="225" t="str">
        <f t="shared" si="31"/>
        <v>FCD</v>
      </c>
    </row>
    <row r="68" ht="15.75" customHeight="1">
      <c r="A68" s="27">
        <v>64.0</v>
      </c>
      <c r="B68" s="204" t="s">
        <v>351</v>
      </c>
      <c r="C68" s="205" t="s">
        <v>352</v>
      </c>
      <c r="D68" s="216">
        <v>44.0</v>
      </c>
      <c r="E68" s="218">
        <v>26.0</v>
      </c>
      <c r="F68" s="218">
        <f t="shared" si="1"/>
        <v>70</v>
      </c>
      <c r="G68" s="208" t="str">
        <f t="shared" si="35"/>
        <v>8</v>
      </c>
      <c r="H68" s="219">
        <f t="shared" si="3"/>
        <v>32</v>
      </c>
      <c r="I68" s="218">
        <v>36.0</v>
      </c>
      <c r="J68" s="218">
        <v>26.0</v>
      </c>
      <c r="K68" s="218">
        <f t="shared" si="4"/>
        <v>62</v>
      </c>
      <c r="L68" s="210" t="str">
        <f t="shared" si="34"/>
        <v>7</v>
      </c>
      <c r="M68" s="219">
        <f t="shared" si="6"/>
        <v>28</v>
      </c>
      <c r="N68" s="218">
        <v>44.0</v>
      </c>
      <c r="O68" s="218">
        <v>31.0</v>
      </c>
      <c r="P68" s="218">
        <f t="shared" si="7"/>
        <v>75</v>
      </c>
      <c r="Q68" s="210" t="str">
        <f t="shared" si="8"/>
        <v>8</v>
      </c>
      <c r="R68" s="219">
        <f t="shared" si="9"/>
        <v>24</v>
      </c>
      <c r="S68" s="218">
        <v>44.0</v>
      </c>
      <c r="T68" s="218">
        <v>28.0</v>
      </c>
      <c r="U68" s="218">
        <f t="shared" si="10"/>
        <v>72</v>
      </c>
      <c r="V68" s="210" t="str">
        <f t="shared" si="11"/>
        <v>8</v>
      </c>
      <c r="W68" s="219">
        <f t="shared" si="12"/>
        <v>8</v>
      </c>
      <c r="X68" s="218">
        <v>39.0</v>
      </c>
      <c r="Y68" s="218">
        <v>23.0</v>
      </c>
      <c r="Z68" s="218">
        <f t="shared" si="13"/>
        <v>62</v>
      </c>
      <c r="AA68" s="210" t="str">
        <f t="shared" si="14"/>
        <v>7</v>
      </c>
      <c r="AB68" s="219">
        <f t="shared" si="15"/>
        <v>7</v>
      </c>
      <c r="AC68" s="218">
        <v>30.0</v>
      </c>
      <c r="AD68" s="218">
        <v>35.0</v>
      </c>
      <c r="AE68" s="218">
        <f t="shared" si="16"/>
        <v>65</v>
      </c>
      <c r="AF68" s="210" t="str">
        <f t="shared" si="17"/>
        <v>7</v>
      </c>
      <c r="AG68" s="219">
        <f t="shared" si="18"/>
        <v>7</v>
      </c>
      <c r="AH68" s="218">
        <v>47.0</v>
      </c>
      <c r="AI68" s="218">
        <v>42.0</v>
      </c>
      <c r="AJ68" s="218">
        <f t="shared" si="19"/>
        <v>89</v>
      </c>
      <c r="AK68" s="210" t="str">
        <f t="shared" si="33"/>
        <v>9</v>
      </c>
      <c r="AL68" s="219">
        <f t="shared" si="21"/>
        <v>27</v>
      </c>
      <c r="AM68" s="218">
        <v>50.0</v>
      </c>
      <c r="AN68" s="218">
        <v>45.0</v>
      </c>
      <c r="AO68" s="218">
        <f t="shared" si="22"/>
        <v>95</v>
      </c>
      <c r="AP68" s="210" t="str">
        <f t="shared" si="23"/>
        <v>10</v>
      </c>
      <c r="AQ68" s="220">
        <f t="shared" si="24"/>
        <v>30</v>
      </c>
      <c r="AR68" s="221">
        <f t="shared" si="25"/>
        <v>590</v>
      </c>
      <c r="AS68" s="222">
        <f t="shared" si="26"/>
        <v>73.75</v>
      </c>
      <c r="AT68" s="214">
        <f t="shared" si="27"/>
        <v>163</v>
      </c>
      <c r="AU68" s="223">
        <f t="shared" si="28"/>
        <v>8.15</v>
      </c>
      <c r="AV68" s="225" t="str">
        <f t="shared" si="29"/>
        <v>PASS</v>
      </c>
      <c r="AW68" s="225" t="str">
        <f t="shared" si="30"/>
        <v>FCD</v>
      </c>
      <c r="AX68" s="225" t="str">
        <f t="shared" si="31"/>
        <v>FCD</v>
      </c>
    </row>
    <row r="69" ht="15.75" customHeight="1">
      <c r="A69" s="27">
        <v>65.0</v>
      </c>
      <c r="B69" s="204" t="s">
        <v>353</v>
      </c>
      <c r="C69" s="205" t="s">
        <v>354</v>
      </c>
      <c r="D69" s="216">
        <v>44.0</v>
      </c>
      <c r="E69" s="218">
        <v>34.0</v>
      </c>
      <c r="F69" s="218">
        <f t="shared" si="1"/>
        <v>78</v>
      </c>
      <c r="G69" s="208" t="str">
        <f t="shared" si="35"/>
        <v>8</v>
      </c>
      <c r="H69" s="219">
        <f t="shared" si="3"/>
        <v>32</v>
      </c>
      <c r="I69" s="218">
        <v>39.0</v>
      </c>
      <c r="J69" s="218">
        <v>21.0</v>
      </c>
      <c r="K69" s="218">
        <f t="shared" si="4"/>
        <v>60</v>
      </c>
      <c r="L69" s="210" t="str">
        <f t="shared" si="34"/>
        <v>7</v>
      </c>
      <c r="M69" s="219">
        <f t="shared" si="6"/>
        <v>28</v>
      </c>
      <c r="N69" s="218">
        <v>38.0</v>
      </c>
      <c r="O69" s="218">
        <v>26.0</v>
      </c>
      <c r="P69" s="218">
        <f t="shared" si="7"/>
        <v>64</v>
      </c>
      <c r="Q69" s="210" t="str">
        <f t="shared" si="8"/>
        <v>7</v>
      </c>
      <c r="R69" s="219">
        <f t="shared" si="9"/>
        <v>21</v>
      </c>
      <c r="S69" s="218">
        <v>43.0</v>
      </c>
      <c r="T69" s="218">
        <v>22.0</v>
      </c>
      <c r="U69" s="218">
        <f t="shared" si="10"/>
        <v>65</v>
      </c>
      <c r="V69" s="210" t="str">
        <f t="shared" si="11"/>
        <v>7</v>
      </c>
      <c r="W69" s="219">
        <f t="shared" si="12"/>
        <v>7</v>
      </c>
      <c r="X69" s="218">
        <v>39.0</v>
      </c>
      <c r="Y69" s="218">
        <v>20.0</v>
      </c>
      <c r="Z69" s="218">
        <f t="shared" si="13"/>
        <v>59</v>
      </c>
      <c r="AA69" s="210" t="str">
        <f t="shared" si="14"/>
        <v>6</v>
      </c>
      <c r="AB69" s="219">
        <f t="shared" si="15"/>
        <v>6</v>
      </c>
      <c r="AC69" s="218">
        <v>30.0</v>
      </c>
      <c r="AD69" s="218">
        <v>31.0</v>
      </c>
      <c r="AE69" s="218">
        <f t="shared" si="16"/>
        <v>61</v>
      </c>
      <c r="AF69" s="210" t="str">
        <f t="shared" si="17"/>
        <v>7</v>
      </c>
      <c r="AG69" s="219">
        <f t="shared" si="18"/>
        <v>7</v>
      </c>
      <c r="AH69" s="218">
        <v>45.0</v>
      </c>
      <c r="AI69" s="218">
        <v>37.0</v>
      </c>
      <c r="AJ69" s="218">
        <f t="shared" si="19"/>
        <v>82</v>
      </c>
      <c r="AK69" s="210" t="str">
        <f t="shared" si="33"/>
        <v>9</v>
      </c>
      <c r="AL69" s="219">
        <f t="shared" si="21"/>
        <v>27</v>
      </c>
      <c r="AM69" s="218">
        <v>46.0</v>
      </c>
      <c r="AN69" s="218">
        <v>28.0</v>
      </c>
      <c r="AO69" s="218">
        <f t="shared" si="22"/>
        <v>74</v>
      </c>
      <c r="AP69" s="210" t="str">
        <f t="shared" si="23"/>
        <v>8</v>
      </c>
      <c r="AQ69" s="220">
        <f t="shared" si="24"/>
        <v>24</v>
      </c>
      <c r="AR69" s="221">
        <f t="shared" si="25"/>
        <v>543</v>
      </c>
      <c r="AS69" s="222">
        <f t="shared" si="26"/>
        <v>67.88</v>
      </c>
      <c r="AT69" s="214">
        <f t="shared" si="27"/>
        <v>152</v>
      </c>
      <c r="AU69" s="223">
        <f t="shared" si="28"/>
        <v>7.6</v>
      </c>
      <c r="AV69" s="225" t="str">
        <f t="shared" si="29"/>
        <v>PASS</v>
      </c>
      <c r="AW69" s="225" t="str">
        <f t="shared" si="30"/>
        <v>FC</v>
      </c>
      <c r="AX69" s="225" t="str">
        <f t="shared" si="31"/>
        <v>FC</v>
      </c>
    </row>
    <row r="70" ht="15.75" customHeight="1">
      <c r="A70" s="27">
        <v>66.0</v>
      </c>
      <c r="B70" s="204" t="s">
        <v>355</v>
      </c>
      <c r="C70" s="205" t="s">
        <v>356</v>
      </c>
      <c r="D70" s="216">
        <v>48.0</v>
      </c>
      <c r="E70" s="218">
        <v>36.0</v>
      </c>
      <c r="F70" s="218">
        <f t="shared" si="1"/>
        <v>84</v>
      </c>
      <c r="G70" s="208" t="str">
        <f t="shared" si="35"/>
        <v>9</v>
      </c>
      <c r="H70" s="219">
        <f t="shared" si="3"/>
        <v>36</v>
      </c>
      <c r="I70" s="218">
        <v>41.0</v>
      </c>
      <c r="J70" s="217">
        <v>22.0</v>
      </c>
      <c r="K70" s="218">
        <f t="shared" si="4"/>
        <v>63</v>
      </c>
      <c r="L70" s="210" t="str">
        <f t="shared" si="34"/>
        <v>7</v>
      </c>
      <c r="M70" s="219">
        <f t="shared" si="6"/>
        <v>28</v>
      </c>
      <c r="N70" s="218">
        <v>46.0</v>
      </c>
      <c r="O70" s="218">
        <v>29.0</v>
      </c>
      <c r="P70" s="218">
        <f t="shared" si="7"/>
        <v>75</v>
      </c>
      <c r="Q70" s="210" t="str">
        <f t="shared" si="8"/>
        <v>8</v>
      </c>
      <c r="R70" s="219">
        <f t="shared" si="9"/>
        <v>24</v>
      </c>
      <c r="S70" s="218">
        <v>50.0</v>
      </c>
      <c r="T70" s="218">
        <v>39.0</v>
      </c>
      <c r="U70" s="218">
        <f t="shared" si="10"/>
        <v>89</v>
      </c>
      <c r="V70" s="210" t="str">
        <f t="shared" si="11"/>
        <v>9</v>
      </c>
      <c r="W70" s="219">
        <f t="shared" si="12"/>
        <v>9</v>
      </c>
      <c r="X70" s="218">
        <v>41.0</v>
      </c>
      <c r="Y70" s="218">
        <v>32.0</v>
      </c>
      <c r="Z70" s="218">
        <f t="shared" si="13"/>
        <v>73</v>
      </c>
      <c r="AA70" s="210" t="str">
        <f t="shared" si="14"/>
        <v>8</v>
      </c>
      <c r="AB70" s="219">
        <f t="shared" si="15"/>
        <v>8</v>
      </c>
      <c r="AC70" s="218">
        <v>40.0</v>
      </c>
      <c r="AD70" s="218">
        <v>36.0</v>
      </c>
      <c r="AE70" s="218">
        <f t="shared" si="16"/>
        <v>76</v>
      </c>
      <c r="AF70" s="210" t="str">
        <f t="shared" si="17"/>
        <v>8</v>
      </c>
      <c r="AG70" s="219">
        <f t="shared" si="18"/>
        <v>8</v>
      </c>
      <c r="AH70" s="218">
        <v>50.0</v>
      </c>
      <c r="AI70" s="217">
        <v>34.0</v>
      </c>
      <c r="AJ70" s="218">
        <f t="shared" si="19"/>
        <v>84</v>
      </c>
      <c r="AK70" s="210" t="str">
        <f t="shared" si="33"/>
        <v>9</v>
      </c>
      <c r="AL70" s="219">
        <f t="shared" si="21"/>
        <v>27</v>
      </c>
      <c r="AM70" s="218">
        <v>46.0</v>
      </c>
      <c r="AN70" s="218">
        <v>20.0</v>
      </c>
      <c r="AO70" s="218">
        <f t="shared" si="22"/>
        <v>66</v>
      </c>
      <c r="AP70" s="210" t="str">
        <f t="shared" si="23"/>
        <v>7</v>
      </c>
      <c r="AQ70" s="220">
        <f t="shared" si="24"/>
        <v>21</v>
      </c>
      <c r="AR70" s="221">
        <f t="shared" si="25"/>
        <v>610</v>
      </c>
      <c r="AS70" s="222">
        <f t="shared" si="26"/>
        <v>76.25</v>
      </c>
      <c r="AT70" s="214">
        <f t="shared" si="27"/>
        <v>161</v>
      </c>
      <c r="AU70" s="223">
        <f t="shared" si="28"/>
        <v>8.05</v>
      </c>
      <c r="AV70" s="224" t="str">
        <f t="shared" si="29"/>
        <v>PASS</v>
      </c>
      <c r="AW70" s="225" t="str">
        <f t="shared" si="30"/>
        <v>FCD</v>
      </c>
      <c r="AX70" s="225" t="str">
        <f t="shared" si="31"/>
        <v>FCD</v>
      </c>
    </row>
    <row r="71" ht="15.75" customHeight="1">
      <c r="A71" s="27">
        <v>67.0</v>
      </c>
      <c r="B71" s="204" t="s">
        <v>357</v>
      </c>
      <c r="C71" s="205" t="s">
        <v>358</v>
      </c>
      <c r="D71" s="216">
        <v>45.0</v>
      </c>
      <c r="E71" s="218">
        <v>28.0</v>
      </c>
      <c r="F71" s="218">
        <f t="shared" si="1"/>
        <v>73</v>
      </c>
      <c r="G71" s="208" t="str">
        <f t="shared" si="35"/>
        <v>8</v>
      </c>
      <c r="H71" s="219">
        <f t="shared" si="3"/>
        <v>32</v>
      </c>
      <c r="I71" s="218">
        <v>43.0</v>
      </c>
      <c r="J71" s="218">
        <v>24.0</v>
      </c>
      <c r="K71" s="218">
        <f t="shared" si="4"/>
        <v>67</v>
      </c>
      <c r="L71" s="210" t="str">
        <f t="shared" si="34"/>
        <v>7</v>
      </c>
      <c r="M71" s="219">
        <f t="shared" si="6"/>
        <v>28</v>
      </c>
      <c r="N71" s="218">
        <v>42.0</v>
      </c>
      <c r="O71" s="218">
        <v>27.0</v>
      </c>
      <c r="P71" s="218">
        <f t="shared" si="7"/>
        <v>69</v>
      </c>
      <c r="Q71" s="210" t="str">
        <f t="shared" si="8"/>
        <v>7</v>
      </c>
      <c r="R71" s="219">
        <f t="shared" si="9"/>
        <v>21</v>
      </c>
      <c r="S71" s="218">
        <v>43.0</v>
      </c>
      <c r="T71" s="218">
        <v>31.0</v>
      </c>
      <c r="U71" s="218">
        <f t="shared" si="10"/>
        <v>74</v>
      </c>
      <c r="V71" s="210" t="str">
        <f t="shared" si="11"/>
        <v>8</v>
      </c>
      <c r="W71" s="219">
        <f t="shared" si="12"/>
        <v>8</v>
      </c>
      <c r="X71" s="218">
        <v>40.0</v>
      </c>
      <c r="Y71" s="218">
        <v>25.0</v>
      </c>
      <c r="Z71" s="218">
        <f t="shared" si="13"/>
        <v>65</v>
      </c>
      <c r="AA71" s="210" t="str">
        <f t="shared" si="14"/>
        <v>7</v>
      </c>
      <c r="AB71" s="219">
        <f t="shared" si="15"/>
        <v>7</v>
      </c>
      <c r="AC71" s="218">
        <v>27.0</v>
      </c>
      <c r="AD71" s="218">
        <v>35.0</v>
      </c>
      <c r="AE71" s="218">
        <f t="shared" si="16"/>
        <v>62</v>
      </c>
      <c r="AF71" s="210" t="str">
        <f t="shared" si="17"/>
        <v>7</v>
      </c>
      <c r="AG71" s="219">
        <f t="shared" si="18"/>
        <v>7</v>
      </c>
      <c r="AH71" s="218">
        <v>40.0</v>
      </c>
      <c r="AI71" s="218">
        <v>35.0</v>
      </c>
      <c r="AJ71" s="218">
        <f t="shared" si="19"/>
        <v>75</v>
      </c>
      <c r="AK71" s="210" t="str">
        <f t="shared" si="33"/>
        <v>8</v>
      </c>
      <c r="AL71" s="219">
        <f t="shared" si="21"/>
        <v>24</v>
      </c>
      <c r="AM71" s="218">
        <v>45.0</v>
      </c>
      <c r="AN71" s="218">
        <v>32.0</v>
      </c>
      <c r="AO71" s="218">
        <f t="shared" si="22"/>
        <v>77</v>
      </c>
      <c r="AP71" s="210" t="str">
        <f t="shared" si="23"/>
        <v>8</v>
      </c>
      <c r="AQ71" s="220">
        <f t="shared" si="24"/>
        <v>24</v>
      </c>
      <c r="AR71" s="234">
        <f t="shared" si="25"/>
        <v>562</v>
      </c>
      <c r="AS71" s="235">
        <f t="shared" si="26"/>
        <v>70.25</v>
      </c>
      <c r="AT71" s="214">
        <f t="shared" si="27"/>
        <v>151</v>
      </c>
      <c r="AU71" s="236">
        <f t="shared" si="28"/>
        <v>7.55</v>
      </c>
      <c r="AV71" s="237" t="str">
        <f t="shared" si="29"/>
        <v>PASS</v>
      </c>
      <c r="AW71" s="237" t="str">
        <f t="shared" si="30"/>
        <v>FCD</v>
      </c>
      <c r="AX71" s="237" t="str">
        <f t="shared" si="31"/>
        <v>FCD</v>
      </c>
    </row>
    <row r="72" ht="15.75" customHeight="1">
      <c r="A72" s="27">
        <v>68.0</v>
      </c>
      <c r="B72" s="204" t="s">
        <v>359</v>
      </c>
      <c r="C72" s="205" t="s">
        <v>360</v>
      </c>
      <c r="D72" s="216">
        <v>46.0</v>
      </c>
      <c r="E72" s="218">
        <v>35.0</v>
      </c>
      <c r="F72" s="218">
        <f t="shared" si="1"/>
        <v>81</v>
      </c>
      <c r="G72" s="208" t="str">
        <f t="shared" si="35"/>
        <v>9</v>
      </c>
      <c r="H72" s="219">
        <f t="shared" si="3"/>
        <v>36</v>
      </c>
      <c r="I72" s="218">
        <v>42.0</v>
      </c>
      <c r="J72" s="218">
        <v>42.0</v>
      </c>
      <c r="K72" s="218">
        <f t="shared" si="4"/>
        <v>84</v>
      </c>
      <c r="L72" s="210" t="str">
        <f t="shared" si="34"/>
        <v>9</v>
      </c>
      <c r="M72" s="219">
        <f t="shared" si="6"/>
        <v>36</v>
      </c>
      <c r="N72" s="218">
        <v>41.0</v>
      </c>
      <c r="O72" s="218">
        <v>31.0</v>
      </c>
      <c r="P72" s="218">
        <f t="shared" si="7"/>
        <v>72</v>
      </c>
      <c r="Q72" s="210" t="str">
        <f t="shared" si="8"/>
        <v>8</v>
      </c>
      <c r="R72" s="219">
        <f t="shared" si="9"/>
        <v>24</v>
      </c>
      <c r="S72" s="218">
        <v>42.0</v>
      </c>
      <c r="T72" s="218">
        <v>27.0</v>
      </c>
      <c r="U72" s="218">
        <f t="shared" si="10"/>
        <v>69</v>
      </c>
      <c r="V72" s="210" t="str">
        <f t="shared" si="11"/>
        <v>7</v>
      </c>
      <c r="W72" s="219">
        <f t="shared" si="12"/>
        <v>7</v>
      </c>
      <c r="X72" s="218">
        <v>38.0</v>
      </c>
      <c r="Y72" s="218">
        <v>29.0</v>
      </c>
      <c r="Z72" s="218">
        <f t="shared" si="13"/>
        <v>67</v>
      </c>
      <c r="AA72" s="210" t="str">
        <f t="shared" si="14"/>
        <v>7</v>
      </c>
      <c r="AB72" s="219">
        <f t="shared" si="15"/>
        <v>7</v>
      </c>
      <c r="AC72" s="218">
        <v>32.0</v>
      </c>
      <c r="AD72" s="218">
        <v>39.0</v>
      </c>
      <c r="AE72" s="218">
        <f t="shared" si="16"/>
        <v>71</v>
      </c>
      <c r="AF72" s="210" t="str">
        <f t="shared" si="17"/>
        <v>8</v>
      </c>
      <c r="AG72" s="219">
        <f t="shared" si="18"/>
        <v>8</v>
      </c>
      <c r="AH72" s="217">
        <v>47.0</v>
      </c>
      <c r="AI72" s="218">
        <v>44.0</v>
      </c>
      <c r="AJ72" s="218">
        <f t="shared" si="19"/>
        <v>91</v>
      </c>
      <c r="AK72" s="210" t="str">
        <f t="shared" si="33"/>
        <v>10</v>
      </c>
      <c r="AL72" s="219">
        <f t="shared" si="21"/>
        <v>30</v>
      </c>
      <c r="AM72" s="218">
        <v>46.0</v>
      </c>
      <c r="AN72" s="218">
        <v>31.0</v>
      </c>
      <c r="AO72" s="218">
        <f t="shared" si="22"/>
        <v>77</v>
      </c>
      <c r="AP72" s="210" t="str">
        <f t="shared" si="23"/>
        <v>8</v>
      </c>
      <c r="AQ72" s="220">
        <f t="shared" si="24"/>
        <v>24</v>
      </c>
      <c r="AR72" s="221">
        <f t="shared" si="25"/>
        <v>612</v>
      </c>
      <c r="AS72" s="222">
        <f t="shared" si="26"/>
        <v>76.5</v>
      </c>
      <c r="AT72" s="214">
        <f t="shared" si="27"/>
        <v>172</v>
      </c>
      <c r="AU72" s="223">
        <f t="shared" si="28"/>
        <v>8.6</v>
      </c>
      <c r="AV72" s="225" t="str">
        <f t="shared" si="29"/>
        <v>PASS</v>
      </c>
      <c r="AW72" s="225" t="str">
        <f t="shared" si="30"/>
        <v>FCD</v>
      </c>
      <c r="AX72" s="225" t="str">
        <f t="shared" si="31"/>
        <v>FCD</v>
      </c>
    </row>
    <row r="73" ht="15.75" customHeight="1">
      <c r="A73" s="27">
        <v>69.0</v>
      </c>
      <c r="B73" s="204" t="s">
        <v>361</v>
      </c>
      <c r="C73" s="205" t="s">
        <v>362</v>
      </c>
      <c r="D73" s="216">
        <v>48.0</v>
      </c>
      <c r="E73" s="218">
        <v>46.0</v>
      </c>
      <c r="F73" s="218">
        <f t="shared" si="1"/>
        <v>94</v>
      </c>
      <c r="G73" s="208" t="str">
        <f t="shared" si="35"/>
        <v>10</v>
      </c>
      <c r="H73" s="219">
        <f t="shared" si="3"/>
        <v>40</v>
      </c>
      <c r="I73" s="218">
        <v>42.0</v>
      </c>
      <c r="J73" s="218">
        <v>39.0</v>
      </c>
      <c r="K73" s="218">
        <f t="shared" si="4"/>
        <v>81</v>
      </c>
      <c r="L73" s="210" t="str">
        <f t="shared" si="34"/>
        <v>9</v>
      </c>
      <c r="M73" s="219">
        <f t="shared" si="6"/>
        <v>36</v>
      </c>
      <c r="N73" s="218">
        <v>47.0</v>
      </c>
      <c r="O73" s="218">
        <v>37.0</v>
      </c>
      <c r="P73" s="218">
        <f t="shared" si="7"/>
        <v>84</v>
      </c>
      <c r="Q73" s="210" t="str">
        <f t="shared" si="8"/>
        <v>9</v>
      </c>
      <c r="R73" s="219">
        <f t="shared" si="9"/>
        <v>27</v>
      </c>
      <c r="S73" s="218">
        <v>42.0</v>
      </c>
      <c r="T73" s="218">
        <v>26.0</v>
      </c>
      <c r="U73" s="218">
        <f t="shared" si="10"/>
        <v>68</v>
      </c>
      <c r="V73" s="210" t="str">
        <f t="shared" si="11"/>
        <v>7</v>
      </c>
      <c r="W73" s="219">
        <f t="shared" si="12"/>
        <v>7</v>
      </c>
      <c r="X73" s="218">
        <v>37.0</v>
      </c>
      <c r="Y73" s="218">
        <v>30.0</v>
      </c>
      <c r="Z73" s="218">
        <f t="shared" si="13"/>
        <v>67</v>
      </c>
      <c r="AA73" s="210" t="str">
        <f t="shared" si="14"/>
        <v>7</v>
      </c>
      <c r="AB73" s="219">
        <f t="shared" si="15"/>
        <v>7</v>
      </c>
      <c r="AC73" s="218">
        <v>32.0</v>
      </c>
      <c r="AD73" s="218">
        <v>36.0</v>
      </c>
      <c r="AE73" s="218">
        <f t="shared" si="16"/>
        <v>68</v>
      </c>
      <c r="AF73" s="210" t="str">
        <f t="shared" si="17"/>
        <v>7</v>
      </c>
      <c r="AG73" s="219">
        <f t="shared" si="18"/>
        <v>7</v>
      </c>
      <c r="AH73" s="218">
        <v>48.0</v>
      </c>
      <c r="AI73" s="218">
        <v>44.0</v>
      </c>
      <c r="AJ73" s="218">
        <f t="shared" si="19"/>
        <v>92</v>
      </c>
      <c r="AK73" s="210" t="str">
        <f t="shared" si="33"/>
        <v>10</v>
      </c>
      <c r="AL73" s="219">
        <f t="shared" si="21"/>
        <v>30</v>
      </c>
      <c r="AM73" s="218">
        <v>47.0</v>
      </c>
      <c r="AN73" s="218">
        <v>29.0</v>
      </c>
      <c r="AO73" s="218">
        <f t="shared" si="22"/>
        <v>76</v>
      </c>
      <c r="AP73" s="210" t="str">
        <f t="shared" si="23"/>
        <v>8</v>
      </c>
      <c r="AQ73" s="220">
        <f t="shared" si="24"/>
        <v>24</v>
      </c>
      <c r="AR73" s="221">
        <f t="shared" si="25"/>
        <v>630</v>
      </c>
      <c r="AS73" s="222">
        <f t="shared" si="26"/>
        <v>78.75</v>
      </c>
      <c r="AT73" s="214">
        <f t="shared" si="27"/>
        <v>178</v>
      </c>
      <c r="AU73" s="223">
        <f t="shared" si="28"/>
        <v>8.9</v>
      </c>
      <c r="AV73" s="225" t="str">
        <f t="shared" si="29"/>
        <v>PASS</v>
      </c>
      <c r="AW73" s="225" t="str">
        <f t="shared" si="30"/>
        <v>FCD</v>
      </c>
      <c r="AX73" s="225" t="str">
        <f t="shared" si="31"/>
        <v>FCD</v>
      </c>
    </row>
    <row r="74" ht="15.75" customHeight="1">
      <c r="A74" s="27">
        <v>70.0</v>
      </c>
      <c r="B74" s="204" t="s">
        <v>363</v>
      </c>
      <c r="C74" s="205" t="s">
        <v>364</v>
      </c>
      <c r="D74" s="216">
        <v>41.0</v>
      </c>
      <c r="E74" s="218">
        <v>21.0</v>
      </c>
      <c r="F74" s="218">
        <f t="shared" si="1"/>
        <v>62</v>
      </c>
      <c r="G74" s="208" t="str">
        <f t="shared" si="35"/>
        <v>7</v>
      </c>
      <c r="H74" s="219">
        <f t="shared" si="3"/>
        <v>28</v>
      </c>
      <c r="I74" s="218">
        <v>38.0</v>
      </c>
      <c r="J74" s="218">
        <v>31.0</v>
      </c>
      <c r="K74" s="218">
        <f t="shared" si="4"/>
        <v>69</v>
      </c>
      <c r="L74" s="210" t="str">
        <f t="shared" si="34"/>
        <v>7</v>
      </c>
      <c r="M74" s="219">
        <f t="shared" si="6"/>
        <v>28</v>
      </c>
      <c r="N74" s="218">
        <v>43.0</v>
      </c>
      <c r="O74" s="218">
        <v>33.0</v>
      </c>
      <c r="P74" s="218">
        <f t="shared" si="7"/>
        <v>76</v>
      </c>
      <c r="Q74" s="210" t="str">
        <f t="shared" si="8"/>
        <v>8</v>
      </c>
      <c r="R74" s="219">
        <f t="shared" si="9"/>
        <v>24</v>
      </c>
      <c r="S74" s="218">
        <v>43.0</v>
      </c>
      <c r="T74" s="218">
        <v>25.0</v>
      </c>
      <c r="U74" s="218">
        <f t="shared" si="10"/>
        <v>68</v>
      </c>
      <c r="V74" s="210" t="str">
        <f t="shared" si="11"/>
        <v>7</v>
      </c>
      <c r="W74" s="219">
        <f t="shared" si="12"/>
        <v>7</v>
      </c>
      <c r="X74" s="218">
        <v>41.0</v>
      </c>
      <c r="Y74" s="218">
        <v>28.0</v>
      </c>
      <c r="Z74" s="218">
        <f t="shared" si="13"/>
        <v>69</v>
      </c>
      <c r="AA74" s="210" t="str">
        <f t="shared" si="14"/>
        <v>7</v>
      </c>
      <c r="AB74" s="219">
        <f t="shared" si="15"/>
        <v>7</v>
      </c>
      <c r="AC74" s="218">
        <v>34.0</v>
      </c>
      <c r="AD74" s="218">
        <v>31.0</v>
      </c>
      <c r="AE74" s="218">
        <f t="shared" si="16"/>
        <v>65</v>
      </c>
      <c r="AF74" s="210" t="str">
        <f t="shared" si="17"/>
        <v>7</v>
      </c>
      <c r="AG74" s="219">
        <f t="shared" si="18"/>
        <v>7</v>
      </c>
      <c r="AH74" s="218">
        <v>45.0</v>
      </c>
      <c r="AI74" s="218">
        <v>45.0</v>
      </c>
      <c r="AJ74" s="218">
        <f t="shared" si="19"/>
        <v>90</v>
      </c>
      <c r="AK74" s="210" t="str">
        <f t="shared" si="33"/>
        <v>10</v>
      </c>
      <c r="AL74" s="219">
        <f t="shared" si="21"/>
        <v>30</v>
      </c>
      <c r="AM74" s="218">
        <v>46.0</v>
      </c>
      <c r="AN74" s="218">
        <v>36.0</v>
      </c>
      <c r="AO74" s="218">
        <f t="shared" si="22"/>
        <v>82</v>
      </c>
      <c r="AP74" s="210" t="str">
        <f t="shared" si="23"/>
        <v>9</v>
      </c>
      <c r="AQ74" s="220">
        <f t="shared" si="24"/>
        <v>27</v>
      </c>
      <c r="AR74" s="221">
        <f t="shared" si="25"/>
        <v>581</v>
      </c>
      <c r="AS74" s="222">
        <f t="shared" si="26"/>
        <v>72.63</v>
      </c>
      <c r="AT74" s="214">
        <f t="shared" si="27"/>
        <v>158</v>
      </c>
      <c r="AU74" s="223">
        <f t="shared" si="28"/>
        <v>7.9</v>
      </c>
      <c r="AV74" s="225" t="str">
        <f t="shared" si="29"/>
        <v>PASS</v>
      </c>
      <c r="AW74" s="225" t="str">
        <f t="shared" si="30"/>
        <v>FCD</v>
      </c>
      <c r="AX74" s="225" t="str">
        <f t="shared" si="31"/>
        <v>FCD</v>
      </c>
    </row>
    <row r="75" ht="15.75" customHeight="1">
      <c r="A75" s="27">
        <v>71.0</v>
      </c>
      <c r="B75" s="204" t="s">
        <v>365</v>
      </c>
      <c r="C75" s="205" t="s">
        <v>366</v>
      </c>
      <c r="D75" s="216">
        <v>40.0</v>
      </c>
      <c r="E75" s="218">
        <v>22.0</v>
      </c>
      <c r="F75" s="218">
        <f t="shared" si="1"/>
        <v>62</v>
      </c>
      <c r="G75" s="208" t="str">
        <f t="shared" si="35"/>
        <v>7</v>
      </c>
      <c r="H75" s="219">
        <f t="shared" si="3"/>
        <v>28</v>
      </c>
      <c r="I75" s="218">
        <v>33.0</v>
      </c>
      <c r="J75" s="218">
        <v>29.0</v>
      </c>
      <c r="K75" s="218">
        <f t="shared" si="4"/>
        <v>62</v>
      </c>
      <c r="L75" s="210" t="str">
        <f t="shared" si="34"/>
        <v>7</v>
      </c>
      <c r="M75" s="219">
        <f t="shared" si="6"/>
        <v>28</v>
      </c>
      <c r="N75" s="218">
        <v>30.0</v>
      </c>
      <c r="O75" s="218">
        <v>20.0</v>
      </c>
      <c r="P75" s="218">
        <f t="shared" si="7"/>
        <v>50</v>
      </c>
      <c r="Q75" s="210" t="str">
        <f t="shared" si="8"/>
        <v>5</v>
      </c>
      <c r="R75" s="219">
        <f t="shared" si="9"/>
        <v>15</v>
      </c>
      <c r="S75" s="218">
        <v>44.0</v>
      </c>
      <c r="T75" s="218">
        <v>22.0</v>
      </c>
      <c r="U75" s="218">
        <f t="shared" si="10"/>
        <v>66</v>
      </c>
      <c r="V75" s="210" t="str">
        <f t="shared" si="11"/>
        <v>7</v>
      </c>
      <c r="W75" s="219">
        <f t="shared" si="12"/>
        <v>7</v>
      </c>
      <c r="X75" s="218">
        <v>36.0</v>
      </c>
      <c r="Y75" s="218">
        <v>20.0</v>
      </c>
      <c r="Z75" s="218">
        <f t="shared" si="13"/>
        <v>56</v>
      </c>
      <c r="AA75" s="210" t="str">
        <f t="shared" si="14"/>
        <v>6</v>
      </c>
      <c r="AB75" s="219">
        <f t="shared" si="15"/>
        <v>6</v>
      </c>
      <c r="AC75" s="218">
        <v>26.0</v>
      </c>
      <c r="AD75" s="218">
        <v>29.0</v>
      </c>
      <c r="AE75" s="218">
        <f t="shared" si="16"/>
        <v>55</v>
      </c>
      <c r="AF75" s="210" t="str">
        <f t="shared" si="17"/>
        <v>6</v>
      </c>
      <c r="AG75" s="219">
        <f t="shared" si="18"/>
        <v>6</v>
      </c>
      <c r="AH75" s="218">
        <v>43.0</v>
      </c>
      <c r="AI75" s="218">
        <v>26.0</v>
      </c>
      <c r="AJ75" s="218">
        <f t="shared" si="19"/>
        <v>69</v>
      </c>
      <c r="AK75" s="210" t="str">
        <f t="shared" si="33"/>
        <v>7</v>
      </c>
      <c r="AL75" s="219">
        <f t="shared" si="21"/>
        <v>21</v>
      </c>
      <c r="AM75" s="218">
        <v>38.0</v>
      </c>
      <c r="AN75" s="218">
        <v>40.0</v>
      </c>
      <c r="AO75" s="218">
        <f t="shared" si="22"/>
        <v>78</v>
      </c>
      <c r="AP75" s="210" t="str">
        <f t="shared" si="23"/>
        <v>8</v>
      </c>
      <c r="AQ75" s="220">
        <f t="shared" si="24"/>
        <v>24</v>
      </c>
      <c r="AR75" s="221">
        <f t="shared" si="25"/>
        <v>498</v>
      </c>
      <c r="AS75" s="222">
        <f t="shared" si="26"/>
        <v>62.25</v>
      </c>
      <c r="AT75" s="214">
        <f t="shared" si="27"/>
        <v>135</v>
      </c>
      <c r="AU75" s="223">
        <f t="shared" si="28"/>
        <v>6.75</v>
      </c>
      <c r="AV75" s="225" t="str">
        <f t="shared" si="29"/>
        <v>PASS</v>
      </c>
      <c r="AW75" s="225" t="str">
        <f t="shared" si="30"/>
        <v>FC</v>
      </c>
      <c r="AX75" s="225" t="str">
        <f t="shared" si="31"/>
        <v>FC</v>
      </c>
    </row>
    <row r="76" ht="15.75" customHeight="1">
      <c r="A76" s="27">
        <v>72.0</v>
      </c>
      <c r="B76" s="204" t="s">
        <v>367</v>
      </c>
      <c r="C76" s="226" t="s">
        <v>368</v>
      </c>
      <c r="D76" s="216">
        <v>45.0</v>
      </c>
      <c r="E76" s="218">
        <v>42.0</v>
      </c>
      <c r="F76" s="218">
        <f t="shared" si="1"/>
        <v>87</v>
      </c>
      <c r="G76" s="208" t="str">
        <f t="shared" si="35"/>
        <v>9</v>
      </c>
      <c r="H76" s="219">
        <f t="shared" si="3"/>
        <v>36</v>
      </c>
      <c r="I76" s="218">
        <v>35.0</v>
      </c>
      <c r="J76" s="218">
        <v>29.0</v>
      </c>
      <c r="K76" s="218">
        <f t="shared" si="4"/>
        <v>64</v>
      </c>
      <c r="L76" s="210" t="str">
        <f t="shared" si="34"/>
        <v>7</v>
      </c>
      <c r="M76" s="219">
        <f t="shared" si="6"/>
        <v>28</v>
      </c>
      <c r="N76" s="218">
        <v>43.0</v>
      </c>
      <c r="O76" s="218">
        <v>31.0</v>
      </c>
      <c r="P76" s="218">
        <f t="shared" si="7"/>
        <v>74</v>
      </c>
      <c r="Q76" s="210" t="str">
        <f t="shared" si="8"/>
        <v>8</v>
      </c>
      <c r="R76" s="219">
        <f t="shared" si="9"/>
        <v>24</v>
      </c>
      <c r="S76" s="218">
        <v>50.0</v>
      </c>
      <c r="T76" s="218">
        <v>38.0</v>
      </c>
      <c r="U76" s="218">
        <f t="shared" si="10"/>
        <v>88</v>
      </c>
      <c r="V76" s="210" t="str">
        <f t="shared" si="11"/>
        <v>9</v>
      </c>
      <c r="W76" s="219">
        <f t="shared" si="12"/>
        <v>9</v>
      </c>
      <c r="X76" s="218">
        <v>31.0</v>
      </c>
      <c r="Y76" s="218">
        <v>29.0</v>
      </c>
      <c r="Z76" s="218">
        <f t="shared" si="13"/>
        <v>60</v>
      </c>
      <c r="AA76" s="210" t="str">
        <f t="shared" si="14"/>
        <v>7</v>
      </c>
      <c r="AB76" s="219">
        <f t="shared" si="15"/>
        <v>7</v>
      </c>
      <c r="AC76" s="218">
        <v>33.0</v>
      </c>
      <c r="AD76" s="218">
        <v>34.0</v>
      </c>
      <c r="AE76" s="218">
        <f t="shared" si="16"/>
        <v>67</v>
      </c>
      <c r="AF76" s="210" t="str">
        <f t="shared" si="17"/>
        <v>7</v>
      </c>
      <c r="AG76" s="219">
        <f t="shared" si="18"/>
        <v>7</v>
      </c>
      <c r="AH76" s="218">
        <v>44.0</v>
      </c>
      <c r="AI76" s="218">
        <v>24.0</v>
      </c>
      <c r="AJ76" s="218">
        <f t="shared" si="19"/>
        <v>68</v>
      </c>
      <c r="AK76" s="210" t="str">
        <f t="shared" si="33"/>
        <v>7</v>
      </c>
      <c r="AL76" s="219">
        <f t="shared" si="21"/>
        <v>21</v>
      </c>
      <c r="AM76" s="218">
        <v>40.0</v>
      </c>
      <c r="AN76" s="218">
        <v>18.0</v>
      </c>
      <c r="AO76" s="218">
        <f t="shared" si="22"/>
        <v>58</v>
      </c>
      <c r="AP76" s="210" t="str">
        <f t="shared" si="23"/>
        <v>6</v>
      </c>
      <c r="AQ76" s="220">
        <f t="shared" si="24"/>
        <v>18</v>
      </c>
      <c r="AR76" s="221">
        <f t="shared" si="25"/>
        <v>566</v>
      </c>
      <c r="AS76" s="222">
        <f t="shared" si="26"/>
        <v>70.75</v>
      </c>
      <c r="AT76" s="214">
        <f t="shared" si="27"/>
        <v>150</v>
      </c>
      <c r="AU76" s="223">
        <f t="shared" si="28"/>
        <v>7.5</v>
      </c>
      <c r="AV76" s="225" t="str">
        <f t="shared" si="29"/>
        <v>PASS</v>
      </c>
      <c r="AW76" s="225" t="str">
        <f t="shared" si="30"/>
        <v>FCD</v>
      </c>
      <c r="AX76" s="225" t="str">
        <f t="shared" si="31"/>
        <v>FCD</v>
      </c>
    </row>
    <row r="77" ht="15.75" customHeight="1">
      <c r="A77" s="27">
        <v>73.0</v>
      </c>
      <c r="B77" s="204" t="s">
        <v>369</v>
      </c>
      <c r="C77" s="205" t="s">
        <v>370</v>
      </c>
      <c r="D77" s="216">
        <v>47.0</v>
      </c>
      <c r="E77" s="218">
        <v>29.0</v>
      </c>
      <c r="F77" s="218">
        <f t="shared" si="1"/>
        <v>76</v>
      </c>
      <c r="G77" s="208" t="str">
        <f t="shared" si="35"/>
        <v>8</v>
      </c>
      <c r="H77" s="219">
        <f t="shared" si="3"/>
        <v>32</v>
      </c>
      <c r="I77" s="218">
        <v>45.0</v>
      </c>
      <c r="J77" s="218">
        <v>43.0</v>
      </c>
      <c r="K77" s="218">
        <f t="shared" si="4"/>
        <v>88</v>
      </c>
      <c r="L77" s="210" t="str">
        <f t="shared" si="34"/>
        <v>9</v>
      </c>
      <c r="M77" s="219">
        <f t="shared" si="6"/>
        <v>36</v>
      </c>
      <c r="N77" s="218">
        <v>48.0</v>
      </c>
      <c r="O77" s="218">
        <v>32.0</v>
      </c>
      <c r="P77" s="218">
        <f t="shared" si="7"/>
        <v>80</v>
      </c>
      <c r="Q77" s="210" t="str">
        <f t="shared" si="8"/>
        <v>9</v>
      </c>
      <c r="R77" s="219">
        <f t="shared" si="9"/>
        <v>27</v>
      </c>
      <c r="S77" s="218">
        <v>48.0</v>
      </c>
      <c r="T77" s="218">
        <v>33.0</v>
      </c>
      <c r="U77" s="218">
        <f t="shared" si="10"/>
        <v>81</v>
      </c>
      <c r="V77" s="210" t="str">
        <f t="shared" si="11"/>
        <v>9</v>
      </c>
      <c r="W77" s="219">
        <f t="shared" si="12"/>
        <v>9</v>
      </c>
      <c r="X77" s="218">
        <v>41.0</v>
      </c>
      <c r="Y77" s="218">
        <v>32.0</v>
      </c>
      <c r="Z77" s="218">
        <f t="shared" si="13"/>
        <v>73</v>
      </c>
      <c r="AA77" s="210" t="str">
        <f t="shared" si="14"/>
        <v>8</v>
      </c>
      <c r="AB77" s="219">
        <f t="shared" si="15"/>
        <v>8</v>
      </c>
      <c r="AC77" s="218">
        <v>33.0</v>
      </c>
      <c r="AD77" s="218">
        <v>35.0</v>
      </c>
      <c r="AE77" s="218">
        <f t="shared" si="16"/>
        <v>68</v>
      </c>
      <c r="AF77" s="210" t="str">
        <f t="shared" si="17"/>
        <v>7</v>
      </c>
      <c r="AG77" s="219">
        <f t="shared" si="18"/>
        <v>7</v>
      </c>
      <c r="AH77" s="218">
        <v>48.0</v>
      </c>
      <c r="AI77" s="218">
        <v>34.0</v>
      </c>
      <c r="AJ77" s="218">
        <f t="shared" si="19"/>
        <v>82</v>
      </c>
      <c r="AK77" s="210" t="str">
        <f t="shared" si="33"/>
        <v>9</v>
      </c>
      <c r="AL77" s="219">
        <f t="shared" si="21"/>
        <v>27</v>
      </c>
      <c r="AM77" s="218">
        <v>47.0</v>
      </c>
      <c r="AN77" s="218">
        <v>29.0</v>
      </c>
      <c r="AO77" s="218">
        <f t="shared" si="22"/>
        <v>76</v>
      </c>
      <c r="AP77" s="210" t="str">
        <f t="shared" si="23"/>
        <v>8</v>
      </c>
      <c r="AQ77" s="220">
        <f t="shared" si="24"/>
        <v>24</v>
      </c>
      <c r="AR77" s="221">
        <f t="shared" si="25"/>
        <v>624</v>
      </c>
      <c r="AS77" s="222">
        <f t="shared" si="26"/>
        <v>78</v>
      </c>
      <c r="AT77" s="214">
        <f t="shared" si="27"/>
        <v>170</v>
      </c>
      <c r="AU77" s="223">
        <f t="shared" si="28"/>
        <v>8.5</v>
      </c>
      <c r="AV77" s="225" t="str">
        <f t="shared" si="29"/>
        <v>PASS</v>
      </c>
      <c r="AW77" s="225" t="str">
        <f t="shared" si="30"/>
        <v>FCD</v>
      </c>
      <c r="AX77" s="225" t="str">
        <f t="shared" si="31"/>
        <v>FCD</v>
      </c>
    </row>
    <row r="78" ht="15.75" customHeight="1">
      <c r="A78" s="27">
        <v>74.0</v>
      </c>
      <c r="B78" s="204" t="s">
        <v>371</v>
      </c>
      <c r="C78" s="205" t="s">
        <v>372</v>
      </c>
      <c r="D78" s="216">
        <v>50.0</v>
      </c>
      <c r="E78" s="218">
        <v>49.0</v>
      </c>
      <c r="F78" s="218">
        <f t="shared" si="1"/>
        <v>99</v>
      </c>
      <c r="G78" s="208" t="str">
        <f t="shared" si="35"/>
        <v>10</v>
      </c>
      <c r="H78" s="219">
        <f t="shared" si="3"/>
        <v>40</v>
      </c>
      <c r="I78" s="218">
        <v>46.0</v>
      </c>
      <c r="J78" s="218">
        <v>38.0</v>
      </c>
      <c r="K78" s="218">
        <f t="shared" si="4"/>
        <v>84</v>
      </c>
      <c r="L78" s="210" t="str">
        <f t="shared" si="34"/>
        <v>9</v>
      </c>
      <c r="M78" s="219">
        <f t="shared" si="6"/>
        <v>36</v>
      </c>
      <c r="N78" s="218">
        <v>50.0</v>
      </c>
      <c r="O78" s="218">
        <v>40.0</v>
      </c>
      <c r="P78" s="218">
        <f t="shared" si="7"/>
        <v>90</v>
      </c>
      <c r="Q78" s="210" t="str">
        <f t="shared" si="8"/>
        <v>10</v>
      </c>
      <c r="R78" s="219">
        <f t="shared" si="9"/>
        <v>30</v>
      </c>
      <c r="S78" s="218">
        <v>49.0</v>
      </c>
      <c r="T78" s="218">
        <v>33.0</v>
      </c>
      <c r="U78" s="218">
        <f t="shared" si="10"/>
        <v>82</v>
      </c>
      <c r="V78" s="210" t="str">
        <f t="shared" si="11"/>
        <v>9</v>
      </c>
      <c r="W78" s="219">
        <f t="shared" si="12"/>
        <v>9</v>
      </c>
      <c r="X78" s="218">
        <v>42.0</v>
      </c>
      <c r="Y78" s="218">
        <v>28.0</v>
      </c>
      <c r="Z78" s="218">
        <f t="shared" si="13"/>
        <v>70</v>
      </c>
      <c r="AA78" s="210" t="str">
        <f t="shared" si="14"/>
        <v>8</v>
      </c>
      <c r="AB78" s="219">
        <f t="shared" si="15"/>
        <v>8</v>
      </c>
      <c r="AC78" s="218">
        <v>31.0</v>
      </c>
      <c r="AD78" s="218">
        <v>39.0</v>
      </c>
      <c r="AE78" s="218">
        <f t="shared" si="16"/>
        <v>70</v>
      </c>
      <c r="AF78" s="210" t="str">
        <f t="shared" si="17"/>
        <v>8</v>
      </c>
      <c r="AG78" s="219">
        <f t="shared" si="18"/>
        <v>8</v>
      </c>
      <c r="AH78" s="218">
        <v>49.0</v>
      </c>
      <c r="AI78" s="218">
        <v>34.0</v>
      </c>
      <c r="AJ78" s="218">
        <f t="shared" si="19"/>
        <v>83</v>
      </c>
      <c r="AK78" s="210" t="str">
        <f t="shared" si="33"/>
        <v>9</v>
      </c>
      <c r="AL78" s="219">
        <f t="shared" si="21"/>
        <v>27</v>
      </c>
      <c r="AM78" s="218">
        <v>50.0</v>
      </c>
      <c r="AN78" s="218">
        <v>26.0</v>
      </c>
      <c r="AO78" s="218">
        <f t="shared" si="22"/>
        <v>76</v>
      </c>
      <c r="AP78" s="210" t="str">
        <f t="shared" si="23"/>
        <v>8</v>
      </c>
      <c r="AQ78" s="220">
        <f t="shared" si="24"/>
        <v>24</v>
      </c>
      <c r="AR78" s="221">
        <f t="shared" si="25"/>
        <v>654</v>
      </c>
      <c r="AS78" s="222">
        <f t="shared" si="26"/>
        <v>81.75</v>
      </c>
      <c r="AT78" s="214">
        <f t="shared" si="27"/>
        <v>182</v>
      </c>
      <c r="AU78" s="223">
        <f t="shared" si="28"/>
        <v>9.1</v>
      </c>
      <c r="AV78" s="225" t="str">
        <f t="shared" si="29"/>
        <v>PASS</v>
      </c>
      <c r="AW78" s="225" t="str">
        <f t="shared" si="30"/>
        <v>FCD</v>
      </c>
      <c r="AX78" s="225" t="str">
        <f t="shared" si="31"/>
        <v>FCD</v>
      </c>
    </row>
    <row r="79" ht="15.75" customHeight="1">
      <c r="A79" s="27">
        <v>75.0</v>
      </c>
      <c r="B79" s="204" t="s">
        <v>373</v>
      </c>
      <c r="C79" s="205" t="s">
        <v>374</v>
      </c>
      <c r="D79" s="216">
        <v>50.0</v>
      </c>
      <c r="E79" s="218">
        <v>45.0</v>
      </c>
      <c r="F79" s="218">
        <f t="shared" si="1"/>
        <v>95</v>
      </c>
      <c r="G79" s="208" t="str">
        <f t="shared" si="35"/>
        <v>10</v>
      </c>
      <c r="H79" s="219">
        <f t="shared" si="3"/>
        <v>40</v>
      </c>
      <c r="I79" s="218">
        <v>50.0</v>
      </c>
      <c r="J79" s="218">
        <v>48.0</v>
      </c>
      <c r="K79" s="218">
        <f t="shared" si="4"/>
        <v>98</v>
      </c>
      <c r="L79" s="210" t="str">
        <f t="shared" si="34"/>
        <v>10</v>
      </c>
      <c r="M79" s="219">
        <f t="shared" si="6"/>
        <v>40</v>
      </c>
      <c r="N79" s="218">
        <v>50.0</v>
      </c>
      <c r="O79" s="218">
        <v>35.0</v>
      </c>
      <c r="P79" s="218">
        <f t="shared" si="7"/>
        <v>85</v>
      </c>
      <c r="Q79" s="210" t="str">
        <f t="shared" si="8"/>
        <v>9</v>
      </c>
      <c r="R79" s="219">
        <f t="shared" si="9"/>
        <v>27</v>
      </c>
      <c r="S79" s="218">
        <v>49.0</v>
      </c>
      <c r="T79" s="218">
        <v>35.0</v>
      </c>
      <c r="U79" s="218">
        <f t="shared" si="10"/>
        <v>84</v>
      </c>
      <c r="V79" s="210" t="str">
        <f t="shared" si="11"/>
        <v>9</v>
      </c>
      <c r="W79" s="219">
        <f t="shared" si="12"/>
        <v>9</v>
      </c>
      <c r="X79" s="218">
        <v>46.0</v>
      </c>
      <c r="Y79" s="218">
        <v>33.0</v>
      </c>
      <c r="Z79" s="218">
        <f t="shared" si="13"/>
        <v>79</v>
      </c>
      <c r="AA79" s="210" t="str">
        <f t="shared" si="14"/>
        <v>8</v>
      </c>
      <c r="AB79" s="219">
        <f t="shared" si="15"/>
        <v>8</v>
      </c>
      <c r="AC79" s="218">
        <v>39.0</v>
      </c>
      <c r="AD79" s="218">
        <v>35.0</v>
      </c>
      <c r="AE79" s="218">
        <f t="shared" si="16"/>
        <v>74</v>
      </c>
      <c r="AF79" s="210" t="str">
        <f t="shared" si="17"/>
        <v>8</v>
      </c>
      <c r="AG79" s="219">
        <f t="shared" si="18"/>
        <v>8</v>
      </c>
      <c r="AH79" s="218">
        <v>50.0</v>
      </c>
      <c r="AI79" s="218">
        <v>38.0</v>
      </c>
      <c r="AJ79" s="218">
        <f t="shared" si="19"/>
        <v>88</v>
      </c>
      <c r="AK79" s="210" t="str">
        <f t="shared" si="33"/>
        <v>9</v>
      </c>
      <c r="AL79" s="219">
        <f t="shared" si="21"/>
        <v>27</v>
      </c>
      <c r="AM79" s="218">
        <v>47.0</v>
      </c>
      <c r="AN79" s="218">
        <v>32.0</v>
      </c>
      <c r="AO79" s="218">
        <f t="shared" si="22"/>
        <v>79</v>
      </c>
      <c r="AP79" s="210" t="str">
        <f t="shared" si="23"/>
        <v>8</v>
      </c>
      <c r="AQ79" s="220">
        <f t="shared" si="24"/>
        <v>24</v>
      </c>
      <c r="AR79" s="221">
        <f t="shared" si="25"/>
        <v>682</v>
      </c>
      <c r="AS79" s="222">
        <f t="shared" si="26"/>
        <v>85.25</v>
      </c>
      <c r="AT79" s="214">
        <f t="shared" si="27"/>
        <v>183</v>
      </c>
      <c r="AU79" s="223">
        <f t="shared" si="28"/>
        <v>9.15</v>
      </c>
      <c r="AV79" s="225" t="str">
        <f t="shared" si="29"/>
        <v>PASS</v>
      </c>
      <c r="AW79" s="225" t="str">
        <f t="shared" si="30"/>
        <v>FCD</v>
      </c>
      <c r="AX79" s="225" t="str">
        <f t="shared" si="31"/>
        <v>FCD</v>
      </c>
    </row>
    <row r="80" ht="15.75" customHeight="1">
      <c r="A80" s="27">
        <v>76.0</v>
      </c>
      <c r="B80" s="238" t="s">
        <v>375</v>
      </c>
      <c r="C80" s="239" t="s">
        <v>376</v>
      </c>
      <c r="D80" s="240">
        <v>50.0</v>
      </c>
      <c r="E80" s="241">
        <v>47.0</v>
      </c>
      <c r="F80" s="241">
        <f t="shared" si="1"/>
        <v>97</v>
      </c>
      <c r="G80" s="208" t="str">
        <f t="shared" si="35"/>
        <v>10</v>
      </c>
      <c r="H80" s="242">
        <f t="shared" si="3"/>
        <v>40</v>
      </c>
      <c r="I80" s="241">
        <v>50.0</v>
      </c>
      <c r="J80" s="241">
        <v>47.0</v>
      </c>
      <c r="K80" s="241">
        <f t="shared" si="4"/>
        <v>97</v>
      </c>
      <c r="L80" s="210" t="str">
        <f t="shared" si="34"/>
        <v>10</v>
      </c>
      <c r="M80" s="242">
        <f t="shared" si="6"/>
        <v>40</v>
      </c>
      <c r="N80" s="241">
        <v>50.0</v>
      </c>
      <c r="O80" s="241">
        <v>42.0</v>
      </c>
      <c r="P80" s="241">
        <f t="shared" si="7"/>
        <v>92</v>
      </c>
      <c r="Q80" s="210" t="str">
        <f t="shared" si="8"/>
        <v>10</v>
      </c>
      <c r="R80" s="242">
        <f t="shared" si="9"/>
        <v>30</v>
      </c>
      <c r="S80" s="241">
        <v>49.0</v>
      </c>
      <c r="T80" s="241">
        <v>30.0</v>
      </c>
      <c r="U80" s="241">
        <f t="shared" si="10"/>
        <v>79</v>
      </c>
      <c r="V80" s="210" t="str">
        <f t="shared" si="11"/>
        <v>8</v>
      </c>
      <c r="W80" s="242">
        <f t="shared" si="12"/>
        <v>8</v>
      </c>
      <c r="X80" s="241">
        <v>39.0</v>
      </c>
      <c r="Y80" s="241">
        <v>38.0</v>
      </c>
      <c r="Z80" s="241">
        <f t="shared" si="13"/>
        <v>77</v>
      </c>
      <c r="AA80" s="210" t="str">
        <f t="shared" si="14"/>
        <v>8</v>
      </c>
      <c r="AB80" s="242">
        <f t="shared" si="15"/>
        <v>8</v>
      </c>
      <c r="AC80" s="241">
        <v>36.0</v>
      </c>
      <c r="AD80" s="241">
        <v>40.0</v>
      </c>
      <c r="AE80" s="241">
        <f t="shared" si="16"/>
        <v>76</v>
      </c>
      <c r="AF80" s="210" t="str">
        <f t="shared" si="17"/>
        <v>8</v>
      </c>
      <c r="AG80" s="242">
        <f t="shared" si="18"/>
        <v>8</v>
      </c>
      <c r="AH80" s="241">
        <v>50.0</v>
      </c>
      <c r="AI80" s="241">
        <v>49.0</v>
      </c>
      <c r="AJ80" s="241">
        <f t="shared" si="19"/>
        <v>99</v>
      </c>
      <c r="AK80" s="210" t="str">
        <f t="shared" si="33"/>
        <v>10</v>
      </c>
      <c r="AL80" s="242">
        <f t="shared" si="21"/>
        <v>30</v>
      </c>
      <c r="AM80" s="241">
        <v>50.0</v>
      </c>
      <c r="AN80" s="241">
        <v>36.0</v>
      </c>
      <c r="AO80" s="241">
        <f t="shared" si="22"/>
        <v>86</v>
      </c>
      <c r="AP80" s="210" t="str">
        <f t="shared" si="23"/>
        <v>9</v>
      </c>
      <c r="AQ80" s="243">
        <f t="shared" si="24"/>
        <v>27</v>
      </c>
      <c r="AR80" s="244">
        <f t="shared" si="25"/>
        <v>703</v>
      </c>
      <c r="AS80" s="245">
        <f t="shared" si="26"/>
        <v>87.88</v>
      </c>
      <c r="AT80" s="214">
        <f t="shared" si="27"/>
        <v>191</v>
      </c>
      <c r="AU80" s="246">
        <f t="shared" si="28"/>
        <v>9.55</v>
      </c>
      <c r="AV80" s="247" t="str">
        <f t="shared" si="29"/>
        <v>PASS</v>
      </c>
      <c r="AW80" s="247" t="str">
        <f t="shared" si="30"/>
        <v>FCD</v>
      </c>
      <c r="AX80" s="247" t="str">
        <f t="shared" si="31"/>
        <v>FCD</v>
      </c>
    </row>
    <row r="81" ht="15.75" customHeight="1">
      <c r="A81" s="27">
        <v>77.0</v>
      </c>
      <c r="B81" s="204" t="s">
        <v>377</v>
      </c>
      <c r="C81" s="205" t="s">
        <v>378</v>
      </c>
      <c r="D81" s="216">
        <v>44.0</v>
      </c>
      <c r="E81" s="218">
        <v>28.0</v>
      </c>
      <c r="F81" s="218">
        <f t="shared" si="1"/>
        <v>72</v>
      </c>
      <c r="G81" s="208" t="str">
        <f t="shared" si="35"/>
        <v>8</v>
      </c>
      <c r="H81" s="219">
        <f t="shared" si="3"/>
        <v>32</v>
      </c>
      <c r="I81" s="218">
        <v>44.0</v>
      </c>
      <c r="J81" s="218">
        <v>31.0</v>
      </c>
      <c r="K81" s="218">
        <f t="shared" si="4"/>
        <v>75</v>
      </c>
      <c r="L81" s="210" t="str">
        <f t="shared" si="34"/>
        <v>8</v>
      </c>
      <c r="M81" s="219">
        <f t="shared" si="6"/>
        <v>32</v>
      </c>
      <c r="N81" s="218">
        <v>43.0</v>
      </c>
      <c r="O81" s="218">
        <v>35.0</v>
      </c>
      <c r="P81" s="218">
        <f t="shared" si="7"/>
        <v>78</v>
      </c>
      <c r="Q81" s="210" t="str">
        <f t="shared" si="8"/>
        <v>8</v>
      </c>
      <c r="R81" s="219">
        <f t="shared" si="9"/>
        <v>24</v>
      </c>
      <c r="S81" s="218">
        <v>40.0</v>
      </c>
      <c r="T81" s="218">
        <v>21.0</v>
      </c>
      <c r="U81" s="218">
        <f t="shared" si="10"/>
        <v>61</v>
      </c>
      <c r="V81" s="210" t="str">
        <f t="shared" si="11"/>
        <v>7</v>
      </c>
      <c r="W81" s="219">
        <f t="shared" si="12"/>
        <v>7</v>
      </c>
      <c r="X81" s="218">
        <v>35.0</v>
      </c>
      <c r="Y81" s="218">
        <v>26.0</v>
      </c>
      <c r="Z81" s="218">
        <f t="shared" si="13"/>
        <v>61</v>
      </c>
      <c r="AA81" s="210" t="str">
        <f t="shared" si="14"/>
        <v>7</v>
      </c>
      <c r="AB81" s="219">
        <f t="shared" si="15"/>
        <v>7</v>
      </c>
      <c r="AC81" s="218">
        <v>31.0</v>
      </c>
      <c r="AD81" s="218">
        <v>28.0</v>
      </c>
      <c r="AE81" s="218">
        <f t="shared" si="16"/>
        <v>59</v>
      </c>
      <c r="AF81" s="210" t="str">
        <f t="shared" si="17"/>
        <v>6</v>
      </c>
      <c r="AG81" s="219">
        <f t="shared" si="18"/>
        <v>6</v>
      </c>
      <c r="AH81" s="218">
        <v>48.0</v>
      </c>
      <c r="AI81" s="218">
        <v>39.0</v>
      </c>
      <c r="AJ81" s="218">
        <f t="shared" si="19"/>
        <v>87</v>
      </c>
      <c r="AK81" s="210" t="str">
        <f t="shared" si="33"/>
        <v>9</v>
      </c>
      <c r="AL81" s="219">
        <f t="shared" si="21"/>
        <v>27</v>
      </c>
      <c r="AM81" s="218">
        <v>43.0</v>
      </c>
      <c r="AN81" s="218">
        <v>40.0</v>
      </c>
      <c r="AO81" s="218">
        <f t="shared" si="22"/>
        <v>83</v>
      </c>
      <c r="AP81" s="210" t="str">
        <f t="shared" si="23"/>
        <v>9</v>
      </c>
      <c r="AQ81" s="220">
        <f t="shared" si="24"/>
        <v>27</v>
      </c>
      <c r="AR81" s="221">
        <f t="shared" si="25"/>
        <v>576</v>
      </c>
      <c r="AS81" s="222">
        <f t="shared" si="26"/>
        <v>72</v>
      </c>
      <c r="AT81" s="214">
        <f t="shared" si="27"/>
        <v>162</v>
      </c>
      <c r="AU81" s="223">
        <f t="shared" si="28"/>
        <v>8.1</v>
      </c>
      <c r="AV81" s="225" t="str">
        <f t="shared" si="29"/>
        <v>PASS</v>
      </c>
      <c r="AW81" s="225" t="str">
        <f t="shared" si="30"/>
        <v>FCD</v>
      </c>
      <c r="AX81" s="225" t="str">
        <f t="shared" si="31"/>
        <v>FCD</v>
      </c>
    </row>
    <row r="82" ht="15.75" customHeight="1">
      <c r="A82" s="27">
        <v>78.0</v>
      </c>
      <c r="B82" s="204" t="s">
        <v>379</v>
      </c>
      <c r="C82" s="205" t="s">
        <v>380</v>
      </c>
      <c r="D82" s="216">
        <v>41.0</v>
      </c>
      <c r="E82" s="218">
        <v>28.0</v>
      </c>
      <c r="F82" s="218">
        <f t="shared" si="1"/>
        <v>69</v>
      </c>
      <c r="G82" s="208" t="str">
        <f t="shared" si="35"/>
        <v>7</v>
      </c>
      <c r="H82" s="219">
        <f t="shared" si="3"/>
        <v>28</v>
      </c>
      <c r="I82" s="218">
        <v>42.0</v>
      </c>
      <c r="J82" s="218">
        <v>36.0</v>
      </c>
      <c r="K82" s="218">
        <f t="shared" si="4"/>
        <v>78</v>
      </c>
      <c r="L82" s="210" t="str">
        <f t="shared" si="34"/>
        <v>8</v>
      </c>
      <c r="M82" s="219">
        <f t="shared" si="6"/>
        <v>32</v>
      </c>
      <c r="N82" s="218">
        <v>44.0</v>
      </c>
      <c r="O82" s="218">
        <v>30.0</v>
      </c>
      <c r="P82" s="218">
        <f t="shared" si="7"/>
        <v>74</v>
      </c>
      <c r="Q82" s="210" t="str">
        <f t="shared" si="8"/>
        <v>8</v>
      </c>
      <c r="R82" s="219">
        <f t="shared" si="9"/>
        <v>24</v>
      </c>
      <c r="S82" s="218">
        <v>42.0</v>
      </c>
      <c r="T82" s="218">
        <v>30.0</v>
      </c>
      <c r="U82" s="218">
        <f t="shared" si="10"/>
        <v>72</v>
      </c>
      <c r="V82" s="210" t="str">
        <f t="shared" si="11"/>
        <v>8</v>
      </c>
      <c r="W82" s="219">
        <f t="shared" si="12"/>
        <v>8</v>
      </c>
      <c r="X82" s="218">
        <v>36.0</v>
      </c>
      <c r="Y82" s="218">
        <v>24.0</v>
      </c>
      <c r="Z82" s="218">
        <f t="shared" si="13"/>
        <v>60</v>
      </c>
      <c r="AA82" s="210" t="str">
        <f t="shared" si="14"/>
        <v>7</v>
      </c>
      <c r="AB82" s="219">
        <f t="shared" si="15"/>
        <v>7</v>
      </c>
      <c r="AC82" s="218">
        <v>33.0</v>
      </c>
      <c r="AD82" s="218">
        <v>35.0</v>
      </c>
      <c r="AE82" s="218">
        <f t="shared" si="16"/>
        <v>68</v>
      </c>
      <c r="AF82" s="210" t="str">
        <f t="shared" si="17"/>
        <v>7</v>
      </c>
      <c r="AG82" s="219">
        <f t="shared" si="18"/>
        <v>7</v>
      </c>
      <c r="AH82" s="218">
        <v>43.0</v>
      </c>
      <c r="AI82" s="218">
        <v>27.0</v>
      </c>
      <c r="AJ82" s="218">
        <f t="shared" si="19"/>
        <v>70</v>
      </c>
      <c r="AK82" s="210" t="str">
        <f t="shared" si="33"/>
        <v>8</v>
      </c>
      <c r="AL82" s="219">
        <f t="shared" si="21"/>
        <v>24</v>
      </c>
      <c r="AM82" s="218">
        <v>50.0</v>
      </c>
      <c r="AN82" s="218">
        <v>37.0</v>
      </c>
      <c r="AO82" s="218">
        <f t="shared" si="22"/>
        <v>87</v>
      </c>
      <c r="AP82" s="210" t="str">
        <f t="shared" si="23"/>
        <v>9</v>
      </c>
      <c r="AQ82" s="220">
        <f t="shared" si="24"/>
        <v>27</v>
      </c>
      <c r="AR82" s="221">
        <f t="shared" si="25"/>
        <v>578</v>
      </c>
      <c r="AS82" s="222">
        <f t="shared" si="26"/>
        <v>72.25</v>
      </c>
      <c r="AT82" s="214">
        <f t="shared" si="27"/>
        <v>157</v>
      </c>
      <c r="AU82" s="223">
        <f t="shared" si="28"/>
        <v>7.85</v>
      </c>
      <c r="AV82" s="225" t="str">
        <f t="shared" si="29"/>
        <v>PASS</v>
      </c>
      <c r="AW82" s="225" t="str">
        <f t="shared" si="30"/>
        <v>FCD</v>
      </c>
      <c r="AX82" s="225" t="str">
        <f t="shared" si="31"/>
        <v>FCD</v>
      </c>
    </row>
    <row r="83" ht="15.75" customHeight="1">
      <c r="A83" s="27">
        <v>79.0</v>
      </c>
      <c r="B83" s="204" t="s">
        <v>381</v>
      </c>
      <c r="C83" s="205" t="s">
        <v>382</v>
      </c>
      <c r="D83" s="216">
        <v>50.0</v>
      </c>
      <c r="E83" s="218">
        <v>39.0</v>
      </c>
      <c r="F83" s="218">
        <f t="shared" si="1"/>
        <v>89</v>
      </c>
      <c r="G83" s="208" t="str">
        <f t="shared" si="35"/>
        <v>9</v>
      </c>
      <c r="H83" s="219">
        <f t="shared" si="3"/>
        <v>36</v>
      </c>
      <c r="I83" s="218">
        <v>46.0</v>
      </c>
      <c r="J83" s="218">
        <v>44.0</v>
      </c>
      <c r="K83" s="218">
        <f t="shared" si="4"/>
        <v>90</v>
      </c>
      <c r="L83" s="210" t="str">
        <f t="shared" si="34"/>
        <v>10</v>
      </c>
      <c r="M83" s="219">
        <f t="shared" si="6"/>
        <v>40</v>
      </c>
      <c r="N83" s="218">
        <v>50.0</v>
      </c>
      <c r="O83" s="218">
        <v>34.0</v>
      </c>
      <c r="P83" s="218">
        <f t="shared" si="7"/>
        <v>84</v>
      </c>
      <c r="Q83" s="210" t="str">
        <f t="shared" si="8"/>
        <v>9</v>
      </c>
      <c r="R83" s="219">
        <f t="shared" si="9"/>
        <v>27</v>
      </c>
      <c r="S83" s="218">
        <v>45.0</v>
      </c>
      <c r="T83" s="218">
        <v>34.0</v>
      </c>
      <c r="U83" s="218">
        <f t="shared" si="10"/>
        <v>79</v>
      </c>
      <c r="V83" s="210" t="str">
        <f t="shared" si="11"/>
        <v>8</v>
      </c>
      <c r="W83" s="219">
        <f t="shared" si="12"/>
        <v>8</v>
      </c>
      <c r="X83" s="218">
        <v>44.0</v>
      </c>
      <c r="Y83" s="218">
        <v>31.0</v>
      </c>
      <c r="Z83" s="218">
        <f t="shared" si="13"/>
        <v>75</v>
      </c>
      <c r="AA83" s="210" t="str">
        <f t="shared" si="14"/>
        <v>8</v>
      </c>
      <c r="AB83" s="219">
        <f t="shared" si="15"/>
        <v>8</v>
      </c>
      <c r="AC83" s="218">
        <v>37.0</v>
      </c>
      <c r="AD83" s="218">
        <v>37.0</v>
      </c>
      <c r="AE83" s="218">
        <f t="shared" si="16"/>
        <v>74</v>
      </c>
      <c r="AF83" s="210" t="str">
        <f t="shared" si="17"/>
        <v>8</v>
      </c>
      <c r="AG83" s="219">
        <f t="shared" si="18"/>
        <v>8</v>
      </c>
      <c r="AH83" s="218">
        <v>48.0</v>
      </c>
      <c r="AI83" s="218">
        <v>33.0</v>
      </c>
      <c r="AJ83" s="218">
        <f t="shared" si="19"/>
        <v>81</v>
      </c>
      <c r="AK83" s="210" t="str">
        <f t="shared" si="33"/>
        <v>9</v>
      </c>
      <c r="AL83" s="219">
        <f t="shared" si="21"/>
        <v>27</v>
      </c>
      <c r="AM83" s="218">
        <v>50.0</v>
      </c>
      <c r="AN83" s="218">
        <v>40.0</v>
      </c>
      <c r="AO83" s="218">
        <f t="shared" si="22"/>
        <v>90</v>
      </c>
      <c r="AP83" s="210" t="str">
        <f t="shared" si="23"/>
        <v>10</v>
      </c>
      <c r="AQ83" s="220">
        <f t="shared" si="24"/>
        <v>30</v>
      </c>
      <c r="AR83" s="221">
        <f t="shared" si="25"/>
        <v>662</v>
      </c>
      <c r="AS83" s="222">
        <f t="shared" si="26"/>
        <v>82.75</v>
      </c>
      <c r="AT83" s="214">
        <f t="shared" si="27"/>
        <v>184</v>
      </c>
      <c r="AU83" s="223">
        <f t="shared" si="28"/>
        <v>9.2</v>
      </c>
      <c r="AV83" s="225" t="str">
        <f t="shared" si="29"/>
        <v>PASS</v>
      </c>
      <c r="AW83" s="225" t="str">
        <f t="shared" si="30"/>
        <v>FCD</v>
      </c>
      <c r="AX83" s="225" t="str">
        <f t="shared" si="31"/>
        <v>FCD</v>
      </c>
    </row>
    <row r="84" ht="15.75" customHeight="1">
      <c r="A84" s="27">
        <v>80.0</v>
      </c>
      <c r="B84" s="204" t="s">
        <v>383</v>
      </c>
      <c r="C84" s="205" t="s">
        <v>384</v>
      </c>
      <c r="D84" s="216">
        <v>41.0</v>
      </c>
      <c r="E84" s="218">
        <v>18.0</v>
      </c>
      <c r="F84" s="218">
        <f t="shared" si="1"/>
        <v>59</v>
      </c>
      <c r="G84" s="208" t="str">
        <f t="shared" si="35"/>
        <v>6</v>
      </c>
      <c r="H84" s="219">
        <f t="shared" si="3"/>
        <v>24</v>
      </c>
      <c r="I84" s="218">
        <v>32.0</v>
      </c>
      <c r="J84" s="218">
        <v>18.0</v>
      </c>
      <c r="K84" s="218">
        <f t="shared" si="4"/>
        <v>50</v>
      </c>
      <c r="L84" s="210" t="str">
        <f t="shared" si="34"/>
        <v>5</v>
      </c>
      <c r="M84" s="219">
        <f t="shared" si="6"/>
        <v>20</v>
      </c>
      <c r="N84" s="218">
        <v>40.0</v>
      </c>
      <c r="O84" s="218">
        <v>25.0</v>
      </c>
      <c r="P84" s="218">
        <f t="shared" si="7"/>
        <v>65</v>
      </c>
      <c r="Q84" s="210" t="str">
        <f t="shared" si="8"/>
        <v>7</v>
      </c>
      <c r="R84" s="219">
        <f t="shared" si="9"/>
        <v>21</v>
      </c>
      <c r="S84" s="218">
        <v>40.0</v>
      </c>
      <c r="T84" s="218">
        <v>25.0</v>
      </c>
      <c r="U84" s="218">
        <f t="shared" si="10"/>
        <v>65</v>
      </c>
      <c r="V84" s="210" t="str">
        <f t="shared" si="11"/>
        <v>7</v>
      </c>
      <c r="W84" s="219">
        <f t="shared" si="12"/>
        <v>7</v>
      </c>
      <c r="X84" s="218">
        <v>38.0</v>
      </c>
      <c r="Y84" s="218">
        <v>19.0</v>
      </c>
      <c r="Z84" s="218">
        <f t="shared" si="13"/>
        <v>57</v>
      </c>
      <c r="AA84" s="210" t="str">
        <f t="shared" si="14"/>
        <v>6</v>
      </c>
      <c r="AB84" s="219">
        <f t="shared" si="15"/>
        <v>6</v>
      </c>
      <c r="AC84" s="218">
        <v>28.0</v>
      </c>
      <c r="AD84" s="218">
        <v>25.0</v>
      </c>
      <c r="AE84" s="218">
        <f t="shared" si="16"/>
        <v>53</v>
      </c>
      <c r="AF84" s="210" t="str">
        <f t="shared" si="17"/>
        <v>5</v>
      </c>
      <c r="AG84" s="219">
        <f t="shared" si="18"/>
        <v>5</v>
      </c>
      <c r="AH84" s="218">
        <v>44.0</v>
      </c>
      <c r="AI84" s="218">
        <v>23.0</v>
      </c>
      <c r="AJ84" s="218">
        <f t="shared" si="19"/>
        <v>67</v>
      </c>
      <c r="AK84" s="210" t="str">
        <f t="shared" si="33"/>
        <v>7</v>
      </c>
      <c r="AL84" s="219">
        <f t="shared" si="21"/>
        <v>21</v>
      </c>
      <c r="AM84" s="218">
        <v>40.0</v>
      </c>
      <c r="AN84" s="218">
        <v>21.0</v>
      </c>
      <c r="AO84" s="218">
        <f t="shared" si="22"/>
        <v>61</v>
      </c>
      <c r="AP84" s="210" t="str">
        <f t="shared" si="23"/>
        <v>7</v>
      </c>
      <c r="AQ84" s="220">
        <f t="shared" si="24"/>
        <v>21</v>
      </c>
      <c r="AR84" s="221">
        <f t="shared" si="25"/>
        <v>477</v>
      </c>
      <c r="AS84" s="222">
        <f t="shared" si="26"/>
        <v>59.63</v>
      </c>
      <c r="AT84" s="214">
        <f t="shared" si="27"/>
        <v>125</v>
      </c>
      <c r="AU84" s="223">
        <f t="shared" si="28"/>
        <v>6.25</v>
      </c>
      <c r="AV84" s="225" t="str">
        <f t="shared" si="29"/>
        <v>PASS</v>
      </c>
      <c r="AW84" s="225" t="str">
        <f t="shared" si="30"/>
        <v>SC</v>
      </c>
      <c r="AX84" s="225" t="str">
        <f t="shared" si="31"/>
        <v>SC</v>
      </c>
    </row>
    <row r="85" ht="15.75" customHeight="1">
      <c r="A85" s="27">
        <v>81.0</v>
      </c>
      <c r="B85" s="204" t="s">
        <v>385</v>
      </c>
      <c r="C85" s="226" t="s">
        <v>386</v>
      </c>
      <c r="D85" s="216">
        <v>48.0</v>
      </c>
      <c r="E85" s="218">
        <v>36.0</v>
      </c>
      <c r="F85" s="218">
        <f t="shared" si="1"/>
        <v>84</v>
      </c>
      <c r="G85" s="208" t="str">
        <f t="shared" si="35"/>
        <v>9</v>
      </c>
      <c r="H85" s="219">
        <f t="shared" si="3"/>
        <v>36</v>
      </c>
      <c r="I85" s="218">
        <v>43.0</v>
      </c>
      <c r="J85" s="218">
        <v>44.0</v>
      </c>
      <c r="K85" s="218">
        <f t="shared" si="4"/>
        <v>87</v>
      </c>
      <c r="L85" s="210" t="str">
        <f t="shared" si="34"/>
        <v>9</v>
      </c>
      <c r="M85" s="219">
        <f t="shared" si="6"/>
        <v>36</v>
      </c>
      <c r="N85" s="218">
        <v>48.0</v>
      </c>
      <c r="O85" s="218">
        <v>42.0</v>
      </c>
      <c r="P85" s="218">
        <f t="shared" si="7"/>
        <v>90</v>
      </c>
      <c r="Q85" s="210" t="str">
        <f t="shared" si="8"/>
        <v>10</v>
      </c>
      <c r="R85" s="219">
        <f t="shared" si="9"/>
        <v>30</v>
      </c>
      <c r="S85" s="218">
        <v>45.0</v>
      </c>
      <c r="T85" s="218">
        <v>34.0</v>
      </c>
      <c r="U85" s="218">
        <f t="shared" si="10"/>
        <v>79</v>
      </c>
      <c r="V85" s="210" t="str">
        <f t="shared" si="11"/>
        <v>8</v>
      </c>
      <c r="W85" s="219">
        <f t="shared" si="12"/>
        <v>8</v>
      </c>
      <c r="X85" s="218">
        <v>40.0</v>
      </c>
      <c r="Y85" s="218">
        <v>32.0</v>
      </c>
      <c r="Z85" s="218">
        <f t="shared" si="13"/>
        <v>72</v>
      </c>
      <c r="AA85" s="210" t="str">
        <f t="shared" si="14"/>
        <v>8</v>
      </c>
      <c r="AB85" s="219">
        <f t="shared" si="15"/>
        <v>8</v>
      </c>
      <c r="AC85" s="218">
        <v>32.0</v>
      </c>
      <c r="AD85" s="218">
        <v>35.0</v>
      </c>
      <c r="AE85" s="218">
        <f t="shared" si="16"/>
        <v>67</v>
      </c>
      <c r="AF85" s="210" t="str">
        <f t="shared" si="17"/>
        <v>7</v>
      </c>
      <c r="AG85" s="219">
        <f t="shared" si="18"/>
        <v>7</v>
      </c>
      <c r="AH85" s="218">
        <v>49.0</v>
      </c>
      <c r="AI85" s="218">
        <v>39.0</v>
      </c>
      <c r="AJ85" s="218">
        <f t="shared" si="19"/>
        <v>88</v>
      </c>
      <c r="AK85" s="210" t="str">
        <f t="shared" si="33"/>
        <v>9</v>
      </c>
      <c r="AL85" s="219">
        <f t="shared" si="21"/>
        <v>27</v>
      </c>
      <c r="AM85" s="218">
        <v>50.0</v>
      </c>
      <c r="AN85" s="218">
        <v>40.0</v>
      </c>
      <c r="AO85" s="218">
        <f t="shared" si="22"/>
        <v>90</v>
      </c>
      <c r="AP85" s="210" t="str">
        <f t="shared" si="23"/>
        <v>10</v>
      </c>
      <c r="AQ85" s="220">
        <f t="shared" si="24"/>
        <v>30</v>
      </c>
      <c r="AR85" s="221">
        <f t="shared" si="25"/>
        <v>657</v>
      </c>
      <c r="AS85" s="222">
        <f t="shared" si="26"/>
        <v>82.13</v>
      </c>
      <c r="AT85" s="214">
        <f t="shared" si="27"/>
        <v>182</v>
      </c>
      <c r="AU85" s="223">
        <f t="shared" si="28"/>
        <v>9.1</v>
      </c>
      <c r="AV85" s="225" t="str">
        <f t="shared" si="29"/>
        <v>PASS</v>
      </c>
      <c r="AW85" s="225" t="str">
        <f t="shared" si="30"/>
        <v>FCD</v>
      </c>
      <c r="AX85" s="225" t="str">
        <f t="shared" si="31"/>
        <v>FCD</v>
      </c>
    </row>
    <row r="86" ht="15.75" customHeight="1">
      <c r="A86" s="27">
        <v>82.0</v>
      </c>
      <c r="B86" s="204" t="s">
        <v>387</v>
      </c>
      <c r="C86" s="205" t="s">
        <v>388</v>
      </c>
      <c r="D86" s="216">
        <v>50.0</v>
      </c>
      <c r="E86" s="218">
        <v>19.0</v>
      </c>
      <c r="F86" s="218">
        <f t="shared" si="1"/>
        <v>69</v>
      </c>
      <c r="G86" s="208" t="str">
        <f t="shared" si="35"/>
        <v>7</v>
      </c>
      <c r="H86" s="219">
        <f t="shared" si="3"/>
        <v>28</v>
      </c>
      <c r="I86" s="218">
        <v>46.0</v>
      </c>
      <c r="J86" s="218">
        <v>31.0</v>
      </c>
      <c r="K86" s="218">
        <f t="shared" si="4"/>
        <v>77</v>
      </c>
      <c r="L86" s="210" t="str">
        <f t="shared" si="34"/>
        <v>8</v>
      </c>
      <c r="M86" s="219">
        <f t="shared" si="6"/>
        <v>32</v>
      </c>
      <c r="N86" s="218">
        <v>50.0</v>
      </c>
      <c r="O86" s="218">
        <v>35.0</v>
      </c>
      <c r="P86" s="218">
        <f t="shared" si="7"/>
        <v>85</v>
      </c>
      <c r="Q86" s="210" t="str">
        <f t="shared" si="8"/>
        <v>9</v>
      </c>
      <c r="R86" s="219">
        <f t="shared" si="9"/>
        <v>27</v>
      </c>
      <c r="S86" s="218">
        <v>50.0</v>
      </c>
      <c r="T86" s="218">
        <v>42.0</v>
      </c>
      <c r="U86" s="218">
        <f t="shared" si="10"/>
        <v>92</v>
      </c>
      <c r="V86" s="210" t="str">
        <f t="shared" si="11"/>
        <v>10</v>
      </c>
      <c r="W86" s="219">
        <f t="shared" si="12"/>
        <v>10</v>
      </c>
      <c r="X86" s="218">
        <v>45.0</v>
      </c>
      <c r="Y86" s="218">
        <v>34.0</v>
      </c>
      <c r="Z86" s="218">
        <f t="shared" si="13"/>
        <v>79</v>
      </c>
      <c r="AA86" s="210" t="str">
        <f t="shared" si="14"/>
        <v>8</v>
      </c>
      <c r="AB86" s="219">
        <f t="shared" si="15"/>
        <v>8</v>
      </c>
      <c r="AC86" s="218">
        <v>40.0</v>
      </c>
      <c r="AD86" s="218">
        <v>39.0</v>
      </c>
      <c r="AE86" s="218">
        <f t="shared" si="16"/>
        <v>79</v>
      </c>
      <c r="AF86" s="210" t="str">
        <f t="shared" si="17"/>
        <v>8</v>
      </c>
      <c r="AG86" s="219">
        <f t="shared" si="18"/>
        <v>8</v>
      </c>
      <c r="AH86" s="218">
        <v>47.0</v>
      </c>
      <c r="AI86" s="218">
        <v>44.0</v>
      </c>
      <c r="AJ86" s="218">
        <f t="shared" si="19"/>
        <v>91</v>
      </c>
      <c r="AK86" s="210" t="str">
        <f t="shared" si="33"/>
        <v>10</v>
      </c>
      <c r="AL86" s="219">
        <f t="shared" si="21"/>
        <v>30</v>
      </c>
      <c r="AM86" s="218">
        <v>45.0</v>
      </c>
      <c r="AN86" s="218">
        <v>27.0</v>
      </c>
      <c r="AO86" s="218">
        <f t="shared" si="22"/>
        <v>72</v>
      </c>
      <c r="AP86" s="210" t="str">
        <f t="shared" si="23"/>
        <v>8</v>
      </c>
      <c r="AQ86" s="220">
        <f t="shared" si="24"/>
        <v>24</v>
      </c>
      <c r="AR86" s="221">
        <f t="shared" si="25"/>
        <v>644</v>
      </c>
      <c r="AS86" s="222">
        <f t="shared" si="26"/>
        <v>80.5</v>
      </c>
      <c r="AT86" s="214">
        <f t="shared" si="27"/>
        <v>167</v>
      </c>
      <c r="AU86" s="223">
        <f t="shared" si="28"/>
        <v>8.35</v>
      </c>
      <c r="AV86" s="225" t="str">
        <f t="shared" si="29"/>
        <v>PASS</v>
      </c>
      <c r="AW86" s="225" t="str">
        <f t="shared" si="30"/>
        <v>FCD</v>
      </c>
      <c r="AX86" s="225" t="str">
        <f t="shared" si="31"/>
        <v>FCD</v>
      </c>
    </row>
    <row r="87" ht="15.75" customHeight="1">
      <c r="A87" s="27">
        <v>83.0</v>
      </c>
      <c r="B87" s="204" t="s">
        <v>389</v>
      </c>
      <c r="C87" s="205" t="s">
        <v>390</v>
      </c>
      <c r="D87" s="216">
        <v>43.0</v>
      </c>
      <c r="E87" s="218">
        <v>18.0</v>
      </c>
      <c r="F87" s="218">
        <f t="shared" si="1"/>
        <v>61</v>
      </c>
      <c r="G87" s="208" t="str">
        <f t="shared" si="35"/>
        <v>7</v>
      </c>
      <c r="H87" s="219">
        <f t="shared" si="3"/>
        <v>28</v>
      </c>
      <c r="I87" s="218">
        <v>42.0</v>
      </c>
      <c r="J87" s="218">
        <v>33.0</v>
      </c>
      <c r="K87" s="218">
        <f t="shared" si="4"/>
        <v>75</v>
      </c>
      <c r="L87" s="210" t="str">
        <f t="shared" si="34"/>
        <v>8</v>
      </c>
      <c r="M87" s="219">
        <f t="shared" si="6"/>
        <v>32</v>
      </c>
      <c r="N87" s="218">
        <v>43.0</v>
      </c>
      <c r="O87" s="218">
        <v>26.0</v>
      </c>
      <c r="P87" s="218">
        <f t="shared" si="7"/>
        <v>69</v>
      </c>
      <c r="Q87" s="210" t="str">
        <f t="shared" si="8"/>
        <v>7</v>
      </c>
      <c r="R87" s="219">
        <f t="shared" si="9"/>
        <v>21</v>
      </c>
      <c r="S87" s="218">
        <v>40.0</v>
      </c>
      <c r="T87" s="218">
        <v>27.0</v>
      </c>
      <c r="U87" s="218">
        <f t="shared" si="10"/>
        <v>67</v>
      </c>
      <c r="V87" s="210" t="str">
        <f t="shared" si="11"/>
        <v>7</v>
      </c>
      <c r="W87" s="219">
        <f t="shared" si="12"/>
        <v>7</v>
      </c>
      <c r="X87" s="218">
        <v>38.0</v>
      </c>
      <c r="Y87" s="218">
        <v>27.0</v>
      </c>
      <c r="Z87" s="218">
        <f t="shared" si="13"/>
        <v>65</v>
      </c>
      <c r="AA87" s="210" t="str">
        <f t="shared" si="14"/>
        <v>7</v>
      </c>
      <c r="AB87" s="219">
        <f t="shared" si="15"/>
        <v>7</v>
      </c>
      <c r="AC87" s="218">
        <v>33.0</v>
      </c>
      <c r="AD87" s="218">
        <v>38.0</v>
      </c>
      <c r="AE87" s="218">
        <f t="shared" si="16"/>
        <v>71</v>
      </c>
      <c r="AF87" s="210" t="str">
        <f t="shared" si="17"/>
        <v>8</v>
      </c>
      <c r="AG87" s="219">
        <f t="shared" si="18"/>
        <v>8</v>
      </c>
      <c r="AH87" s="218">
        <v>48.0</v>
      </c>
      <c r="AI87" s="218">
        <v>49.0</v>
      </c>
      <c r="AJ87" s="218">
        <f t="shared" si="19"/>
        <v>97</v>
      </c>
      <c r="AK87" s="210" t="str">
        <f t="shared" si="33"/>
        <v>10</v>
      </c>
      <c r="AL87" s="219">
        <f t="shared" si="21"/>
        <v>30</v>
      </c>
      <c r="AM87" s="218">
        <v>47.0</v>
      </c>
      <c r="AN87" s="218">
        <v>40.0</v>
      </c>
      <c r="AO87" s="218">
        <f t="shared" si="22"/>
        <v>87</v>
      </c>
      <c r="AP87" s="210" t="str">
        <f t="shared" si="23"/>
        <v>9</v>
      </c>
      <c r="AQ87" s="220">
        <f t="shared" si="24"/>
        <v>27</v>
      </c>
      <c r="AR87" s="221">
        <f t="shared" si="25"/>
        <v>592</v>
      </c>
      <c r="AS87" s="222">
        <f t="shared" si="26"/>
        <v>74</v>
      </c>
      <c r="AT87" s="214">
        <f t="shared" si="27"/>
        <v>160</v>
      </c>
      <c r="AU87" s="223">
        <f t="shared" si="28"/>
        <v>8</v>
      </c>
      <c r="AV87" s="225" t="str">
        <f t="shared" si="29"/>
        <v>PASS</v>
      </c>
      <c r="AW87" s="225" t="str">
        <f t="shared" si="30"/>
        <v>FCD</v>
      </c>
      <c r="AX87" s="225" t="str">
        <f t="shared" si="31"/>
        <v>FCD</v>
      </c>
    </row>
    <row r="88" ht="15.75" customHeight="1">
      <c r="A88" s="27">
        <v>84.0</v>
      </c>
      <c r="B88" s="204" t="s">
        <v>391</v>
      </c>
      <c r="C88" s="205" t="s">
        <v>392</v>
      </c>
      <c r="D88" s="216">
        <v>42.0</v>
      </c>
      <c r="E88" s="218">
        <v>28.0</v>
      </c>
      <c r="F88" s="218">
        <f t="shared" si="1"/>
        <v>70</v>
      </c>
      <c r="G88" s="208" t="str">
        <f t="shared" si="35"/>
        <v>8</v>
      </c>
      <c r="H88" s="219">
        <f t="shared" si="3"/>
        <v>32</v>
      </c>
      <c r="I88" s="218">
        <v>30.0</v>
      </c>
      <c r="J88" s="218">
        <v>18.0</v>
      </c>
      <c r="K88" s="218">
        <f t="shared" si="4"/>
        <v>48</v>
      </c>
      <c r="L88" s="210" t="str">
        <f t="shared" si="34"/>
        <v>4</v>
      </c>
      <c r="M88" s="219">
        <f t="shared" si="6"/>
        <v>16</v>
      </c>
      <c r="N88" s="218">
        <v>41.0</v>
      </c>
      <c r="O88" s="218">
        <v>18.0</v>
      </c>
      <c r="P88" s="218">
        <f t="shared" si="7"/>
        <v>59</v>
      </c>
      <c r="Q88" s="210" t="str">
        <f t="shared" si="8"/>
        <v>6</v>
      </c>
      <c r="R88" s="219">
        <f t="shared" si="9"/>
        <v>18</v>
      </c>
      <c r="S88" s="218">
        <v>42.0</v>
      </c>
      <c r="T88" s="218">
        <v>35.0</v>
      </c>
      <c r="U88" s="218">
        <f t="shared" si="10"/>
        <v>77</v>
      </c>
      <c r="V88" s="210" t="str">
        <f t="shared" si="11"/>
        <v>8</v>
      </c>
      <c r="W88" s="219">
        <f t="shared" si="12"/>
        <v>8</v>
      </c>
      <c r="X88" s="218">
        <v>38.0</v>
      </c>
      <c r="Y88" s="218">
        <v>29.0</v>
      </c>
      <c r="Z88" s="218">
        <f t="shared" si="13"/>
        <v>67</v>
      </c>
      <c r="AA88" s="210" t="str">
        <f t="shared" si="14"/>
        <v>7</v>
      </c>
      <c r="AB88" s="219">
        <f t="shared" si="15"/>
        <v>7</v>
      </c>
      <c r="AC88" s="218">
        <v>27.0</v>
      </c>
      <c r="AD88" s="218">
        <v>33.0</v>
      </c>
      <c r="AE88" s="218">
        <f t="shared" si="16"/>
        <v>60</v>
      </c>
      <c r="AF88" s="210" t="str">
        <f t="shared" si="17"/>
        <v>7</v>
      </c>
      <c r="AG88" s="219">
        <f t="shared" si="18"/>
        <v>7</v>
      </c>
      <c r="AH88" s="218">
        <v>38.0</v>
      </c>
      <c r="AI88" s="218">
        <v>34.0</v>
      </c>
      <c r="AJ88" s="218">
        <f t="shared" si="19"/>
        <v>72</v>
      </c>
      <c r="AK88" s="210" t="str">
        <f t="shared" si="33"/>
        <v>8</v>
      </c>
      <c r="AL88" s="219">
        <f t="shared" si="21"/>
        <v>24</v>
      </c>
      <c r="AM88" s="218">
        <v>45.0</v>
      </c>
      <c r="AN88" s="218">
        <v>18.0</v>
      </c>
      <c r="AO88" s="218">
        <f t="shared" si="22"/>
        <v>63</v>
      </c>
      <c r="AP88" s="210" t="str">
        <f t="shared" si="23"/>
        <v>7</v>
      </c>
      <c r="AQ88" s="220">
        <f t="shared" si="24"/>
        <v>21</v>
      </c>
      <c r="AR88" s="221">
        <f t="shared" si="25"/>
        <v>516</v>
      </c>
      <c r="AS88" s="222">
        <f t="shared" si="26"/>
        <v>64.5</v>
      </c>
      <c r="AT88" s="214">
        <f t="shared" si="27"/>
        <v>133</v>
      </c>
      <c r="AU88" s="223">
        <f t="shared" si="28"/>
        <v>6.65</v>
      </c>
      <c r="AV88" s="225" t="str">
        <f t="shared" si="29"/>
        <v>PASS</v>
      </c>
      <c r="AW88" s="225" t="str">
        <f t="shared" si="30"/>
        <v>FC</v>
      </c>
      <c r="AX88" s="225" t="str">
        <f t="shared" si="31"/>
        <v>FC</v>
      </c>
    </row>
    <row r="89" ht="15.75" customHeight="1">
      <c r="A89" s="27">
        <v>85.0</v>
      </c>
      <c r="B89" s="204" t="s">
        <v>393</v>
      </c>
      <c r="C89" s="205" t="s">
        <v>394</v>
      </c>
      <c r="D89" s="216">
        <v>50.0</v>
      </c>
      <c r="E89" s="218">
        <v>50.0</v>
      </c>
      <c r="F89" s="218">
        <f t="shared" si="1"/>
        <v>100</v>
      </c>
      <c r="G89" s="208" t="str">
        <f t="shared" si="35"/>
        <v>10</v>
      </c>
      <c r="H89" s="219">
        <f t="shared" si="3"/>
        <v>40</v>
      </c>
      <c r="I89" s="218">
        <v>50.0</v>
      </c>
      <c r="J89" s="218">
        <v>20.0</v>
      </c>
      <c r="K89" s="218">
        <f t="shared" si="4"/>
        <v>70</v>
      </c>
      <c r="L89" s="210" t="str">
        <f t="shared" si="34"/>
        <v>8</v>
      </c>
      <c r="M89" s="219">
        <f t="shared" si="6"/>
        <v>32</v>
      </c>
      <c r="N89" s="218">
        <v>50.0</v>
      </c>
      <c r="O89" s="218">
        <v>41.0</v>
      </c>
      <c r="P89" s="218">
        <f t="shared" si="7"/>
        <v>91</v>
      </c>
      <c r="Q89" s="210" t="str">
        <f t="shared" si="8"/>
        <v>10</v>
      </c>
      <c r="R89" s="219">
        <f t="shared" si="9"/>
        <v>30</v>
      </c>
      <c r="S89" s="218">
        <v>45.0</v>
      </c>
      <c r="T89" s="218">
        <v>30.0</v>
      </c>
      <c r="U89" s="218">
        <f t="shared" si="10"/>
        <v>75</v>
      </c>
      <c r="V89" s="210" t="str">
        <f t="shared" si="11"/>
        <v>8</v>
      </c>
      <c r="W89" s="219">
        <f t="shared" si="12"/>
        <v>8</v>
      </c>
      <c r="X89" s="218">
        <v>40.0</v>
      </c>
      <c r="Y89" s="218">
        <v>31.0</v>
      </c>
      <c r="Z89" s="218">
        <f t="shared" si="13"/>
        <v>71</v>
      </c>
      <c r="AA89" s="210" t="str">
        <f t="shared" si="14"/>
        <v>8</v>
      </c>
      <c r="AB89" s="219">
        <f t="shared" si="15"/>
        <v>8</v>
      </c>
      <c r="AC89" s="218">
        <v>35.0</v>
      </c>
      <c r="AD89" s="218">
        <v>41.0</v>
      </c>
      <c r="AE89" s="218">
        <f t="shared" si="16"/>
        <v>76</v>
      </c>
      <c r="AF89" s="210" t="str">
        <f t="shared" si="17"/>
        <v>8</v>
      </c>
      <c r="AG89" s="219">
        <f t="shared" si="18"/>
        <v>8</v>
      </c>
      <c r="AH89" s="218">
        <v>49.0</v>
      </c>
      <c r="AI89" s="218">
        <v>39.0</v>
      </c>
      <c r="AJ89" s="218">
        <f t="shared" si="19"/>
        <v>88</v>
      </c>
      <c r="AK89" s="210" t="str">
        <f t="shared" si="33"/>
        <v>9</v>
      </c>
      <c r="AL89" s="219">
        <f t="shared" si="21"/>
        <v>27</v>
      </c>
      <c r="AM89" s="218">
        <v>48.0</v>
      </c>
      <c r="AN89" s="218">
        <v>39.0</v>
      </c>
      <c r="AO89" s="218">
        <f t="shared" si="22"/>
        <v>87</v>
      </c>
      <c r="AP89" s="210" t="str">
        <f t="shared" si="23"/>
        <v>9</v>
      </c>
      <c r="AQ89" s="220">
        <f t="shared" si="24"/>
        <v>27</v>
      </c>
      <c r="AR89" s="221">
        <f t="shared" si="25"/>
        <v>658</v>
      </c>
      <c r="AS89" s="222">
        <f t="shared" si="26"/>
        <v>82.25</v>
      </c>
      <c r="AT89" s="214">
        <f t="shared" si="27"/>
        <v>180</v>
      </c>
      <c r="AU89" s="223">
        <f t="shared" si="28"/>
        <v>9</v>
      </c>
      <c r="AV89" s="225" t="str">
        <f t="shared" si="29"/>
        <v>PASS</v>
      </c>
      <c r="AW89" s="225" t="str">
        <f t="shared" si="30"/>
        <v>FCD</v>
      </c>
      <c r="AX89" s="225" t="str">
        <f t="shared" si="31"/>
        <v>FCD</v>
      </c>
    </row>
    <row r="90" ht="15.75" customHeight="1">
      <c r="A90" s="27">
        <v>86.0</v>
      </c>
      <c r="B90" s="204" t="s">
        <v>395</v>
      </c>
      <c r="C90" s="205" t="s">
        <v>396</v>
      </c>
      <c r="D90" s="216">
        <v>47.0</v>
      </c>
      <c r="E90" s="218">
        <v>44.0</v>
      </c>
      <c r="F90" s="218">
        <f t="shared" si="1"/>
        <v>91</v>
      </c>
      <c r="G90" s="208" t="str">
        <f t="shared" si="35"/>
        <v>10</v>
      </c>
      <c r="H90" s="219">
        <f t="shared" si="3"/>
        <v>40</v>
      </c>
      <c r="I90" s="218">
        <v>35.0</v>
      </c>
      <c r="J90" s="218">
        <v>25.0</v>
      </c>
      <c r="K90" s="218">
        <f t="shared" si="4"/>
        <v>60</v>
      </c>
      <c r="L90" s="210" t="str">
        <f t="shared" si="34"/>
        <v>7</v>
      </c>
      <c r="M90" s="219">
        <f t="shared" si="6"/>
        <v>28</v>
      </c>
      <c r="N90" s="218">
        <v>40.0</v>
      </c>
      <c r="O90" s="218">
        <v>31.0</v>
      </c>
      <c r="P90" s="218">
        <f t="shared" si="7"/>
        <v>71</v>
      </c>
      <c r="Q90" s="210" t="str">
        <f t="shared" si="8"/>
        <v>8</v>
      </c>
      <c r="R90" s="219">
        <f t="shared" si="9"/>
        <v>24</v>
      </c>
      <c r="S90" s="218">
        <v>43.0</v>
      </c>
      <c r="T90" s="218">
        <v>26.0</v>
      </c>
      <c r="U90" s="218">
        <f t="shared" si="10"/>
        <v>69</v>
      </c>
      <c r="V90" s="210" t="str">
        <f t="shared" si="11"/>
        <v>7</v>
      </c>
      <c r="W90" s="219">
        <f t="shared" si="12"/>
        <v>7</v>
      </c>
      <c r="X90" s="218">
        <v>38.0</v>
      </c>
      <c r="Y90" s="218">
        <v>20.0</v>
      </c>
      <c r="Z90" s="218">
        <f t="shared" si="13"/>
        <v>58</v>
      </c>
      <c r="AA90" s="210" t="str">
        <f t="shared" si="14"/>
        <v>6</v>
      </c>
      <c r="AB90" s="219">
        <f t="shared" si="15"/>
        <v>6</v>
      </c>
      <c r="AC90" s="218">
        <v>33.0</v>
      </c>
      <c r="AD90" s="218">
        <v>34.0</v>
      </c>
      <c r="AE90" s="218">
        <f t="shared" si="16"/>
        <v>67</v>
      </c>
      <c r="AF90" s="210" t="str">
        <f t="shared" si="17"/>
        <v>7</v>
      </c>
      <c r="AG90" s="219">
        <f t="shared" si="18"/>
        <v>7</v>
      </c>
      <c r="AH90" s="218">
        <v>48.0</v>
      </c>
      <c r="AI90" s="218">
        <v>29.0</v>
      </c>
      <c r="AJ90" s="218">
        <f t="shared" si="19"/>
        <v>77</v>
      </c>
      <c r="AK90" s="210" t="str">
        <f t="shared" si="33"/>
        <v>8</v>
      </c>
      <c r="AL90" s="219">
        <f t="shared" si="21"/>
        <v>24</v>
      </c>
      <c r="AM90" s="218">
        <v>45.0</v>
      </c>
      <c r="AN90" s="218">
        <v>40.0</v>
      </c>
      <c r="AO90" s="218">
        <f t="shared" si="22"/>
        <v>85</v>
      </c>
      <c r="AP90" s="210" t="str">
        <f t="shared" si="23"/>
        <v>9</v>
      </c>
      <c r="AQ90" s="220">
        <f t="shared" si="24"/>
        <v>27</v>
      </c>
      <c r="AR90" s="221">
        <f t="shared" si="25"/>
        <v>578</v>
      </c>
      <c r="AS90" s="222">
        <f t="shared" si="26"/>
        <v>72.25</v>
      </c>
      <c r="AT90" s="214">
        <f t="shared" si="27"/>
        <v>163</v>
      </c>
      <c r="AU90" s="223">
        <f t="shared" si="28"/>
        <v>8.15</v>
      </c>
      <c r="AV90" s="225" t="str">
        <f t="shared" si="29"/>
        <v>PASS</v>
      </c>
      <c r="AW90" s="225" t="str">
        <f t="shared" si="30"/>
        <v>FCD</v>
      </c>
      <c r="AX90" s="225" t="str">
        <f t="shared" si="31"/>
        <v>FCD</v>
      </c>
    </row>
    <row r="91" ht="15.75" customHeight="1">
      <c r="A91" s="27">
        <v>87.0</v>
      </c>
      <c r="B91" s="204" t="s">
        <v>397</v>
      </c>
      <c r="C91" s="205" t="s">
        <v>398</v>
      </c>
      <c r="D91" s="216">
        <v>41.0</v>
      </c>
      <c r="E91" s="218">
        <v>23.0</v>
      </c>
      <c r="F91" s="218">
        <f t="shared" si="1"/>
        <v>64</v>
      </c>
      <c r="G91" s="208" t="str">
        <f t="shared" si="35"/>
        <v>7</v>
      </c>
      <c r="H91" s="219">
        <f t="shared" si="3"/>
        <v>28</v>
      </c>
      <c r="I91" s="218">
        <v>36.0</v>
      </c>
      <c r="J91" s="218">
        <v>28.0</v>
      </c>
      <c r="K91" s="218">
        <f t="shared" si="4"/>
        <v>64</v>
      </c>
      <c r="L91" s="210" t="str">
        <f t="shared" si="34"/>
        <v>7</v>
      </c>
      <c r="M91" s="219">
        <f t="shared" si="6"/>
        <v>28</v>
      </c>
      <c r="N91" s="218">
        <v>32.0</v>
      </c>
      <c r="O91" s="218">
        <v>27.0</v>
      </c>
      <c r="P91" s="218">
        <f t="shared" si="7"/>
        <v>59</v>
      </c>
      <c r="Q91" s="210" t="str">
        <f t="shared" si="8"/>
        <v>6</v>
      </c>
      <c r="R91" s="219">
        <f t="shared" si="9"/>
        <v>18</v>
      </c>
      <c r="S91" s="218">
        <v>41.0</v>
      </c>
      <c r="T91" s="218">
        <v>27.0</v>
      </c>
      <c r="U91" s="218">
        <f t="shared" si="10"/>
        <v>68</v>
      </c>
      <c r="V91" s="210" t="str">
        <f t="shared" si="11"/>
        <v>7</v>
      </c>
      <c r="W91" s="219">
        <f t="shared" si="12"/>
        <v>7</v>
      </c>
      <c r="X91" s="218">
        <v>40.0</v>
      </c>
      <c r="Y91" s="218">
        <v>20.0</v>
      </c>
      <c r="Z91" s="218">
        <f t="shared" si="13"/>
        <v>60</v>
      </c>
      <c r="AA91" s="210" t="str">
        <f t="shared" si="14"/>
        <v>7</v>
      </c>
      <c r="AB91" s="219">
        <f t="shared" si="15"/>
        <v>7</v>
      </c>
      <c r="AC91" s="218">
        <v>32.0</v>
      </c>
      <c r="AD91" s="218">
        <v>18.0</v>
      </c>
      <c r="AE91" s="218">
        <f t="shared" si="16"/>
        <v>50</v>
      </c>
      <c r="AF91" s="210" t="str">
        <f t="shared" si="17"/>
        <v>5</v>
      </c>
      <c r="AG91" s="219">
        <f t="shared" si="18"/>
        <v>5</v>
      </c>
      <c r="AH91" s="218">
        <v>44.0</v>
      </c>
      <c r="AI91" s="218">
        <v>36.0</v>
      </c>
      <c r="AJ91" s="218">
        <f t="shared" si="19"/>
        <v>80</v>
      </c>
      <c r="AK91" s="210" t="str">
        <f t="shared" si="33"/>
        <v>9</v>
      </c>
      <c r="AL91" s="219">
        <f t="shared" si="21"/>
        <v>27</v>
      </c>
      <c r="AM91" s="218">
        <v>41.0</v>
      </c>
      <c r="AN91" s="218">
        <v>37.0</v>
      </c>
      <c r="AO91" s="218">
        <f t="shared" si="22"/>
        <v>78</v>
      </c>
      <c r="AP91" s="210" t="str">
        <f t="shared" si="23"/>
        <v>8</v>
      </c>
      <c r="AQ91" s="220">
        <f t="shared" si="24"/>
        <v>24</v>
      </c>
      <c r="AR91" s="221">
        <f t="shared" si="25"/>
        <v>523</v>
      </c>
      <c r="AS91" s="222">
        <f t="shared" si="26"/>
        <v>65.38</v>
      </c>
      <c r="AT91" s="214">
        <f t="shared" si="27"/>
        <v>144</v>
      </c>
      <c r="AU91" s="223">
        <f t="shared" si="28"/>
        <v>7.2</v>
      </c>
      <c r="AV91" s="225" t="str">
        <f t="shared" si="29"/>
        <v>PASS</v>
      </c>
      <c r="AW91" s="225" t="str">
        <f t="shared" si="30"/>
        <v>FC</v>
      </c>
      <c r="AX91" s="225" t="str">
        <f t="shared" si="31"/>
        <v>FC</v>
      </c>
    </row>
    <row r="92" ht="15.75" customHeight="1">
      <c r="A92" s="27">
        <v>88.0</v>
      </c>
      <c r="B92" s="204" t="s">
        <v>399</v>
      </c>
      <c r="C92" s="205" t="s">
        <v>400</v>
      </c>
      <c r="D92" s="216">
        <v>41.0</v>
      </c>
      <c r="E92" s="218">
        <v>18.0</v>
      </c>
      <c r="F92" s="218">
        <f t="shared" si="1"/>
        <v>59</v>
      </c>
      <c r="G92" s="208" t="str">
        <f t="shared" si="35"/>
        <v>6</v>
      </c>
      <c r="H92" s="219">
        <f t="shared" si="3"/>
        <v>24</v>
      </c>
      <c r="I92" s="218">
        <v>35.0</v>
      </c>
      <c r="J92" s="248">
        <v>21.0</v>
      </c>
      <c r="K92" s="218">
        <f t="shared" si="4"/>
        <v>56</v>
      </c>
      <c r="L92" s="210" t="str">
        <f t="shared" si="34"/>
        <v>6</v>
      </c>
      <c r="M92" s="219">
        <f t="shared" si="6"/>
        <v>24</v>
      </c>
      <c r="N92" s="218">
        <v>38.0</v>
      </c>
      <c r="O92" s="217">
        <v>26.0</v>
      </c>
      <c r="P92" s="218">
        <f t="shared" si="7"/>
        <v>64</v>
      </c>
      <c r="Q92" s="208" t="str">
        <f t="shared" si="8"/>
        <v>7</v>
      </c>
      <c r="R92" s="219">
        <f t="shared" si="9"/>
        <v>21</v>
      </c>
      <c r="S92" s="218">
        <v>42.0</v>
      </c>
      <c r="T92" s="218">
        <v>23.0</v>
      </c>
      <c r="U92" s="218">
        <f t="shared" si="10"/>
        <v>65</v>
      </c>
      <c r="V92" s="210" t="str">
        <f t="shared" si="11"/>
        <v>7</v>
      </c>
      <c r="W92" s="219">
        <f t="shared" si="12"/>
        <v>7</v>
      </c>
      <c r="X92" s="218">
        <v>32.0</v>
      </c>
      <c r="Y92" s="218">
        <v>21.0</v>
      </c>
      <c r="Z92" s="218">
        <f t="shared" si="13"/>
        <v>53</v>
      </c>
      <c r="AA92" s="210" t="str">
        <f t="shared" si="14"/>
        <v>5</v>
      </c>
      <c r="AB92" s="219">
        <f t="shared" si="15"/>
        <v>5</v>
      </c>
      <c r="AC92" s="218">
        <v>31.0</v>
      </c>
      <c r="AD92" s="218">
        <v>35.0</v>
      </c>
      <c r="AE92" s="218">
        <f t="shared" si="16"/>
        <v>66</v>
      </c>
      <c r="AF92" s="210" t="str">
        <f t="shared" si="17"/>
        <v>7</v>
      </c>
      <c r="AG92" s="219">
        <f t="shared" si="18"/>
        <v>7</v>
      </c>
      <c r="AH92" s="218">
        <v>44.0</v>
      </c>
      <c r="AI92" s="218">
        <v>30.0</v>
      </c>
      <c r="AJ92" s="218">
        <f t="shared" si="19"/>
        <v>74</v>
      </c>
      <c r="AK92" s="210" t="str">
        <f t="shared" si="33"/>
        <v>8</v>
      </c>
      <c r="AL92" s="219">
        <f t="shared" si="21"/>
        <v>24</v>
      </c>
      <c r="AM92" s="218">
        <v>43.0</v>
      </c>
      <c r="AN92" s="218">
        <v>24.0</v>
      </c>
      <c r="AO92" s="218">
        <f t="shared" si="22"/>
        <v>67</v>
      </c>
      <c r="AP92" s="210" t="str">
        <f t="shared" si="23"/>
        <v>7</v>
      </c>
      <c r="AQ92" s="220">
        <f t="shared" si="24"/>
        <v>21</v>
      </c>
      <c r="AR92" s="221">
        <f t="shared" si="25"/>
        <v>504</v>
      </c>
      <c r="AS92" s="222">
        <f t="shared" si="26"/>
        <v>63</v>
      </c>
      <c r="AT92" s="214">
        <f t="shared" si="27"/>
        <v>133</v>
      </c>
      <c r="AU92" s="223">
        <f t="shared" si="28"/>
        <v>6.65</v>
      </c>
      <c r="AV92" s="224" t="str">
        <f t="shared" si="29"/>
        <v>PASS</v>
      </c>
      <c r="AW92" s="225" t="str">
        <f t="shared" si="30"/>
        <v>FC</v>
      </c>
      <c r="AX92" s="225" t="str">
        <f t="shared" si="31"/>
        <v>FC</v>
      </c>
    </row>
    <row r="93" ht="15.75" customHeight="1">
      <c r="A93" s="27">
        <v>89.0</v>
      </c>
      <c r="B93" s="204" t="s">
        <v>401</v>
      </c>
      <c r="C93" s="205" t="s">
        <v>402</v>
      </c>
      <c r="D93" s="216">
        <v>44.0</v>
      </c>
      <c r="E93" s="218">
        <v>24.0</v>
      </c>
      <c r="F93" s="218">
        <f t="shared" si="1"/>
        <v>68</v>
      </c>
      <c r="G93" s="208" t="str">
        <f t="shared" si="35"/>
        <v>7</v>
      </c>
      <c r="H93" s="219">
        <f t="shared" si="3"/>
        <v>28</v>
      </c>
      <c r="I93" s="218">
        <v>38.0</v>
      </c>
      <c r="J93" s="218">
        <v>24.0</v>
      </c>
      <c r="K93" s="218">
        <f t="shared" si="4"/>
        <v>62</v>
      </c>
      <c r="L93" s="210" t="str">
        <f t="shared" si="34"/>
        <v>7</v>
      </c>
      <c r="M93" s="219">
        <f t="shared" si="6"/>
        <v>28</v>
      </c>
      <c r="N93" s="218">
        <v>42.0</v>
      </c>
      <c r="O93" s="218">
        <v>33.0</v>
      </c>
      <c r="P93" s="218">
        <f t="shared" si="7"/>
        <v>75</v>
      </c>
      <c r="Q93" s="210" t="str">
        <f t="shared" si="8"/>
        <v>8</v>
      </c>
      <c r="R93" s="219">
        <f t="shared" si="9"/>
        <v>24</v>
      </c>
      <c r="S93" s="218">
        <v>40.0</v>
      </c>
      <c r="T93" s="218">
        <v>25.0</v>
      </c>
      <c r="U93" s="218">
        <f t="shared" si="10"/>
        <v>65</v>
      </c>
      <c r="V93" s="210" t="str">
        <f t="shared" si="11"/>
        <v>7</v>
      </c>
      <c r="W93" s="219">
        <f t="shared" si="12"/>
        <v>7</v>
      </c>
      <c r="X93" s="218">
        <v>37.0</v>
      </c>
      <c r="Y93" s="218">
        <v>25.0</v>
      </c>
      <c r="Z93" s="218">
        <f t="shared" si="13"/>
        <v>62</v>
      </c>
      <c r="AA93" s="210" t="str">
        <f t="shared" si="14"/>
        <v>7</v>
      </c>
      <c r="AB93" s="219">
        <f t="shared" si="15"/>
        <v>7</v>
      </c>
      <c r="AC93" s="218">
        <v>29.0</v>
      </c>
      <c r="AD93" s="218">
        <v>27.0</v>
      </c>
      <c r="AE93" s="218">
        <f t="shared" si="16"/>
        <v>56</v>
      </c>
      <c r="AF93" s="210" t="str">
        <f t="shared" si="17"/>
        <v>6</v>
      </c>
      <c r="AG93" s="219">
        <f t="shared" si="18"/>
        <v>6</v>
      </c>
      <c r="AH93" s="218">
        <v>41.0</v>
      </c>
      <c r="AI93" s="218">
        <v>19.0</v>
      </c>
      <c r="AJ93" s="218">
        <f t="shared" si="19"/>
        <v>60</v>
      </c>
      <c r="AK93" s="210" t="str">
        <f t="shared" si="33"/>
        <v>7</v>
      </c>
      <c r="AL93" s="219">
        <f t="shared" si="21"/>
        <v>21</v>
      </c>
      <c r="AM93" s="218">
        <v>42.0</v>
      </c>
      <c r="AN93" s="218">
        <v>27.0</v>
      </c>
      <c r="AO93" s="218">
        <f t="shared" si="22"/>
        <v>69</v>
      </c>
      <c r="AP93" s="210" t="str">
        <f t="shared" si="23"/>
        <v>7</v>
      </c>
      <c r="AQ93" s="220">
        <f t="shared" si="24"/>
        <v>21</v>
      </c>
      <c r="AR93" s="221">
        <f t="shared" si="25"/>
        <v>517</v>
      </c>
      <c r="AS93" s="222">
        <f t="shared" si="26"/>
        <v>64.63</v>
      </c>
      <c r="AT93" s="214">
        <f t="shared" si="27"/>
        <v>142</v>
      </c>
      <c r="AU93" s="223">
        <f t="shared" si="28"/>
        <v>7.1</v>
      </c>
      <c r="AV93" s="225" t="str">
        <f t="shared" si="29"/>
        <v>PASS</v>
      </c>
      <c r="AW93" s="225" t="str">
        <f t="shared" si="30"/>
        <v>FC</v>
      </c>
      <c r="AX93" s="225" t="str">
        <f t="shared" si="31"/>
        <v>FC</v>
      </c>
    </row>
    <row r="94" ht="15.75" customHeight="1">
      <c r="A94" s="27">
        <v>90.0</v>
      </c>
      <c r="B94" s="204" t="s">
        <v>403</v>
      </c>
      <c r="C94" s="205" t="s">
        <v>404</v>
      </c>
      <c r="D94" s="216">
        <v>40.0</v>
      </c>
      <c r="E94" s="218">
        <v>18.0</v>
      </c>
      <c r="F94" s="218">
        <f t="shared" si="1"/>
        <v>58</v>
      </c>
      <c r="G94" s="208" t="str">
        <f t="shared" si="35"/>
        <v>6</v>
      </c>
      <c r="H94" s="219">
        <f t="shared" si="3"/>
        <v>24</v>
      </c>
      <c r="I94" s="218">
        <v>38.0</v>
      </c>
      <c r="J94" s="218">
        <v>19.0</v>
      </c>
      <c r="K94" s="218">
        <f t="shared" si="4"/>
        <v>57</v>
      </c>
      <c r="L94" s="210" t="str">
        <f t="shared" si="34"/>
        <v>6</v>
      </c>
      <c r="M94" s="219">
        <f t="shared" si="6"/>
        <v>24</v>
      </c>
      <c r="N94" s="218">
        <v>40.0</v>
      </c>
      <c r="O94" s="218">
        <v>19.0</v>
      </c>
      <c r="P94" s="218">
        <f t="shared" si="7"/>
        <v>59</v>
      </c>
      <c r="Q94" s="210" t="str">
        <f t="shared" si="8"/>
        <v>6</v>
      </c>
      <c r="R94" s="219">
        <f t="shared" si="9"/>
        <v>18</v>
      </c>
      <c r="S94" s="218">
        <v>42.0</v>
      </c>
      <c r="T94" s="218">
        <v>25.0</v>
      </c>
      <c r="U94" s="218">
        <f t="shared" si="10"/>
        <v>67</v>
      </c>
      <c r="V94" s="210" t="str">
        <f t="shared" si="11"/>
        <v>7</v>
      </c>
      <c r="W94" s="219">
        <f t="shared" si="12"/>
        <v>7</v>
      </c>
      <c r="X94" s="218">
        <v>35.0</v>
      </c>
      <c r="Y94" s="218">
        <v>20.0</v>
      </c>
      <c r="Z94" s="218">
        <f t="shared" si="13"/>
        <v>55</v>
      </c>
      <c r="AA94" s="210" t="str">
        <f t="shared" si="14"/>
        <v>6</v>
      </c>
      <c r="AB94" s="219">
        <f t="shared" si="15"/>
        <v>6</v>
      </c>
      <c r="AC94" s="218">
        <v>30.0</v>
      </c>
      <c r="AD94" s="218">
        <v>31.0</v>
      </c>
      <c r="AE94" s="218">
        <f t="shared" si="16"/>
        <v>61</v>
      </c>
      <c r="AF94" s="210" t="str">
        <f t="shared" si="17"/>
        <v>7</v>
      </c>
      <c r="AG94" s="219">
        <f t="shared" si="18"/>
        <v>7</v>
      </c>
      <c r="AH94" s="218">
        <v>47.0</v>
      </c>
      <c r="AI94" s="218">
        <v>26.0</v>
      </c>
      <c r="AJ94" s="218">
        <f t="shared" si="19"/>
        <v>73</v>
      </c>
      <c r="AK94" s="210" t="str">
        <f t="shared" si="33"/>
        <v>8</v>
      </c>
      <c r="AL94" s="219">
        <f t="shared" si="21"/>
        <v>24</v>
      </c>
      <c r="AM94" s="218">
        <v>44.0</v>
      </c>
      <c r="AN94" s="218">
        <v>30.0</v>
      </c>
      <c r="AO94" s="218">
        <f t="shared" si="22"/>
        <v>74</v>
      </c>
      <c r="AP94" s="210" t="str">
        <f t="shared" si="23"/>
        <v>8</v>
      </c>
      <c r="AQ94" s="220">
        <f t="shared" si="24"/>
        <v>24</v>
      </c>
      <c r="AR94" s="221">
        <f t="shared" si="25"/>
        <v>504</v>
      </c>
      <c r="AS94" s="222">
        <f t="shared" si="26"/>
        <v>63</v>
      </c>
      <c r="AT94" s="214">
        <f t="shared" si="27"/>
        <v>134</v>
      </c>
      <c r="AU94" s="223">
        <f t="shared" si="28"/>
        <v>6.7</v>
      </c>
      <c r="AV94" s="225" t="str">
        <f t="shared" si="29"/>
        <v>PASS</v>
      </c>
      <c r="AW94" s="225" t="str">
        <f t="shared" si="30"/>
        <v>FC</v>
      </c>
      <c r="AX94" s="225" t="str">
        <f t="shared" si="31"/>
        <v>FC</v>
      </c>
    </row>
    <row r="95" ht="15.75" customHeight="1">
      <c r="A95" s="27">
        <v>91.0</v>
      </c>
      <c r="B95" s="204" t="s">
        <v>405</v>
      </c>
      <c r="C95" s="205" t="s">
        <v>406</v>
      </c>
      <c r="D95" s="216">
        <v>42.0</v>
      </c>
      <c r="E95" s="218">
        <v>27.0</v>
      </c>
      <c r="F95" s="218">
        <f t="shared" si="1"/>
        <v>69</v>
      </c>
      <c r="G95" s="208" t="str">
        <f t="shared" si="35"/>
        <v>7</v>
      </c>
      <c r="H95" s="219">
        <f t="shared" si="3"/>
        <v>28</v>
      </c>
      <c r="I95" s="218">
        <v>35.0</v>
      </c>
      <c r="J95" s="218">
        <v>18.0</v>
      </c>
      <c r="K95" s="218">
        <f t="shared" si="4"/>
        <v>53</v>
      </c>
      <c r="L95" s="210" t="str">
        <f t="shared" si="34"/>
        <v>5</v>
      </c>
      <c r="M95" s="219">
        <f t="shared" si="6"/>
        <v>20</v>
      </c>
      <c r="N95" s="218">
        <v>43.0</v>
      </c>
      <c r="O95" s="218">
        <v>18.0</v>
      </c>
      <c r="P95" s="218">
        <f t="shared" si="7"/>
        <v>61</v>
      </c>
      <c r="Q95" s="210" t="str">
        <f t="shared" si="8"/>
        <v>7</v>
      </c>
      <c r="R95" s="219">
        <f t="shared" si="9"/>
        <v>21</v>
      </c>
      <c r="S95" s="218">
        <v>40.0</v>
      </c>
      <c r="T95" s="218">
        <v>26.0</v>
      </c>
      <c r="U95" s="218">
        <f t="shared" si="10"/>
        <v>66</v>
      </c>
      <c r="V95" s="210" t="str">
        <f t="shared" si="11"/>
        <v>7</v>
      </c>
      <c r="W95" s="219">
        <f t="shared" si="12"/>
        <v>7</v>
      </c>
      <c r="X95" s="218">
        <v>38.0</v>
      </c>
      <c r="Y95" s="218">
        <v>26.0</v>
      </c>
      <c r="Z95" s="218">
        <f t="shared" si="13"/>
        <v>64</v>
      </c>
      <c r="AA95" s="210" t="str">
        <f t="shared" si="14"/>
        <v>7</v>
      </c>
      <c r="AB95" s="219">
        <f t="shared" si="15"/>
        <v>7</v>
      </c>
      <c r="AC95" s="218">
        <v>27.0</v>
      </c>
      <c r="AD95" s="218">
        <v>36.0</v>
      </c>
      <c r="AE95" s="218">
        <f t="shared" si="16"/>
        <v>63</v>
      </c>
      <c r="AF95" s="210" t="str">
        <f t="shared" si="17"/>
        <v>7</v>
      </c>
      <c r="AG95" s="219">
        <f t="shared" si="18"/>
        <v>7</v>
      </c>
      <c r="AH95" s="218">
        <v>45.0</v>
      </c>
      <c r="AI95" s="218">
        <v>38.0</v>
      </c>
      <c r="AJ95" s="218">
        <f t="shared" si="19"/>
        <v>83</v>
      </c>
      <c r="AK95" s="210" t="str">
        <f t="shared" si="33"/>
        <v>9</v>
      </c>
      <c r="AL95" s="219">
        <f t="shared" si="21"/>
        <v>27</v>
      </c>
      <c r="AM95" s="218">
        <v>41.0</v>
      </c>
      <c r="AN95" s="218">
        <v>28.0</v>
      </c>
      <c r="AO95" s="218">
        <f t="shared" si="22"/>
        <v>69</v>
      </c>
      <c r="AP95" s="210" t="str">
        <f t="shared" si="23"/>
        <v>7</v>
      </c>
      <c r="AQ95" s="220">
        <f t="shared" si="24"/>
        <v>21</v>
      </c>
      <c r="AR95" s="221">
        <f t="shared" si="25"/>
        <v>528</v>
      </c>
      <c r="AS95" s="222">
        <f t="shared" si="26"/>
        <v>66</v>
      </c>
      <c r="AT95" s="214">
        <f t="shared" si="27"/>
        <v>138</v>
      </c>
      <c r="AU95" s="223">
        <f t="shared" si="28"/>
        <v>6.9</v>
      </c>
      <c r="AV95" s="225" t="str">
        <f t="shared" si="29"/>
        <v>PASS</v>
      </c>
      <c r="AW95" s="225" t="str">
        <f t="shared" si="30"/>
        <v>FC</v>
      </c>
      <c r="AX95" s="225" t="str">
        <f t="shared" si="31"/>
        <v>FC</v>
      </c>
    </row>
    <row r="96" ht="15.75" customHeight="1">
      <c r="A96" s="27">
        <v>92.0</v>
      </c>
      <c r="B96" s="204" t="s">
        <v>407</v>
      </c>
      <c r="C96" s="205" t="s">
        <v>408</v>
      </c>
      <c r="D96" s="216">
        <v>50.0</v>
      </c>
      <c r="E96" s="218">
        <v>35.0</v>
      </c>
      <c r="F96" s="218">
        <f t="shared" si="1"/>
        <v>85</v>
      </c>
      <c r="G96" s="208" t="str">
        <f t="shared" si="35"/>
        <v>9</v>
      </c>
      <c r="H96" s="219">
        <f t="shared" si="3"/>
        <v>36</v>
      </c>
      <c r="I96" s="218">
        <v>46.0</v>
      </c>
      <c r="J96" s="218">
        <v>38.0</v>
      </c>
      <c r="K96" s="218">
        <f t="shared" si="4"/>
        <v>84</v>
      </c>
      <c r="L96" s="210" t="str">
        <f t="shared" si="34"/>
        <v>9</v>
      </c>
      <c r="M96" s="219">
        <f t="shared" si="6"/>
        <v>36</v>
      </c>
      <c r="N96" s="218">
        <v>43.0</v>
      </c>
      <c r="O96" s="218">
        <v>33.0</v>
      </c>
      <c r="P96" s="218">
        <f t="shared" si="7"/>
        <v>76</v>
      </c>
      <c r="Q96" s="210" t="str">
        <f t="shared" si="8"/>
        <v>8</v>
      </c>
      <c r="R96" s="219">
        <f t="shared" si="9"/>
        <v>24</v>
      </c>
      <c r="S96" s="218">
        <v>41.0</v>
      </c>
      <c r="T96" s="218">
        <v>30.0</v>
      </c>
      <c r="U96" s="218">
        <f t="shared" si="10"/>
        <v>71</v>
      </c>
      <c r="V96" s="210" t="str">
        <f t="shared" si="11"/>
        <v>8</v>
      </c>
      <c r="W96" s="219">
        <f t="shared" si="12"/>
        <v>8</v>
      </c>
      <c r="X96" s="218">
        <v>35.0</v>
      </c>
      <c r="Y96" s="218">
        <v>34.0</v>
      </c>
      <c r="Z96" s="218">
        <f t="shared" si="13"/>
        <v>69</v>
      </c>
      <c r="AA96" s="210" t="str">
        <f t="shared" si="14"/>
        <v>7</v>
      </c>
      <c r="AB96" s="219">
        <f t="shared" si="15"/>
        <v>7</v>
      </c>
      <c r="AC96" s="218">
        <v>33.0</v>
      </c>
      <c r="AD96" s="218">
        <v>40.0</v>
      </c>
      <c r="AE96" s="218">
        <f t="shared" si="16"/>
        <v>73</v>
      </c>
      <c r="AF96" s="210" t="str">
        <f t="shared" si="17"/>
        <v>8</v>
      </c>
      <c r="AG96" s="219">
        <f t="shared" si="18"/>
        <v>8</v>
      </c>
      <c r="AH96" s="218">
        <v>46.0</v>
      </c>
      <c r="AI96" s="218">
        <v>35.0</v>
      </c>
      <c r="AJ96" s="218">
        <f t="shared" si="19"/>
        <v>81</v>
      </c>
      <c r="AK96" s="210" t="str">
        <f t="shared" si="33"/>
        <v>9</v>
      </c>
      <c r="AL96" s="219">
        <f t="shared" si="21"/>
        <v>27</v>
      </c>
      <c r="AM96" s="218">
        <v>48.0</v>
      </c>
      <c r="AN96" s="218">
        <v>31.0</v>
      </c>
      <c r="AO96" s="218">
        <f t="shared" si="22"/>
        <v>79</v>
      </c>
      <c r="AP96" s="210" t="str">
        <f t="shared" si="23"/>
        <v>8</v>
      </c>
      <c r="AQ96" s="220">
        <f t="shared" si="24"/>
        <v>24</v>
      </c>
      <c r="AR96" s="221">
        <f t="shared" si="25"/>
        <v>618</v>
      </c>
      <c r="AS96" s="222">
        <f t="shared" si="26"/>
        <v>77.25</v>
      </c>
      <c r="AT96" s="214">
        <f t="shared" si="27"/>
        <v>170</v>
      </c>
      <c r="AU96" s="223">
        <f t="shared" si="28"/>
        <v>8.5</v>
      </c>
      <c r="AV96" s="225" t="str">
        <f t="shared" si="29"/>
        <v>PASS</v>
      </c>
      <c r="AW96" s="225" t="str">
        <f t="shared" si="30"/>
        <v>FCD</v>
      </c>
      <c r="AX96" s="225" t="str">
        <f t="shared" si="31"/>
        <v>FCD</v>
      </c>
    </row>
    <row r="97" ht="15.75" customHeight="1">
      <c r="A97" s="27">
        <v>93.0</v>
      </c>
      <c r="B97" s="204" t="s">
        <v>409</v>
      </c>
      <c r="C97" s="205" t="s">
        <v>410</v>
      </c>
      <c r="D97" s="216">
        <v>41.0</v>
      </c>
      <c r="E97" s="218">
        <v>18.0</v>
      </c>
      <c r="F97" s="218">
        <f t="shared" si="1"/>
        <v>59</v>
      </c>
      <c r="G97" s="208" t="str">
        <f t="shared" si="35"/>
        <v>6</v>
      </c>
      <c r="H97" s="219">
        <f t="shared" si="3"/>
        <v>24</v>
      </c>
      <c r="I97" s="218">
        <v>38.0</v>
      </c>
      <c r="J97" s="218">
        <v>25.0</v>
      </c>
      <c r="K97" s="218">
        <f t="shared" si="4"/>
        <v>63</v>
      </c>
      <c r="L97" s="210" t="str">
        <f t="shared" si="34"/>
        <v>7</v>
      </c>
      <c r="M97" s="219">
        <f t="shared" si="6"/>
        <v>28</v>
      </c>
      <c r="N97" s="218">
        <v>41.0</v>
      </c>
      <c r="O97" s="218">
        <v>23.0</v>
      </c>
      <c r="P97" s="218">
        <f t="shared" si="7"/>
        <v>64</v>
      </c>
      <c r="Q97" s="210" t="str">
        <f t="shared" si="8"/>
        <v>7</v>
      </c>
      <c r="R97" s="219">
        <f t="shared" si="9"/>
        <v>21</v>
      </c>
      <c r="S97" s="218">
        <v>40.0</v>
      </c>
      <c r="T97" s="218">
        <v>20.0</v>
      </c>
      <c r="U97" s="218">
        <f t="shared" si="10"/>
        <v>60</v>
      </c>
      <c r="V97" s="210" t="str">
        <f t="shared" si="11"/>
        <v>7</v>
      </c>
      <c r="W97" s="219">
        <f t="shared" si="12"/>
        <v>7</v>
      </c>
      <c r="X97" s="218">
        <v>38.0</v>
      </c>
      <c r="Y97" s="218">
        <v>26.0</v>
      </c>
      <c r="Z97" s="218">
        <f t="shared" si="13"/>
        <v>64</v>
      </c>
      <c r="AA97" s="210" t="str">
        <f t="shared" si="14"/>
        <v>7</v>
      </c>
      <c r="AB97" s="219">
        <f t="shared" si="15"/>
        <v>7</v>
      </c>
      <c r="AC97" s="218">
        <v>26.0</v>
      </c>
      <c r="AD97" s="218">
        <v>24.0</v>
      </c>
      <c r="AE97" s="218">
        <f t="shared" si="16"/>
        <v>50</v>
      </c>
      <c r="AF97" s="210" t="str">
        <f t="shared" si="17"/>
        <v>5</v>
      </c>
      <c r="AG97" s="219">
        <f t="shared" si="18"/>
        <v>5</v>
      </c>
      <c r="AH97" s="218">
        <v>47.0</v>
      </c>
      <c r="AI97" s="218">
        <v>41.0</v>
      </c>
      <c r="AJ97" s="218">
        <f t="shared" si="19"/>
        <v>88</v>
      </c>
      <c r="AK97" s="210" t="str">
        <f t="shared" si="33"/>
        <v>9</v>
      </c>
      <c r="AL97" s="219">
        <f t="shared" si="21"/>
        <v>27</v>
      </c>
      <c r="AM97" s="218">
        <v>44.0</v>
      </c>
      <c r="AN97" s="218">
        <v>32.0</v>
      </c>
      <c r="AO97" s="218">
        <f t="shared" si="22"/>
        <v>76</v>
      </c>
      <c r="AP97" s="210" t="str">
        <f t="shared" si="23"/>
        <v>8</v>
      </c>
      <c r="AQ97" s="220">
        <f t="shared" si="24"/>
        <v>24</v>
      </c>
      <c r="AR97" s="221">
        <f t="shared" si="25"/>
        <v>524</v>
      </c>
      <c r="AS97" s="222">
        <f t="shared" si="26"/>
        <v>65.5</v>
      </c>
      <c r="AT97" s="214">
        <f t="shared" si="27"/>
        <v>143</v>
      </c>
      <c r="AU97" s="223">
        <f t="shared" si="28"/>
        <v>7.15</v>
      </c>
      <c r="AV97" s="225" t="str">
        <f t="shared" si="29"/>
        <v>PASS</v>
      </c>
      <c r="AW97" s="225" t="str">
        <f t="shared" si="30"/>
        <v>FC</v>
      </c>
      <c r="AX97" s="225" t="str">
        <f t="shared" si="31"/>
        <v>FC</v>
      </c>
    </row>
    <row r="98" ht="15.75" customHeight="1">
      <c r="A98" s="27">
        <v>94.0</v>
      </c>
      <c r="B98" s="204" t="s">
        <v>411</v>
      </c>
      <c r="C98" s="205" t="s">
        <v>412</v>
      </c>
      <c r="D98" s="216">
        <v>46.0</v>
      </c>
      <c r="E98" s="218">
        <v>18.0</v>
      </c>
      <c r="F98" s="218">
        <f t="shared" si="1"/>
        <v>64</v>
      </c>
      <c r="G98" s="208" t="str">
        <f t="shared" si="35"/>
        <v>7</v>
      </c>
      <c r="H98" s="219">
        <f t="shared" si="3"/>
        <v>28</v>
      </c>
      <c r="I98" s="218">
        <v>38.0</v>
      </c>
      <c r="J98" s="218">
        <v>27.0</v>
      </c>
      <c r="K98" s="218">
        <f t="shared" si="4"/>
        <v>65</v>
      </c>
      <c r="L98" s="210" t="str">
        <f t="shared" si="34"/>
        <v>7</v>
      </c>
      <c r="M98" s="219">
        <f t="shared" si="6"/>
        <v>28</v>
      </c>
      <c r="N98" s="218">
        <v>41.0</v>
      </c>
      <c r="O98" s="218">
        <v>36.0</v>
      </c>
      <c r="P98" s="218">
        <f t="shared" si="7"/>
        <v>77</v>
      </c>
      <c r="Q98" s="210" t="str">
        <f t="shared" si="8"/>
        <v>8</v>
      </c>
      <c r="R98" s="219">
        <f t="shared" si="9"/>
        <v>24</v>
      </c>
      <c r="S98" s="218">
        <v>46.0</v>
      </c>
      <c r="T98" s="218">
        <v>32.0</v>
      </c>
      <c r="U98" s="218">
        <f t="shared" si="10"/>
        <v>78</v>
      </c>
      <c r="V98" s="210" t="str">
        <f t="shared" si="11"/>
        <v>8</v>
      </c>
      <c r="W98" s="219">
        <f t="shared" si="12"/>
        <v>8</v>
      </c>
      <c r="X98" s="218">
        <v>40.0</v>
      </c>
      <c r="Y98" s="218">
        <v>29.0</v>
      </c>
      <c r="Z98" s="218">
        <f t="shared" si="13"/>
        <v>69</v>
      </c>
      <c r="AA98" s="210" t="str">
        <f t="shared" si="14"/>
        <v>7</v>
      </c>
      <c r="AB98" s="219">
        <f t="shared" si="15"/>
        <v>7</v>
      </c>
      <c r="AC98" s="218">
        <v>30.0</v>
      </c>
      <c r="AD98" s="218">
        <v>34.0</v>
      </c>
      <c r="AE98" s="218">
        <f t="shared" si="16"/>
        <v>64</v>
      </c>
      <c r="AF98" s="210" t="str">
        <f t="shared" si="17"/>
        <v>7</v>
      </c>
      <c r="AG98" s="219">
        <f t="shared" si="18"/>
        <v>7</v>
      </c>
      <c r="AH98" s="218">
        <v>43.0</v>
      </c>
      <c r="AI98" s="218">
        <v>28.0</v>
      </c>
      <c r="AJ98" s="218">
        <f t="shared" si="19"/>
        <v>71</v>
      </c>
      <c r="AK98" s="210" t="str">
        <f t="shared" si="33"/>
        <v>8</v>
      </c>
      <c r="AL98" s="219">
        <f t="shared" si="21"/>
        <v>24</v>
      </c>
      <c r="AM98" s="218">
        <v>43.0</v>
      </c>
      <c r="AN98" s="218">
        <v>30.0</v>
      </c>
      <c r="AO98" s="218">
        <f t="shared" si="22"/>
        <v>73</v>
      </c>
      <c r="AP98" s="210" t="str">
        <f t="shared" si="23"/>
        <v>8</v>
      </c>
      <c r="AQ98" s="220">
        <f t="shared" si="24"/>
        <v>24</v>
      </c>
      <c r="AR98" s="221">
        <f t="shared" si="25"/>
        <v>561</v>
      </c>
      <c r="AS98" s="222">
        <f t="shared" si="26"/>
        <v>70.13</v>
      </c>
      <c r="AT98" s="214">
        <f t="shared" si="27"/>
        <v>150</v>
      </c>
      <c r="AU98" s="223">
        <f t="shared" si="28"/>
        <v>7.5</v>
      </c>
      <c r="AV98" s="225" t="str">
        <f t="shared" si="29"/>
        <v>PASS</v>
      </c>
      <c r="AW98" s="225" t="str">
        <f t="shared" si="30"/>
        <v>FCD</v>
      </c>
      <c r="AX98" s="225" t="str">
        <f t="shared" si="31"/>
        <v>FCD</v>
      </c>
    </row>
    <row r="99" ht="15.75" customHeight="1">
      <c r="A99" s="27">
        <v>95.0</v>
      </c>
      <c r="B99" s="204" t="s">
        <v>413</v>
      </c>
      <c r="C99" s="205" t="s">
        <v>414</v>
      </c>
      <c r="D99" s="216">
        <v>45.0</v>
      </c>
      <c r="E99" s="218">
        <v>20.0</v>
      </c>
      <c r="F99" s="218">
        <f t="shared" si="1"/>
        <v>65</v>
      </c>
      <c r="G99" s="208" t="str">
        <f t="shared" si="35"/>
        <v>7</v>
      </c>
      <c r="H99" s="219">
        <f t="shared" si="3"/>
        <v>28</v>
      </c>
      <c r="I99" s="218">
        <v>41.0</v>
      </c>
      <c r="J99" s="218">
        <v>34.0</v>
      </c>
      <c r="K99" s="218">
        <f t="shared" si="4"/>
        <v>75</v>
      </c>
      <c r="L99" s="210" t="str">
        <f t="shared" si="34"/>
        <v>8</v>
      </c>
      <c r="M99" s="219">
        <f t="shared" si="6"/>
        <v>32</v>
      </c>
      <c r="N99" s="218">
        <v>45.0</v>
      </c>
      <c r="O99" s="218">
        <v>30.0</v>
      </c>
      <c r="P99" s="218">
        <f t="shared" si="7"/>
        <v>75</v>
      </c>
      <c r="Q99" s="210" t="str">
        <f t="shared" si="8"/>
        <v>8</v>
      </c>
      <c r="R99" s="219">
        <f t="shared" si="9"/>
        <v>24</v>
      </c>
      <c r="S99" s="218">
        <v>49.0</v>
      </c>
      <c r="T99" s="218">
        <v>33.0</v>
      </c>
      <c r="U99" s="218">
        <f t="shared" si="10"/>
        <v>82</v>
      </c>
      <c r="V99" s="210" t="str">
        <f t="shared" si="11"/>
        <v>9</v>
      </c>
      <c r="W99" s="219">
        <f t="shared" si="12"/>
        <v>9</v>
      </c>
      <c r="X99" s="218">
        <v>40.0</v>
      </c>
      <c r="Y99" s="218">
        <v>30.0</v>
      </c>
      <c r="Z99" s="218">
        <f t="shared" si="13"/>
        <v>70</v>
      </c>
      <c r="AA99" s="210" t="str">
        <f t="shared" si="14"/>
        <v>8</v>
      </c>
      <c r="AB99" s="219">
        <f t="shared" si="15"/>
        <v>8</v>
      </c>
      <c r="AC99" s="218">
        <v>33.0</v>
      </c>
      <c r="AD99" s="218">
        <v>33.0</v>
      </c>
      <c r="AE99" s="218">
        <f t="shared" si="16"/>
        <v>66</v>
      </c>
      <c r="AF99" s="210" t="str">
        <f t="shared" si="17"/>
        <v>7</v>
      </c>
      <c r="AG99" s="219">
        <f t="shared" si="18"/>
        <v>7</v>
      </c>
      <c r="AH99" s="218">
        <v>45.0</v>
      </c>
      <c r="AI99" s="218">
        <v>44.0</v>
      </c>
      <c r="AJ99" s="218">
        <f t="shared" si="19"/>
        <v>89</v>
      </c>
      <c r="AK99" s="210" t="str">
        <f t="shared" si="33"/>
        <v>9</v>
      </c>
      <c r="AL99" s="219">
        <f t="shared" si="21"/>
        <v>27</v>
      </c>
      <c r="AM99" s="218">
        <v>43.0</v>
      </c>
      <c r="AN99" s="218">
        <v>21.0</v>
      </c>
      <c r="AO99" s="218">
        <f t="shared" si="22"/>
        <v>64</v>
      </c>
      <c r="AP99" s="210" t="str">
        <f t="shared" si="23"/>
        <v>7</v>
      </c>
      <c r="AQ99" s="220">
        <f t="shared" si="24"/>
        <v>21</v>
      </c>
      <c r="AR99" s="221">
        <f t="shared" si="25"/>
        <v>586</v>
      </c>
      <c r="AS99" s="222">
        <f t="shared" si="26"/>
        <v>73.25</v>
      </c>
      <c r="AT99" s="214">
        <f t="shared" si="27"/>
        <v>156</v>
      </c>
      <c r="AU99" s="223">
        <f t="shared" si="28"/>
        <v>7.8</v>
      </c>
      <c r="AV99" s="225" t="str">
        <f t="shared" si="29"/>
        <v>PASS</v>
      </c>
      <c r="AW99" s="225" t="str">
        <f t="shared" si="30"/>
        <v>FCD</v>
      </c>
      <c r="AX99" s="225" t="str">
        <f t="shared" si="31"/>
        <v>FCD</v>
      </c>
    </row>
    <row r="100" ht="15.75" customHeight="1">
      <c r="A100" s="27">
        <v>96.0</v>
      </c>
      <c r="B100" s="204" t="s">
        <v>415</v>
      </c>
      <c r="C100" s="226" t="s">
        <v>416</v>
      </c>
      <c r="D100" s="216">
        <v>50.0</v>
      </c>
      <c r="E100" s="218">
        <v>49.0</v>
      </c>
      <c r="F100" s="218">
        <f t="shared" si="1"/>
        <v>99</v>
      </c>
      <c r="G100" s="208" t="str">
        <f t="shared" si="35"/>
        <v>10</v>
      </c>
      <c r="H100" s="219">
        <f t="shared" si="3"/>
        <v>40</v>
      </c>
      <c r="I100" s="218">
        <v>45.0</v>
      </c>
      <c r="J100" s="218">
        <v>31.0</v>
      </c>
      <c r="K100" s="218">
        <f t="shared" si="4"/>
        <v>76</v>
      </c>
      <c r="L100" s="210" t="str">
        <f t="shared" si="34"/>
        <v>8</v>
      </c>
      <c r="M100" s="219">
        <f t="shared" si="6"/>
        <v>32</v>
      </c>
      <c r="N100" s="218">
        <v>47.0</v>
      </c>
      <c r="O100" s="218">
        <v>37.0</v>
      </c>
      <c r="P100" s="218">
        <f t="shared" si="7"/>
        <v>84</v>
      </c>
      <c r="Q100" s="210" t="str">
        <f t="shared" si="8"/>
        <v>9</v>
      </c>
      <c r="R100" s="219">
        <f t="shared" si="9"/>
        <v>27</v>
      </c>
      <c r="S100" s="218">
        <v>46.0</v>
      </c>
      <c r="T100" s="218">
        <v>28.0</v>
      </c>
      <c r="U100" s="218">
        <f t="shared" si="10"/>
        <v>74</v>
      </c>
      <c r="V100" s="210" t="str">
        <f t="shared" si="11"/>
        <v>8</v>
      </c>
      <c r="W100" s="219">
        <f t="shared" si="12"/>
        <v>8</v>
      </c>
      <c r="X100" s="218">
        <v>39.0</v>
      </c>
      <c r="Y100" s="218">
        <v>31.0</v>
      </c>
      <c r="Z100" s="218">
        <f t="shared" si="13"/>
        <v>70</v>
      </c>
      <c r="AA100" s="210" t="str">
        <f t="shared" si="14"/>
        <v>8</v>
      </c>
      <c r="AB100" s="219">
        <f t="shared" si="15"/>
        <v>8</v>
      </c>
      <c r="AC100" s="218">
        <v>31.0</v>
      </c>
      <c r="AD100" s="218">
        <v>35.0</v>
      </c>
      <c r="AE100" s="218">
        <f t="shared" si="16"/>
        <v>66</v>
      </c>
      <c r="AF100" s="210" t="str">
        <f t="shared" si="17"/>
        <v>7</v>
      </c>
      <c r="AG100" s="219">
        <f t="shared" si="18"/>
        <v>7</v>
      </c>
      <c r="AH100" s="218">
        <v>48.0</v>
      </c>
      <c r="AI100" s="218">
        <v>27.0</v>
      </c>
      <c r="AJ100" s="218">
        <f t="shared" si="19"/>
        <v>75</v>
      </c>
      <c r="AK100" s="210" t="str">
        <f t="shared" si="33"/>
        <v>8</v>
      </c>
      <c r="AL100" s="219">
        <f t="shared" si="21"/>
        <v>24</v>
      </c>
      <c r="AM100" s="218">
        <v>50.0</v>
      </c>
      <c r="AN100" s="218">
        <v>31.0</v>
      </c>
      <c r="AO100" s="218">
        <f t="shared" si="22"/>
        <v>81</v>
      </c>
      <c r="AP100" s="210" t="str">
        <f t="shared" si="23"/>
        <v>9</v>
      </c>
      <c r="AQ100" s="220">
        <f t="shared" si="24"/>
        <v>27</v>
      </c>
      <c r="AR100" s="221">
        <f t="shared" si="25"/>
        <v>625</v>
      </c>
      <c r="AS100" s="222">
        <f t="shared" si="26"/>
        <v>78.13</v>
      </c>
      <c r="AT100" s="214">
        <f t="shared" si="27"/>
        <v>173</v>
      </c>
      <c r="AU100" s="223">
        <f t="shared" si="28"/>
        <v>8.65</v>
      </c>
      <c r="AV100" s="225" t="str">
        <f t="shared" si="29"/>
        <v>PASS</v>
      </c>
      <c r="AW100" s="225" t="str">
        <f t="shared" si="30"/>
        <v>FCD</v>
      </c>
      <c r="AX100" s="225" t="str">
        <f t="shared" si="31"/>
        <v>FCD</v>
      </c>
    </row>
    <row r="101" ht="15.75" customHeight="1">
      <c r="A101" s="27">
        <v>97.0</v>
      </c>
      <c r="B101" s="204" t="s">
        <v>417</v>
      </c>
      <c r="C101" s="205" t="s">
        <v>418</v>
      </c>
      <c r="D101" s="216">
        <v>48.0</v>
      </c>
      <c r="E101" s="218">
        <v>38.0</v>
      </c>
      <c r="F101" s="218">
        <f t="shared" si="1"/>
        <v>86</v>
      </c>
      <c r="G101" s="208" t="str">
        <f t="shared" si="35"/>
        <v>9</v>
      </c>
      <c r="H101" s="219">
        <f t="shared" si="3"/>
        <v>36</v>
      </c>
      <c r="I101" s="218">
        <v>44.0</v>
      </c>
      <c r="J101" s="218">
        <v>35.0</v>
      </c>
      <c r="K101" s="218">
        <f t="shared" si="4"/>
        <v>79</v>
      </c>
      <c r="L101" s="210" t="str">
        <f t="shared" si="34"/>
        <v>8</v>
      </c>
      <c r="M101" s="219">
        <f t="shared" si="6"/>
        <v>32</v>
      </c>
      <c r="N101" s="218">
        <v>50.0</v>
      </c>
      <c r="O101" s="218">
        <v>41.0</v>
      </c>
      <c r="P101" s="218">
        <f t="shared" si="7"/>
        <v>91</v>
      </c>
      <c r="Q101" s="210" t="str">
        <f t="shared" si="8"/>
        <v>10</v>
      </c>
      <c r="R101" s="219">
        <f t="shared" si="9"/>
        <v>30</v>
      </c>
      <c r="S101" s="218">
        <v>48.0</v>
      </c>
      <c r="T101" s="218">
        <v>29.0</v>
      </c>
      <c r="U101" s="218">
        <f t="shared" si="10"/>
        <v>77</v>
      </c>
      <c r="V101" s="210" t="str">
        <f t="shared" si="11"/>
        <v>8</v>
      </c>
      <c r="W101" s="219">
        <f t="shared" si="12"/>
        <v>8</v>
      </c>
      <c r="X101" s="218">
        <v>43.0</v>
      </c>
      <c r="Y101" s="218">
        <v>32.0</v>
      </c>
      <c r="Z101" s="218">
        <f t="shared" si="13"/>
        <v>75</v>
      </c>
      <c r="AA101" s="210" t="str">
        <f t="shared" si="14"/>
        <v>8</v>
      </c>
      <c r="AB101" s="219">
        <f t="shared" si="15"/>
        <v>8</v>
      </c>
      <c r="AC101" s="218">
        <v>35.0</v>
      </c>
      <c r="AD101" s="218">
        <v>24.0</v>
      </c>
      <c r="AE101" s="218">
        <f t="shared" si="16"/>
        <v>59</v>
      </c>
      <c r="AF101" s="210" t="str">
        <f t="shared" si="17"/>
        <v>6</v>
      </c>
      <c r="AG101" s="219">
        <f t="shared" si="18"/>
        <v>6</v>
      </c>
      <c r="AH101" s="218">
        <v>48.0</v>
      </c>
      <c r="AI101" s="218">
        <v>37.0</v>
      </c>
      <c r="AJ101" s="218">
        <f t="shared" si="19"/>
        <v>85</v>
      </c>
      <c r="AK101" s="210" t="str">
        <f t="shared" si="33"/>
        <v>9</v>
      </c>
      <c r="AL101" s="219">
        <f t="shared" si="21"/>
        <v>27</v>
      </c>
      <c r="AM101" s="218">
        <v>50.0</v>
      </c>
      <c r="AN101" s="218">
        <v>33.0</v>
      </c>
      <c r="AO101" s="218">
        <f t="shared" si="22"/>
        <v>83</v>
      </c>
      <c r="AP101" s="210" t="str">
        <f t="shared" si="23"/>
        <v>9</v>
      </c>
      <c r="AQ101" s="220">
        <f t="shared" si="24"/>
        <v>27</v>
      </c>
      <c r="AR101" s="221">
        <f t="shared" si="25"/>
        <v>635</v>
      </c>
      <c r="AS101" s="222">
        <f t="shared" si="26"/>
        <v>79.38</v>
      </c>
      <c r="AT101" s="214">
        <f t="shared" si="27"/>
        <v>174</v>
      </c>
      <c r="AU101" s="223">
        <f t="shared" si="28"/>
        <v>8.7</v>
      </c>
      <c r="AV101" s="225" t="str">
        <f t="shared" si="29"/>
        <v>PASS</v>
      </c>
      <c r="AW101" s="225" t="str">
        <f t="shared" si="30"/>
        <v>FCD</v>
      </c>
      <c r="AX101" s="225" t="str">
        <f t="shared" si="31"/>
        <v>FCD</v>
      </c>
    </row>
    <row r="102" ht="15.75" customHeight="1">
      <c r="A102" s="27">
        <v>98.0</v>
      </c>
      <c r="B102" s="204" t="s">
        <v>419</v>
      </c>
      <c r="C102" s="205" t="s">
        <v>420</v>
      </c>
      <c r="D102" s="216">
        <v>34.0</v>
      </c>
      <c r="E102" s="218">
        <v>18.0</v>
      </c>
      <c r="F102" s="218">
        <f t="shared" si="1"/>
        <v>52</v>
      </c>
      <c r="G102" s="208" t="str">
        <f t="shared" si="35"/>
        <v>5</v>
      </c>
      <c r="H102" s="219">
        <f t="shared" si="3"/>
        <v>20</v>
      </c>
      <c r="I102" s="218">
        <v>31.0</v>
      </c>
      <c r="J102" s="218">
        <v>18.0</v>
      </c>
      <c r="K102" s="218">
        <f t="shared" si="4"/>
        <v>49</v>
      </c>
      <c r="L102" s="210" t="str">
        <f t="shared" si="34"/>
        <v>4</v>
      </c>
      <c r="M102" s="219">
        <f t="shared" si="6"/>
        <v>16</v>
      </c>
      <c r="N102" s="218">
        <v>31.0</v>
      </c>
      <c r="O102" s="218">
        <v>18.0</v>
      </c>
      <c r="P102" s="218">
        <f t="shared" si="7"/>
        <v>49</v>
      </c>
      <c r="Q102" s="210" t="str">
        <f t="shared" si="8"/>
        <v>4</v>
      </c>
      <c r="R102" s="219">
        <f t="shared" si="9"/>
        <v>12</v>
      </c>
      <c r="S102" s="218">
        <v>45.0</v>
      </c>
      <c r="T102" s="218">
        <v>31.0</v>
      </c>
      <c r="U102" s="218">
        <f t="shared" si="10"/>
        <v>76</v>
      </c>
      <c r="V102" s="210" t="str">
        <f t="shared" si="11"/>
        <v>8</v>
      </c>
      <c r="W102" s="219">
        <f t="shared" si="12"/>
        <v>8</v>
      </c>
      <c r="X102" s="218">
        <v>29.0</v>
      </c>
      <c r="Y102" s="218">
        <v>27.0</v>
      </c>
      <c r="Z102" s="218">
        <f t="shared" si="13"/>
        <v>56</v>
      </c>
      <c r="AA102" s="210" t="str">
        <f t="shared" si="14"/>
        <v>6</v>
      </c>
      <c r="AB102" s="219">
        <f t="shared" si="15"/>
        <v>6</v>
      </c>
      <c r="AC102" s="218">
        <v>26.0</v>
      </c>
      <c r="AD102" s="218">
        <v>31.0</v>
      </c>
      <c r="AE102" s="218">
        <f t="shared" si="16"/>
        <v>57</v>
      </c>
      <c r="AF102" s="210" t="str">
        <f t="shared" si="17"/>
        <v>6</v>
      </c>
      <c r="AG102" s="219">
        <f t="shared" si="18"/>
        <v>6</v>
      </c>
      <c r="AH102" s="218">
        <v>38.0</v>
      </c>
      <c r="AI102" s="218">
        <v>28.0</v>
      </c>
      <c r="AJ102" s="218">
        <f t="shared" si="19"/>
        <v>66</v>
      </c>
      <c r="AK102" s="210" t="str">
        <f t="shared" si="33"/>
        <v>7</v>
      </c>
      <c r="AL102" s="219">
        <f t="shared" si="21"/>
        <v>21</v>
      </c>
      <c r="AM102" s="218">
        <v>40.0</v>
      </c>
      <c r="AN102" s="218">
        <v>18.0</v>
      </c>
      <c r="AO102" s="218">
        <f t="shared" si="22"/>
        <v>58</v>
      </c>
      <c r="AP102" s="210" t="str">
        <f t="shared" si="23"/>
        <v>6</v>
      </c>
      <c r="AQ102" s="220">
        <f t="shared" si="24"/>
        <v>18</v>
      </c>
      <c r="AR102" s="221">
        <f t="shared" si="25"/>
        <v>463</v>
      </c>
      <c r="AS102" s="222">
        <f t="shared" si="26"/>
        <v>57.88</v>
      </c>
      <c r="AT102" s="214">
        <f t="shared" si="27"/>
        <v>107</v>
      </c>
      <c r="AU102" s="223">
        <f t="shared" si="28"/>
        <v>5.35</v>
      </c>
      <c r="AV102" s="225" t="str">
        <f t="shared" si="29"/>
        <v>PASS</v>
      </c>
      <c r="AW102" s="225" t="str">
        <f t="shared" si="30"/>
        <v>SC</v>
      </c>
      <c r="AX102" s="225" t="str">
        <f t="shared" si="31"/>
        <v>SC</v>
      </c>
    </row>
    <row r="103" ht="15.75" customHeight="1">
      <c r="A103" s="27">
        <v>99.0</v>
      </c>
      <c r="B103" s="204" t="s">
        <v>421</v>
      </c>
      <c r="C103" s="205" t="s">
        <v>422</v>
      </c>
      <c r="D103" s="216">
        <v>38.0</v>
      </c>
      <c r="E103" s="217">
        <v>18.0</v>
      </c>
      <c r="F103" s="218">
        <f t="shared" si="1"/>
        <v>56</v>
      </c>
      <c r="G103" s="208" t="str">
        <f t="shared" si="35"/>
        <v>6</v>
      </c>
      <c r="H103" s="219">
        <f t="shared" si="3"/>
        <v>24</v>
      </c>
      <c r="I103" s="218">
        <v>34.0</v>
      </c>
      <c r="J103" s="218">
        <v>19.0</v>
      </c>
      <c r="K103" s="218">
        <f t="shared" si="4"/>
        <v>53</v>
      </c>
      <c r="L103" s="210" t="str">
        <f t="shared" si="34"/>
        <v>5</v>
      </c>
      <c r="M103" s="219">
        <f t="shared" si="6"/>
        <v>20</v>
      </c>
      <c r="N103" s="218">
        <v>35.0</v>
      </c>
      <c r="O103" s="218">
        <v>25.0</v>
      </c>
      <c r="P103" s="218">
        <f t="shared" si="7"/>
        <v>60</v>
      </c>
      <c r="Q103" s="210" t="str">
        <f t="shared" si="8"/>
        <v>7</v>
      </c>
      <c r="R103" s="219">
        <f t="shared" si="9"/>
        <v>21</v>
      </c>
      <c r="S103" s="218">
        <v>40.0</v>
      </c>
      <c r="T103" s="218">
        <v>26.0</v>
      </c>
      <c r="U103" s="218">
        <f t="shared" si="10"/>
        <v>66</v>
      </c>
      <c r="V103" s="210" t="str">
        <f t="shared" si="11"/>
        <v>7</v>
      </c>
      <c r="W103" s="219">
        <f t="shared" si="12"/>
        <v>7</v>
      </c>
      <c r="X103" s="218">
        <v>30.0</v>
      </c>
      <c r="Y103" s="218">
        <v>22.0</v>
      </c>
      <c r="Z103" s="218">
        <f t="shared" si="13"/>
        <v>52</v>
      </c>
      <c r="AA103" s="210" t="str">
        <f t="shared" si="14"/>
        <v>5</v>
      </c>
      <c r="AB103" s="219">
        <f t="shared" si="15"/>
        <v>5</v>
      </c>
      <c r="AC103" s="218">
        <v>24.0</v>
      </c>
      <c r="AD103" s="218">
        <v>20.0</v>
      </c>
      <c r="AE103" s="218">
        <f t="shared" si="16"/>
        <v>44</v>
      </c>
      <c r="AF103" s="210" t="str">
        <f t="shared" si="17"/>
        <v>4</v>
      </c>
      <c r="AG103" s="219">
        <f t="shared" si="18"/>
        <v>4</v>
      </c>
      <c r="AH103" s="218">
        <v>42.0</v>
      </c>
      <c r="AI103" s="218">
        <v>20.0</v>
      </c>
      <c r="AJ103" s="218">
        <f t="shared" si="19"/>
        <v>62</v>
      </c>
      <c r="AK103" s="210" t="str">
        <f t="shared" si="33"/>
        <v>7</v>
      </c>
      <c r="AL103" s="219">
        <f t="shared" si="21"/>
        <v>21</v>
      </c>
      <c r="AM103" s="218">
        <v>40.0</v>
      </c>
      <c r="AN103" s="218">
        <v>24.0</v>
      </c>
      <c r="AO103" s="218">
        <f t="shared" si="22"/>
        <v>64</v>
      </c>
      <c r="AP103" s="210" t="str">
        <f t="shared" si="23"/>
        <v>7</v>
      </c>
      <c r="AQ103" s="220">
        <f t="shared" si="24"/>
        <v>21</v>
      </c>
      <c r="AR103" s="221">
        <f t="shared" si="25"/>
        <v>457</v>
      </c>
      <c r="AS103" s="222">
        <f t="shared" si="26"/>
        <v>57.13</v>
      </c>
      <c r="AT103" s="214">
        <f t="shared" si="27"/>
        <v>123</v>
      </c>
      <c r="AU103" s="223">
        <f t="shared" si="28"/>
        <v>6.15</v>
      </c>
      <c r="AV103" s="224" t="str">
        <f t="shared" si="29"/>
        <v>PASS</v>
      </c>
      <c r="AW103" s="225" t="str">
        <f t="shared" si="30"/>
        <v>SC</v>
      </c>
      <c r="AX103" s="225" t="str">
        <f t="shared" si="31"/>
        <v>SC</v>
      </c>
    </row>
    <row r="104" ht="15.75" customHeight="1">
      <c r="A104" s="27">
        <v>100.0</v>
      </c>
      <c r="B104" s="204" t="s">
        <v>423</v>
      </c>
      <c r="C104" s="205" t="s">
        <v>424</v>
      </c>
      <c r="D104" s="216">
        <v>48.0</v>
      </c>
      <c r="E104" s="218">
        <v>25.0</v>
      </c>
      <c r="F104" s="218">
        <f t="shared" si="1"/>
        <v>73</v>
      </c>
      <c r="G104" s="208" t="str">
        <f t="shared" si="35"/>
        <v>8</v>
      </c>
      <c r="H104" s="219">
        <f t="shared" si="3"/>
        <v>32</v>
      </c>
      <c r="I104" s="218">
        <v>43.0</v>
      </c>
      <c r="J104" s="248">
        <v>30.0</v>
      </c>
      <c r="K104" s="218">
        <f t="shared" si="4"/>
        <v>73</v>
      </c>
      <c r="L104" s="210" t="str">
        <f t="shared" si="34"/>
        <v>8</v>
      </c>
      <c r="M104" s="219">
        <f t="shared" si="6"/>
        <v>32</v>
      </c>
      <c r="N104" s="218">
        <v>45.0</v>
      </c>
      <c r="O104" s="218">
        <v>30.0</v>
      </c>
      <c r="P104" s="218">
        <f t="shared" si="7"/>
        <v>75</v>
      </c>
      <c r="Q104" s="210" t="str">
        <f t="shared" si="8"/>
        <v>8</v>
      </c>
      <c r="R104" s="219">
        <f t="shared" si="9"/>
        <v>24</v>
      </c>
      <c r="S104" s="218">
        <v>50.0</v>
      </c>
      <c r="T104" s="218">
        <v>32.0</v>
      </c>
      <c r="U104" s="218">
        <f t="shared" si="10"/>
        <v>82</v>
      </c>
      <c r="V104" s="210" t="str">
        <f t="shared" si="11"/>
        <v>9</v>
      </c>
      <c r="W104" s="219">
        <f t="shared" si="12"/>
        <v>9</v>
      </c>
      <c r="X104" s="218">
        <v>41.0</v>
      </c>
      <c r="Y104" s="218">
        <v>26.0</v>
      </c>
      <c r="Z104" s="218">
        <f t="shared" si="13"/>
        <v>67</v>
      </c>
      <c r="AA104" s="210" t="str">
        <f t="shared" si="14"/>
        <v>7</v>
      </c>
      <c r="AB104" s="219">
        <f t="shared" si="15"/>
        <v>7</v>
      </c>
      <c r="AC104" s="218">
        <v>32.0</v>
      </c>
      <c r="AD104" s="218">
        <v>31.0</v>
      </c>
      <c r="AE104" s="218">
        <f t="shared" si="16"/>
        <v>63</v>
      </c>
      <c r="AF104" s="210" t="str">
        <f t="shared" si="17"/>
        <v>7</v>
      </c>
      <c r="AG104" s="219">
        <f t="shared" si="18"/>
        <v>7</v>
      </c>
      <c r="AH104" s="218">
        <v>42.0</v>
      </c>
      <c r="AI104" s="218">
        <v>35.0</v>
      </c>
      <c r="AJ104" s="218">
        <f t="shared" si="19"/>
        <v>77</v>
      </c>
      <c r="AK104" s="210" t="str">
        <f t="shared" si="33"/>
        <v>8</v>
      </c>
      <c r="AL104" s="219">
        <f t="shared" si="21"/>
        <v>24</v>
      </c>
      <c r="AM104" s="218">
        <v>44.0</v>
      </c>
      <c r="AN104" s="218">
        <v>30.0</v>
      </c>
      <c r="AO104" s="218">
        <f t="shared" si="22"/>
        <v>74</v>
      </c>
      <c r="AP104" s="210" t="str">
        <f t="shared" si="23"/>
        <v>8</v>
      </c>
      <c r="AQ104" s="220">
        <f t="shared" si="24"/>
        <v>24</v>
      </c>
      <c r="AR104" s="221">
        <f t="shared" si="25"/>
        <v>584</v>
      </c>
      <c r="AS104" s="222">
        <f t="shared" si="26"/>
        <v>73</v>
      </c>
      <c r="AT104" s="214">
        <f t="shared" si="27"/>
        <v>159</v>
      </c>
      <c r="AU104" s="223">
        <f t="shared" si="28"/>
        <v>7.95</v>
      </c>
      <c r="AV104" s="225" t="str">
        <f t="shared" si="29"/>
        <v>PASS</v>
      </c>
      <c r="AW104" s="225" t="str">
        <f t="shared" si="30"/>
        <v>FCD</v>
      </c>
      <c r="AX104" s="225" t="str">
        <f t="shared" si="31"/>
        <v>FCD</v>
      </c>
    </row>
    <row r="105" ht="15.75" customHeight="1">
      <c r="A105" s="27">
        <v>101.0</v>
      </c>
      <c r="B105" s="204" t="s">
        <v>425</v>
      </c>
      <c r="C105" s="205" t="s">
        <v>426</v>
      </c>
      <c r="D105" s="227">
        <v>38.0</v>
      </c>
      <c r="E105" s="228">
        <v>8.0</v>
      </c>
      <c r="F105" s="228">
        <f t="shared" si="1"/>
        <v>46</v>
      </c>
      <c r="G105" s="229">
        <v>0.0</v>
      </c>
      <c r="H105" s="230">
        <f t="shared" si="3"/>
        <v>0</v>
      </c>
      <c r="I105" s="218">
        <v>29.0</v>
      </c>
      <c r="J105" s="218">
        <v>22.0</v>
      </c>
      <c r="K105" s="218">
        <f t="shared" si="4"/>
        <v>51</v>
      </c>
      <c r="L105" s="210" t="str">
        <f t="shared" si="34"/>
        <v>5</v>
      </c>
      <c r="M105" s="219">
        <f t="shared" si="6"/>
        <v>20</v>
      </c>
      <c r="N105" s="218">
        <v>40.0</v>
      </c>
      <c r="O105" s="218">
        <v>33.0</v>
      </c>
      <c r="P105" s="218">
        <f t="shared" si="7"/>
        <v>73</v>
      </c>
      <c r="Q105" s="210" t="str">
        <f t="shared" si="8"/>
        <v>8</v>
      </c>
      <c r="R105" s="219">
        <f t="shared" si="9"/>
        <v>24</v>
      </c>
      <c r="S105" s="218">
        <v>40.0</v>
      </c>
      <c r="T105" s="218">
        <v>29.0</v>
      </c>
      <c r="U105" s="218">
        <f t="shared" si="10"/>
        <v>69</v>
      </c>
      <c r="V105" s="210" t="str">
        <f t="shared" si="11"/>
        <v>7</v>
      </c>
      <c r="W105" s="219">
        <f t="shared" si="12"/>
        <v>7</v>
      </c>
      <c r="X105" s="218">
        <v>29.0</v>
      </c>
      <c r="Y105" s="218">
        <v>20.0</v>
      </c>
      <c r="Z105" s="218">
        <f t="shared" si="13"/>
        <v>49</v>
      </c>
      <c r="AA105" s="210" t="str">
        <f t="shared" si="14"/>
        <v>4</v>
      </c>
      <c r="AB105" s="219">
        <f t="shared" si="15"/>
        <v>4</v>
      </c>
      <c r="AC105" s="218">
        <v>22.0</v>
      </c>
      <c r="AD105" s="218">
        <v>18.0</v>
      </c>
      <c r="AE105" s="218">
        <f t="shared" si="16"/>
        <v>40</v>
      </c>
      <c r="AF105" s="210" t="str">
        <f t="shared" si="17"/>
        <v>4</v>
      </c>
      <c r="AG105" s="219">
        <f t="shared" si="18"/>
        <v>4</v>
      </c>
      <c r="AH105" s="218">
        <v>41.0</v>
      </c>
      <c r="AI105" s="218">
        <v>31.0</v>
      </c>
      <c r="AJ105" s="218">
        <f t="shared" si="19"/>
        <v>72</v>
      </c>
      <c r="AK105" s="210" t="str">
        <f t="shared" si="33"/>
        <v>8</v>
      </c>
      <c r="AL105" s="219">
        <f t="shared" si="21"/>
        <v>24</v>
      </c>
      <c r="AM105" s="218">
        <v>35.0</v>
      </c>
      <c r="AN105" s="218">
        <v>24.0</v>
      </c>
      <c r="AO105" s="218">
        <f t="shared" si="22"/>
        <v>59</v>
      </c>
      <c r="AP105" s="210" t="str">
        <f t="shared" si="23"/>
        <v>6</v>
      </c>
      <c r="AQ105" s="220">
        <f t="shared" si="24"/>
        <v>18</v>
      </c>
      <c r="AR105" s="221">
        <f t="shared" si="25"/>
        <v>459</v>
      </c>
      <c r="AS105" s="222">
        <f t="shared" si="26"/>
        <v>57.38</v>
      </c>
      <c r="AT105" s="214">
        <f t="shared" si="27"/>
        <v>101</v>
      </c>
      <c r="AU105" s="223">
        <f t="shared" si="28"/>
        <v>5.05</v>
      </c>
      <c r="AV105" s="224" t="str">
        <f t="shared" si="29"/>
        <v>FAIL</v>
      </c>
      <c r="AW105" s="225" t="str">
        <f t="shared" si="30"/>
        <v>SC</v>
      </c>
      <c r="AX105" s="224" t="str">
        <f t="shared" si="31"/>
        <v>FAIL</v>
      </c>
    </row>
    <row r="106" ht="15.75" customHeight="1">
      <c r="A106" s="27">
        <v>102.0</v>
      </c>
      <c r="B106" s="204" t="s">
        <v>427</v>
      </c>
      <c r="C106" s="205" t="s">
        <v>428</v>
      </c>
      <c r="D106" s="216">
        <v>42.0</v>
      </c>
      <c r="E106" s="218">
        <v>26.0</v>
      </c>
      <c r="F106" s="218">
        <f t="shared" si="1"/>
        <v>68</v>
      </c>
      <c r="G106" s="208" t="str">
        <f t="shared" ref="G106:G108" si="36">if(F106&gt;=90,"10",if(F106&gt;=80,"9",if(F106&gt;=70,"8",if(F106&gt;=60,"7",if(F106&gt;=55,"6",if(F106&gt;=50,"5",if(F106&gt;=40,"4",if(F106&lt;40,"0"))))))))</f>
        <v>7</v>
      </c>
      <c r="H106" s="219">
        <f t="shared" si="3"/>
        <v>28</v>
      </c>
      <c r="I106" s="218">
        <v>32.0</v>
      </c>
      <c r="J106" s="218">
        <v>18.0</v>
      </c>
      <c r="K106" s="218">
        <f t="shared" si="4"/>
        <v>50</v>
      </c>
      <c r="L106" s="210" t="str">
        <f t="shared" si="34"/>
        <v>5</v>
      </c>
      <c r="M106" s="219">
        <f t="shared" si="6"/>
        <v>20</v>
      </c>
      <c r="N106" s="218">
        <v>32.0</v>
      </c>
      <c r="O106" s="218">
        <v>19.0</v>
      </c>
      <c r="P106" s="218">
        <f t="shared" si="7"/>
        <v>51</v>
      </c>
      <c r="Q106" s="210" t="str">
        <f t="shared" si="8"/>
        <v>5</v>
      </c>
      <c r="R106" s="219">
        <f t="shared" si="9"/>
        <v>15</v>
      </c>
      <c r="S106" s="218">
        <v>50.0</v>
      </c>
      <c r="T106" s="218">
        <v>27.0</v>
      </c>
      <c r="U106" s="218">
        <f t="shared" si="10"/>
        <v>77</v>
      </c>
      <c r="V106" s="210" t="str">
        <f t="shared" si="11"/>
        <v>8</v>
      </c>
      <c r="W106" s="219">
        <f t="shared" si="12"/>
        <v>8</v>
      </c>
      <c r="X106" s="218">
        <v>39.0</v>
      </c>
      <c r="Y106" s="218">
        <v>27.0</v>
      </c>
      <c r="Z106" s="218">
        <f t="shared" si="13"/>
        <v>66</v>
      </c>
      <c r="AA106" s="210" t="str">
        <f t="shared" si="14"/>
        <v>7</v>
      </c>
      <c r="AB106" s="219">
        <f t="shared" si="15"/>
        <v>7</v>
      </c>
      <c r="AC106" s="218">
        <v>34.0</v>
      </c>
      <c r="AD106" s="218">
        <v>31.0</v>
      </c>
      <c r="AE106" s="218">
        <f t="shared" si="16"/>
        <v>65</v>
      </c>
      <c r="AF106" s="210" t="str">
        <f t="shared" si="17"/>
        <v>7</v>
      </c>
      <c r="AG106" s="219">
        <f t="shared" si="18"/>
        <v>7</v>
      </c>
      <c r="AH106" s="218">
        <v>43.0</v>
      </c>
      <c r="AI106" s="218">
        <v>27.0</v>
      </c>
      <c r="AJ106" s="218">
        <f t="shared" si="19"/>
        <v>70</v>
      </c>
      <c r="AK106" s="210" t="str">
        <f t="shared" si="33"/>
        <v>8</v>
      </c>
      <c r="AL106" s="219">
        <f t="shared" si="21"/>
        <v>24</v>
      </c>
      <c r="AM106" s="218">
        <v>41.0</v>
      </c>
      <c r="AN106" s="218">
        <v>34.0</v>
      </c>
      <c r="AO106" s="218">
        <f t="shared" si="22"/>
        <v>75</v>
      </c>
      <c r="AP106" s="210" t="str">
        <f t="shared" si="23"/>
        <v>8</v>
      </c>
      <c r="AQ106" s="220">
        <f t="shared" si="24"/>
        <v>24</v>
      </c>
      <c r="AR106" s="221">
        <f t="shared" si="25"/>
        <v>522</v>
      </c>
      <c r="AS106" s="222">
        <f t="shared" si="26"/>
        <v>65.25</v>
      </c>
      <c r="AT106" s="214">
        <f t="shared" si="27"/>
        <v>133</v>
      </c>
      <c r="AU106" s="223">
        <f t="shared" si="28"/>
        <v>6.65</v>
      </c>
      <c r="AV106" s="225" t="str">
        <f t="shared" si="29"/>
        <v>PASS</v>
      </c>
      <c r="AW106" s="225" t="str">
        <f t="shared" si="30"/>
        <v>FC</v>
      </c>
      <c r="AX106" s="225" t="str">
        <f t="shared" si="31"/>
        <v>FC</v>
      </c>
    </row>
    <row r="107" ht="15.75" customHeight="1">
      <c r="A107" s="27">
        <v>103.0</v>
      </c>
      <c r="B107" s="204" t="s">
        <v>429</v>
      </c>
      <c r="C107" s="205" t="s">
        <v>430</v>
      </c>
      <c r="D107" s="216">
        <v>45.0</v>
      </c>
      <c r="E107" s="218">
        <v>30.0</v>
      </c>
      <c r="F107" s="218">
        <f t="shared" si="1"/>
        <v>75</v>
      </c>
      <c r="G107" s="208" t="str">
        <f t="shared" si="36"/>
        <v>8</v>
      </c>
      <c r="H107" s="219">
        <f t="shared" si="3"/>
        <v>32</v>
      </c>
      <c r="I107" s="218">
        <v>35.0</v>
      </c>
      <c r="J107" s="218">
        <v>27.0</v>
      </c>
      <c r="K107" s="218">
        <f t="shared" si="4"/>
        <v>62</v>
      </c>
      <c r="L107" s="210" t="str">
        <f t="shared" si="34"/>
        <v>7</v>
      </c>
      <c r="M107" s="219">
        <f t="shared" si="6"/>
        <v>28</v>
      </c>
      <c r="N107" s="218">
        <v>40.0</v>
      </c>
      <c r="O107" s="218">
        <v>24.0</v>
      </c>
      <c r="P107" s="218">
        <f t="shared" si="7"/>
        <v>64</v>
      </c>
      <c r="Q107" s="210" t="str">
        <f t="shared" si="8"/>
        <v>7</v>
      </c>
      <c r="R107" s="219">
        <f t="shared" si="9"/>
        <v>21</v>
      </c>
      <c r="S107" s="218">
        <v>45.0</v>
      </c>
      <c r="T107" s="218">
        <v>28.0</v>
      </c>
      <c r="U107" s="218">
        <f t="shared" si="10"/>
        <v>73</v>
      </c>
      <c r="V107" s="210" t="str">
        <f t="shared" si="11"/>
        <v>8</v>
      </c>
      <c r="W107" s="219">
        <f t="shared" si="12"/>
        <v>8</v>
      </c>
      <c r="X107" s="218">
        <v>39.0</v>
      </c>
      <c r="Y107" s="218">
        <v>22.0</v>
      </c>
      <c r="Z107" s="218">
        <f t="shared" si="13"/>
        <v>61</v>
      </c>
      <c r="AA107" s="210" t="str">
        <f t="shared" si="14"/>
        <v>7</v>
      </c>
      <c r="AB107" s="219">
        <f t="shared" si="15"/>
        <v>7</v>
      </c>
      <c r="AC107" s="218">
        <v>32.0</v>
      </c>
      <c r="AD107" s="218">
        <v>25.0</v>
      </c>
      <c r="AE107" s="218">
        <f t="shared" si="16"/>
        <v>57</v>
      </c>
      <c r="AF107" s="210" t="str">
        <f t="shared" si="17"/>
        <v>6</v>
      </c>
      <c r="AG107" s="219">
        <f t="shared" si="18"/>
        <v>6</v>
      </c>
      <c r="AH107" s="218">
        <v>43.0</v>
      </c>
      <c r="AI107" s="218">
        <v>31.0</v>
      </c>
      <c r="AJ107" s="218">
        <f t="shared" si="19"/>
        <v>74</v>
      </c>
      <c r="AK107" s="210" t="str">
        <f t="shared" si="33"/>
        <v>8</v>
      </c>
      <c r="AL107" s="219">
        <f t="shared" si="21"/>
        <v>24</v>
      </c>
      <c r="AM107" s="218">
        <v>40.0</v>
      </c>
      <c r="AN107" s="218">
        <v>28.0</v>
      </c>
      <c r="AO107" s="218">
        <f t="shared" si="22"/>
        <v>68</v>
      </c>
      <c r="AP107" s="210" t="str">
        <f t="shared" si="23"/>
        <v>7</v>
      </c>
      <c r="AQ107" s="220">
        <f t="shared" si="24"/>
        <v>21</v>
      </c>
      <c r="AR107" s="221">
        <f t="shared" si="25"/>
        <v>534</v>
      </c>
      <c r="AS107" s="222">
        <f t="shared" si="26"/>
        <v>66.75</v>
      </c>
      <c r="AT107" s="214">
        <f t="shared" si="27"/>
        <v>147</v>
      </c>
      <c r="AU107" s="223">
        <f t="shared" si="28"/>
        <v>7.35</v>
      </c>
      <c r="AV107" s="225" t="str">
        <f t="shared" si="29"/>
        <v>PASS</v>
      </c>
      <c r="AW107" s="225" t="str">
        <f t="shared" si="30"/>
        <v>FC</v>
      </c>
      <c r="AX107" s="225" t="str">
        <f t="shared" si="31"/>
        <v>FC</v>
      </c>
    </row>
    <row r="108" ht="15.75" customHeight="1">
      <c r="A108" s="27">
        <v>104.0</v>
      </c>
      <c r="B108" s="204" t="s">
        <v>431</v>
      </c>
      <c r="C108" s="249" t="s">
        <v>432</v>
      </c>
      <c r="D108" s="250">
        <v>43.0</v>
      </c>
      <c r="E108" s="251">
        <v>40.0</v>
      </c>
      <c r="F108" s="251">
        <f t="shared" si="1"/>
        <v>83</v>
      </c>
      <c r="G108" s="208" t="str">
        <f t="shared" si="36"/>
        <v>9</v>
      </c>
      <c r="H108" s="236">
        <f t="shared" si="3"/>
        <v>36</v>
      </c>
      <c r="I108" s="251">
        <v>43.0</v>
      </c>
      <c r="J108" s="251">
        <v>26.0</v>
      </c>
      <c r="K108" s="251">
        <f t="shared" si="4"/>
        <v>69</v>
      </c>
      <c r="L108" s="210" t="str">
        <f t="shared" si="34"/>
        <v>7</v>
      </c>
      <c r="M108" s="236">
        <f t="shared" si="6"/>
        <v>28</v>
      </c>
      <c r="N108" s="251">
        <v>30.0</v>
      </c>
      <c r="O108" s="251">
        <v>25.0</v>
      </c>
      <c r="P108" s="251">
        <f t="shared" si="7"/>
        <v>55</v>
      </c>
      <c r="Q108" s="210" t="str">
        <f t="shared" si="8"/>
        <v>6</v>
      </c>
      <c r="R108" s="236">
        <f t="shared" si="9"/>
        <v>18</v>
      </c>
      <c r="S108" s="251">
        <v>50.0</v>
      </c>
      <c r="T108" s="251">
        <v>40.0</v>
      </c>
      <c r="U108" s="251">
        <f t="shared" si="10"/>
        <v>90</v>
      </c>
      <c r="V108" s="210" t="str">
        <f t="shared" si="11"/>
        <v>10</v>
      </c>
      <c r="W108" s="236">
        <f t="shared" si="12"/>
        <v>10</v>
      </c>
      <c r="X108" s="251">
        <v>40.0</v>
      </c>
      <c r="Y108" s="251">
        <v>29.0</v>
      </c>
      <c r="Z108" s="251">
        <f t="shared" si="13"/>
        <v>69</v>
      </c>
      <c r="AA108" s="210" t="str">
        <f t="shared" si="14"/>
        <v>7</v>
      </c>
      <c r="AB108" s="236">
        <f t="shared" si="15"/>
        <v>7</v>
      </c>
      <c r="AC108" s="251">
        <v>34.0</v>
      </c>
      <c r="AD108" s="251">
        <v>25.0</v>
      </c>
      <c r="AE108" s="251">
        <f t="shared" si="16"/>
        <v>59</v>
      </c>
      <c r="AF108" s="210" t="str">
        <f t="shared" si="17"/>
        <v>6</v>
      </c>
      <c r="AG108" s="236">
        <f t="shared" si="18"/>
        <v>6</v>
      </c>
      <c r="AH108" s="251">
        <v>43.0</v>
      </c>
      <c r="AI108" s="251">
        <v>38.0</v>
      </c>
      <c r="AJ108" s="251">
        <f t="shared" si="19"/>
        <v>81</v>
      </c>
      <c r="AK108" s="210" t="str">
        <f t="shared" si="33"/>
        <v>9</v>
      </c>
      <c r="AL108" s="236">
        <f t="shared" si="21"/>
        <v>27</v>
      </c>
      <c r="AM108" s="251">
        <v>45.0</v>
      </c>
      <c r="AN108" s="251">
        <v>33.0</v>
      </c>
      <c r="AO108" s="251">
        <f t="shared" si="22"/>
        <v>78</v>
      </c>
      <c r="AP108" s="210" t="str">
        <f t="shared" si="23"/>
        <v>8</v>
      </c>
      <c r="AQ108" s="252">
        <f t="shared" si="24"/>
        <v>24</v>
      </c>
      <c r="AR108" s="221">
        <f t="shared" si="25"/>
        <v>584</v>
      </c>
      <c r="AS108" s="222">
        <f t="shared" si="26"/>
        <v>73</v>
      </c>
      <c r="AT108" s="214">
        <f t="shared" si="27"/>
        <v>156</v>
      </c>
      <c r="AU108" s="223">
        <f t="shared" si="28"/>
        <v>7.8</v>
      </c>
      <c r="AV108" s="225" t="str">
        <f t="shared" si="29"/>
        <v>PASS</v>
      </c>
      <c r="AW108" s="225" t="str">
        <f t="shared" si="30"/>
        <v>FCD</v>
      </c>
      <c r="AX108" s="225" t="str">
        <f t="shared" si="31"/>
        <v>FCD</v>
      </c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253"/>
      <c r="AT109" s="72"/>
      <c r="AU109" s="72"/>
      <c r="AV109" s="72"/>
      <c r="AW109" s="72"/>
      <c r="AX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253"/>
      <c r="AT110" s="72"/>
      <c r="AU110" s="72"/>
      <c r="AV110" s="72"/>
      <c r="AW110" s="72"/>
      <c r="AX110" s="72"/>
    </row>
    <row r="111" ht="15.75" customHeight="1">
      <c r="A111" s="191"/>
      <c r="B111" s="254" t="s">
        <v>197</v>
      </c>
      <c r="C111" s="8"/>
      <c r="D111" s="255">
        <f>(D112/(D115-D114)*100)</f>
        <v>96.15384615</v>
      </c>
      <c r="E111" s="7"/>
      <c r="F111" s="7"/>
      <c r="G111" s="7"/>
      <c r="H111" s="8"/>
      <c r="I111" s="256">
        <f>(I112/(I115-I114)*100)</f>
        <v>99.03846154</v>
      </c>
      <c r="J111" s="7"/>
      <c r="K111" s="7"/>
      <c r="L111" s="7"/>
      <c r="M111" s="8"/>
      <c r="N111" s="256">
        <f>(N112/(N115-N114)*100)</f>
        <v>100</v>
      </c>
      <c r="O111" s="7"/>
      <c r="P111" s="7"/>
      <c r="Q111" s="7"/>
      <c r="R111" s="8"/>
      <c r="S111" s="256">
        <f>(S112/(S115-S114)*100)</f>
        <v>100</v>
      </c>
      <c r="T111" s="7"/>
      <c r="U111" s="7"/>
      <c r="V111" s="7"/>
      <c r="W111" s="8"/>
      <c r="X111" s="257">
        <f>(X112/(X115-X114)*100)</f>
        <v>100</v>
      </c>
      <c r="Y111" s="7"/>
      <c r="Z111" s="7"/>
      <c r="AA111" s="7"/>
      <c r="AB111" s="8"/>
      <c r="AC111" s="256">
        <f>(AC112/(AC115-AC114)*100)</f>
        <v>100</v>
      </c>
      <c r="AD111" s="7"/>
      <c r="AE111" s="7"/>
      <c r="AF111" s="7"/>
      <c r="AG111" s="8"/>
      <c r="AH111" s="257">
        <f>(AH112/(AH115-AH114)*100)</f>
        <v>99.03846154</v>
      </c>
      <c r="AI111" s="7"/>
      <c r="AJ111" s="7"/>
      <c r="AK111" s="7"/>
      <c r="AL111" s="8"/>
      <c r="AM111" s="256">
        <f>(AM112/(AM115-AM114)*100)</f>
        <v>100</v>
      </c>
      <c r="AN111" s="7"/>
      <c r="AO111" s="7"/>
      <c r="AP111" s="7"/>
      <c r="AQ111" s="8"/>
      <c r="AR111" s="72"/>
      <c r="AS111" s="253"/>
      <c r="AT111" s="72"/>
      <c r="AU111" s="72"/>
      <c r="AV111" s="72"/>
      <c r="AW111" s="72"/>
      <c r="AX111" s="72"/>
    </row>
    <row r="112" ht="15.75" customHeight="1">
      <c r="A112" s="191"/>
      <c r="B112" s="78" t="s">
        <v>198</v>
      </c>
      <c r="C112" s="12"/>
      <c r="D112" s="78">
        <f>countif(E5:E108,"&gt;=18")</f>
        <v>100</v>
      </c>
      <c r="E112" s="2"/>
      <c r="F112" s="2"/>
      <c r="G112" s="2"/>
      <c r="H112" s="12"/>
      <c r="I112" s="78">
        <f>countif(J5:J108,"&gt;=18")</f>
        <v>103</v>
      </c>
      <c r="J112" s="2"/>
      <c r="K112" s="2"/>
      <c r="L112" s="2"/>
      <c r="M112" s="12"/>
      <c r="N112" s="78">
        <f>countif(O5:O108,"&gt;=18")</f>
        <v>104</v>
      </c>
      <c r="O112" s="2"/>
      <c r="P112" s="2"/>
      <c r="Q112" s="2"/>
      <c r="R112" s="12"/>
      <c r="S112" s="78">
        <f>countif(T5:T108,"&gt;=18")</f>
        <v>104</v>
      </c>
      <c r="T112" s="2"/>
      <c r="U112" s="2"/>
      <c r="V112" s="2"/>
      <c r="W112" s="12"/>
      <c r="X112" s="78">
        <f>countif(Y5:Y108,"&gt;=18")</f>
        <v>104</v>
      </c>
      <c r="Y112" s="2"/>
      <c r="Z112" s="2"/>
      <c r="AA112" s="2"/>
      <c r="AB112" s="12"/>
      <c r="AC112" s="78">
        <f>countif(AD5:AD108,"&gt;=18")</f>
        <v>104</v>
      </c>
      <c r="AD112" s="2"/>
      <c r="AE112" s="2"/>
      <c r="AF112" s="2"/>
      <c r="AG112" s="12"/>
      <c r="AH112" s="78">
        <f>countif(AI5:AI108,"&gt;=18")</f>
        <v>103</v>
      </c>
      <c r="AI112" s="2"/>
      <c r="AJ112" s="2"/>
      <c r="AK112" s="2"/>
      <c r="AL112" s="12"/>
      <c r="AM112" s="78">
        <f>countif(AN5:AN108,"&gt;=18")</f>
        <v>104</v>
      </c>
      <c r="AN112" s="2"/>
      <c r="AO112" s="2"/>
      <c r="AP112" s="2"/>
      <c r="AQ112" s="12"/>
      <c r="AR112" s="72"/>
      <c r="AS112" s="253"/>
      <c r="AT112" s="72"/>
      <c r="AU112" s="72"/>
      <c r="AV112" s="72"/>
      <c r="AW112" s="72"/>
      <c r="AX112" s="72"/>
    </row>
    <row r="113" ht="15.75" customHeight="1">
      <c r="A113" s="191"/>
      <c r="B113" s="78" t="s">
        <v>199</v>
      </c>
      <c r="C113" s="12"/>
      <c r="D113" s="78">
        <f>countif(E5:E108,"&lt;18")</f>
        <v>4</v>
      </c>
      <c r="E113" s="2"/>
      <c r="F113" s="2"/>
      <c r="G113" s="2"/>
      <c r="H113" s="79"/>
      <c r="I113" s="78">
        <f>countif(J5:J108,"&lt;18")</f>
        <v>1</v>
      </c>
      <c r="J113" s="2"/>
      <c r="K113" s="2"/>
      <c r="L113" s="2"/>
      <c r="M113" s="79"/>
      <c r="N113" s="78">
        <f>countif(O5:O108,"&lt;18")</f>
        <v>0</v>
      </c>
      <c r="O113" s="2"/>
      <c r="P113" s="2"/>
      <c r="Q113" s="2"/>
      <c r="R113" s="79"/>
      <c r="S113" s="78">
        <f>countif(T5:T108,"&lt;18")</f>
        <v>0</v>
      </c>
      <c r="T113" s="2"/>
      <c r="U113" s="2"/>
      <c r="V113" s="2"/>
      <c r="W113" s="79"/>
      <c r="X113" s="78">
        <f>countif(Y5:Y108,"&lt;18")</f>
        <v>0</v>
      </c>
      <c r="Y113" s="2"/>
      <c r="Z113" s="2"/>
      <c r="AA113" s="2"/>
      <c r="AB113" s="79"/>
      <c r="AC113" s="78">
        <f>countif(AD5:AD108,"&lt;18")</f>
        <v>0</v>
      </c>
      <c r="AD113" s="2"/>
      <c r="AE113" s="2"/>
      <c r="AF113" s="2"/>
      <c r="AG113" s="79"/>
      <c r="AH113" s="78">
        <f>countif(AI5:AI108,"&lt;18")</f>
        <v>1</v>
      </c>
      <c r="AI113" s="2"/>
      <c r="AJ113" s="2"/>
      <c r="AK113" s="2"/>
      <c r="AL113" s="79"/>
      <c r="AM113" s="78">
        <f>countif(AN5:AN108,"&lt;18")</f>
        <v>0</v>
      </c>
      <c r="AN113" s="2"/>
      <c r="AO113" s="2"/>
      <c r="AP113" s="2"/>
      <c r="AQ113" s="79"/>
      <c r="AR113" s="72"/>
      <c r="AS113" s="253"/>
      <c r="AT113" s="72"/>
      <c r="AU113" s="72"/>
      <c r="AV113" s="72"/>
      <c r="AW113" s="72"/>
      <c r="AX113" s="72"/>
    </row>
    <row r="114" ht="15.75" customHeight="1">
      <c r="A114" s="191"/>
      <c r="B114" s="89" t="s">
        <v>200</v>
      </c>
      <c r="C114" s="12"/>
      <c r="D114" s="83">
        <f>COUNTIF(E5:E108,"AB")</f>
        <v>0</v>
      </c>
      <c r="E114" s="2"/>
      <c r="F114" s="2"/>
      <c r="G114" s="2"/>
      <c r="H114" s="12"/>
      <c r="I114" s="83">
        <f>COUNTIF(J5:J108,"AB")</f>
        <v>0</v>
      </c>
      <c r="J114" s="2"/>
      <c r="K114" s="2"/>
      <c r="L114" s="2"/>
      <c r="M114" s="12"/>
      <c r="N114" s="83">
        <f>COUNTIF(O5:O108,"AB")</f>
        <v>0</v>
      </c>
      <c r="O114" s="2"/>
      <c r="P114" s="2"/>
      <c r="Q114" s="2"/>
      <c r="R114" s="12"/>
      <c r="S114" s="83">
        <f>COUNTIF(T5:T108,"AB")</f>
        <v>0</v>
      </c>
      <c r="T114" s="2"/>
      <c r="U114" s="2"/>
      <c r="V114" s="2"/>
      <c r="W114" s="12"/>
      <c r="X114" s="83">
        <f>COUNTIF(Y5:Y108,"AB")</f>
        <v>0</v>
      </c>
      <c r="Y114" s="2"/>
      <c r="Z114" s="2"/>
      <c r="AA114" s="2"/>
      <c r="AB114" s="12"/>
      <c r="AC114" s="83">
        <f>COUNTIF(AD5:AD108,"AB")</f>
        <v>0</v>
      </c>
      <c r="AD114" s="2"/>
      <c r="AE114" s="2"/>
      <c r="AF114" s="2"/>
      <c r="AG114" s="12"/>
      <c r="AH114" s="83">
        <f>COUNTIF(AI5:AI108,"AB")</f>
        <v>0</v>
      </c>
      <c r="AI114" s="2"/>
      <c r="AJ114" s="2"/>
      <c r="AK114" s="2"/>
      <c r="AL114" s="12"/>
      <c r="AM114" s="83">
        <f>COUNTIF(AN5:AN108,"AB")</f>
        <v>0</v>
      </c>
      <c r="AN114" s="2"/>
      <c r="AO114" s="2"/>
      <c r="AP114" s="2"/>
      <c r="AQ114" s="12"/>
      <c r="AR114" s="72"/>
      <c r="AS114" s="253"/>
      <c r="AT114" s="72"/>
      <c r="AU114" s="72"/>
      <c r="AV114" s="72"/>
      <c r="AW114" s="72"/>
      <c r="AX114" s="72"/>
    </row>
    <row r="115" ht="15.75" customHeight="1">
      <c r="A115" s="191"/>
      <c r="B115" s="89" t="s">
        <v>201</v>
      </c>
      <c r="C115" s="12"/>
      <c r="D115" s="83">
        <f>D112+D113+D114</f>
        <v>104</v>
      </c>
      <c r="E115" s="2"/>
      <c r="F115" s="2"/>
      <c r="G115" s="2"/>
      <c r="H115" s="12"/>
      <c r="I115" s="83">
        <f>I112+I113+I114</f>
        <v>104</v>
      </c>
      <c r="J115" s="2"/>
      <c r="K115" s="2"/>
      <c r="L115" s="2"/>
      <c r="M115" s="12"/>
      <c r="N115" s="83">
        <f>N112+N113+N114</f>
        <v>104</v>
      </c>
      <c r="O115" s="2"/>
      <c r="P115" s="2"/>
      <c r="Q115" s="2"/>
      <c r="R115" s="12"/>
      <c r="S115" s="83">
        <f>S112+S113+S114</f>
        <v>104</v>
      </c>
      <c r="T115" s="2"/>
      <c r="U115" s="2"/>
      <c r="V115" s="2"/>
      <c r="W115" s="12"/>
      <c r="X115" s="83">
        <f>X112+X113+X114</f>
        <v>104</v>
      </c>
      <c r="Y115" s="2"/>
      <c r="Z115" s="2"/>
      <c r="AA115" s="2"/>
      <c r="AB115" s="12"/>
      <c r="AC115" s="83">
        <f>AC112+AC113+AC114</f>
        <v>104</v>
      </c>
      <c r="AD115" s="2"/>
      <c r="AE115" s="2"/>
      <c r="AF115" s="2"/>
      <c r="AG115" s="12"/>
      <c r="AH115" s="83">
        <f>AH112+AH113+AH114</f>
        <v>104</v>
      </c>
      <c r="AI115" s="2"/>
      <c r="AJ115" s="2"/>
      <c r="AK115" s="2"/>
      <c r="AL115" s="12"/>
      <c r="AM115" s="83">
        <f>AM112+AM113+AM114</f>
        <v>104</v>
      </c>
      <c r="AN115" s="2"/>
      <c r="AO115" s="2"/>
      <c r="AP115" s="2"/>
      <c r="AQ115" s="12"/>
      <c r="AR115" s="72"/>
      <c r="AS115" s="253"/>
      <c r="AT115" s="72"/>
      <c r="AU115" s="72"/>
      <c r="AV115" s="72"/>
      <c r="AW115" s="72"/>
      <c r="AX115" s="72"/>
    </row>
    <row r="116" ht="15.75" customHeight="1">
      <c r="A116" s="72"/>
      <c r="B116" s="258"/>
      <c r="C116" s="258"/>
      <c r="D116" s="258"/>
      <c r="E116" s="258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253"/>
      <c r="AT116" s="72"/>
      <c r="AU116" s="72"/>
      <c r="AV116" s="72"/>
      <c r="AW116" s="72"/>
      <c r="AX116" s="72"/>
    </row>
    <row r="117" ht="15.75" customHeight="1">
      <c r="A117" s="191"/>
      <c r="B117" s="259" t="s">
        <v>448</v>
      </c>
      <c r="E117" s="18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253"/>
      <c r="AT117" s="72"/>
      <c r="AU117" s="72"/>
      <c r="AV117" s="72"/>
      <c r="AW117" s="72"/>
      <c r="AX117" s="72"/>
    </row>
    <row r="118" ht="15.75" customHeight="1">
      <c r="A118" s="191"/>
      <c r="B118" s="2"/>
      <c r="C118" s="2"/>
      <c r="D118" s="2"/>
      <c r="E118" s="1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253"/>
      <c r="AT118" s="72"/>
      <c r="AU118" s="72"/>
      <c r="AV118" s="72"/>
      <c r="AW118" s="72"/>
      <c r="AX118" s="72"/>
    </row>
    <row r="119" ht="15.75" customHeight="1">
      <c r="A119" s="191"/>
      <c r="B119" s="65" t="s">
        <v>203</v>
      </c>
      <c r="C119" s="89">
        <f>COUNTIF(AX5:AX108,"FCD")</f>
        <v>57</v>
      </c>
      <c r="D119" s="2"/>
      <c r="E119" s="1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253"/>
      <c r="AT119" s="72"/>
      <c r="AU119" s="72"/>
      <c r="AV119" s="72"/>
      <c r="AW119" s="72"/>
      <c r="AX119" s="72"/>
    </row>
    <row r="120" ht="15.75" customHeight="1">
      <c r="A120" s="191"/>
      <c r="B120" s="65" t="s">
        <v>204</v>
      </c>
      <c r="C120" s="89">
        <f>COUNTIF(AX5:AX108,"FC")</f>
        <v>37</v>
      </c>
      <c r="D120" s="2"/>
      <c r="E120" s="1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253"/>
      <c r="AT120" s="72"/>
      <c r="AU120" s="72"/>
      <c r="AV120" s="72"/>
      <c r="AW120" s="72"/>
      <c r="AX120" s="72"/>
    </row>
    <row r="121" ht="15.75" customHeight="1">
      <c r="A121" s="191"/>
      <c r="B121" s="65" t="s">
        <v>205</v>
      </c>
      <c r="C121" s="89">
        <f>COUNTIF(AX5:AX108,"SC")</f>
        <v>6</v>
      </c>
      <c r="D121" s="2"/>
      <c r="E121" s="1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253"/>
      <c r="AT121" s="72"/>
      <c r="AU121" s="72"/>
      <c r="AV121" s="72"/>
      <c r="AW121" s="72"/>
      <c r="AX121" s="72"/>
    </row>
    <row r="122" ht="15.75" customHeight="1">
      <c r="A122" s="191"/>
      <c r="B122" s="65" t="s">
        <v>206</v>
      </c>
      <c r="C122" s="89">
        <f>COUNTIF(AX5:AX108,"FAIL")</f>
        <v>4</v>
      </c>
      <c r="D122" s="2"/>
      <c r="E122" s="1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253"/>
      <c r="AT122" s="72"/>
      <c r="AU122" s="72"/>
      <c r="AV122" s="72"/>
      <c r="AW122" s="72"/>
      <c r="AX122" s="72"/>
    </row>
    <row r="123" ht="15.75" customHeight="1">
      <c r="A123" s="191"/>
      <c r="B123" s="65" t="s">
        <v>207</v>
      </c>
      <c r="C123" s="89">
        <f>C119+C120+C121+C122</f>
        <v>104</v>
      </c>
      <c r="D123" s="2"/>
      <c r="E123" s="1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253"/>
      <c r="AT123" s="72"/>
      <c r="AU123" s="72"/>
      <c r="AV123" s="72"/>
      <c r="AW123" s="72"/>
      <c r="AX123" s="72"/>
    </row>
    <row r="124" ht="15.75" customHeight="1">
      <c r="A124" s="191"/>
      <c r="B124" s="65" t="s">
        <v>449</v>
      </c>
      <c r="C124" s="90">
        <f>((C119+C120+C121)/C123)*100</f>
        <v>96.15384615</v>
      </c>
      <c r="D124" s="2"/>
      <c r="E124" s="1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253"/>
      <c r="AT124" s="72"/>
      <c r="AU124" s="72"/>
      <c r="AV124" s="72"/>
      <c r="AW124" s="72"/>
      <c r="AX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260" t="s">
        <v>209</v>
      </c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261" t="s">
        <v>210</v>
      </c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253"/>
      <c r="AT125" s="72"/>
      <c r="AU125" s="72"/>
      <c r="AV125" s="72"/>
      <c r="AW125" s="72"/>
      <c r="AX125" s="72"/>
    </row>
    <row r="126" ht="15.75" customHeight="1">
      <c r="AS126" s="262"/>
    </row>
    <row r="127" ht="15.75" customHeight="1">
      <c r="AS127" s="262"/>
    </row>
    <row r="128" ht="15.75" customHeight="1">
      <c r="AS128" s="262"/>
    </row>
    <row r="129" ht="15.75" customHeight="1">
      <c r="AS129" s="262"/>
    </row>
    <row r="130" ht="15.75" customHeight="1">
      <c r="AS130" s="262"/>
    </row>
    <row r="131" ht="15.75" customHeight="1">
      <c r="AS131" s="262"/>
    </row>
    <row r="132" ht="15.75" customHeight="1">
      <c r="AS132" s="262"/>
    </row>
    <row r="133" ht="15.75" customHeight="1">
      <c r="AS133" s="262"/>
    </row>
    <row r="134" ht="15.75" customHeight="1">
      <c r="AS134" s="262"/>
    </row>
    <row r="135" ht="15.75" customHeight="1">
      <c r="AS135" s="262"/>
    </row>
    <row r="136" ht="15.75" customHeight="1">
      <c r="AS136" s="262"/>
    </row>
    <row r="137" ht="15.75" customHeight="1">
      <c r="AS137" s="262"/>
    </row>
    <row r="138" ht="15.75" customHeight="1">
      <c r="AS138" s="262"/>
    </row>
    <row r="139" ht="15.75" customHeight="1">
      <c r="AS139" s="262"/>
    </row>
    <row r="140" ht="15.75" customHeight="1">
      <c r="AS140" s="262"/>
    </row>
    <row r="141" ht="15.75" customHeight="1">
      <c r="AS141" s="262"/>
    </row>
    <row r="142" ht="15.75" customHeight="1">
      <c r="AS142" s="262"/>
    </row>
    <row r="143" ht="15.75" customHeight="1">
      <c r="AS143" s="262"/>
    </row>
    <row r="144" ht="15.75" customHeight="1">
      <c r="AS144" s="262"/>
    </row>
    <row r="145" ht="15.75" customHeight="1">
      <c r="AS145" s="262"/>
    </row>
    <row r="146" ht="15.75" customHeight="1">
      <c r="AS146" s="262"/>
    </row>
    <row r="147" ht="15.75" customHeight="1">
      <c r="AS147" s="262"/>
    </row>
    <row r="148" ht="15.75" customHeight="1">
      <c r="AS148" s="262"/>
    </row>
    <row r="149" ht="15.75" customHeight="1">
      <c r="AS149" s="262"/>
    </row>
    <row r="150" ht="15.75" customHeight="1">
      <c r="AS150" s="262"/>
    </row>
    <row r="151" ht="15.75" customHeight="1">
      <c r="AS151" s="262"/>
    </row>
    <row r="152" ht="15.75" customHeight="1">
      <c r="AS152" s="262"/>
    </row>
    <row r="153" ht="15.75" customHeight="1">
      <c r="AS153" s="262"/>
    </row>
    <row r="154" ht="15.75" customHeight="1">
      <c r="AS154" s="262"/>
    </row>
    <row r="155" ht="15.75" customHeight="1">
      <c r="AS155" s="262"/>
    </row>
    <row r="156" ht="15.75" customHeight="1">
      <c r="AS156" s="262"/>
    </row>
    <row r="157" ht="15.75" customHeight="1">
      <c r="AS157" s="262"/>
    </row>
    <row r="158" ht="15.75" customHeight="1">
      <c r="AS158" s="262"/>
    </row>
    <row r="159" ht="15.75" customHeight="1">
      <c r="AS159" s="262"/>
    </row>
    <row r="160" ht="15.75" customHeight="1">
      <c r="AS160" s="262"/>
    </row>
    <row r="161" ht="15.75" customHeight="1">
      <c r="AS161" s="262"/>
    </row>
    <row r="162" ht="15.75" customHeight="1">
      <c r="AS162" s="262"/>
    </row>
    <row r="163" ht="15.75" customHeight="1">
      <c r="AS163" s="262"/>
    </row>
    <row r="164" ht="15.75" customHeight="1">
      <c r="AS164" s="262"/>
    </row>
    <row r="165" ht="15.75" customHeight="1">
      <c r="AS165" s="262"/>
    </row>
    <row r="166" ht="15.75" customHeight="1">
      <c r="AS166" s="262"/>
    </row>
    <row r="167" ht="15.75" customHeight="1">
      <c r="AS167" s="262"/>
    </row>
    <row r="168" ht="15.75" customHeight="1">
      <c r="AS168" s="262"/>
    </row>
    <row r="169" ht="15.75" customHeight="1">
      <c r="AS169" s="262"/>
    </row>
    <row r="170" ht="15.75" customHeight="1">
      <c r="AS170" s="262"/>
    </row>
    <row r="171" ht="15.75" customHeight="1">
      <c r="AS171" s="262"/>
    </row>
    <row r="172" ht="15.75" customHeight="1">
      <c r="AS172" s="262"/>
    </row>
    <row r="173" ht="15.75" customHeight="1">
      <c r="AS173" s="262"/>
    </row>
    <row r="174" ht="15.75" customHeight="1">
      <c r="AS174" s="262"/>
    </row>
    <row r="175" ht="15.75" customHeight="1">
      <c r="AS175" s="262"/>
    </row>
    <row r="176" ht="15.75" customHeight="1">
      <c r="AS176" s="262"/>
    </row>
    <row r="177" ht="15.75" customHeight="1">
      <c r="AS177" s="262"/>
    </row>
    <row r="178" ht="15.75" customHeight="1">
      <c r="AS178" s="262"/>
    </row>
    <row r="179" ht="15.75" customHeight="1">
      <c r="AS179" s="262"/>
    </row>
    <row r="180" ht="15.75" customHeight="1">
      <c r="AS180" s="262"/>
    </row>
    <row r="181" ht="15.75" customHeight="1">
      <c r="AS181" s="262"/>
    </row>
    <row r="182" ht="15.75" customHeight="1">
      <c r="AS182" s="262"/>
    </row>
    <row r="183" ht="15.75" customHeight="1">
      <c r="AS183" s="262"/>
    </row>
    <row r="184" ht="15.75" customHeight="1">
      <c r="AS184" s="262"/>
    </row>
    <row r="185" ht="15.75" customHeight="1">
      <c r="AS185" s="262"/>
    </row>
    <row r="186" ht="15.75" customHeight="1">
      <c r="AS186" s="262"/>
    </row>
    <row r="187" ht="15.75" customHeight="1">
      <c r="AS187" s="262"/>
    </row>
    <row r="188" ht="15.75" customHeight="1">
      <c r="AS188" s="262"/>
    </row>
    <row r="189" ht="15.75" customHeight="1">
      <c r="AS189" s="262"/>
    </row>
    <row r="190" ht="15.75" customHeight="1">
      <c r="AS190" s="262"/>
    </row>
    <row r="191" ht="15.75" customHeight="1">
      <c r="AS191" s="262"/>
    </row>
    <row r="192" ht="15.75" customHeight="1">
      <c r="AS192" s="262"/>
    </row>
    <row r="193" ht="15.75" customHeight="1">
      <c r="AS193" s="262"/>
    </row>
    <row r="194" ht="15.75" customHeight="1">
      <c r="AS194" s="262"/>
    </row>
    <row r="195" ht="15.75" customHeight="1">
      <c r="AS195" s="262"/>
    </row>
    <row r="196" ht="15.75" customHeight="1">
      <c r="AS196" s="262"/>
    </row>
    <row r="197" ht="15.75" customHeight="1">
      <c r="AS197" s="262"/>
    </row>
    <row r="198" ht="15.75" customHeight="1">
      <c r="AS198" s="262"/>
    </row>
    <row r="199" ht="15.75" customHeight="1">
      <c r="AS199" s="262"/>
    </row>
    <row r="200" ht="15.75" customHeight="1">
      <c r="AS200" s="262"/>
    </row>
    <row r="201" ht="15.75" customHeight="1">
      <c r="AS201" s="262"/>
    </row>
    <row r="202" ht="15.75" customHeight="1">
      <c r="AS202" s="262"/>
    </row>
    <row r="203" ht="15.75" customHeight="1">
      <c r="AS203" s="262"/>
    </row>
    <row r="204" ht="15.75" customHeight="1">
      <c r="AS204" s="262"/>
    </row>
    <row r="205" ht="15.75" customHeight="1">
      <c r="AS205" s="262"/>
    </row>
    <row r="206" ht="15.75" customHeight="1">
      <c r="AS206" s="262"/>
    </row>
    <row r="207" ht="15.75" customHeight="1">
      <c r="AS207" s="262"/>
    </row>
    <row r="208" ht="15.75" customHeight="1">
      <c r="AS208" s="262"/>
    </row>
    <row r="209" ht="15.75" customHeight="1">
      <c r="AS209" s="262"/>
    </row>
    <row r="210" ht="15.75" customHeight="1">
      <c r="AS210" s="262"/>
    </row>
    <row r="211" ht="15.75" customHeight="1">
      <c r="AS211" s="262"/>
    </row>
    <row r="212" ht="15.75" customHeight="1">
      <c r="AS212" s="262"/>
    </row>
    <row r="213" ht="15.75" customHeight="1">
      <c r="AS213" s="262"/>
    </row>
    <row r="214" ht="15.75" customHeight="1">
      <c r="AS214" s="262"/>
    </row>
    <row r="215" ht="15.75" customHeight="1">
      <c r="AS215" s="262"/>
    </row>
    <row r="216" ht="15.75" customHeight="1">
      <c r="AS216" s="262"/>
    </row>
    <row r="217" ht="15.75" customHeight="1">
      <c r="AS217" s="262"/>
    </row>
    <row r="218" ht="15.75" customHeight="1">
      <c r="AS218" s="262"/>
    </row>
    <row r="219" ht="15.75" customHeight="1">
      <c r="AS219" s="262"/>
    </row>
    <row r="220" ht="15.75" customHeight="1">
      <c r="AS220" s="262"/>
    </row>
    <row r="221" ht="15.75" customHeight="1">
      <c r="AS221" s="262"/>
    </row>
    <row r="222" ht="15.75" customHeight="1">
      <c r="AS222" s="262"/>
    </row>
    <row r="223" ht="15.75" customHeight="1">
      <c r="AS223" s="262"/>
    </row>
    <row r="224" ht="15.75" customHeight="1">
      <c r="AS224" s="262"/>
    </row>
    <row r="225" ht="15.75" customHeight="1">
      <c r="AS225" s="262"/>
    </row>
    <row r="226" ht="15.75" customHeight="1">
      <c r="AS226" s="262"/>
    </row>
    <row r="227" ht="15.75" customHeight="1">
      <c r="AS227" s="262"/>
    </row>
    <row r="228" ht="15.75" customHeight="1">
      <c r="AS228" s="262"/>
    </row>
    <row r="229" ht="15.75" customHeight="1">
      <c r="AS229" s="262"/>
    </row>
    <row r="230" ht="15.75" customHeight="1">
      <c r="AS230" s="262"/>
    </row>
    <row r="231" ht="15.75" customHeight="1">
      <c r="AS231" s="262"/>
    </row>
    <row r="232" ht="15.75" customHeight="1">
      <c r="AS232" s="262"/>
    </row>
    <row r="233" ht="15.75" customHeight="1">
      <c r="AS233" s="262"/>
    </row>
    <row r="234" ht="15.75" customHeight="1">
      <c r="AS234" s="262"/>
    </row>
    <row r="235" ht="15.75" customHeight="1">
      <c r="AS235" s="262"/>
    </row>
    <row r="236" ht="15.75" customHeight="1">
      <c r="AS236" s="262"/>
    </row>
    <row r="237" ht="15.75" customHeight="1">
      <c r="AS237" s="262"/>
    </row>
    <row r="238" ht="15.75" customHeight="1">
      <c r="AS238" s="262"/>
    </row>
    <row r="239" ht="15.75" customHeight="1">
      <c r="AS239" s="262"/>
    </row>
    <row r="240" ht="15.75" customHeight="1">
      <c r="AS240" s="262"/>
    </row>
    <row r="241" ht="15.75" customHeight="1">
      <c r="AS241" s="262"/>
    </row>
    <row r="242" ht="15.75" customHeight="1">
      <c r="AS242" s="262"/>
    </row>
    <row r="243" ht="15.75" customHeight="1">
      <c r="AS243" s="262"/>
    </row>
    <row r="244" ht="15.75" customHeight="1">
      <c r="AS244" s="262"/>
    </row>
    <row r="245" ht="15.75" customHeight="1">
      <c r="AS245" s="262"/>
    </row>
    <row r="246" ht="15.75" customHeight="1">
      <c r="AS246" s="262"/>
    </row>
    <row r="247" ht="15.75" customHeight="1">
      <c r="AS247" s="262"/>
    </row>
    <row r="248" ht="15.75" customHeight="1">
      <c r="AS248" s="262"/>
    </row>
    <row r="249" ht="15.75" customHeight="1">
      <c r="AS249" s="262"/>
    </row>
    <row r="250" ht="15.75" customHeight="1">
      <c r="AS250" s="262"/>
    </row>
    <row r="251" ht="15.75" customHeight="1">
      <c r="AS251" s="262"/>
    </row>
    <row r="252" ht="15.75" customHeight="1">
      <c r="AS252" s="262"/>
    </row>
    <row r="253" ht="15.75" customHeight="1">
      <c r="AS253" s="262"/>
    </row>
    <row r="254" ht="15.75" customHeight="1">
      <c r="AS254" s="262"/>
    </row>
    <row r="255" ht="15.75" customHeight="1">
      <c r="AS255" s="262"/>
    </row>
    <row r="256" ht="15.75" customHeight="1">
      <c r="AS256" s="262"/>
    </row>
    <row r="257" ht="15.75" customHeight="1">
      <c r="AS257" s="262"/>
    </row>
    <row r="258" ht="15.75" customHeight="1">
      <c r="AS258" s="262"/>
    </row>
    <row r="259" ht="15.75" customHeight="1">
      <c r="AS259" s="262"/>
    </row>
    <row r="260" ht="15.75" customHeight="1">
      <c r="AS260" s="262"/>
    </row>
    <row r="261" ht="15.75" customHeight="1">
      <c r="AS261" s="262"/>
    </row>
    <row r="262" ht="15.75" customHeight="1">
      <c r="AS262" s="262"/>
    </row>
    <row r="263" ht="15.75" customHeight="1">
      <c r="AS263" s="262"/>
    </row>
    <row r="264" ht="15.75" customHeight="1">
      <c r="AS264" s="262"/>
    </row>
    <row r="265" ht="15.75" customHeight="1">
      <c r="AS265" s="262"/>
    </row>
    <row r="266" ht="15.75" customHeight="1">
      <c r="AS266" s="262"/>
    </row>
    <row r="267" ht="15.75" customHeight="1">
      <c r="AS267" s="262"/>
    </row>
    <row r="268" ht="15.75" customHeight="1">
      <c r="AS268" s="262"/>
    </row>
    <row r="269" ht="15.75" customHeight="1">
      <c r="AS269" s="262"/>
    </row>
    <row r="270" ht="15.75" customHeight="1">
      <c r="AS270" s="262"/>
    </row>
    <row r="271" ht="15.75" customHeight="1">
      <c r="AS271" s="262"/>
    </row>
    <row r="272" ht="15.75" customHeight="1">
      <c r="AS272" s="262"/>
    </row>
    <row r="273" ht="15.75" customHeight="1">
      <c r="AS273" s="262"/>
    </row>
    <row r="274" ht="15.75" customHeight="1">
      <c r="AS274" s="262"/>
    </row>
    <row r="275" ht="15.75" customHeight="1">
      <c r="AS275" s="262"/>
    </row>
    <row r="276" ht="15.75" customHeight="1">
      <c r="AS276" s="262"/>
    </row>
    <row r="277" ht="15.75" customHeight="1">
      <c r="AS277" s="262"/>
    </row>
    <row r="278" ht="15.75" customHeight="1">
      <c r="AS278" s="262"/>
    </row>
    <row r="279" ht="15.75" customHeight="1">
      <c r="AS279" s="262"/>
    </row>
    <row r="280" ht="15.75" customHeight="1">
      <c r="AS280" s="262"/>
    </row>
    <row r="281" ht="15.75" customHeight="1">
      <c r="AS281" s="262"/>
    </row>
    <row r="282" ht="15.75" customHeight="1">
      <c r="AS282" s="262"/>
    </row>
    <row r="283" ht="15.75" customHeight="1">
      <c r="AS283" s="262"/>
    </row>
    <row r="284" ht="15.75" customHeight="1">
      <c r="AS284" s="262"/>
    </row>
    <row r="285" ht="15.75" customHeight="1">
      <c r="AS285" s="262"/>
    </row>
    <row r="286" ht="15.75" customHeight="1">
      <c r="AS286" s="262"/>
    </row>
    <row r="287" ht="15.75" customHeight="1">
      <c r="AS287" s="262"/>
    </row>
    <row r="288" ht="15.75" customHeight="1">
      <c r="AS288" s="262"/>
    </row>
    <row r="289" ht="15.75" customHeight="1">
      <c r="AS289" s="262"/>
    </row>
    <row r="290" ht="15.75" customHeight="1">
      <c r="AS290" s="262"/>
    </row>
    <row r="291" ht="15.75" customHeight="1">
      <c r="AS291" s="262"/>
    </row>
    <row r="292" ht="15.75" customHeight="1">
      <c r="AS292" s="262"/>
    </row>
    <row r="293" ht="15.75" customHeight="1">
      <c r="AS293" s="262"/>
    </row>
    <row r="294" ht="15.75" customHeight="1">
      <c r="AS294" s="262"/>
    </row>
    <row r="295" ht="15.75" customHeight="1">
      <c r="AS295" s="262"/>
    </row>
    <row r="296" ht="15.75" customHeight="1">
      <c r="AS296" s="262"/>
    </row>
    <row r="297" ht="15.75" customHeight="1">
      <c r="AS297" s="262"/>
    </row>
    <row r="298" ht="15.75" customHeight="1">
      <c r="AS298" s="262"/>
    </row>
    <row r="299" ht="15.75" customHeight="1">
      <c r="AS299" s="262"/>
    </row>
    <row r="300" ht="15.75" customHeight="1">
      <c r="AS300" s="262"/>
    </row>
    <row r="301" ht="15.75" customHeight="1">
      <c r="AS301" s="262"/>
    </row>
    <row r="302" ht="15.75" customHeight="1">
      <c r="AS302" s="262"/>
    </row>
    <row r="303" ht="15.75" customHeight="1">
      <c r="AS303" s="262"/>
    </row>
    <row r="304" ht="15.75" customHeight="1">
      <c r="AS304" s="262"/>
    </row>
    <row r="305" ht="15.75" customHeight="1">
      <c r="AS305" s="262"/>
    </row>
    <row r="306" ht="15.75" customHeight="1">
      <c r="AS306" s="262"/>
    </row>
    <row r="307" ht="15.75" customHeight="1">
      <c r="AS307" s="262"/>
    </row>
    <row r="308" ht="15.75" customHeight="1">
      <c r="AS308" s="262"/>
    </row>
    <row r="309" ht="15.75" customHeight="1">
      <c r="AS309" s="262"/>
    </row>
    <row r="310" ht="15.75" customHeight="1">
      <c r="AS310" s="262"/>
    </row>
    <row r="311" ht="15.75" customHeight="1">
      <c r="AS311" s="262"/>
    </row>
    <row r="312" ht="15.75" customHeight="1">
      <c r="AS312" s="262"/>
    </row>
    <row r="313" ht="15.75" customHeight="1">
      <c r="AS313" s="262"/>
    </row>
    <row r="314" ht="15.75" customHeight="1">
      <c r="AS314" s="262"/>
    </row>
    <row r="315" ht="15.75" customHeight="1">
      <c r="AS315" s="262"/>
    </row>
    <row r="316" ht="15.75" customHeight="1">
      <c r="AS316" s="262"/>
    </row>
    <row r="317" ht="15.75" customHeight="1">
      <c r="AS317" s="262"/>
    </row>
    <row r="318" ht="15.75" customHeight="1">
      <c r="AS318" s="262"/>
    </row>
    <row r="319" ht="15.75" customHeight="1">
      <c r="AS319" s="262"/>
    </row>
    <row r="320" ht="15.75" customHeight="1">
      <c r="AS320" s="262"/>
    </row>
    <row r="321" ht="15.75" customHeight="1">
      <c r="AS321" s="262"/>
    </row>
    <row r="322" ht="15.75" customHeight="1">
      <c r="AS322" s="262"/>
    </row>
    <row r="323" ht="15.75" customHeight="1">
      <c r="AS323" s="262"/>
    </row>
    <row r="324" ht="15.75" customHeight="1">
      <c r="AS324" s="262"/>
    </row>
    <row r="325" ht="15.75" customHeight="1">
      <c r="AS325" s="262"/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0">
    <mergeCell ref="AM2:AQ2"/>
    <mergeCell ref="AR2:AR4"/>
    <mergeCell ref="AM3:AQ3"/>
    <mergeCell ref="X3:AB3"/>
    <mergeCell ref="AC3:AG3"/>
    <mergeCell ref="A1:AX1"/>
    <mergeCell ref="A2:A4"/>
    <mergeCell ref="B2:B4"/>
    <mergeCell ref="C2:C4"/>
    <mergeCell ref="D2:H2"/>
    <mergeCell ref="I2:M2"/>
    <mergeCell ref="N2:R2"/>
    <mergeCell ref="AH3:AL3"/>
    <mergeCell ref="N3:R3"/>
    <mergeCell ref="S3:W3"/>
    <mergeCell ref="D3:H3"/>
    <mergeCell ref="I3:M3"/>
    <mergeCell ref="B111:C111"/>
    <mergeCell ref="D111:H111"/>
    <mergeCell ref="I111:M111"/>
    <mergeCell ref="N111:R111"/>
    <mergeCell ref="S111:W111"/>
    <mergeCell ref="I114:M114"/>
    <mergeCell ref="N114:R114"/>
    <mergeCell ref="B113:C113"/>
    <mergeCell ref="D113:H113"/>
    <mergeCell ref="I113:M113"/>
    <mergeCell ref="N113:R113"/>
    <mergeCell ref="S113:W113"/>
    <mergeCell ref="D114:H114"/>
    <mergeCell ref="S114:W114"/>
    <mergeCell ref="C119:E119"/>
    <mergeCell ref="C120:E120"/>
    <mergeCell ref="C121:E121"/>
    <mergeCell ref="C122:E122"/>
    <mergeCell ref="C123:E123"/>
    <mergeCell ref="C124:E124"/>
    <mergeCell ref="V125:X125"/>
    <mergeCell ref="B114:C114"/>
    <mergeCell ref="B115:C115"/>
    <mergeCell ref="D115:H115"/>
    <mergeCell ref="I115:M115"/>
    <mergeCell ref="N115:R115"/>
    <mergeCell ref="S115:W115"/>
    <mergeCell ref="B117:E118"/>
    <mergeCell ref="AC114:AG114"/>
    <mergeCell ref="AH114:AL114"/>
    <mergeCell ref="X114:AB114"/>
    <mergeCell ref="X115:AB115"/>
    <mergeCell ref="AC115:AG115"/>
    <mergeCell ref="AH115:AL115"/>
    <mergeCell ref="AM115:AQ115"/>
    <mergeCell ref="AH112:AL112"/>
    <mergeCell ref="AM112:AQ112"/>
    <mergeCell ref="X113:AB113"/>
    <mergeCell ref="AC113:AG113"/>
    <mergeCell ref="AH113:AL113"/>
    <mergeCell ref="AM113:AQ113"/>
    <mergeCell ref="AM114:AQ114"/>
    <mergeCell ref="S2:W2"/>
    <mergeCell ref="X2:AB2"/>
    <mergeCell ref="AC2:AG2"/>
    <mergeCell ref="AH2:AL2"/>
    <mergeCell ref="AS2:AS4"/>
    <mergeCell ref="AT2:AT4"/>
    <mergeCell ref="AU2:AU4"/>
    <mergeCell ref="AV2:AV4"/>
    <mergeCell ref="AW2:AW4"/>
    <mergeCell ref="AX2:AX4"/>
    <mergeCell ref="X111:AB111"/>
    <mergeCell ref="AC111:AG111"/>
    <mergeCell ref="AH111:AL111"/>
    <mergeCell ref="AM111:AQ111"/>
    <mergeCell ref="B112:C112"/>
    <mergeCell ref="D112:H112"/>
    <mergeCell ref="I112:M112"/>
    <mergeCell ref="N112:R112"/>
    <mergeCell ref="S112:W112"/>
    <mergeCell ref="X112:AB112"/>
    <mergeCell ref="AC112:AG112"/>
  </mergeCells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.38"/>
    <col customWidth="1" min="3" max="3" width="31.13"/>
    <col customWidth="1" min="4" max="5" width="5.88"/>
    <col customWidth="1" min="6" max="6" width="5.25"/>
    <col customWidth="1" min="7" max="8" width="4.75"/>
    <col customWidth="1" min="9" max="9" width="5.63"/>
    <col customWidth="1" min="10" max="10" width="4.88"/>
    <col customWidth="1" min="11" max="11" width="5.5"/>
    <col customWidth="1" min="12" max="12" width="4.38"/>
    <col customWidth="1" min="13" max="13" width="5.88"/>
    <col customWidth="1" min="14" max="14" width="5.25"/>
    <col customWidth="1" min="15" max="17" width="5.13"/>
    <col customWidth="1" min="18" max="19" width="5.0"/>
    <col customWidth="1" min="20" max="20" width="5.63"/>
    <col customWidth="1" min="21" max="21" width="5.0"/>
    <col customWidth="1" min="22" max="22" width="4.88"/>
    <col customWidth="1" min="23" max="23" width="4.0"/>
    <col customWidth="1" min="24" max="24" width="5.25"/>
    <col customWidth="1" min="25" max="26" width="5.13"/>
    <col customWidth="1" min="27" max="27" width="4.0"/>
    <col customWidth="1" min="28" max="28" width="4.75"/>
    <col customWidth="1" min="29" max="29" width="5.63"/>
    <col customWidth="1" min="30" max="31" width="4.88"/>
    <col customWidth="1" min="32" max="32" width="4.75"/>
    <col customWidth="1" min="33" max="33" width="4.13"/>
    <col customWidth="1" min="34" max="34" width="5.5"/>
    <col customWidth="1" min="35" max="35" width="5.25"/>
    <col customWidth="1" min="36" max="36" width="5.63"/>
    <col customWidth="1" min="37" max="37" width="4.5"/>
    <col customWidth="1" min="38" max="38" width="5.88"/>
    <col customWidth="1" min="39" max="39" width="6.13"/>
    <col customWidth="1" min="40" max="40" width="5.13"/>
    <col customWidth="1" min="41" max="41" width="5.5"/>
    <col customWidth="1" min="42" max="42" width="4.38"/>
    <col customWidth="1" min="43" max="43" width="5.38"/>
    <col customWidth="1" min="44" max="44" width="8.13"/>
    <col customWidth="1" min="45" max="45" width="8.88"/>
    <col customWidth="1" min="46" max="46" width="6.88"/>
    <col customWidth="1" min="47" max="47" width="7.13"/>
    <col customWidth="1" min="48" max="48" width="7.63"/>
    <col customWidth="1" min="49" max="49" width="8.0"/>
    <col customWidth="1" min="50" max="50" width="9.38"/>
  </cols>
  <sheetData>
    <row r="1">
      <c r="A1" s="194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95" t="s">
        <v>1</v>
      </c>
      <c r="B2" s="195" t="s">
        <v>2</v>
      </c>
      <c r="C2" s="263" t="s">
        <v>3</v>
      </c>
      <c r="D2" s="264" t="s">
        <v>436</v>
      </c>
      <c r="E2" s="7"/>
      <c r="F2" s="7"/>
      <c r="G2" s="7"/>
      <c r="H2" s="8"/>
      <c r="I2" s="264" t="s">
        <v>451</v>
      </c>
      <c r="J2" s="7"/>
      <c r="K2" s="7"/>
      <c r="L2" s="7"/>
      <c r="M2" s="8"/>
      <c r="N2" s="264" t="s">
        <v>452</v>
      </c>
      <c r="O2" s="7"/>
      <c r="P2" s="7"/>
      <c r="Q2" s="7"/>
      <c r="R2" s="8"/>
      <c r="S2" s="265" t="s">
        <v>453</v>
      </c>
      <c r="T2" s="7"/>
      <c r="U2" s="7"/>
      <c r="V2" s="7"/>
      <c r="W2" s="8"/>
      <c r="X2" s="264" t="s">
        <v>454</v>
      </c>
      <c r="Y2" s="7"/>
      <c r="Z2" s="7"/>
      <c r="AA2" s="7"/>
      <c r="AB2" s="8"/>
      <c r="AC2" s="264" t="s">
        <v>216</v>
      </c>
      <c r="AD2" s="7"/>
      <c r="AE2" s="7"/>
      <c r="AF2" s="7"/>
      <c r="AG2" s="8"/>
      <c r="AH2" s="264" t="s">
        <v>455</v>
      </c>
      <c r="AI2" s="7"/>
      <c r="AJ2" s="7"/>
      <c r="AK2" s="7"/>
      <c r="AL2" s="8"/>
      <c r="AM2" s="264" t="s">
        <v>456</v>
      </c>
      <c r="AN2" s="7"/>
      <c r="AO2" s="7"/>
      <c r="AP2" s="7"/>
      <c r="AQ2" s="8"/>
      <c r="AR2" s="100" t="s">
        <v>12</v>
      </c>
      <c r="AS2" s="100" t="s">
        <v>13</v>
      </c>
      <c r="AT2" s="101" t="s">
        <v>14</v>
      </c>
      <c r="AU2" s="266" t="s">
        <v>15</v>
      </c>
      <c r="AV2" s="100"/>
      <c r="AW2" s="100"/>
      <c r="AX2" s="100" t="s">
        <v>16</v>
      </c>
    </row>
    <row r="3" ht="15.75" customHeight="1">
      <c r="A3" s="15"/>
      <c r="B3" s="18"/>
      <c r="D3" s="267" t="s">
        <v>440</v>
      </c>
      <c r="E3" s="7"/>
      <c r="F3" s="7"/>
      <c r="G3" s="7"/>
      <c r="H3" s="8"/>
      <c r="I3" s="267" t="s">
        <v>457</v>
      </c>
      <c r="J3" s="7"/>
      <c r="K3" s="7"/>
      <c r="L3" s="7"/>
      <c r="M3" s="8"/>
      <c r="N3" s="267" t="s">
        <v>458</v>
      </c>
      <c r="O3" s="7"/>
      <c r="P3" s="7"/>
      <c r="Q3" s="7"/>
      <c r="R3" s="8"/>
      <c r="S3" s="267" t="s">
        <v>459</v>
      </c>
      <c r="T3" s="7"/>
      <c r="U3" s="7"/>
      <c r="V3" s="7"/>
      <c r="W3" s="8"/>
      <c r="X3" s="267" t="s">
        <v>460</v>
      </c>
      <c r="Y3" s="7"/>
      <c r="Z3" s="7"/>
      <c r="AA3" s="7"/>
      <c r="AB3" s="8"/>
      <c r="AC3" s="267" t="s">
        <v>461</v>
      </c>
      <c r="AD3" s="7"/>
      <c r="AE3" s="7"/>
      <c r="AF3" s="7"/>
      <c r="AG3" s="8"/>
      <c r="AH3" s="267" t="s">
        <v>462</v>
      </c>
      <c r="AI3" s="7"/>
      <c r="AJ3" s="7"/>
      <c r="AK3" s="7"/>
      <c r="AL3" s="8"/>
      <c r="AM3" s="267" t="s">
        <v>463</v>
      </c>
      <c r="AN3" s="7"/>
      <c r="AO3" s="7"/>
      <c r="AP3" s="7"/>
      <c r="AQ3" s="8"/>
      <c r="AR3" s="18"/>
      <c r="AS3" s="18"/>
      <c r="AT3" s="18"/>
      <c r="AU3" s="18"/>
      <c r="AV3" s="18"/>
      <c r="AW3" s="18"/>
      <c r="AX3" s="18"/>
    </row>
    <row r="4" ht="15.75" customHeight="1">
      <c r="A4" s="22"/>
      <c r="B4" s="12"/>
      <c r="C4" s="2"/>
      <c r="D4" s="268" t="s">
        <v>24</v>
      </c>
      <c r="E4" s="268" t="s">
        <v>25</v>
      </c>
      <c r="F4" s="268" t="s">
        <v>26</v>
      </c>
      <c r="G4" s="269" t="s">
        <v>27</v>
      </c>
      <c r="H4" s="269" t="s">
        <v>14</v>
      </c>
      <c r="I4" s="270" t="s">
        <v>24</v>
      </c>
      <c r="J4" s="270" t="s">
        <v>25</v>
      </c>
      <c r="K4" s="270" t="s">
        <v>26</v>
      </c>
      <c r="L4" s="271" t="s">
        <v>27</v>
      </c>
      <c r="M4" s="271" t="s">
        <v>14</v>
      </c>
      <c r="N4" s="270" t="s">
        <v>24</v>
      </c>
      <c r="O4" s="270" t="s">
        <v>25</v>
      </c>
      <c r="P4" s="270" t="s">
        <v>26</v>
      </c>
      <c r="Q4" s="271" t="s">
        <v>27</v>
      </c>
      <c r="R4" s="271" t="s">
        <v>14</v>
      </c>
      <c r="S4" s="270" t="s">
        <v>24</v>
      </c>
      <c r="T4" s="270" t="s">
        <v>25</v>
      </c>
      <c r="U4" s="270" t="s">
        <v>26</v>
      </c>
      <c r="V4" s="271" t="s">
        <v>27</v>
      </c>
      <c r="W4" s="271" t="s">
        <v>14</v>
      </c>
      <c r="X4" s="268" t="s">
        <v>24</v>
      </c>
      <c r="Y4" s="268" t="s">
        <v>25</v>
      </c>
      <c r="Z4" s="268" t="s">
        <v>26</v>
      </c>
      <c r="AA4" s="271" t="s">
        <v>27</v>
      </c>
      <c r="AB4" s="271" t="s">
        <v>14</v>
      </c>
      <c r="AC4" s="270" t="s">
        <v>24</v>
      </c>
      <c r="AD4" s="270" t="s">
        <v>25</v>
      </c>
      <c r="AE4" s="270" t="s">
        <v>26</v>
      </c>
      <c r="AF4" s="269" t="s">
        <v>27</v>
      </c>
      <c r="AG4" s="269" t="s">
        <v>14</v>
      </c>
      <c r="AH4" s="270" t="s">
        <v>24</v>
      </c>
      <c r="AI4" s="270" t="s">
        <v>25</v>
      </c>
      <c r="AJ4" s="270" t="s">
        <v>26</v>
      </c>
      <c r="AK4" s="269" t="s">
        <v>27</v>
      </c>
      <c r="AL4" s="269" t="s">
        <v>14</v>
      </c>
      <c r="AM4" s="270" t="s">
        <v>24</v>
      </c>
      <c r="AN4" s="270" t="s">
        <v>25</v>
      </c>
      <c r="AO4" s="270" t="s">
        <v>26</v>
      </c>
      <c r="AP4" s="269" t="s">
        <v>27</v>
      </c>
      <c r="AQ4" s="269" t="s">
        <v>14</v>
      </c>
      <c r="AR4" s="12"/>
      <c r="AS4" s="12"/>
      <c r="AT4" s="12"/>
      <c r="AU4" s="12"/>
      <c r="AV4" s="12"/>
      <c r="AW4" s="12"/>
      <c r="AX4" s="12"/>
    </row>
    <row r="5" ht="15.75" customHeight="1">
      <c r="A5" s="27">
        <v>1.0</v>
      </c>
      <c r="B5" s="205" t="s">
        <v>28</v>
      </c>
      <c r="C5" s="272" t="s">
        <v>29</v>
      </c>
      <c r="D5" s="216">
        <v>50.0</v>
      </c>
      <c r="E5" s="218">
        <v>44.0</v>
      </c>
      <c r="F5" s="218">
        <f t="shared" ref="F5:F89" si="1">SUM(D5+E5)</f>
        <v>94</v>
      </c>
      <c r="G5" s="273" t="str">
        <f t="shared" ref="G5:G89" si="2">if(F5&gt;=90,"10",if(F5&gt;=80,"9",if(F5&gt;=70,"8",if(F5&gt;=60,"7",if(F5&gt;=55,"6",if(F5&gt;=50,"5",if(F5&gt;=40,"4",if(F5&lt;40,"0"))))))))</f>
        <v>10</v>
      </c>
      <c r="H5" s="219">
        <f t="shared" ref="H5:H89" si="3">G5*4</f>
        <v>40</v>
      </c>
      <c r="I5" s="218">
        <v>47.0</v>
      </c>
      <c r="J5" s="218">
        <v>45.0</v>
      </c>
      <c r="K5" s="218">
        <f t="shared" ref="K5:K89" si="4">sum(I5:J5)</f>
        <v>92</v>
      </c>
      <c r="L5" s="274" t="str">
        <f t="shared" ref="L5:L89" si="5">if(K5&gt;=90,"10",if(K5&gt;=80,"9",if(K5&gt;=70,"8",if(K5&gt;=60,"7",if(K5&gt;=55,"6",if(K5&gt;=50,"5",if(K5&gt;=40,"4",if(K5&lt;40,"0"))))))))</f>
        <v>10</v>
      </c>
      <c r="M5" s="219">
        <f t="shared" ref="M5:M89" si="6">L5*4</f>
        <v>40</v>
      </c>
      <c r="N5" s="218">
        <v>50.0</v>
      </c>
      <c r="O5" s="218">
        <v>50.0</v>
      </c>
      <c r="P5" s="218">
        <f t="shared" ref="P5:P89" si="7">sum(N5:O5)</f>
        <v>100</v>
      </c>
      <c r="Q5" s="274" t="str">
        <f t="shared" ref="Q5:Q89" si="8">if(P5&gt;=90,"10",if(P5&gt;=80,"9",if(P5&gt;=70,"8",if(P5&gt;=60,"7",if(P5&gt;=55,"6",if(P5&gt;=50,"5",if(P5&gt;=40,"4",if(P5&lt;40,"0"))))))))</f>
        <v>10</v>
      </c>
      <c r="R5" s="219">
        <f t="shared" ref="R5:R89" si="9">Q5*3</f>
        <v>30</v>
      </c>
      <c r="S5" s="218">
        <v>49.0</v>
      </c>
      <c r="T5" s="218">
        <v>31.0</v>
      </c>
      <c r="U5" s="218">
        <f t="shared" ref="U5:U89" si="10">sum(S5:T5)</f>
        <v>80</v>
      </c>
      <c r="V5" s="274" t="str">
        <f t="shared" ref="V5:V89" si="11">if(U5&gt;=90,"10",if(U5&gt;=80,"9",if(U5&gt;=70,"8",if(U5&gt;=60,"7",if(U5&gt;=55,"6",if(U5&gt;=50,"5",if(U5&gt;=40,"4",if(U5&lt;40,"0"))))))))</f>
        <v>9</v>
      </c>
      <c r="W5" s="219">
        <f t="shared" ref="W5:W89" si="12">V5*1</f>
        <v>9</v>
      </c>
      <c r="X5" s="218">
        <v>47.0</v>
      </c>
      <c r="Y5" s="218">
        <v>39.0</v>
      </c>
      <c r="Z5" s="218">
        <f t="shared" ref="Z5:Z89" si="13">SUM(X5+Y5)</f>
        <v>86</v>
      </c>
      <c r="AA5" s="274" t="str">
        <f t="shared" ref="AA5:AA89" si="14">if(Z5&gt;=90,"10",if(Z5&gt;=80,"9",if(Z5&gt;=70,"8",if(Z5&gt;=60,"7",if(Z5&gt;=55,"6",if(Z5&gt;=50,"5",if(Z5&gt;=40,"4",if(Z5&lt;40,"0"))))))))</f>
        <v>9</v>
      </c>
      <c r="AB5" s="219">
        <f t="shared" ref="AB5:AB89" si="15">AA5*1</f>
        <v>9</v>
      </c>
      <c r="AC5" s="218">
        <v>48.0</v>
      </c>
      <c r="AD5" s="218">
        <v>38.0</v>
      </c>
      <c r="AE5" s="218">
        <f t="shared" ref="AE5:AE89" si="16">SUM(AC5+AD5)</f>
        <v>86</v>
      </c>
      <c r="AF5" s="274" t="str">
        <f t="shared" ref="AF5:AF89" si="17">if(AE5&gt;=90,"10",if(AE5&gt;=80,"9",if(AE5&gt;=70,"8",if(AE5&gt;=60,"7",if(AE5&gt;=55,"6",if(AE5&gt;=50,"5",if(AE5&gt;=40,"4",if(AE5&lt;40,"0"))))))))</f>
        <v>9</v>
      </c>
      <c r="AG5" s="219">
        <f t="shared" ref="AG5:AG89" si="18">AF5*1</f>
        <v>9</v>
      </c>
      <c r="AH5" s="218">
        <v>48.0</v>
      </c>
      <c r="AI5" s="218">
        <v>36.0</v>
      </c>
      <c r="AJ5" s="218">
        <f t="shared" ref="AJ5:AJ67" si="19">SUM(AH5+AI5)</f>
        <v>84</v>
      </c>
      <c r="AK5" s="274" t="str">
        <f t="shared" ref="AK5:AK89" si="20">if(AJ5&gt;=90,"10",if(AJ5&gt;=80,"9",if(AJ5&gt;=70,"8",if(AJ5&gt;=60,"7",if(AJ5&gt;=55,"6",if(AJ5&gt;=50,"5",if(AJ5&gt;=40,"4",if(AJ5&lt;40,"0"))))))))</f>
        <v>9</v>
      </c>
      <c r="AL5" s="219">
        <f t="shared" ref="AL5:AL89" si="21">AK5*3</f>
        <v>27</v>
      </c>
      <c r="AM5" s="218">
        <v>50.0</v>
      </c>
      <c r="AN5" s="218">
        <v>38.0</v>
      </c>
      <c r="AO5" s="218">
        <f t="shared" ref="AO5:AO89" si="22">SUM(AM5:AN5)</f>
        <v>88</v>
      </c>
      <c r="AP5" s="274" t="str">
        <f t="shared" ref="AP5:AP67" si="23">if(AO5&gt;=90,"10",if(AO5&gt;=80,"9",if(AO5&gt;=70,"8",if(AO5&gt;=60,"7",if(AO5&gt;=55,"6",if(AO5&gt;=50,"5",if(AO5&gt;=40,"4",if(AO5&lt;40,"0"))))))))</f>
        <v>9</v>
      </c>
      <c r="AQ5" s="220">
        <f t="shared" ref="AQ5:AQ89" si="24">AP5*3</f>
        <v>27</v>
      </c>
      <c r="AR5" s="221">
        <f t="shared" ref="AR5:AR89" si="25">SUM(F5+K5+P5+U5+Z5+AE5+AJ5+AO5)</f>
        <v>710</v>
      </c>
      <c r="AS5" s="221">
        <f t="shared" ref="AS5:AS89" si="26">ROUNDUP(AR5/800*100,2)</f>
        <v>88.75</v>
      </c>
      <c r="AT5" s="223">
        <f t="shared" ref="AT5:AT89" si="27">H5+M5+R5+W5+AB5+AG5+AL5+AQ5</f>
        <v>191</v>
      </c>
      <c r="AU5" s="275">
        <f t="shared" ref="AU5:AU89" si="28">AT5/20</f>
        <v>9.55</v>
      </c>
      <c r="AV5" s="225" t="str">
        <f t="shared" ref="AV5:AV89" si="29">IF((OR(E5&lt;18,F5&lt;40,J5&lt;18,K5&lt;40,O5&lt;18,P5&lt;40,T5&lt;18,U5&lt;40,Y5&lt;18,Z5&lt;40,AD5&lt;18,AE5&lt;40,AI5&lt;18,AJ5&lt;40,AN5&lt;18,AO5&lt;40)),"FAIL","PASS")</f>
        <v>PASS</v>
      </c>
      <c r="AW5" s="225" t="str">
        <f t="shared" ref="AW5:AW89" si="30">IF(AS5&gt;69.44,"FCD",IF(AS5&gt;59.66,"FC","SC"))</f>
        <v>FCD</v>
      </c>
      <c r="AX5" s="225" t="str">
        <f t="shared" ref="AX5:AX89" si="31">IF(AV5="FAIL",AV5,AW5)</f>
        <v>FCD</v>
      </c>
    </row>
    <row r="6" ht="15.75" customHeight="1">
      <c r="A6" s="27">
        <v>2.0</v>
      </c>
      <c r="B6" s="205" t="s">
        <v>30</v>
      </c>
      <c r="C6" s="276" t="s">
        <v>31</v>
      </c>
      <c r="D6" s="216">
        <v>43.0</v>
      </c>
      <c r="E6" s="218">
        <v>37.0</v>
      </c>
      <c r="F6" s="218">
        <f t="shared" si="1"/>
        <v>80</v>
      </c>
      <c r="G6" s="273" t="str">
        <f t="shared" si="2"/>
        <v>9</v>
      </c>
      <c r="H6" s="219">
        <f t="shared" si="3"/>
        <v>36</v>
      </c>
      <c r="I6" s="218">
        <v>36.0</v>
      </c>
      <c r="J6" s="218">
        <v>38.0</v>
      </c>
      <c r="K6" s="218">
        <f t="shared" si="4"/>
        <v>74</v>
      </c>
      <c r="L6" s="274" t="str">
        <f t="shared" si="5"/>
        <v>8</v>
      </c>
      <c r="M6" s="219">
        <f t="shared" si="6"/>
        <v>32</v>
      </c>
      <c r="N6" s="218">
        <v>47.0</v>
      </c>
      <c r="O6" s="218">
        <v>43.0</v>
      </c>
      <c r="P6" s="218">
        <f t="shared" si="7"/>
        <v>90</v>
      </c>
      <c r="Q6" s="274" t="str">
        <f t="shared" si="8"/>
        <v>10</v>
      </c>
      <c r="R6" s="219">
        <f t="shared" si="9"/>
        <v>30</v>
      </c>
      <c r="S6" s="218">
        <v>44.0</v>
      </c>
      <c r="T6" s="218">
        <v>31.0</v>
      </c>
      <c r="U6" s="218">
        <f t="shared" si="10"/>
        <v>75</v>
      </c>
      <c r="V6" s="274" t="str">
        <f t="shared" si="11"/>
        <v>8</v>
      </c>
      <c r="W6" s="219">
        <f t="shared" si="12"/>
        <v>8</v>
      </c>
      <c r="X6" s="218">
        <v>43.0</v>
      </c>
      <c r="Y6" s="218">
        <v>31.0</v>
      </c>
      <c r="Z6" s="218">
        <f t="shared" si="13"/>
        <v>74</v>
      </c>
      <c r="AA6" s="274" t="str">
        <f t="shared" si="14"/>
        <v>8</v>
      </c>
      <c r="AB6" s="219">
        <f t="shared" si="15"/>
        <v>8</v>
      </c>
      <c r="AC6" s="218">
        <v>48.0</v>
      </c>
      <c r="AD6" s="218">
        <v>44.0</v>
      </c>
      <c r="AE6" s="218">
        <f t="shared" si="16"/>
        <v>92</v>
      </c>
      <c r="AF6" s="274" t="str">
        <f t="shared" si="17"/>
        <v>10</v>
      </c>
      <c r="AG6" s="219">
        <f t="shared" si="18"/>
        <v>10</v>
      </c>
      <c r="AH6" s="218">
        <v>45.0</v>
      </c>
      <c r="AI6" s="218">
        <v>40.0</v>
      </c>
      <c r="AJ6" s="218">
        <f t="shared" si="19"/>
        <v>85</v>
      </c>
      <c r="AK6" s="274" t="str">
        <f t="shared" si="20"/>
        <v>9</v>
      </c>
      <c r="AL6" s="219">
        <f t="shared" si="21"/>
        <v>27</v>
      </c>
      <c r="AM6" s="218">
        <v>46.0</v>
      </c>
      <c r="AN6" s="218">
        <v>27.0</v>
      </c>
      <c r="AO6" s="218">
        <f t="shared" si="22"/>
        <v>73</v>
      </c>
      <c r="AP6" s="274" t="str">
        <f t="shared" si="23"/>
        <v>8</v>
      </c>
      <c r="AQ6" s="220">
        <f t="shared" si="24"/>
        <v>24</v>
      </c>
      <c r="AR6" s="221">
        <f t="shared" si="25"/>
        <v>643</v>
      </c>
      <c r="AS6" s="221">
        <f t="shared" si="26"/>
        <v>80.38</v>
      </c>
      <c r="AT6" s="223">
        <f t="shared" si="27"/>
        <v>175</v>
      </c>
      <c r="AU6" s="275">
        <f t="shared" si="28"/>
        <v>8.75</v>
      </c>
      <c r="AV6" s="225" t="str">
        <f t="shared" si="29"/>
        <v>PASS</v>
      </c>
      <c r="AW6" s="225" t="str">
        <f t="shared" si="30"/>
        <v>FCD</v>
      </c>
      <c r="AX6" s="225" t="str">
        <f t="shared" si="31"/>
        <v>FCD</v>
      </c>
    </row>
    <row r="7" ht="15.75" customHeight="1">
      <c r="A7" s="27">
        <v>3.0</v>
      </c>
      <c r="B7" s="205" t="s">
        <v>32</v>
      </c>
      <c r="C7" s="276" t="s">
        <v>464</v>
      </c>
      <c r="D7" s="277">
        <v>48.0</v>
      </c>
      <c r="E7" s="217">
        <v>44.0</v>
      </c>
      <c r="F7" s="218">
        <f t="shared" si="1"/>
        <v>92</v>
      </c>
      <c r="G7" s="273" t="str">
        <f t="shared" si="2"/>
        <v>10</v>
      </c>
      <c r="H7" s="219">
        <f t="shared" si="3"/>
        <v>40</v>
      </c>
      <c r="I7" s="217">
        <v>43.0</v>
      </c>
      <c r="J7" s="217">
        <v>20.0</v>
      </c>
      <c r="K7" s="218">
        <f t="shared" si="4"/>
        <v>63</v>
      </c>
      <c r="L7" s="274" t="str">
        <f t="shared" si="5"/>
        <v>7</v>
      </c>
      <c r="M7" s="219">
        <f t="shared" si="6"/>
        <v>28</v>
      </c>
      <c r="N7" s="217">
        <v>50.0</v>
      </c>
      <c r="O7" s="217">
        <v>50.0</v>
      </c>
      <c r="P7" s="218">
        <f t="shared" si="7"/>
        <v>100</v>
      </c>
      <c r="Q7" s="274" t="str">
        <f t="shared" si="8"/>
        <v>10</v>
      </c>
      <c r="R7" s="219">
        <f t="shared" si="9"/>
        <v>30</v>
      </c>
      <c r="S7" s="217">
        <v>41.0</v>
      </c>
      <c r="T7" s="217">
        <v>26.0</v>
      </c>
      <c r="U7" s="218">
        <f t="shared" si="10"/>
        <v>67</v>
      </c>
      <c r="V7" s="274" t="str">
        <f t="shared" si="11"/>
        <v>7</v>
      </c>
      <c r="W7" s="219">
        <f t="shared" si="12"/>
        <v>7</v>
      </c>
      <c r="X7" s="217">
        <v>48.0</v>
      </c>
      <c r="Y7" s="217">
        <v>35.0</v>
      </c>
      <c r="Z7" s="218">
        <f t="shared" si="13"/>
        <v>83</v>
      </c>
      <c r="AA7" s="274" t="str">
        <f t="shared" si="14"/>
        <v>9</v>
      </c>
      <c r="AB7" s="219">
        <f t="shared" si="15"/>
        <v>9</v>
      </c>
      <c r="AC7" s="217">
        <v>47.0</v>
      </c>
      <c r="AD7" s="217">
        <v>40.0</v>
      </c>
      <c r="AE7" s="218">
        <f t="shared" si="16"/>
        <v>87</v>
      </c>
      <c r="AF7" s="274" t="str">
        <f t="shared" si="17"/>
        <v>9</v>
      </c>
      <c r="AG7" s="219">
        <f t="shared" si="18"/>
        <v>9</v>
      </c>
      <c r="AH7" s="217">
        <v>44.0</v>
      </c>
      <c r="AI7" s="217">
        <v>23.0</v>
      </c>
      <c r="AJ7" s="218">
        <f t="shared" si="19"/>
        <v>67</v>
      </c>
      <c r="AK7" s="274" t="str">
        <f t="shared" si="20"/>
        <v>7</v>
      </c>
      <c r="AL7" s="219">
        <f t="shared" si="21"/>
        <v>21</v>
      </c>
      <c r="AM7" s="217">
        <v>43.0</v>
      </c>
      <c r="AN7" s="217">
        <v>30.0</v>
      </c>
      <c r="AO7" s="218">
        <f t="shared" si="22"/>
        <v>73</v>
      </c>
      <c r="AP7" s="274" t="str">
        <f t="shared" si="23"/>
        <v>8</v>
      </c>
      <c r="AQ7" s="220">
        <f t="shared" si="24"/>
        <v>24</v>
      </c>
      <c r="AR7" s="221">
        <f t="shared" si="25"/>
        <v>632</v>
      </c>
      <c r="AS7" s="221">
        <f t="shared" si="26"/>
        <v>79</v>
      </c>
      <c r="AT7" s="223">
        <f t="shared" si="27"/>
        <v>168</v>
      </c>
      <c r="AU7" s="275">
        <f t="shared" si="28"/>
        <v>8.4</v>
      </c>
      <c r="AV7" s="225" t="str">
        <f t="shared" si="29"/>
        <v>PASS</v>
      </c>
      <c r="AW7" s="225" t="str">
        <f t="shared" si="30"/>
        <v>FCD</v>
      </c>
      <c r="AX7" s="225" t="str">
        <f t="shared" si="31"/>
        <v>FCD</v>
      </c>
    </row>
    <row r="8" ht="15.75" customHeight="1">
      <c r="A8" s="27">
        <v>4.0</v>
      </c>
      <c r="B8" s="205" t="s">
        <v>34</v>
      </c>
      <c r="C8" s="276" t="s">
        <v>35</v>
      </c>
      <c r="D8" s="216">
        <v>46.0</v>
      </c>
      <c r="E8" s="218">
        <v>21.0</v>
      </c>
      <c r="F8" s="218">
        <f t="shared" si="1"/>
        <v>67</v>
      </c>
      <c r="G8" s="273" t="str">
        <f t="shared" si="2"/>
        <v>7</v>
      </c>
      <c r="H8" s="219">
        <f t="shared" si="3"/>
        <v>28</v>
      </c>
      <c r="I8" s="218">
        <v>45.0</v>
      </c>
      <c r="J8" s="218">
        <v>39.0</v>
      </c>
      <c r="K8" s="218">
        <f t="shared" si="4"/>
        <v>84</v>
      </c>
      <c r="L8" s="274" t="str">
        <f t="shared" si="5"/>
        <v>9</v>
      </c>
      <c r="M8" s="219">
        <f t="shared" si="6"/>
        <v>36</v>
      </c>
      <c r="N8" s="218">
        <v>50.0</v>
      </c>
      <c r="O8" s="218">
        <v>50.0</v>
      </c>
      <c r="P8" s="218">
        <f t="shared" si="7"/>
        <v>100</v>
      </c>
      <c r="Q8" s="274" t="str">
        <f t="shared" si="8"/>
        <v>10</v>
      </c>
      <c r="R8" s="219">
        <f t="shared" si="9"/>
        <v>30</v>
      </c>
      <c r="S8" s="218">
        <v>42.0</v>
      </c>
      <c r="T8" s="218">
        <v>34.0</v>
      </c>
      <c r="U8" s="218">
        <f t="shared" si="10"/>
        <v>76</v>
      </c>
      <c r="V8" s="274" t="str">
        <f t="shared" si="11"/>
        <v>8</v>
      </c>
      <c r="W8" s="219">
        <f t="shared" si="12"/>
        <v>8</v>
      </c>
      <c r="X8" s="218">
        <v>45.0</v>
      </c>
      <c r="Y8" s="218">
        <v>30.0</v>
      </c>
      <c r="Z8" s="218">
        <f t="shared" si="13"/>
        <v>75</v>
      </c>
      <c r="AA8" s="274" t="str">
        <f t="shared" si="14"/>
        <v>8</v>
      </c>
      <c r="AB8" s="219">
        <f t="shared" si="15"/>
        <v>8</v>
      </c>
      <c r="AC8" s="218">
        <v>49.0</v>
      </c>
      <c r="AD8" s="218">
        <v>39.0</v>
      </c>
      <c r="AE8" s="218">
        <f t="shared" si="16"/>
        <v>88</v>
      </c>
      <c r="AF8" s="274" t="str">
        <f t="shared" si="17"/>
        <v>9</v>
      </c>
      <c r="AG8" s="219">
        <f t="shared" si="18"/>
        <v>9</v>
      </c>
      <c r="AH8" s="218">
        <v>44.0</v>
      </c>
      <c r="AI8" s="218">
        <v>26.0</v>
      </c>
      <c r="AJ8" s="218">
        <f t="shared" si="19"/>
        <v>70</v>
      </c>
      <c r="AK8" s="274" t="str">
        <f t="shared" si="20"/>
        <v>8</v>
      </c>
      <c r="AL8" s="219">
        <f t="shared" si="21"/>
        <v>24</v>
      </c>
      <c r="AM8" s="218">
        <v>48.0</v>
      </c>
      <c r="AN8" s="218">
        <v>27.0</v>
      </c>
      <c r="AO8" s="218">
        <f t="shared" si="22"/>
        <v>75</v>
      </c>
      <c r="AP8" s="274" t="str">
        <f t="shared" si="23"/>
        <v>8</v>
      </c>
      <c r="AQ8" s="220">
        <f t="shared" si="24"/>
        <v>24</v>
      </c>
      <c r="AR8" s="221">
        <f t="shared" si="25"/>
        <v>635</v>
      </c>
      <c r="AS8" s="221">
        <f t="shared" si="26"/>
        <v>79.38</v>
      </c>
      <c r="AT8" s="223">
        <f t="shared" si="27"/>
        <v>167</v>
      </c>
      <c r="AU8" s="275">
        <f t="shared" si="28"/>
        <v>8.35</v>
      </c>
      <c r="AV8" s="225" t="str">
        <f t="shared" si="29"/>
        <v>PASS</v>
      </c>
      <c r="AW8" s="225" t="str">
        <f t="shared" si="30"/>
        <v>FCD</v>
      </c>
      <c r="AX8" s="225" t="str">
        <f t="shared" si="31"/>
        <v>FCD</v>
      </c>
    </row>
    <row r="9" ht="15.75" customHeight="1">
      <c r="A9" s="27">
        <v>5.0</v>
      </c>
      <c r="B9" s="205" t="s">
        <v>36</v>
      </c>
      <c r="C9" s="276" t="s">
        <v>37</v>
      </c>
      <c r="D9" s="216">
        <v>50.0</v>
      </c>
      <c r="E9" s="218">
        <v>48.0</v>
      </c>
      <c r="F9" s="218">
        <f t="shared" si="1"/>
        <v>98</v>
      </c>
      <c r="G9" s="273" t="str">
        <f t="shared" si="2"/>
        <v>10</v>
      </c>
      <c r="H9" s="219">
        <f t="shared" si="3"/>
        <v>40</v>
      </c>
      <c r="I9" s="218">
        <v>46.0</v>
      </c>
      <c r="J9" s="218">
        <v>37.0</v>
      </c>
      <c r="K9" s="218">
        <f t="shared" si="4"/>
        <v>83</v>
      </c>
      <c r="L9" s="274" t="str">
        <f t="shared" si="5"/>
        <v>9</v>
      </c>
      <c r="M9" s="219">
        <f t="shared" si="6"/>
        <v>36</v>
      </c>
      <c r="N9" s="218">
        <v>50.0</v>
      </c>
      <c r="O9" s="218">
        <v>41.0</v>
      </c>
      <c r="P9" s="218">
        <f t="shared" si="7"/>
        <v>91</v>
      </c>
      <c r="Q9" s="274" t="str">
        <f t="shared" si="8"/>
        <v>10</v>
      </c>
      <c r="R9" s="219">
        <f t="shared" si="9"/>
        <v>30</v>
      </c>
      <c r="S9" s="218">
        <v>44.0</v>
      </c>
      <c r="T9" s="218">
        <v>31.0</v>
      </c>
      <c r="U9" s="218">
        <f t="shared" si="10"/>
        <v>75</v>
      </c>
      <c r="V9" s="274" t="str">
        <f t="shared" si="11"/>
        <v>8</v>
      </c>
      <c r="W9" s="219">
        <f t="shared" si="12"/>
        <v>8</v>
      </c>
      <c r="X9" s="218">
        <v>50.0</v>
      </c>
      <c r="Y9" s="218">
        <v>39.0</v>
      </c>
      <c r="Z9" s="218">
        <f t="shared" si="13"/>
        <v>89</v>
      </c>
      <c r="AA9" s="274" t="str">
        <f t="shared" si="14"/>
        <v>9</v>
      </c>
      <c r="AB9" s="219">
        <f t="shared" si="15"/>
        <v>9</v>
      </c>
      <c r="AC9" s="218">
        <v>48.0</v>
      </c>
      <c r="AD9" s="218">
        <v>41.0</v>
      </c>
      <c r="AE9" s="218">
        <f t="shared" si="16"/>
        <v>89</v>
      </c>
      <c r="AF9" s="274" t="str">
        <f t="shared" si="17"/>
        <v>9</v>
      </c>
      <c r="AG9" s="219">
        <f t="shared" si="18"/>
        <v>9</v>
      </c>
      <c r="AH9" s="218">
        <v>47.0</v>
      </c>
      <c r="AI9" s="218">
        <v>31.0</v>
      </c>
      <c r="AJ9" s="218">
        <f t="shared" si="19"/>
        <v>78</v>
      </c>
      <c r="AK9" s="274" t="str">
        <f t="shared" si="20"/>
        <v>8</v>
      </c>
      <c r="AL9" s="219">
        <f t="shared" si="21"/>
        <v>24</v>
      </c>
      <c r="AM9" s="218">
        <v>48.0</v>
      </c>
      <c r="AN9" s="218">
        <v>31.0</v>
      </c>
      <c r="AO9" s="218">
        <f t="shared" si="22"/>
        <v>79</v>
      </c>
      <c r="AP9" s="274" t="str">
        <f t="shared" si="23"/>
        <v>8</v>
      </c>
      <c r="AQ9" s="220">
        <f t="shared" si="24"/>
        <v>24</v>
      </c>
      <c r="AR9" s="221">
        <f t="shared" si="25"/>
        <v>682</v>
      </c>
      <c r="AS9" s="221">
        <f t="shared" si="26"/>
        <v>85.25</v>
      </c>
      <c r="AT9" s="223">
        <f t="shared" si="27"/>
        <v>180</v>
      </c>
      <c r="AU9" s="275">
        <f t="shared" si="28"/>
        <v>9</v>
      </c>
      <c r="AV9" s="225" t="str">
        <f t="shared" si="29"/>
        <v>PASS</v>
      </c>
      <c r="AW9" s="225" t="str">
        <f t="shared" si="30"/>
        <v>FCD</v>
      </c>
      <c r="AX9" s="225" t="str">
        <f t="shared" si="31"/>
        <v>FCD</v>
      </c>
    </row>
    <row r="10" ht="15.75" customHeight="1">
      <c r="A10" s="27">
        <v>6.0</v>
      </c>
      <c r="B10" s="205" t="s">
        <v>38</v>
      </c>
      <c r="C10" s="276" t="s">
        <v>37</v>
      </c>
      <c r="D10" s="216">
        <v>47.0</v>
      </c>
      <c r="E10" s="218">
        <v>46.0</v>
      </c>
      <c r="F10" s="218">
        <f t="shared" si="1"/>
        <v>93</v>
      </c>
      <c r="G10" s="273" t="str">
        <f t="shared" si="2"/>
        <v>10</v>
      </c>
      <c r="H10" s="219">
        <f t="shared" si="3"/>
        <v>40</v>
      </c>
      <c r="I10" s="218">
        <v>46.0</v>
      </c>
      <c r="J10" s="218">
        <v>35.0</v>
      </c>
      <c r="K10" s="218">
        <f t="shared" si="4"/>
        <v>81</v>
      </c>
      <c r="L10" s="274" t="str">
        <f t="shared" si="5"/>
        <v>9</v>
      </c>
      <c r="M10" s="219">
        <f t="shared" si="6"/>
        <v>36</v>
      </c>
      <c r="N10" s="218">
        <v>48.0</v>
      </c>
      <c r="O10" s="218">
        <v>50.0</v>
      </c>
      <c r="P10" s="218">
        <f t="shared" si="7"/>
        <v>98</v>
      </c>
      <c r="Q10" s="274" t="str">
        <f t="shared" si="8"/>
        <v>10</v>
      </c>
      <c r="R10" s="219">
        <f t="shared" si="9"/>
        <v>30</v>
      </c>
      <c r="S10" s="218">
        <v>42.0</v>
      </c>
      <c r="T10" s="218">
        <v>28.0</v>
      </c>
      <c r="U10" s="218">
        <f t="shared" si="10"/>
        <v>70</v>
      </c>
      <c r="V10" s="274" t="str">
        <f t="shared" si="11"/>
        <v>8</v>
      </c>
      <c r="W10" s="219">
        <f t="shared" si="12"/>
        <v>8</v>
      </c>
      <c r="X10" s="218">
        <v>45.0</v>
      </c>
      <c r="Y10" s="218">
        <v>40.0</v>
      </c>
      <c r="Z10" s="218">
        <f t="shared" si="13"/>
        <v>85</v>
      </c>
      <c r="AA10" s="274" t="str">
        <f t="shared" si="14"/>
        <v>9</v>
      </c>
      <c r="AB10" s="219">
        <f t="shared" si="15"/>
        <v>9</v>
      </c>
      <c r="AC10" s="218">
        <v>48.0</v>
      </c>
      <c r="AD10" s="218">
        <v>37.0</v>
      </c>
      <c r="AE10" s="218">
        <f t="shared" si="16"/>
        <v>85</v>
      </c>
      <c r="AF10" s="274" t="str">
        <f t="shared" si="17"/>
        <v>9</v>
      </c>
      <c r="AG10" s="219">
        <f t="shared" si="18"/>
        <v>9</v>
      </c>
      <c r="AH10" s="218">
        <v>46.0</v>
      </c>
      <c r="AI10" s="218">
        <v>35.0</v>
      </c>
      <c r="AJ10" s="218">
        <f t="shared" si="19"/>
        <v>81</v>
      </c>
      <c r="AK10" s="274" t="str">
        <f t="shared" si="20"/>
        <v>9</v>
      </c>
      <c r="AL10" s="219">
        <f t="shared" si="21"/>
        <v>27</v>
      </c>
      <c r="AM10" s="218">
        <v>44.0</v>
      </c>
      <c r="AN10" s="218">
        <v>33.0</v>
      </c>
      <c r="AO10" s="218">
        <f t="shared" si="22"/>
        <v>77</v>
      </c>
      <c r="AP10" s="274" t="str">
        <f t="shared" si="23"/>
        <v>8</v>
      </c>
      <c r="AQ10" s="220">
        <f t="shared" si="24"/>
        <v>24</v>
      </c>
      <c r="AR10" s="221">
        <f t="shared" si="25"/>
        <v>670</v>
      </c>
      <c r="AS10" s="221">
        <f t="shared" si="26"/>
        <v>83.75</v>
      </c>
      <c r="AT10" s="223">
        <f t="shared" si="27"/>
        <v>183</v>
      </c>
      <c r="AU10" s="275">
        <f t="shared" si="28"/>
        <v>9.15</v>
      </c>
      <c r="AV10" s="225" t="str">
        <f t="shared" si="29"/>
        <v>PASS</v>
      </c>
      <c r="AW10" s="225" t="str">
        <f t="shared" si="30"/>
        <v>FCD</v>
      </c>
      <c r="AX10" s="225" t="str">
        <f t="shared" si="31"/>
        <v>FCD</v>
      </c>
    </row>
    <row r="11" ht="15.75" customHeight="1">
      <c r="A11" s="27">
        <v>7.0</v>
      </c>
      <c r="B11" s="205" t="s">
        <v>39</v>
      </c>
      <c r="C11" s="276" t="s">
        <v>40</v>
      </c>
      <c r="D11" s="216">
        <v>47.0</v>
      </c>
      <c r="E11" s="218">
        <v>26.0</v>
      </c>
      <c r="F11" s="218">
        <f t="shared" si="1"/>
        <v>73</v>
      </c>
      <c r="G11" s="273" t="str">
        <f t="shared" si="2"/>
        <v>8</v>
      </c>
      <c r="H11" s="219">
        <f t="shared" si="3"/>
        <v>32</v>
      </c>
      <c r="I11" s="218">
        <v>46.0</v>
      </c>
      <c r="J11" s="218">
        <v>32.0</v>
      </c>
      <c r="K11" s="218">
        <f t="shared" si="4"/>
        <v>78</v>
      </c>
      <c r="L11" s="274" t="str">
        <f t="shared" si="5"/>
        <v>8</v>
      </c>
      <c r="M11" s="219">
        <f t="shared" si="6"/>
        <v>32</v>
      </c>
      <c r="N11" s="218">
        <v>49.0</v>
      </c>
      <c r="O11" s="218">
        <v>45.0</v>
      </c>
      <c r="P11" s="218">
        <f t="shared" si="7"/>
        <v>94</v>
      </c>
      <c r="Q11" s="274" t="str">
        <f t="shared" si="8"/>
        <v>10</v>
      </c>
      <c r="R11" s="219">
        <f t="shared" si="9"/>
        <v>30</v>
      </c>
      <c r="S11" s="218">
        <v>40.0</v>
      </c>
      <c r="T11" s="218">
        <v>27.0</v>
      </c>
      <c r="U11" s="218">
        <f t="shared" si="10"/>
        <v>67</v>
      </c>
      <c r="V11" s="274" t="str">
        <f t="shared" si="11"/>
        <v>7</v>
      </c>
      <c r="W11" s="219">
        <f t="shared" si="12"/>
        <v>7</v>
      </c>
      <c r="X11" s="218">
        <v>48.0</v>
      </c>
      <c r="Y11" s="218">
        <v>41.0</v>
      </c>
      <c r="Z11" s="218">
        <f t="shared" si="13"/>
        <v>89</v>
      </c>
      <c r="AA11" s="274" t="str">
        <f t="shared" si="14"/>
        <v>9</v>
      </c>
      <c r="AB11" s="219">
        <f t="shared" si="15"/>
        <v>9</v>
      </c>
      <c r="AC11" s="218">
        <v>44.0</v>
      </c>
      <c r="AD11" s="218">
        <v>39.0</v>
      </c>
      <c r="AE11" s="218">
        <f t="shared" si="16"/>
        <v>83</v>
      </c>
      <c r="AF11" s="274" t="str">
        <f t="shared" si="17"/>
        <v>9</v>
      </c>
      <c r="AG11" s="219">
        <f t="shared" si="18"/>
        <v>9</v>
      </c>
      <c r="AH11" s="218">
        <v>47.0</v>
      </c>
      <c r="AI11" s="218">
        <v>36.0</v>
      </c>
      <c r="AJ11" s="218">
        <f t="shared" si="19"/>
        <v>83</v>
      </c>
      <c r="AK11" s="274" t="str">
        <f t="shared" si="20"/>
        <v>9</v>
      </c>
      <c r="AL11" s="219">
        <f t="shared" si="21"/>
        <v>27</v>
      </c>
      <c r="AM11" s="218">
        <v>44.0</v>
      </c>
      <c r="AN11" s="218">
        <v>29.0</v>
      </c>
      <c r="AO11" s="218">
        <f t="shared" si="22"/>
        <v>73</v>
      </c>
      <c r="AP11" s="274" t="str">
        <f t="shared" si="23"/>
        <v>8</v>
      </c>
      <c r="AQ11" s="220">
        <f t="shared" si="24"/>
        <v>24</v>
      </c>
      <c r="AR11" s="221">
        <f t="shared" si="25"/>
        <v>640</v>
      </c>
      <c r="AS11" s="221">
        <f t="shared" si="26"/>
        <v>80</v>
      </c>
      <c r="AT11" s="223">
        <f t="shared" si="27"/>
        <v>170</v>
      </c>
      <c r="AU11" s="275">
        <f t="shared" si="28"/>
        <v>8.5</v>
      </c>
      <c r="AV11" s="225" t="str">
        <f t="shared" si="29"/>
        <v>PASS</v>
      </c>
      <c r="AW11" s="225" t="str">
        <f t="shared" si="30"/>
        <v>FCD</v>
      </c>
      <c r="AX11" s="225" t="str">
        <f t="shared" si="31"/>
        <v>FCD</v>
      </c>
    </row>
    <row r="12" ht="15.75" customHeight="1">
      <c r="A12" s="27">
        <v>8.0</v>
      </c>
      <c r="B12" s="205" t="s">
        <v>41</v>
      </c>
      <c r="C12" s="276" t="s">
        <v>42</v>
      </c>
      <c r="D12" s="216">
        <v>43.0</v>
      </c>
      <c r="E12" s="218">
        <v>35.0</v>
      </c>
      <c r="F12" s="218">
        <f t="shared" si="1"/>
        <v>78</v>
      </c>
      <c r="G12" s="273" t="str">
        <f t="shared" si="2"/>
        <v>8</v>
      </c>
      <c r="H12" s="219">
        <f t="shared" si="3"/>
        <v>32</v>
      </c>
      <c r="I12" s="218">
        <v>50.0</v>
      </c>
      <c r="J12" s="218">
        <v>34.0</v>
      </c>
      <c r="K12" s="218">
        <f t="shared" si="4"/>
        <v>84</v>
      </c>
      <c r="L12" s="274" t="str">
        <f t="shared" si="5"/>
        <v>9</v>
      </c>
      <c r="M12" s="219">
        <f t="shared" si="6"/>
        <v>36</v>
      </c>
      <c r="N12" s="218">
        <v>45.0</v>
      </c>
      <c r="O12" s="218">
        <v>45.0</v>
      </c>
      <c r="P12" s="218">
        <f t="shared" si="7"/>
        <v>90</v>
      </c>
      <c r="Q12" s="274" t="str">
        <f t="shared" si="8"/>
        <v>10</v>
      </c>
      <c r="R12" s="219">
        <f t="shared" si="9"/>
        <v>30</v>
      </c>
      <c r="S12" s="218">
        <v>46.0</v>
      </c>
      <c r="T12" s="218">
        <v>29.0</v>
      </c>
      <c r="U12" s="218">
        <f t="shared" si="10"/>
        <v>75</v>
      </c>
      <c r="V12" s="274" t="str">
        <f t="shared" si="11"/>
        <v>8</v>
      </c>
      <c r="W12" s="219">
        <f t="shared" si="12"/>
        <v>8</v>
      </c>
      <c r="X12" s="218">
        <v>47.0</v>
      </c>
      <c r="Y12" s="218">
        <v>39.0</v>
      </c>
      <c r="Z12" s="218">
        <f t="shared" si="13"/>
        <v>86</v>
      </c>
      <c r="AA12" s="274" t="str">
        <f t="shared" si="14"/>
        <v>9</v>
      </c>
      <c r="AB12" s="219">
        <f t="shared" si="15"/>
        <v>9</v>
      </c>
      <c r="AC12" s="218">
        <v>47.0</v>
      </c>
      <c r="AD12" s="218">
        <v>41.0</v>
      </c>
      <c r="AE12" s="218">
        <f t="shared" si="16"/>
        <v>88</v>
      </c>
      <c r="AF12" s="274" t="str">
        <f t="shared" si="17"/>
        <v>9</v>
      </c>
      <c r="AG12" s="219">
        <f t="shared" si="18"/>
        <v>9</v>
      </c>
      <c r="AH12" s="218">
        <v>47.0</v>
      </c>
      <c r="AI12" s="218">
        <v>29.0</v>
      </c>
      <c r="AJ12" s="218">
        <f t="shared" si="19"/>
        <v>76</v>
      </c>
      <c r="AK12" s="274" t="str">
        <f t="shared" si="20"/>
        <v>8</v>
      </c>
      <c r="AL12" s="219">
        <f t="shared" si="21"/>
        <v>24</v>
      </c>
      <c r="AM12" s="218">
        <v>48.0</v>
      </c>
      <c r="AN12" s="218">
        <v>29.0</v>
      </c>
      <c r="AO12" s="218">
        <f t="shared" si="22"/>
        <v>77</v>
      </c>
      <c r="AP12" s="274" t="str">
        <f t="shared" si="23"/>
        <v>8</v>
      </c>
      <c r="AQ12" s="220">
        <f t="shared" si="24"/>
        <v>24</v>
      </c>
      <c r="AR12" s="221">
        <f t="shared" si="25"/>
        <v>654</v>
      </c>
      <c r="AS12" s="221">
        <f t="shared" si="26"/>
        <v>81.75</v>
      </c>
      <c r="AT12" s="223">
        <f t="shared" si="27"/>
        <v>172</v>
      </c>
      <c r="AU12" s="275">
        <f t="shared" si="28"/>
        <v>8.6</v>
      </c>
      <c r="AV12" s="225" t="str">
        <f t="shared" si="29"/>
        <v>PASS</v>
      </c>
      <c r="AW12" s="225" t="str">
        <f t="shared" si="30"/>
        <v>FCD</v>
      </c>
      <c r="AX12" s="225" t="str">
        <f t="shared" si="31"/>
        <v>FCD</v>
      </c>
    </row>
    <row r="13" ht="15.75" customHeight="1">
      <c r="A13" s="27">
        <v>9.0</v>
      </c>
      <c r="B13" s="205" t="s">
        <v>43</v>
      </c>
      <c r="C13" s="276" t="s">
        <v>44</v>
      </c>
      <c r="D13" s="216">
        <v>46.0</v>
      </c>
      <c r="E13" s="218">
        <v>31.0</v>
      </c>
      <c r="F13" s="218">
        <f t="shared" si="1"/>
        <v>77</v>
      </c>
      <c r="G13" s="273" t="str">
        <f t="shared" si="2"/>
        <v>8</v>
      </c>
      <c r="H13" s="219">
        <f t="shared" si="3"/>
        <v>32</v>
      </c>
      <c r="I13" s="218">
        <v>41.0</v>
      </c>
      <c r="J13" s="218">
        <v>29.0</v>
      </c>
      <c r="K13" s="218">
        <f t="shared" si="4"/>
        <v>70</v>
      </c>
      <c r="L13" s="274" t="str">
        <f t="shared" si="5"/>
        <v>8</v>
      </c>
      <c r="M13" s="219">
        <f t="shared" si="6"/>
        <v>32</v>
      </c>
      <c r="N13" s="218">
        <v>47.0</v>
      </c>
      <c r="O13" s="218">
        <v>49.0</v>
      </c>
      <c r="P13" s="218">
        <f t="shared" si="7"/>
        <v>96</v>
      </c>
      <c r="Q13" s="274" t="str">
        <f t="shared" si="8"/>
        <v>10</v>
      </c>
      <c r="R13" s="219">
        <f t="shared" si="9"/>
        <v>30</v>
      </c>
      <c r="S13" s="218">
        <v>42.0</v>
      </c>
      <c r="T13" s="218">
        <v>22.0</v>
      </c>
      <c r="U13" s="218">
        <f t="shared" si="10"/>
        <v>64</v>
      </c>
      <c r="V13" s="274" t="str">
        <f t="shared" si="11"/>
        <v>7</v>
      </c>
      <c r="W13" s="219">
        <f t="shared" si="12"/>
        <v>7</v>
      </c>
      <c r="X13" s="218">
        <v>43.0</v>
      </c>
      <c r="Y13" s="218">
        <v>36.0</v>
      </c>
      <c r="Z13" s="218">
        <f t="shared" si="13"/>
        <v>79</v>
      </c>
      <c r="AA13" s="274" t="str">
        <f t="shared" si="14"/>
        <v>8</v>
      </c>
      <c r="AB13" s="219">
        <f t="shared" si="15"/>
        <v>8</v>
      </c>
      <c r="AC13" s="218">
        <v>47.0</v>
      </c>
      <c r="AD13" s="218">
        <v>37.0</v>
      </c>
      <c r="AE13" s="218">
        <f t="shared" si="16"/>
        <v>84</v>
      </c>
      <c r="AF13" s="274" t="str">
        <f t="shared" si="17"/>
        <v>9</v>
      </c>
      <c r="AG13" s="219">
        <f t="shared" si="18"/>
        <v>9</v>
      </c>
      <c r="AH13" s="218">
        <v>40.0</v>
      </c>
      <c r="AI13" s="218">
        <v>19.0</v>
      </c>
      <c r="AJ13" s="218">
        <f t="shared" si="19"/>
        <v>59</v>
      </c>
      <c r="AK13" s="274" t="str">
        <f t="shared" si="20"/>
        <v>6</v>
      </c>
      <c r="AL13" s="219">
        <f t="shared" si="21"/>
        <v>18</v>
      </c>
      <c r="AM13" s="218">
        <v>38.0</v>
      </c>
      <c r="AN13" s="218">
        <v>23.0</v>
      </c>
      <c r="AO13" s="218">
        <f t="shared" si="22"/>
        <v>61</v>
      </c>
      <c r="AP13" s="274" t="str">
        <f t="shared" si="23"/>
        <v>7</v>
      </c>
      <c r="AQ13" s="220">
        <f t="shared" si="24"/>
        <v>21</v>
      </c>
      <c r="AR13" s="221">
        <f t="shared" si="25"/>
        <v>590</v>
      </c>
      <c r="AS13" s="221">
        <f t="shared" si="26"/>
        <v>73.75</v>
      </c>
      <c r="AT13" s="223">
        <f t="shared" si="27"/>
        <v>157</v>
      </c>
      <c r="AU13" s="275">
        <f t="shared" si="28"/>
        <v>7.85</v>
      </c>
      <c r="AV13" s="225" t="str">
        <f t="shared" si="29"/>
        <v>PASS</v>
      </c>
      <c r="AW13" s="225" t="str">
        <f t="shared" si="30"/>
        <v>FCD</v>
      </c>
      <c r="AX13" s="225" t="str">
        <f t="shared" si="31"/>
        <v>FCD</v>
      </c>
    </row>
    <row r="14" ht="15.75" customHeight="1">
      <c r="A14" s="27">
        <v>10.0</v>
      </c>
      <c r="B14" s="205" t="s">
        <v>45</v>
      </c>
      <c r="C14" s="276" t="s">
        <v>46</v>
      </c>
      <c r="D14" s="216">
        <v>48.0</v>
      </c>
      <c r="E14" s="218">
        <v>47.0</v>
      </c>
      <c r="F14" s="218">
        <f t="shared" si="1"/>
        <v>95</v>
      </c>
      <c r="G14" s="273" t="str">
        <f t="shared" si="2"/>
        <v>10</v>
      </c>
      <c r="H14" s="219">
        <f t="shared" si="3"/>
        <v>40</v>
      </c>
      <c r="I14" s="218">
        <v>46.0</v>
      </c>
      <c r="J14" s="218">
        <v>35.0</v>
      </c>
      <c r="K14" s="218">
        <f t="shared" si="4"/>
        <v>81</v>
      </c>
      <c r="L14" s="274" t="str">
        <f t="shared" si="5"/>
        <v>9</v>
      </c>
      <c r="M14" s="219">
        <f t="shared" si="6"/>
        <v>36</v>
      </c>
      <c r="N14" s="218">
        <v>49.0</v>
      </c>
      <c r="O14" s="218">
        <v>49.0</v>
      </c>
      <c r="P14" s="218">
        <f t="shared" si="7"/>
        <v>98</v>
      </c>
      <c r="Q14" s="274" t="str">
        <f t="shared" si="8"/>
        <v>10</v>
      </c>
      <c r="R14" s="219">
        <f t="shared" si="9"/>
        <v>30</v>
      </c>
      <c r="S14" s="218">
        <v>42.0</v>
      </c>
      <c r="T14" s="218">
        <v>27.0</v>
      </c>
      <c r="U14" s="218">
        <f t="shared" si="10"/>
        <v>69</v>
      </c>
      <c r="V14" s="274" t="str">
        <f t="shared" si="11"/>
        <v>7</v>
      </c>
      <c r="W14" s="219">
        <f t="shared" si="12"/>
        <v>7</v>
      </c>
      <c r="X14" s="218">
        <v>46.0</v>
      </c>
      <c r="Y14" s="218">
        <v>39.0</v>
      </c>
      <c r="Z14" s="218">
        <f t="shared" si="13"/>
        <v>85</v>
      </c>
      <c r="AA14" s="274" t="str">
        <f t="shared" si="14"/>
        <v>9</v>
      </c>
      <c r="AB14" s="219">
        <f t="shared" si="15"/>
        <v>9</v>
      </c>
      <c r="AC14" s="218">
        <v>47.0</v>
      </c>
      <c r="AD14" s="218">
        <v>32.0</v>
      </c>
      <c r="AE14" s="218">
        <f t="shared" si="16"/>
        <v>79</v>
      </c>
      <c r="AF14" s="274" t="str">
        <f t="shared" si="17"/>
        <v>8</v>
      </c>
      <c r="AG14" s="219">
        <f t="shared" si="18"/>
        <v>8</v>
      </c>
      <c r="AH14" s="218">
        <v>46.0</v>
      </c>
      <c r="AI14" s="218">
        <v>30.0</v>
      </c>
      <c r="AJ14" s="218">
        <f t="shared" si="19"/>
        <v>76</v>
      </c>
      <c r="AK14" s="274" t="str">
        <f t="shared" si="20"/>
        <v>8</v>
      </c>
      <c r="AL14" s="219">
        <f t="shared" si="21"/>
        <v>24</v>
      </c>
      <c r="AM14" s="218">
        <v>50.0</v>
      </c>
      <c r="AN14" s="218">
        <v>41.0</v>
      </c>
      <c r="AO14" s="218">
        <f t="shared" si="22"/>
        <v>91</v>
      </c>
      <c r="AP14" s="274" t="str">
        <f t="shared" si="23"/>
        <v>10</v>
      </c>
      <c r="AQ14" s="220">
        <f t="shared" si="24"/>
        <v>30</v>
      </c>
      <c r="AR14" s="221">
        <f t="shared" si="25"/>
        <v>674</v>
      </c>
      <c r="AS14" s="221">
        <f t="shared" si="26"/>
        <v>84.25</v>
      </c>
      <c r="AT14" s="223">
        <f t="shared" si="27"/>
        <v>184</v>
      </c>
      <c r="AU14" s="275">
        <f t="shared" si="28"/>
        <v>9.2</v>
      </c>
      <c r="AV14" s="225" t="str">
        <f t="shared" si="29"/>
        <v>PASS</v>
      </c>
      <c r="AW14" s="225" t="str">
        <f t="shared" si="30"/>
        <v>FCD</v>
      </c>
      <c r="AX14" s="225" t="str">
        <f t="shared" si="31"/>
        <v>FCD</v>
      </c>
    </row>
    <row r="15" ht="15.75" customHeight="1">
      <c r="A15" s="27">
        <v>11.0</v>
      </c>
      <c r="B15" s="205" t="s">
        <v>47</v>
      </c>
      <c r="C15" s="276" t="s">
        <v>48</v>
      </c>
      <c r="D15" s="216">
        <v>49.0</v>
      </c>
      <c r="E15" s="218">
        <v>37.0</v>
      </c>
      <c r="F15" s="218">
        <f t="shared" si="1"/>
        <v>86</v>
      </c>
      <c r="G15" s="273" t="str">
        <f t="shared" si="2"/>
        <v>9</v>
      </c>
      <c r="H15" s="219">
        <f t="shared" si="3"/>
        <v>36</v>
      </c>
      <c r="I15" s="218">
        <v>41.0</v>
      </c>
      <c r="J15" s="218">
        <v>36.0</v>
      </c>
      <c r="K15" s="218">
        <f t="shared" si="4"/>
        <v>77</v>
      </c>
      <c r="L15" s="274" t="str">
        <f t="shared" si="5"/>
        <v>8</v>
      </c>
      <c r="M15" s="219">
        <f t="shared" si="6"/>
        <v>32</v>
      </c>
      <c r="N15" s="218">
        <v>50.0</v>
      </c>
      <c r="O15" s="218">
        <v>47.0</v>
      </c>
      <c r="P15" s="218">
        <f t="shared" si="7"/>
        <v>97</v>
      </c>
      <c r="Q15" s="274" t="str">
        <f t="shared" si="8"/>
        <v>10</v>
      </c>
      <c r="R15" s="219">
        <f t="shared" si="9"/>
        <v>30</v>
      </c>
      <c r="S15" s="218">
        <v>38.0</v>
      </c>
      <c r="T15" s="218">
        <v>23.0</v>
      </c>
      <c r="U15" s="218">
        <f t="shared" si="10"/>
        <v>61</v>
      </c>
      <c r="V15" s="274" t="str">
        <f t="shared" si="11"/>
        <v>7</v>
      </c>
      <c r="W15" s="219">
        <f t="shared" si="12"/>
        <v>7</v>
      </c>
      <c r="X15" s="218">
        <v>44.0</v>
      </c>
      <c r="Y15" s="218">
        <v>42.0</v>
      </c>
      <c r="Z15" s="218">
        <f t="shared" si="13"/>
        <v>86</v>
      </c>
      <c r="AA15" s="274" t="str">
        <f t="shared" si="14"/>
        <v>9</v>
      </c>
      <c r="AB15" s="219">
        <f t="shared" si="15"/>
        <v>9</v>
      </c>
      <c r="AC15" s="218">
        <v>46.0</v>
      </c>
      <c r="AD15" s="218">
        <v>38.0</v>
      </c>
      <c r="AE15" s="218">
        <f t="shared" si="16"/>
        <v>84</v>
      </c>
      <c r="AF15" s="274" t="str">
        <f t="shared" si="17"/>
        <v>9</v>
      </c>
      <c r="AG15" s="219">
        <f t="shared" si="18"/>
        <v>9</v>
      </c>
      <c r="AH15" s="218">
        <v>42.0</v>
      </c>
      <c r="AI15" s="218">
        <v>29.0</v>
      </c>
      <c r="AJ15" s="218">
        <f t="shared" si="19"/>
        <v>71</v>
      </c>
      <c r="AK15" s="274" t="str">
        <f t="shared" si="20"/>
        <v>8</v>
      </c>
      <c r="AL15" s="219">
        <f t="shared" si="21"/>
        <v>24</v>
      </c>
      <c r="AM15" s="218">
        <v>46.0</v>
      </c>
      <c r="AN15" s="218">
        <v>31.0</v>
      </c>
      <c r="AO15" s="218">
        <f t="shared" si="22"/>
        <v>77</v>
      </c>
      <c r="AP15" s="274" t="str">
        <f t="shared" si="23"/>
        <v>8</v>
      </c>
      <c r="AQ15" s="220">
        <f t="shared" si="24"/>
        <v>24</v>
      </c>
      <c r="AR15" s="221">
        <f t="shared" si="25"/>
        <v>639</v>
      </c>
      <c r="AS15" s="221">
        <f t="shared" si="26"/>
        <v>79.88</v>
      </c>
      <c r="AT15" s="223">
        <f t="shared" si="27"/>
        <v>171</v>
      </c>
      <c r="AU15" s="275">
        <f t="shared" si="28"/>
        <v>8.55</v>
      </c>
      <c r="AV15" s="225" t="str">
        <f t="shared" si="29"/>
        <v>PASS</v>
      </c>
      <c r="AW15" s="225" t="str">
        <f t="shared" si="30"/>
        <v>FCD</v>
      </c>
      <c r="AX15" s="225" t="str">
        <f t="shared" si="31"/>
        <v>FCD</v>
      </c>
    </row>
    <row r="16" ht="15.75" customHeight="1">
      <c r="A16" s="27">
        <v>12.0</v>
      </c>
      <c r="B16" s="205" t="s">
        <v>49</v>
      </c>
      <c r="C16" s="276" t="s">
        <v>50</v>
      </c>
      <c r="D16" s="216">
        <v>50.0</v>
      </c>
      <c r="E16" s="218">
        <v>45.0</v>
      </c>
      <c r="F16" s="218">
        <f t="shared" si="1"/>
        <v>95</v>
      </c>
      <c r="G16" s="273" t="str">
        <f t="shared" si="2"/>
        <v>10</v>
      </c>
      <c r="H16" s="219">
        <f t="shared" si="3"/>
        <v>40</v>
      </c>
      <c r="I16" s="218">
        <v>48.0</v>
      </c>
      <c r="J16" s="218">
        <v>32.0</v>
      </c>
      <c r="K16" s="218">
        <f t="shared" si="4"/>
        <v>80</v>
      </c>
      <c r="L16" s="274" t="str">
        <f t="shared" si="5"/>
        <v>9</v>
      </c>
      <c r="M16" s="219">
        <f t="shared" si="6"/>
        <v>36</v>
      </c>
      <c r="N16" s="218">
        <v>50.0</v>
      </c>
      <c r="O16" s="218">
        <v>46.0</v>
      </c>
      <c r="P16" s="218">
        <f t="shared" si="7"/>
        <v>96</v>
      </c>
      <c r="Q16" s="274" t="str">
        <f t="shared" si="8"/>
        <v>10</v>
      </c>
      <c r="R16" s="219">
        <f t="shared" si="9"/>
        <v>30</v>
      </c>
      <c r="S16" s="218">
        <v>42.0</v>
      </c>
      <c r="T16" s="218">
        <v>26.0</v>
      </c>
      <c r="U16" s="218">
        <f t="shared" si="10"/>
        <v>68</v>
      </c>
      <c r="V16" s="274" t="str">
        <f t="shared" si="11"/>
        <v>7</v>
      </c>
      <c r="W16" s="219">
        <f t="shared" si="12"/>
        <v>7</v>
      </c>
      <c r="X16" s="218">
        <v>50.0</v>
      </c>
      <c r="Y16" s="218">
        <v>39.0</v>
      </c>
      <c r="Z16" s="218">
        <f t="shared" si="13"/>
        <v>89</v>
      </c>
      <c r="AA16" s="274" t="str">
        <f t="shared" si="14"/>
        <v>9</v>
      </c>
      <c r="AB16" s="219">
        <f t="shared" si="15"/>
        <v>9</v>
      </c>
      <c r="AC16" s="218">
        <v>45.0</v>
      </c>
      <c r="AD16" s="218">
        <v>37.0</v>
      </c>
      <c r="AE16" s="218">
        <f t="shared" si="16"/>
        <v>82</v>
      </c>
      <c r="AF16" s="274" t="str">
        <f t="shared" si="17"/>
        <v>9</v>
      </c>
      <c r="AG16" s="219">
        <f t="shared" si="18"/>
        <v>9</v>
      </c>
      <c r="AH16" s="218">
        <v>50.0</v>
      </c>
      <c r="AI16" s="218">
        <v>43.0</v>
      </c>
      <c r="AJ16" s="218">
        <f t="shared" si="19"/>
        <v>93</v>
      </c>
      <c r="AK16" s="274" t="str">
        <f t="shared" si="20"/>
        <v>10</v>
      </c>
      <c r="AL16" s="219">
        <f t="shared" si="21"/>
        <v>30</v>
      </c>
      <c r="AM16" s="218">
        <v>50.0</v>
      </c>
      <c r="AN16" s="218">
        <v>36.0</v>
      </c>
      <c r="AO16" s="218">
        <f t="shared" si="22"/>
        <v>86</v>
      </c>
      <c r="AP16" s="274" t="str">
        <f t="shared" si="23"/>
        <v>9</v>
      </c>
      <c r="AQ16" s="220">
        <f t="shared" si="24"/>
        <v>27</v>
      </c>
      <c r="AR16" s="221">
        <f t="shared" si="25"/>
        <v>689</v>
      </c>
      <c r="AS16" s="221">
        <f t="shared" si="26"/>
        <v>86.13</v>
      </c>
      <c r="AT16" s="223">
        <f t="shared" si="27"/>
        <v>188</v>
      </c>
      <c r="AU16" s="275">
        <f t="shared" si="28"/>
        <v>9.4</v>
      </c>
      <c r="AV16" s="225" t="str">
        <f t="shared" si="29"/>
        <v>PASS</v>
      </c>
      <c r="AW16" s="225" t="str">
        <f t="shared" si="30"/>
        <v>FCD</v>
      </c>
      <c r="AX16" s="225" t="str">
        <f t="shared" si="31"/>
        <v>FCD</v>
      </c>
    </row>
    <row r="17" ht="15.75" customHeight="1">
      <c r="A17" s="27">
        <v>13.0</v>
      </c>
      <c r="B17" s="205" t="s">
        <v>51</v>
      </c>
      <c r="C17" s="276" t="s">
        <v>52</v>
      </c>
      <c r="D17" s="216">
        <v>43.0</v>
      </c>
      <c r="E17" s="218">
        <v>39.0</v>
      </c>
      <c r="F17" s="218">
        <f t="shared" si="1"/>
        <v>82</v>
      </c>
      <c r="G17" s="273" t="str">
        <f t="shared" si="2"/>
        <v>9</v>
      </c>
      <c r="H17" s="219">
        <f t="shared" si="3"/>
        <v>36</v>
      </c>
      <c r="I17" s="218">
        <v>43.0</v>
      </c>
      <c r="J17" s="218">
        <v>30.0</v>
      </c>
      <c r="K17" s="218">
        <f t="shared" si="4"/>
        <v>73</v>
      </c>
      <c r="L17" s="274" t="str">
        <f t="shared" si="5"/>
        <v>8</v>
      </c>
      <c r="M17" s="219">
        <f t="shared" si="6"/>
        <v>32</v>
      </c>
      <c r="N17" s="218">
        <v>50.0</v>
      </c>
      <c r="O17" s="218">
        <v>43.0</v>
      </c>
      <c r="P17" s="218">
        <f t="shared" si="7"/>
        <v>93</v>
      </c>
      <c r="Q17" s="274" t="str">
        <f t="shared" si="8"/>
        <v>10</v>
      </c>
      <c r="R17" s="219">
        <f t="shared" si="9"/>
        <v>30</v>
      </c>
      <c r="S17" s="218">
        <v>43.0</v>
      </c>
      <c r="T17" s="218">
        <v>28.0</v>
      </c>
      <c r="U17" s="218">
        <f t="shared" si="10"/>
        <v>71</v>
      </c>
      <c r="V17" s="274" t="str">
        <f t="shared" si="11"/>
        <v>8</v>
      </c>
      <c r="W17" s="219">
        <f t="shared" si="12"/>
        <v>8</v>
      </c>
      <c r="X17" s="218">
        <v>46.0</v>
      </c>
      <c r="Y17" s="218">
        <v>36.0</v>
      </c>
      <c r="Z17" s="218">
        <f t="shared" si="13"/>
        <v>82</v>
      </c>
      <c r="AA17" s="274" t="str">
        <f t="shared" si="14"/>
        <v>9</v>
      </c>
      <c r="AB17" s="219">
        <f t="shared" si="15"/>
        <v>9</v>
      </c>
      <c r="AC17" s="218">
        <v>47.0</v>
      </c>
      <c r="AD17" s="218">
        <v>43.0</v>
      </c>
      <c r="AE17" s="218">
        <f t="shared" si="16"/>
        <v>90</v>
      </c>
      <c r="AF17" s="274" t="str">
        <f t="shared" si="17"/>
        <v>10</v>
      </c>
      <c r="AG17" s="219">
        <f t="shared" si="18"/>
        <v>10</v>
      </c>
      <c r="AH17" s="218">
        <v>46.0</v>
      </c>
      <c r="AI17" s="218">
        <v>30.0</v>
      </c>
      <c r="AJ17" s="218">
        <f t="shared" si="19"/>
        <v>76</v>
      </c>
      <c r="AK17" s="274" t="str">
        <f t="shared" si="20"/>
        <v>8</v>
      </c>
      <c r="AL17" s="219">
        <f t="shared" si="21"/>
        <v>24</v>
      </c>
      <c r="AM17" s="218">
        <v>45.0</v>
      </c>
      <c r="AN17" s="218">
        <v>25.0</v>
      </c>
      <c r="AO17" s="218">
        <f t="shared" si="22"/>
        <v>70</v>
      </c>
      <c r="AP17" s="274" t="str">
        <f t="shared" si="23"/>
        <v>8</v>
      </c>
      <c r="AQ17" s="220">
        <f t="shared" si="24"/>
        <v>24</v>
      </c>
      <c r="AR17" s="221">
        <f t="shared" si="25"/>
        <v>637</v>
      </c>
      <c r="AS17" s="221">
        <f t="shared" si="26"/>
        <v>79.63</v>
      </c>
      <c r="AT17" s="223">
        <f t="shared" si="27"/>
        <v>173</v>
      </c>
      <c r="AU17" s="275">
        <f t="shared" si="28"/>
        <v>8.65</v>
      </c>
      <c r="AV17" s="225" t="str">
        <f t="shared" si="29"/>
        <v>PASS</v>
      </c>
      <c r="AW17" s="225" t="str">
        <f t="shared" si="30"/>
        <v>FCD</v>
      </c>
      <c r="AX17" s="225" t="str">
        <f t="shared" si="31"/>
        <v>FCD</v>
      </c>
    </row>
    <row r="18" ht="15.75" customHeight="1">
      <c r="A18" s="27">
        <v>14.0</v>
      </c>
      <c r="B18" s="205" t="s">
        <v>53</v>
      </c>
      <c r="C18" s="276" t="s">
        <v>54</v>
      </c>
      <c r="D18" s="216">
        <v>45.0</v>
      </c>
      <c r="E18" s="218">
        <v>31.0</v>
      </c>
      <c r="F18" s="218">
        <f t="shared" si="1"/>
        <v>76</v>
      </c>
      <c r="G18" s="273" t="str">
        <f t="shared" si="2"/>
        <v>8</v>
      </c>
      <c r="H18" s="219">
        <f t="shared" si="3"/>
        <v>32</v>
      </c>
      <c r="I18" s="218">
        <v>47.0</v>
      </c>
      <c r="J18" s="218">
        <v>27.0</v>
      </c>
      <c r="K18" s="218">
        <f t="shared" si="4"/>
        <v>74</v>
      </c>
      <c r="L18" s="274" t="str">
        <f t="shared" si="5"/>
        <v>8</v>
      </c>
      <c r="M18" s="219">
        <f t="shared" si="6"/>
        <v>32</v>
      </c>
      <c r="N18" s="218">
        <v>50.0</v>
      </c>
      <c r="O18" s="218">
        <v>49.0</v>
      </c>
      <c r="P18" s="218">
        <f t="shared" si="7"/>
        <v>99</v>
      </c>
      <c r="Q18" s="274" t="str">
        <f t="shared" si="8"/>
        <v>10</v>
      </c>
      <c r="R18" s="219">
        <f t="shared" si="9"/>
        <v>30</v>
      </c>
      <c r="S18" s="218">
        <v>48.0</v>
      </c>
      <c r="T18" s="218">
        <v>33.0</v>
      </c>
      <c r="U18" s="218">
        <f t="shared" si="10"/>
        <v>81</v>
      </c>
      <c r="V18" s="274" t="str">
        <f t="shared" si="11"/>
        <v>9</v>
      </c>
      <c r="W18" s="219">
        <f t="shared" si="12"/>
        <v>9</v>
      </c>
      <c r="X18" s="218">
        <v>50.0</v>
      </c>
      <c r="Y18" s="218">
        <v>40.0</v>
      </c>
      <c r="Z18" s="218">
        <f t="shared" si="13"/>
        <v>90</v>
      </c>
      <c r="AA18" s="274" t="str">
        <f t="shared" si="14"/>
        <v>10</v>
      </c>
      <c r="AB18" s="219">
        <f t="shared" si="15"/>
        <v>10</v>
      </c>
      <c r="AC18" s="218">
        <v>47.0</v>
      </c>
      <c r="AD18" s="218">
        <v>40.0</v>
      </c>
      <c r="AE18" s="218">
        <f t="shared" si="16"/>
        <v>87</v>
      </c>
      <c r="AF18" s="274" t="str">
        <f t="shared" si="17"/>
        <v>9</v>
      </c>
      <c r="AG18" s="219">
        <f t="shared" si="18"/>
        <v>9</v>
      </c>
      <c r="AH18" s="218">
        <v>47.0</v>
      </c>
      <c r="AI18" s="218">
        <v>40.0</v>
      </c>
      <c r="AJ18" s="218">
        <f t="shared" si="19"/>
        <v>87</v>
      </c>
      <c r="AK18" s="274" t="str">
        <f t="shared" si="20"/>
        <v>9</v>
      </c>
      <c r="AL18" s="219">
        <f t="shared" si="21"/>
        <v>27</v>
      </c>
      <c r="AM18" s="218">
        <v>46.0</v>
      </c>
      <c r="AN18" s="218">
        <v>35.0</v>
      </c>
      <c r="AO18" s="218">
        <f t="shared" si="22"/>
        <v>81</v>
      </c>
      <c r="AP18" s="274" t="str">
        <f t="shared" si="23"/>
        <v>9</v>
      </c>
      <c r="AQ18" s="220">
        <f t="shared" si="24"/>
        <v>27</v>
      </c>
      <c r="AR18" s="221">
        <f t="shared" si="25"/>
        <v>675</v>
      </c>
      <c r="AS18" s="221">
        <f t="shared" si="26"/>
        <v>84.38</v>
      </c>
      <c r="AT18" s="223">
        <f t="shared" si="27"/>
        <v>176</v>
      </c>
      <c r="AU18" s="275">
        <f t="shared" si="28"/>
        <v>8.8</v>
      </c>
      <c r="AV18" s="225" t="str">
        <f t="shared" si="29"/>
        <v>PASS</v>
      </c>
      <c r="AW18" s="225" t="str">
        <f t="shared" si="30"/>
        <v>FCD</v>
      </c>
      <c r="AX18" s="225" t="str">
        <f t="shared" si="31"/>
        <v>FCD</v>
      </c>
    </row>
    <row r="19" ht="15.75" customHeight="1">
      <c r="A19" s="27">
        <v>15.0</v>
      </c>
      <c r="B19" s="205" t="s">
        <v>55</v>
      </c>
      <c r="C19" s="276" t="s">
        <v>56</v>
      </c>
      <c r="D19" s="216">
        <v>50.0</v>
      </c>
      <c r="E19" s="218">
        <v>45.0</v>
      </c>
      <c r="F19" s="218">
        <f t="shared" si="1"/>
        <v>95</v>
      </c>
      <c r="G19" s="273" t="str">
        <f t="shared" si="2"/>
        <v>10</v>
      </c>
      <c r="H19" s="219">
        <f t="shared" si="3"/>
        <v>40</v>
      </c>
      <c r="I19" s="218">
        <v>47.0</v>
      </c>
      <c r="J19" s="218">
        <v>36.0</v>
      </c>
      <c r="K19" s="218">
        <f t="shared" si="4"/>
        <v>83</v>
      </c>
      <c r="L19" s="274" t="str">
        <f t="shared" si="5"/>
        <v>9</v>
      </c>
      <c r="M19" s="219">
        <f t="shared" si="6"/>
        <v>36</v>
      </c>
      <c r="N19" s="218">
        <v>50.0</v>
      </c>
      <c r="O19" s="218">
        <v>50.0</v>
      </c>
      <c r="P19" s="218">
        <f t="shared" si="7"/>
        <v>100</v>
      </c>
      <c r="Q19" s="274" t="str">
        <f t="shared" si="8"/>
        <v>10</v>
      </c>
      <c r="R19" s="219">
        <f t="shared" si="9"/>
        <v>30</v>
      </c>
      <c r="S19" s="218">
        <v>42.0</v>
      </c>
      <c r="T19" s="218">
        <v>28.0</v>
      </c>
      <c r="U19" s="218">
        <f t="shared" si="10"/>
        <v>70</v>
      </c>
      <c r="V19" s="274" t="str">
        <f t="shared" si="11"/>
        <v>8</v>
      </c>
      <c r="W19" s="219">
        <f t="shared" si="12"/>
        <v>8</v>
      </c>
      <c r="X19" s="218">
        <v>49.0</v>
      </c>
      <c r="Y19" s="218">
        <v>36.0</v>
      </c>
      <c r="Z19" s="218">
        <f t="shared" si="13"/>
        <v>85</v>
      </c>
      <c r="AA19" s="274" t="str">
        <f t="shared" si="14"/>
        <v>9</v>
      </c>
      <c r="AB19" s="219">
        <f t="shared" si="15"/>
        <v>9</v>
      </c>
      <c r="AC19" s="218">
        <v>47.0</v>
      </c>
      <c r="AD19" s="218">
        <v>38.0</v>
      </c>
      <c r="AE19" s="218">
        <f t="shared" si="16"/>
        <v>85</v>
      </c>
      <c r="AF19" s="274" t="str">
        <f t="shared" si="17"/>
        <v>9</v>
      </c>
      <c r="AG19" s="219">
        <f t="shared" si="18"/>
        <v>9</v>
      </c>
      <c r="AH19" s="218">
        <v>48.0</v>
      </c>
      <c r="AI19" s="218">
        <v>20.0</v>
      </c>
      <c r="AJ19" s="218">
        <f t="shared" si="19"/>
        <v>68</v>
      </c>
      <c r="AK19" s="274" t="str">
        <f t="shared" si="20"/>
        <v>7</v>
      </c>
      <c r="AL19" s="219">
        <f t="shared" si="21"/>
        <v>21</v>
      </c>
      <c r="AM19" s="218">
        <v>42.0</v>
      </c>
      <c r="AN19" s="218">
        <v>24.0</v>
      </c>
      <c r="AO19" s="218">
        <f t="shared" si="22"/>
        <v>66</v>
      </c>
      <c r="AP19" s="274" t="str">
        <f t="shared" si="23"/>
        <v>7</v>
      </c>
      <c r="AQ19" s="220">
        <f t="shared" si="24"/>
        <v>21</v>
      </c>
      <c r="AR19" s="221">
        <f t="shared" si="25"/>
        <v>652</v>
      </c>
      <c r="AS19" s="221">
        <f t="shared" si="26"/>
        <v>81.5</v>
      </c>
      <c r="AT19" s="223">
        <f t="shared" si="27"/>
        <v>174</v>
      </c>
      <c r="AU19" s="275">
        <f t="shared" si="28"/>
        <v>8.7</v>
      </c>
      <c r="AV19" s="225" t="str">
        <f t="shared" si="29"/>
        <v>PASS</v>
      </c>
      <c r="AW19" s="225" t="str">
        <f t="shared" si="30"/>
        <v>FCD</v>
      </c>
      <c r="AX19" s="225" t="str">
        <f t="shared" si="31"/>
        <v>FCD</v>
      </c>
    </row>
    <row r="20" ht="15.75" customHeight="1">
      <c r="A20" s="27">
        <v>16.0</v>
      </c>
      <c r="B20" s="205" t="s">
        <v>57</v>
      </c>
      <c r="C20" s="276" t="s">
        <v>58</v>
      </c>
      <c r="D20" s="216">
        <v>43.0</v>
      </c>
      <c r="E20" s="218">
        <v>31.0</v>
      </c>
      <c r="F20" s="218">
        <f t="shared" si="1"/>
        <v>74</v>
      </c>
      <c r="G20" s="273" t="str">
        <f t="shared" si="2"/>
        <v>8</v>
      </c>
      <c r="H20" s="219">
        <f t="shared" si="3"/>
        <v>32</v>
      </c>
      <c r="I20" s="218">
        <v>45.0</v>
      </c>
      <c r="J20" s="218">
        <v>28.0</v>
      </c>
      <c r="K20" s="218">
        <f t="shared" si="4"/>
        <v>73</v>
      </c>
      <c r="L20" s="274" t="str">
        <f t="shared" si="5"/>
        <v>8</v>
      </c>
      <c r="M20" s="219">
        <f t="shared" si="6"/>
        <v>32</v>
      </c>
      <c r="N20" s="218">
        <v>48.0</v>
      </c>
      <c r="O20" s="218">
        <v>49.0</v>
      </c>
      <c r="P20" s="218">
        <f t="shared" si="7"/>
        <v>97</v>
      </c>
      <c r="Q20" s="274" t="str">
        <f t="shared" si="8"/>
        <v>10</v>
      </c>
      <c r="R20" s="219">
        <f t="shared" si="9"/>
        <v>30</v>
      </c>
      <c r="S20" s="218">
        <v>43.0</v>
      </c>
      <c r="T20" s="218">
        <v>29.0</v>
      </c>
      <c r="U20" s="218">
        <f t="shared" si="10"/>
        <v>72</v>
      </c>
      <c r="V20" s="274" t="str">
        <f t="shared" si="11"/>
        <v>8</v>
      </c>
      <c r="W20" s="219">
        <f t="shared" si="12"/>
        <v>8</v>
      </c>
      <c r="X20" s="218">
        <v>46.0</v>
      </c>
      <c r="Y20" s="218">
        <v>31.0</v>
      </c>
      <c r="Z20" s="218">
        <f t="shared" si="13"/>
        <v>77</v>
      </c>
      <c r="AA20" s="274" t="str">
        <f t="shared" si="14"/>
        <v>8</v>
      </c>
      <c r="AB20" s="219">
        <f t="shared" si="15"/>
        <v>8</v>
      </c>
      <c r="AC20" s="218">
        <v>47.0</v>
      </c>
      <c r="AD20" s="218">
        <v>39.0</v>
      </c>
      <c r="AE20" s="218">
        <f t="shared" si="16"/>
        <v>86</v>
      </c>
      <c r="AF20" s="274" t="str">
        <f t="shared" si="17"/>
        <v>9</v>
      </c>
      <c r="AG20" s="219">
        <f t="shared" si="18"/>
        <v>9</v>
      </c>
      <c r="AH20" s="218">
        <v>46.0</v>
      </c>
      <c r="AI20" s="218">
        <v>33.0</v>
      </c>
      <c r="AJ20" s="218">
        <f t="shared" si="19"/>
        <v>79</v>
      </c>
      <c r="AK20" s="274" t="str">
        <f t="shared" si="20"/>
        <v>8</v>
      </c>
      <c r="AL20" s="219">
        <f t="shared" si="21"/>
        <v>24</v>
      </c>
      <c r="AM20" s="218">
        <v>45.0</v>
      </c>
      <c r="AN20" s="218">
        <v>25.0</v>
      </c>
      <c r="AO20" s="218">
        <f t="shared" si="22"/>
        <v>70</v>
      </c>
      <c r="AP20" s="274" t="str">
        <f t="shared" si="23"/>
        <v>8</v>
      </c>
      <c r="AQ20" s="220">
        <f t="shared" si="24"/>
        <v>24</v>
      </c>
      <c r="AR20" s="221">
        <f t="shared" si="25"/>
        <v>628</v>
      </c>
      <c r="AS20" s="221">
        <f t="shared" si="26"/>
        <v>78.5</v>
      </c>
      <c r="AT20" s="223">
        <f t="shared" si="27"/>
        <v>167</v>
      </c>
      <c r="AU20" s="275">
        <f t="shared" si="28"/>
        <v>8.35</v>
      </c>
      <c r="AV20" s="225" t="str">
        <f t="shared" si="29"/>
        <v>PASS</v>
      </c>
      <c r="AW20" s="225" t="str">
        <f t="shared" si="30"/>
        <v>FCD</v>
      </c>
      <c r="AX20" s="225" t="str">
        <f t="shared" si="31"/>
        <v>FCD</v>
      </c>
    </row>
    <row r="21" ht="15.75" customHeight="1">
      <c r="A21" s="27">
        <v>17.0</v>
      </c>
      <c r="B21" s="205" t="s">
        <v>59</v>
      </c>
      <c r="C21" s="276" t="s">
        <v>60</v>
      </c>
      <c r="D21" s="216">
        <v>45.0</v>
      </c>
      <c r="E21" s="218">
        <v>40.0</v>
      </c>
      <c r="F21" s="218">
        <f t="shared" si="1"/>
        <v>85</v>
      </c>
      <c r="G21" s="273" t="str">
        <f t="shared" si="2"/>
        <v>9</v>
      </c>
      <c r="H21" s="219">
        <f t="shared" si="3"/>
        <v>36</v>
      </c>
      <c r="I21" s="218">
        <v>50.0</v>
      </c>
      <c r="J21" s="218">
        <v>38.0</v>
      </c>
      <c r="K21" s="218">
        <f t="shared" si="4"/>
        <v>88</v>
      </c>
      <c r="L21" s="274" t="str">
        <f t="shared" si="5"/>
        <v>9</v>
      </c>
      <c r="M21" s="219">
        <f t="shared" si="6"/>
        <v>36</v>
      </c>
      <c r="N21" s="218">
        <v>45.0</v>
      </c>
      <c r="O21" s="218">
        <v>48.0</v>
      </c>
      <c r="P21" s="218">
        <f t="shared" si="7"/>
        <v>93</v>
      </c>
      <c r="Q21" s="274" t="str">
        <f t="shared" si="8"/>
        <v>10</v>
      </c>
      <c r="R21" s="219">
        <f t="shared" si="9"/>
        <v>30</v>
      </c>
      <c r="S21" s="218">
        <v>46.0</v>
      </c>
      <c r="T21" s="218">
        <v>32.0</v>
      </c>
      <c r="U21" s="218">
        <f t="shared" si="10"/>
        <v>78</v>
      </c>
      <c r="V21" s="274" t="str">
        <f t="shared" si="11"/>
        <v>8</v>
      </c>
      <c r="W21" s="219">
        <f t="shared" si="12"/>
        <v>8</v>
      </c>
      <c r="X21" s="218">
        <v>50.0</v>
      </c>
      <c r="Y21" s="218">
        <v>42.0</v>
      </c>
      <c r="Z21" s="218">
        <f t="shared" si="13"/>
        <v>92</v>
      </c>
      <c r="AA21" s="274" t="str">
        <f t="shared" si="14"/>
        <v>10</v>
      </c>
      <c r="AB21" s="219">
        <f t="shared" si="15"/>
        <v>10</v>
      </c>
      <c r="AC21" s="218">
        <v>50.0</v>
      </c>
      <c r="AD21" s="218">
        <v>42.0</v>
      </c>
      <c r="AE21" s="218">
        <f t="shared" si="16"/>
        <v>92</v>
      </c>
      <c r="AF21" s="274" t="str">
        <f t="shared" si="17"/>
        <v>10</v>
      </c>
      <c r="AG21" s="219">
        <f t="shared" si="18"/>
        <v>10</v>
      </c>
      <c r="AH21" s="218">
        <v>49.0</v>
      </c>
      <c r="AI21" s="218">
        <v>34.0</v>
      </c>
      <c r="AJ21" s="218">
        <f t="shared" si="19"/>
        <v>83</v>
      </c>
      <c r="AK21" s="274" t="str">
        <f t="shared" si="20"/>
        <v>9</v>
      </c>
      <c r="AL21" s="219">
        <f t="shared" si="21"/>
        <v>27</v>
      </c>
      <c r="AM21" s="218">
        <v>48.0</v>
      </c>
      <c r="AN21" s="218">
        <v>36.0</v>
      </c>
      <c r="AO21" s="218">
        <f t="shared" si="22"/>
        <v>84</v>
      </c>
      <c r="AP21" s="274" t="str">
        <f t="shared" si="23"/>
        <v>9</v>
      </c>
      <c r="AQ21" s="220">
        <f t="shared" si="24"/>
        <v>27</v>
      </c>
      <c r="AR21" s="221">
        <f t="shared" si="25"/>
        <v>695</v>
      </c>
      <c r="AS21" s="221">
        <f t="shared" si="26"/>
        <v>86.88</v>
      </c>
      <c r="AT21" s="223">
        <f t="shared" si="27"/>
        <v>184</v>
      </c>
      <c r="AU21" s="275">
        <f t="shared" si="28"/>
        <v>9.2</v>
      </c>
      <c r="AV21" s="225" t="str">
        <f t="shared" si="29"/>
        <v>PASS</v>
      </c>
      <c r="AW21" s="225" t="str">
        <f t="shared" si="30"/>
        <v>FCD</v>
      </c>
      <c r="AX21" s="225" t="str">
        <f t="shared" si="31"/>
        <v>FCD</v>
      </c>
    </row>
    <row r="22" ht="15.75" customHeight="1">
      <c r="A22" s="27">
        <v>18.0</v>
      </c>
      <c r="B22" s="205" t="s">
        <v>61</v>
      </c>
      <c r="C22" s="276" t="s">
        <v>62</v>
      </c>
      <c r="D22" s="216">
        <v>45.0</v>
      </c>
      <c r="E22" s="218">
        <v>50.0</v>
      </c>
      <c r="F22" s="218">
        <f t="shared" si="1"/>
        <v>95</v>
      </c>
      <c r="G22" s="273" t="str">
        <f t="shared" si="2"/>
        <v>10</v>
      </c>
      <c r="H22" s="219">
        <f t="shared" si="3"/>
        <v>40</v>
      </c>
      <c r="I22" s="218">
        <v>48.0</v>
      </c>
      <c r="J22" s="218">
        <v>40.0</v>
      </c>
      <c r="K22" s="218">
        <f t="shared" si="4"/>
        <v>88</v>
      </c>
      <c r="L22" s="274" t="str">
        <f t="shared" si="5"/>
        <v>9</v>
      </c>
      <c r="M22" s="219">
        <f t="shared" si="6"/>
        <v>36</v>
      </c>
      <c r="N22" s="218">
        <v>48.0</v>
      </c>
      <c r="O22" s="218">
        <v>50.0</v>
      </c>
      <c r="P22" s="218">
        <f t="shared" si="7"/>
        <v>98</v>
      </c>
      <c r="Q22" s="274" t="str">
        <f t="shared" si="8"/>
        <v>10</v>
      </c>
      <c r="R22" s="219">
        <f t="shared" si="9"/>
        <v>30</v>
      </c>
      <c r="S22" s="218">
        <v>41.0</v>
      </c>
      <c r="T22" s="218">
        <v>25.0</v>
      </c>
      <c r="U22" s="218">
        <f t="shared" si="10"/>
        <v>66</v>
      </c>
      <c r="V22" s="274" t="str">
        <f t="shared" si="11"/>
        <v>7</v>
      </c>
      <c r="W22" s="219">
        <f t="shared" si="12"/>
        <v>7</v>
      </c>
      <c r="X22" s="218">
        <v>50.0</v>
      </c>
      <c r="Y22" s="218">
        <v>38.0</v>
      </c>
      <c r="Z22" s="218">
        <f t="shared" si="13"/>
        <v>88</v>
      </c>
      <c r="AA22" s="274" t="str">
        <f t="shared" si="14"/>
        <v>9</v>
      </c>
      <c r="AB22" s="219">
        <f t="shared" si="15"/>
        <v>9</v>
      </c>
      <c r="AC22" s="218">
        <v>44.0</v>
      </c>
      <c r="AD22" s="218">
        <v>39.0</v>
      </c>
      <c r="AE22" s="218">
        <f t="shared" si="16"/>
        <v>83</v>
      </c>
      <c r="AF22" s="274" t="str">
        <f t="shared" si="17"/>
        <v>9</v>
      </c>
      <c r="AG22" s="219">
        <f t="shared" si="18"/>
        <v>9</v>
      </c>
      <c r="AH22" s="218">
        <v>49.0</v>
      </c>
      <c r="AI22" s="218">
        <v>19.0</v>
      </c>
      <c r="AJ22" s="218">
        <f t="shared" si="19"/>
        <v>68</v>
      </c>
      <c r="AK22" s="274" t="str">
        <f t="shared" si="20"/>
        <v>7</v>
      </c>
      <c r="AL22" s="219">
        <f t="shared" si="21"/>
        <v>21</v>
      </c>
      <c r="AM22" s="218">
        <v>47.0</v>
      </c>
      <c r="AN22" s="218">
        <v>35.0</v>
      </c>
      <c r="AO22" s="218">
        <f t="shared" si="22"/>
        <v>82</v>
      </c>
      <c r="AP22" s="274" t="str">
        <f t="shared" si="23"/>
        <v>9</v>
      </c>
      <c r="AQ22" s="220">
        <f t="shared" si="24"/>
        <v>27</v>
      </c>
      <c r="AR22" s="221">
        <f t="shared" si="25"/>
        <v>668</v>
      </c>
      <c r="AS22" s="221">
        <f t="shared" si="26"/>
        <v>83.5</v>
      </c>
      <c r="AT22" s="223">
        <f t="shared" si="27"/>
        <v>179</v>
      </c>
      <c r="AU22" s="275">
        <f t="shared" si="28"/>
        <v>8.95</v>
      </c>
      <c r="AV22" s="225" t="str">
        <f t="shared" si="29"/>
        <v>PASS</v>
      </c>
      <c r="AW22" s="225" t="str">
        <f t="shared" si="30"/>
        <v>FCD</v>
      </c>
      <c r="AX22" s="225" t="str">
        <f t="shared" si="31"/>
        <v>FCD</v>
      </c>
    </row>
    <row r="23" ht="15.75" customHeight="1">
      <c r="A23" s="27">
        <v>19.0</v>
      </c>
      <c r="B23" s="205" t="s">
        <v>63</v>
      </c>
      <c r="C23" s="276" t="s">
        <v>64</v>
      </c>
      <c r="D23" s="216">
        <v>46.0</v>
      </c>
      <c r="E23" s="218">
        <v>47.0</v>
      </c>
      <c r="F23" s="218">
        <f t="shared" si="1"/>
        <v>93</v>
      </c>
      <c r="G23" s="273" t="str">
        <f t="shared" si="2"/>
        <v>10</v>
      </c>
      <c r="H23" s="219">
        <f t="shared" si="3"/>
        <v>40</v>
      </c>
      <c r="I23" s="218">
        <v>47.0</v>
      </c>
      <c r="J23" s="218">
        <v>39.0</v>
      </c>
      <c r="K23" s="218">
        <f t="shared" si="4"/>
        <v>86</v>
      </c>
      <c r="L23" s="274" t="str">
        <f t="shared" si="5"/>
        <v>9</v>
      </c>
      <c r="M23" s="219">
        <f t="shared" si="6"/>
        <v>36</v>
      </c>
      <c r="N23" s="218">
        <v>50.0</v>
      </c>
      <c r="O23" s="218">
        <v>49.0</v>
      </c>
      <c r="P23" s="218">
        <f t="shared" si="7"/>
        <v>99</v>
      </c>
      <c r="Q23" s="274" t="str">
        <f t="shared" si="8"/>
        <v>10</v>
      </c>
      <c r="R23" s="219">
        <f t="shared" si="9"/>
        <v>30</v>
      </c>
      <c r="S23" s="218">
        <v>45.0</v>
      </c>
      <c r="T23" s="218">
        <v>25.0</v>
      </c>
      <c r="U23" s="218">
        <f t="shared" si="10"/>
        <v>70</v>
      </c>
      <c r="V23" s="274" t="str">
        <f t="shared" si="11"/>
        <v>8</v>
      </c>
      <c r="W23" s="219">
        <f t="shared" si="12"/>
        <v>8</v>
      </c>
      <c r="X23" s="218">
        <v>46.0</v>
      </c>
      <c r="Y23" s="218">
        <v>43.0</v>
      </c>
      <c r="Z23" s="218">
        <f t="shared" si="13"/>
        <v>89</v>
      </c>
      <c r="AA23" s="274" t="str">
        <f t="shared" si="14"/>
        <v>9</v>
      </c>
      <c r="AB23" s="219">
        <f t="shared" si="15"/>
        <v>9</v>
      </c>
      <c r="AC23" s="218">
        <v>44.0</v>
      </c>
      <c r="AD23" s="218">
        <v>40.0</v>
      </c>
      <c r="AE23" s="218">
        <f t="shared" si="16"/>
        <v>84</v>
      </c>
      <c r="AF23" s="274" t="str">
        <f t="shared" si="17"/>
        <v>9</v>
      </c>
      <c r="AG23" s="219">
        <f t="shared" si="18"/>
        <v>9</v>
      </c>
      <c r="AH23" s="218">
        <v>48.0</v>
      </c>
      <c r="AI23" s="218">
        <v>40.0</v>
      </c>
      <c r="AJ23" s="218">
        <f t="shared" si="19"/>
        <v>88</v>
      </c>
      <c r="AK23" s="274" t="str">
        <f t="shared" si="20"/>
        <v>9</v>
      </c>
      <c r="AL23" s="219">
        <f t="shared" si="21"/>
        <v>27</v>
      </c>
      <c r="AM23" s="218">
        <v>50.0</v>
      </c>
      <c r="AN23" s="218">
        <v>41.0</v>
      </c>
      <c r="AO23" s="218">
        <f t="shared" si="22"/>
        <v>91</v>
      </c>
      <c r="AP23" s="274" t="str">
        <f t="shared" si="23"/>
        <v>10</v>
      </c>
      <c r="AQ23" s="220">
        <f t="shared" si="24"/>
        <v>30</v>
      </c>
      <c r="AR23" s="221">
        <f t="shared" si="25"/>
        <v>700</v>
      </c>
      <c r="AS23" s="221">
        <f t="shared" si="26"/>
        <v>87.5</v>
      </c>
      <c r="AT23" s="223">
        <f t="shared" si="27"/>
        <v>189</v>
      </c>
      <c r="AU23" s="275">
        <f t="shared" si="28"/>
        <v>9.45</v>
      </c>
      <c r="AV23" s="225" t="str">
        <f t="shared" si="29"/>
        <v>PASS</v>
      </c>
      <c r="AW23" s="225" t="str">
        <f t="shared" si="30"/>
        <v>FCD</v>
      </c>
      <c r="AX23" s="225" t="str">
        <f t="shared" si="31"/>
        <v>FCD</v>
      </c>
    </row>
    <row r="24" ht="15.75" customHeight="1">
      <c r="A24" s="27">
        <v>20.0</v>
      </c>
      <c r="B24" s="205" t="s">
        <v>65</v>
      </c>
      <c r="C24" s="276" t="s">
        <v>66</v>
      </c>
      <c r="D24" s="216">
        <v>43.0</v>
      </c>
      <c r="E24" s="218">
        <v>42.0</v>
      </c>
      <c r="F24" s="218">
        <f t="shared" si="1"/>
        <v>85</v>
      </c>
      <c r="G24" s="273" t="str">
        <f t="shared" si="2"/>
        <v>9</v>
      </c>
      <c r="H24" s="219">
        <f t="shared" si="3"/>
        <v>36</v>
      </c>
      <c r="I24" s="218">
        <v>37.0</v>
      </c>
      <c r="J24" s="218">
        <v>26.0</v>
      </c>
      <c r="K24" s="218">
        <f t="shared" si="4"/>
        <v>63</v>
      </c>
      <c r="L24" s="274" t="str">
        <f t="shared" si="5"/>
        <v>7</v>
      </c>
      <c r="M24" s="219">
        <f t="shared" si="6"/>
        <v>28</v>
      </c>
      <c r="N24" s="218">
        <v>48.0</v>
      </c>
      <c r="O24" s="218">
        <v>44.0</v>
      </c>
      <c r="P24" s="218">
        <f t="shared" si="7"/>
        <v>92</v>
      </c>
      <c r="Q24" s="274" t="str">
        <f t="shared" si="8"/>
        <v>10</v>
      </c>
      <c r="R24" s="219">
        <f t="shared" si="9"/>
        <v>30</v>
      </c>
      <c r="S24" s="218">
        <v>42.0</v>
      </c>
      <c r="T24" s="218">
        <v>26.0</v>
      </c>
      <c r="U24" s="218">
        <f t="shared" si="10"/>
        <v>68</v>
      </c>
      <c r="V24" s="274" t="str">
        <f t="shared" si="11"/>
        <v>7</v>
      </c>
      <c r="W24" s="219">
        <f t="shared" si="12"/>
        <v>7</v>
      </c>
      <c r="X24" s="218">
        <v>47.0</v>
      </c>
      <c r="Y24" s="218">
        <v>34.0</v>
      </c>
      <c r="Z24" s="218">
        <f t="shared" si="13"/>
        <v>81</v>
      </c>
      <c r="AA24" s="274" t="str">
        <f t="shared" si="14"/>
        <v>9</v>
      </c>
      <c r="AB24" s="219">
        <f t="shared" si="15"/>
        <v>9</v>
      </c>
      <c r="AC24" s="218">
        <v>47.0</v>
      </c>
      <c r="AD24" s="218">
        <v>34.0</v>
      </c>
      <c r="AE24" s="218">
        <f t="shared" si="16"/>
        <v>81</v>
      </c>
      <c r="AF24" s="274" t="str">
        <f t="shared" si="17"/>
        <v>9</v>
      </c>
      <c r="AG24" s="219">
        <f t="shared" si="18"/>
        <v>9</v>
      </c>
      <c r="AH24" s="218">
        <v>44.0</v>
      </c>
      <c r="AI24" s="218">
        <v>18.0</v>
      </c>
      <c r="AJ24" s="218">
        <f t="shared" si="19"/>
        <v>62</v>
      </c>
      <c r="AK24" s="274" t="str">
        <f t="shared" si="20"/>
        <v>7</v>
      </c>
      <c r="AL24" s="219">
        <f t="shared" si="21"/>
        <v>21</v>
      </c>
      <c r="AM24" s="218">
        <v>43.0</v>
      </c>
      <c r="AN24" s="218">
        <v>38.0</v>
      </c>
      <c r="AO24" s="218">
        <f t="shared" si="22"/>
        <v>81</v>
      </c>
      <c r="AP24" s="274" t="str">
        <f t="shared" si="23"/>
        <v>9</v>
      </c>
      <c r="AQ24" s="220">
        <f t="shared" si="24"/>
        <v>27</v>
      </c>
      <c r="AR24" s="221">
        <f t="shared" si="25"/>
        <v>613</v>
      </c>
      <c r="AS24" s="221">
        <f t="shared" si="26"/>
        <v>76.63</v>
      </c>
      <c r="AT24" s="223">
        <f t="shared" si="27"/>
        <v>167</v>
      </c>
      <c r="AU24" s="275">
        <f t="shared" si="28"/>
        <v>8.35</v>
      </c>
      <c r="AV24" s="225" t="str">
        <f t="shared" si="29"/>
        <v>PASS</v>
      </c>
      <c r="AW24" s="225" t="str">
        <f t="shared" si="30"/>
        <v>FCD</v>
      </c>
      <c r="AX24" s="225" t="str">
        <f t="shared" si="31"/>
        <v>FCD</v>
      </c>
    </row>
    <row r="25" ht="15.75" customHeight="1">
      <c r="A25" s="27">
        <v>21.0</v>
      </c>
      <c r="B25" s="205" t="s">
        <v>67</v>
      </c>
      <c r="C25" s="276" t="s">
        <v>68</v>
      </c>
      <c r="D25" s="216">
        <v>49.0</v>
      </c>
      <c r="E25" s="218">
        <v>42.0</v>
      </c>
      <c r="F25" s="218">
        <f t="shared" si="1"/>
        <v>91</v>
      </c>
      <c r="G25" s="273" t="str">
        <f t="shared" si="2"/>
        <v>10</v>
      </c>
      <c r="H25" s="219">
        <f t="shared" si="3"/>
        <v>40</v>
      </c>
      <c r="I25" s="218">
        <v>49.0</v>
      </c>
      <c r="J25" s="218">
        <v>36.0</v>
      </c>
      <c r="K25" s="218">
        <f t="shared" si="4"/>
        <v>85</v>
      </c>
      <c r="L25" s="274" t="str">
        <f t="shared" si="5"/>
        <v>9</v>
      </c>
      <c r="M25" s="219">
        <f t="shared" si="6"/>
        <v>36</v>
      </c>
      <c r="N25" s="218">
        <v>50.0</v>
      </c>
      <c r="O25" s="218">
        <v>50.0</v>
      </c>
      <c r="P25" s="218">
        <f t="shared" si="7"/>
        <v>100</v>
      </c>
      <c r="Q25" s="274" t="str">
        <f t="shared" si="8"/>
        <v>10</v>
      </c>
      <c r="R25" s="219">
        <f t="shared" si="9"/>
        <v>30</v>
      </c>
      <c r="S25" s="218">
        <v>45.0</v>
      </c>
      <c r="T25" s="218">
        <v>23.0</v>
      </c>
      <c r="U25" s="218">
        <f t="shared" si="10"/>
        <v>68</v>
      </c>
      <c r="V25" s="274" t="str">
        <f t="shared" si="11"/>
        <v>7</v>
      </c>
      <c r="W25" s="219">
        <f t="shared" si="12"/>
        <v>7</v>
      </c>
      <c r="X25" s="218">
        <v>50.0</v>
      </c>
      <c r="Y25" s="218">
        <v>48.0</v>
      </c>
      <c r="Z25" s="218">
        <f t="shared" si="13"/>
        <v>98</v>
      </c>
      <c r="AA25" s="274" t="str">
        <f t="shared" si="14"/>
        <v>10</v>
      </c>
      <c r="AB25" s="219">
        <f t="shared" si="15"/>
        <v>10</v>
      </c>
      <c r="AC25" s="218">
        <v>46.0</v>
      </c>
      <c r="AD25" s="218">
        <v>38.0</v>
      </c>
      <c r="AE25" s="218">
        <f t="shared" si="16"/>
        <v>84</v>
      </c>
      <c r="AF25" s="274" t="str">
        <f t="shared" si="17"/>
        <v>9</v>
      </c>
      <c r="AG25" s="219">
        <f t="shared" si="18"/>
        <v>9</v>
      </c>
      <c r="AH25" s="218">
        <v>50.0</v>
      </c>
      <c r="AI25" s="218">
        <v>39.0</v>
      </c>
      <c r="AJ25" s="218">
        <f t="shared" si="19"/>
        <v>89</v>
      </c>
      <c r="AK25" s="274" t="str">
        <f t="shared" si="20"/>
        <v>9</v>
      </c>
      <c r="AL25" s="219">
        <f t="shared" si="21"/>
        <v>27</v>
      </c>
      <c r="AM25" s="218">
        <v>50.0</v>
      </c>
      <c r="AN25" s="218">
        <v>39.0</v>
      </c>
      <c r="AO25" s="218">
        <f t="shared" si="22"/>
        <v>89</v>
      </c>
      <c r="AP25" s="274" t="str">
        <f t="shared" si="23"/>
        <v>9</v>
      </c>
      <c r="AQ25" s="220">
        <f t="shared" si="24"/>
        <v>27</v>
      </c>
      <c r="AR25" s="221">
        <f t="shared" si="25"/>
        <v>704</v>
      </c>
      <c r="AS25" s="221">
        <f t="shared" si="26"/>
        <v>88</v>
      </c>
      <c r="AT25" s="223">
        <f t="shared" si="27"/>
        <v>186</v>
      </c>
      <c r="AU25" s="275">
        <f t="shared" si="28"/>
        <v>9.3</v>
      </c>
      <c r="AV25" s="225" t="str">
        <f t="shared" si="29"/>
        <v>PASS</v>
      </c>
      <c r="AW25" s="225" t="str">
        <f t="shared" si="30"/>
        <v>FCD</v>
      </c>
      <c r="AX25" s="225" t="str">
        <f t="shared" si="31"/>
        <v>FCD</v>
      </c>
    </row>
    <row r="26" ht="15.75" customHeight="1">
      <c r="A26" s="27">
        <v>22.0</v>
      </c>
      <c r="B26" s="205" t="s">
        <v>69</v>
      </c>
      <c r="C26" s="276" t="s">
        <v>70</v>
      </c>
      <c r="D26" s="216">
        <v>49.0</v>
      </c>
      <c r="E26" s="218">
        <v>18.0</v>
      </c>
      <c r="F26" s="218">
        <f t="shared" si="1"/>
        <v>67</v>
      </c>
      <c r="G26" s="273" t="str">
        <f t="shared" si="2"/>
        <v>7</v>
      </c>
      <c r="H26" s="219">
        <f t="shared" si="3"/>
        <v>28</v>
      </c>
      <c r="I26" s="218">
        <v>46.0</v>
      </c>
      <c r="J26" s="218">
        <v>37.0</v>
      </c>
      <c r="K26" s="218">
        <f t="shared" si="4"/>
        <v>83</v>
      </c>
      <c r="L26" s="274" t="str">
        <f t="shared" si="5"/>
        <v>9</v>
      </c>
      <c r="M26" s="219">
        <f t="shared" si="6"/>
        <v>36</v>
      </c>
      <c r="N26" s="218">
        <v>50.0</v>
      </c>
      <c r="O26" s="218">
        <v>50.0</v>
      </c>
      <c r="P26" s="218">
        <f t="shared" si="7"/>
        <v>100</v>
      </c>
      <c r="Q26" s="274" t="str">
        <f t="shared" si="8"/>
        <v>10</v>
      </c>
      <c r="R26" s="219">
        <f t="shared" si="9"/>
        <v>30</v>
      </c>
      <c r="S26" s="218">
        <v>41.0</v>
      </c>
      <c r="T26" s="218">
        <v>23.0</v>
      </c>
      <c r="U26" s="218">
        <f t="shared" si="10"/>
        <v>64</v>
      </c>
      <c r="V26" s="274" t="str">
        <f t="shared" si="11"/>
        <v>7</v>
      </c>
      <c r="W26" s="219">
        <f t="shared" si="12"/>
        <v>7</v>
      </c>
      <c r="X26" s="218">
        <v>50.0</v>
      </c>
      <c r="Y26" s="218">
        <v>43.0</v>
      </c>
      <c r="Z26" s="218">
        <f t="shared" si="13"/>
        <v>93</v>
      </c>
      <c r="AA26" s="274" t="str">
        <f t="shared" si="14"/>
        <v>10</v>
      </c>
      <c r="AB26" s="219">
        <f t="shared" si="15"/>
        <v>10</v>
      </c>
      <c r="AC26" s="218">
        <v>45.0</v>
      </c>
      <c r="AD26" s="218">
        <v>43.0</v>
      </c>
      <c r="AE26" s="218">
        <f t="shared" si="16"/>
        <v>88</v>
      </c>
      <c r="AF26" s="274" t="str">
        <f t="shared" si="17"/>
        <v>9</v>
      </c>
      <c r="AG26" s="219">
        <f t="shared" si="18"/>
        <v>9</v>
      </c>
      <c r="AH26" s="218">
        <v>49.0</v>
      </c>
      <c r="AI26" s="218">
        <v>38.0</v>
      </c>
      <c r="AJ26" s="218">
        <f t="shared" si="19"/>
        <v>87</v>
      </c>
      <c r="AK26" s="274" t="str">
        <f t="shared" si="20"/>
        <v>9</v>
      </c>
      <c r="AL26" s="219">
        <f t="shared" si="21"/>
        <v>27</v>
      </c>
      <c r="AM26" s="218">
        <v>47.0</v>
      </c>
      <c r="AN26" s="218">
        <v>39.0</v>
      </c>
      <c r="AO26" s="218">
        <f t="shared" si="22"/>
        <v>86</v>
      </c>
      <c r="AP26" s="274" t="str">
        <f t="shared" si="23"/>
        <v>9</v>
      </c>
      <c r="AQ26" s="220">
        <f t="shared" si="24"/>
        <v>27</v>
      </c>
      <c r="AR26" s="221">
        <f t="shared" si="25"/>
        <v>668</v>
      </c>
      <c r="AS26" s="221">
        <f t="shared" si="26"/>
        <v>83.5</v>
      </c>
      <c r="AT26" s="223">
        <f t="shared" si="27"/>
        <v>174</v>
      </c>
      <c r="AU26" s="275">
        <f t="shared" si="28"/>
        <v>8.7</v>
      </c>
      <c r="AV26" s="225" t="str">
        <f t="shared" si="29"/>
        <v>PASS</v>
      </c>
      <c r="AW26" s="225" t="str">
        <f t="shared" si="30"/>
        <v>FCD</v>
      </c>
      <c r="AX26" s="225" t="str">
        <f t="shared" si="31"/>
        <v>FCD</v>
      </c>
    </row>
    <row r="27" ht="15.75" customHeight="1">
      <c r="A27" s="27">
        <v>23.0</v>
      </c>
      <c r="B27" s="239" t="s">
        <v>71</v>
      </c>
      <c r="C27" s="278" t="s">
        <v>72</v>
      </c>
      <c r="D27" s="240">
        <v>50.0</v>
      </c>
      <c r="E27" s="241">
        <v>49.0</v>
      </c>
      <c r="F27" s="241">
        <f t="shared" si="1"/>
        <v>99</v>
      </c>
      <c r="G27" s="273" t="str">
        <f t="shared" si="2"/>
        <v>10</v>
      </c>
      <c r="H27" s="242">
        <f t="shared" si="3"/>
        <v>40</v>
      </c>
      <c r="I27" s="241">
        <v>49.0</v>
      </c>
      <c r="J27" s="241">
        <v>41.0</v>
      </c>
      <c r="K27" s="241">
        <f t="shared" si="4"/>
        <v>90</v>
      </c>
      <c r="L27" s="274" t="str">
        <f t="shared" si="5"/>
        <v>10</v>
      </c>
      <c r="M27" s="242">
        <f t="shared" si="6"/>
        <v>40</v>
      </c>
      <c r="N27" s="241">
        <v>50.0</v>
      </c>
      <c r="O27" s="241">
        <v>48.0</v>
      </c>
      <c r="P27" s="241">
        <f t="shared" si="7"/>
        <v>98</v>
      </c>
      <c r="Q27" s="274" t="str">
        <f t="shared" si="8"/>
        <v>10</v>
      </c>
      <c r="R27" s="242">
        <f t="shared" si="9"/>
        <v>30</v>
      </c>
      <c r="S27" s="241">
        <v>49.0</v>
      </c>
      <c r="T27" s="241">
        <v>28.0</v>
      </c>
      <c r="U27" s="241">
        <f t="shared" si="10"/>
        <v>77</v>
      </c>
      <c r="V27" s="274" t="str">
        <f t="shared" si="11"/>
        <v>8</v>
      </c>
      <c r="W27" s="242">
        <f t="shared" si="12"/>
        <v>8</v>
      </c>
      <c r="X27" s="241">
        <v>50.0</v>
      </c>
      <c r="Y27" s="241">
        <v>49.0</v>
      </c>
      <c r="Z27" s="241">
        <f t="shared" si="13"/>
        <v>99</v>
      </c>
      <c r="AA27" s="274" t="str">
        <f t="shared" si="14"/>
        <v>10</v>
      </c>
      <c r="AB27" s="242">
        <f t="shared" si="15"/>
        <v>10</v>
      </c>
      <c r="AC27" s="241">
        <v>47.0</v>
      </c>
      <c r="AD27" s="241">
        <v>42.0</v>
      </c>
      <c r="AE27" s="241">
        <f t="shared" si="16"/>
        <v>89</v>
      </c>
      <c r="AF27" s="274" t="str">
        <f t="shared" si="17"/>
        <v>9</v>
      </c>
      <c r="AG27" s="242">
        <f t="shared" si="18"/>
        <v>9</v>
      </c>
      <c r="AH27" s="241">
        <v>50.0</v>
      </c>
      <c r="AI27" s="241">
        <v>41.0</v>
      </c>
      <c r="AJ27" s="241">
        <f t="shared" si="19"/>
        <v>91</v>
      </c>
      <c r="AK27" s="274" t="str">
        <f t="shared" si="20"/>
        <v>10</v>
      </c>
      <c r="AL27" s="242">
        <f t="shared" si="21"/>
        <v>30</v>
      </c>
      <c r="AM27" s="241">
        <v>50.0</v>
      </c>
      <c r="AN27" s="241">
        <v>47.0</v>
      </c>
      <c r="AO27" s="241">
        <f t="shared" si="22"/>
        <v>97</v>
      </c>
      <c r="AP27" s="274" t="str">
        <f t="shared" si="23"/>
        <v>10</v>
      </c>
      <c r="AQ27" s="243">
        <f t="shared" si="24"/>
        <v>30</v>
      </c>
      <c r="AR27" s="244">
        <f t="shared" si="25"/>
        <v>740</v>
      </c>
      <c r="AS27" s="244">
        <f t="shared" si="26"/>
        <v>92.5</v>
      </c>
      <c r="AT27" s="223">
        <f t="shared" si="27"/>
        <v>197</v>
      </c>
      <c r="AU27" s="279">
        <f t="shared" si="28"/>
        <v>9.85</v>
      </c>
      <c r="AV27" s="247" t="str">
        <f t="shared" si="29"/>
        <v>PASS</v>
      </c>
      <c r="AW27" s="247" t="str">
        <f t="shared" si="30"/>
        <v>FCD</v>
      </c>
      <c r="AX27" s="247" t="str">
        <f t="shared" si="31"/>
        <v>FCD</v>
      </c>
    </row>
    <row r="28" ht="15.75" customHeight="1">
      <c r="A28" s="27">
        <v>24.0</v>
      </c>
      <c r="B28" s="205" t="s">
        <v>73</v>
      </c>
      <c r="C28" s="276" t="s">
        <v>74</v>
      </c>
      <c r="D28" s="216">
        <v>47.0</v>
      </c>
      <c r="E28" s="218">
        <v>36.0</v>
      </c>
      <c r="F28" s="218">
        <f t="shared" si="1"/>
        <v>83</v>
      </c>
      <c r="G28" s="273" t="str">
        <f t="shared" si="2"/>
        <v>9</v>
      </c>
      <c r="H28" s="219">
        <f t="shared" si="3"/>
        <v>36</v>
      </c>
      <c r="I28" s="218">
        <v>43.0</v>
      </c>
      <c r="J28" s="218">
        <v>36.0</v>
      </c>
      <c r="K28" s="218">
        <f t="shared" si="4"/>
        <v>79</v>
      </c>
      <c r="L28" s="274" t="str">
        <f t="shared" si="5"/>
        <v>8</v>
      </c>
      <c r="M28" s="219">
        <f t="shared" si="6"/>
        <v>32</v>
      </c>
      <c r="N28" s="218">
        <v>46.0</v>
      </c>
      <c r="O28" s="218">
        <v>49.0</v>
      </c>
      <c r="P28" s="218">
        <f t="shared" si="7"/>
        <v>95</v>
      </c>
      <c r="Q28" s="274" t="str">
        <f t="shared" si="8"/>
        <v>10</v>
      </c>
      <c r="R28" s="219">
        <f t="shared" si="9"/>
        <v>30</v>
      </c>
      <c r="S28" s="218">
        <v>48.0</v>
      </c>
      <c r="T28" s="218">
        <v>28.0</v>
      </c>
      <c r="U28" s="218">
        <f t="shared" si="10"/>
        <v>76</v>
      </c>
      <c r="V28" s="274" t="str">
        <f t="shared" si="11"/>
        <v>8</v>
      </c>
      <c r="W28" s="219">
        <f t="shared" si="12"/>
        <v>8</v>
      </c>
      <c r="X28" s="218">
        <v>46.0</v>
      </c>
      <c r="Y28" s="218">
        <v>33.0</v>
      </c>
      <c r="Z28" s="218">
        <f t="shared" si="13"/>
        <v>79</v>
      </c>
      <c r="AA28" s="274" t="str">
        <f t="shared" si="14"/>
        <v>8</v>
      </c>
      <c r="AB28" s="219">
        <f t="shared" si="15"/>
        <v>8</v>
      </c>
      <c r="AC28" s="218">
        <v>47.0</v>
      </c>
      <c r="AD28" s="218">
        <v>39.0</v>
      </c>
      <c r="AE28" s="218">
        <f t="shared" si="16"/>
        <v>86</v>
      </c>
      <c r="AF28" s="274" t="str">
        <f t="shared" si="17"/>
        <v>9</v>
      </c>
      <c r="AG28" s="219">
        <f t="shared" si="18"/>
        <v>9</v>
      </c>
      <c r="AH28" s="218">
        <v>49.0</v>
      </c>
      <c r="AI28" s="218">
        <v>34.0</v>
      </c>
      <c r="AJ28" s="218">
        <f t="shared" si="19"/>
        <v>83</v>
      </c>
      <c r="AK28" s="274" t="str">
        <f t="shared" si="20"/>
        <v>9</v>
      </c>
      <c r="AL28" s="219">
        <f t="shared" si="21"/>
        <v>27</v>
      </c>
      <c r="AM28" s="218">
        <v>46.0</v>
      </c>
      <c r="AN28" s="218">
        <v>29.0</v>
      </c>
      <c r="AO28" s="218">
        <f t="shared" si="22"/>
        <v>75</v>
      </c>
      <c r="AP28" s="274" t="str">
        <f t="shared" si="23"/>
        <v>8</v>
      </c>
      <c r="AQ28" s="220">
        <f t="shared" si="24"/>
        <v>24</v>
      </c>
      <c r="AR28" s="221">
        <f t="shared" si="25"/>
        <v>656</v>
      </c>
      <c r="AS28" s="221">
        <f t="shared" si="26"/>
        <v>82</v>
      </c>
      <c r="AT28" s="223">
        <f t="shared" si="27"/>
        <v>174</v>
      </c>
      <c r="AU28" s="275">
        <f t="shared" si="28"/>
        <v>8.7</v>
      </c>
      <c r="AV28" s="225" t="str">
        <f t="shared" si="29"/>
        <v>PASS</v>
      </c>
      <c r="AW28" s="225" t="str">
        <f t="shared" si="30"/>
        <v>FCD</v>
      </c>
      <c r="AX28" s="225" t="str">
        <f t="shared" si="31"/>
        <v>FCD</v>
      </c>
    </row>
    <row r="29" ht="15.75" customHeight="1">
      <c r="A29" s="27">
        <v>25.0</v>
      </c>
      <c r="B29" s="205" t="s">
        <v>75</v>
      </c>
      <c r="C29" s="276" t="s">
        <v>76</v>
      </c>
      <c r="D29" s="216">
        <v>43.0</v>
      </c>
      <c r="E29" s="218">
        <v>37.0</v>
      </c>
      <c r="F29" s="218">
        <f t="shared" si="1"/>
        <v>80</v>
      </c>
      <c r="G29" s="273" t="str">
        <f t="shared" si="2"/>
        <v>9</v>
      </c>
      <c r="H29" s="219">
        <f t="shared" si="3"/>
        <v>36</v>
      </c>
      <c r="I29" s="218">
        <v>39.0</v>
      </c>
      <c r="J29" s="218">
        <v>40.0</v>
      </c>
      <c r="K29" s="218">
        <f t="shared" si="4"/>
        <v>79</v>
      </c>
      <c r="L29" s="274" t="str">
        <f t="shared" si="5"/>
        <v>8</v>
      </c>
      <c r="M29" s="219">
        <f t="shared" si="6"/>
        <v>32</v>
      </c>
      <c r="N29" s="218">
        <v>49.0</v>
      </c>
      <c r="O29" s="218">
        <v>48.0</v>
      </c>
      <c r="P29" s="218">
        <f t="shared" si="7"/>
        <v>97</v>
      </c>
      <c r="Q29" s="274" t="str">
        <f t="shared" si="8"/>
        <v>10</v>
      </c>
      <c r="R29" s="219">
        <f t="shared" si="9"/>
        <v>30</v>
      </c>
      <c r="S29" s="218">
        <v>44.0</v>
      </c>
      <c r="T29" s="218">
        <v>29.0</v>
      </c>
      <c r="U29" s="218">
        <f t="shared" si="10"/>
        <v>73</v>
      </c>
      <c r="V29" s="274" t="str">
        <f t="shared" si="11"/>
        <v>8</v>
      </c>
      <c r="W29" s="219">
        <f t="shared" si="12"/>
        <v>8</v>
      </c>
      <c r="X29" s="218">
        <v>47.0</v>
      </c>
      <c r="Y29" s="218">
        <v>28.0</v>
      </c>
      <c r="Z29" s="218">
        <f t="shared" si="13"/>
        <v>75</v>
      </c>
      <c r="AA29" s="274" t="str">
        <f t="shared" si="14"/>
        <v>8</v>
      </c>
      <c r="AB29" s="219">
        <f t="shared" si="15"/>
        <v>8</v>
      </c>
      <c r="AC29" s="218">
        <v>45.0</v>
      </c>
      <c r="AD29" s="218">
        <v>36.0</v>
      </c>
      <c r="AE29" s="218">
        <f t="shared" si="16"/>
        <v>81</v>
      </c>
      <c r="AF29" s="274" t="str">
        <f t="shared" si="17"/>
        <v>9</v>
      </c>
      <c r="AG29" s="219">
        <f t="shared" si="18"/>
        <v>9</v>
      </c>
      <c r="AH29" s="218">
        <v>43.0</v>
      </c>
      <c r="AI29" s="218">
        <v>30.0</v>
      </c>
      <c r="AJ29" s="218">
        <f t="shared" si="19"/>
        <v>73</v>
      </c>
      <c r="AK29" s="274" t="str">
        <f t="shared" si="20"/>
        <v>8</v>
      </c>
      <c r="AL29" s="219">
        <f t="shared" si="21"/>
        <v>24</v>
      </c>
      <c r="AM29" s="218">
        <v>40.0</v>
      </c>
      <c r="AN29" s="218">
        <v>28.0</v>
      </c>
      <c r="AO29" s="218">
        <f t="shared" si="22"/>
        <v>68</v>
      </c>
      <c r="AP29" s="274" t="str">
        <f t="shared" si="23"/>
        <v>7</v>
      </c>
      <c r="AQ29" s="220">
        <f t="shared" si="24"/>
        <v>21</v>
      </c>
      <c r="AR29" s="221">
        <f t="shared" si="25"/>
        <v>626</v>
      </c>
      <c r="AS29" s="221">
        <f t="shared" si="26"/>
        <v>78.25</v>
      </c>
      <c r="AT29" s="223">
        <f t="shared" si="27"/>
        <v>168</v>
      </c>
      <c r="AU29" s="275">
        <f t="shared" si="28"/>
        <v>8.4</v>
      </c>
      <c r="AV29" s="225" t="str">
        <f t="shared" si="29"/>
        <v>PASS</v>
      </c>
      <c r="AW29" s="225" t="str">
        <f t="shared" si="30"/>
        <v>FCD</v>
      </c>
      <c r="AX29" s="225" t="str">
        <f t="shared" si="31"/>
        <v>FCD</v>
      </c>
    </row>
    <row r="30" ht="15.75" customHeight="1">
      <c r="A30" s="27">
        <v>26.0</v>
      </c>
      <c r="B30" s="205" t="s">
        <v>77</v>
      </c>
      <c r="C30" s="276" t="s">
        <v>78</v>
      </c>
      <c r="D30" s="216">
        <v>42.0</v>
      </c>
      <c r="E30" s="218">
        <v>21.0</v>
      </c>
      <c r="F30" s="218">
        <f t="shared" si="1"/>
        <v>63</v>
      </c>
      <c r="G30" s="273" t="str">
        <f t="shared" si="2"/>
        <v>7</v>
      </c>
      <c r="H30" s="219">
        <f t="shared" si="3"/>
        <v>28</v>
      </c>
      <c r="I30" s="218">
        <v>33.0</v>
      </c>
      <c r="J30" s="218">
        <v>33.0</v>
      </c>
      <c r="K30" s="218">
        <f t="shared" si="4"/>
        <v>66</v>
      </c>
      <c r="L30" s="274" t="str">
        <f t="shared" si="5"/>
        <v>7</v>
      </c>
      <c r="M30" s="219">
        <f t="shared" si="6"/>
        <v>28</v>
      </c>
      <c r="N30" s="218">
        <v>42.0</v>
      </c>
      <c r="O30" s="218">
        <v>30.0</v>
      </c>
      <c r="P30" s="218">
        <f t="shared" si="7"/>
        <v>72</v>
      </c>
      <c r="Q30" s="274" t="str">
        <f t="shared" si="8"/>
        <v>8</v>
      </c>
      <c r="R30" s="219">
        <f t="shared" si="9"/>
        <v>24</v>
      </c>
      <c r="S30" s="218">
        <v>40.0</v>
      </c>
      <c r="T30" s="218">
        <v>20.0</v>
      </c>
      <c r="U30" s="218">
        <f t="shared" si="10"/>
        <v>60</v>
      </c>
      <c r="V30" s="274" t="str">
        <f t="shared" si="11"/>
        <v>7</v>
      </c>
      <c r="W30" s="219">
        <f t="shared" si="12"/>
        <v>7</v>
      </c>
      <c r="X30" s="218">
        <v>48.0</v>
      </c>
      <c r="Y30" s="218">
        <v>38.0</v>
      </c>
      <c r="Z30" s="218">
        <f t="shared" si="13"/>
        <v>86</v>
      </c>
      <c r="AA30" s="274" t="str">
        <f t="shared" si="14"/>
        <v>9</v>
      </c>
      <c r="AB30" s="219">
        <f t="shared" si="15"/>
        <v>9</v>
      </c>
      <c r="AC30" s="218">
        <v>47.0</v>
      </c>
      <c r="AD30" s="218">
        <v>41.0</v>
      </c>
      <c r="AE30" s="218">
        <f t="shared" si="16"/>
        <v>88</v>
      </c>
      <c r="AF30" s="274" t="str">
        <f t="shared" si="17"/>
        <v>9</v>
      </c>
      <c r="AG30" s="219">
        <f t="shared" si="18"/>
        <v>9</v>
      </c>
      <c r="AH30" s="218">
        <v>47.0</v>
      </c>
      <c r="AI30" s="218">
        <v>39.0</v>
      </c>
      <c r="AJ30" s="218">
        <f t="shared" si="19"/>
        <v>86</v>
      </c>
      <c r="AK30" s="274" t="str">
        <f t="shared" si="20"/>
        <v>9</v>
      </c>
      <c r="AL30" s="219">
        <f t="shared" si="21"/>
        <v>27</v>
      </c>
      <c r="AM30" s="218">
        <v>43.0</v>
      </c>
      <c r="AN30" s="218">
        <v>23.0</v>
      </c>
      <c r="AO30" s="218">
        <f t="shared" si="22"/>
        <v>66</v>
      </c>
      <c r="AP30" s="274" t="str">
        <f t="shared" si="23"/>
        <v>7</v>
      </c>
      <c r="AQ30" s="220">
        <f t="shared" si="24"/>
        <v>21</v>
      </c>
      <c r="AR30" s="221">
        <f t="shared" si="25"/>
        <v>587</v>
      </c>
      <c r="AS30" s="221">
        <f t="shared" si="26"/>
        <v>73.38</v>
      </c>
      <c r="AT30" s="223">
        <f t="shared" si="27"/>
        <v>153</v>
      </c>
      <c r="AU30" s="275">
        <f t="shared" si="28"/>
        <v>7.65</v>
      </c>
      <c r="AV30" s="225" t="str">
        <f t="shared" si="29"/>
        <v>PASS</v>
      </c>
      <c r="AW30" s="225" t="str">
        <f t="shared" si="30"/>
        <v>FCD</v>
      </c>
      <c r="AX30" s="225" t="str">
        <f t="shared" si="31"/>
        <v>FCD</v>
      </c>
    </row>
    <row r="31" ht="15.75" customHeight="1">
      <c r="A31" s="27">
        <v>27.0</v>
      </c>
      <c r="B31" s="205" t="s">
        <v>79</v>
      </c>
      <c r="C31" s="276" t="s">
        <v>80</v>
      </c>
      <c r="D31" s="216">
        <v>50.0</v>
      </c>
      <c r="E31" s="218">
        <v>44.0</v>
      </c>
      <c r="F31" s="218">
        <f t="shared" si="1"/>
        <v>94</v>
      </c>
      <c r="G31" s="273" t="str">
        <f t="shared" si="2"/>
        <v>10</v>
      </c>
      <c r="H31" s="219">
        <f t="shared" si="3"/>
        <v>40</v>
      </c>
      <c r="I31" s="218">
        <v>50.0</v>
      </c>
      <c r="J31" s="218">
        <v>44.0</v>
      </c>
      <c r="K31" s="218">
        <f t="shared" si="4"/>
        <v>94</v>
      </c>
      <c r="L31" s="274" t="str">
        <f t="shared" si="5"/>
        <v>10</v>
      </c>
      <c r="M31" s="219">
        <f t="shared" si="6"/>
        <v>40</v>
      </c>
      <c r="N31" s="218">
        <v>50.0</v>
      </c>
      <c r="O31" s="218">
        <v>48.0</v>
      </c>
      <c r="P31" s="218">
        <f t="shared" si="7"/>
        <v>98</v>
      </c>
      <c r="Q31" s="274" t="str">
        <f t="shared" si="8"/>
        <v>10</v>
      </c>
      <c r="R31" s="219">
        <f t="shared" si="9"/>
        <v>30</v>
      </c>
      <c r="S31" s="218">
        <v>43.0</v>
      </c>
      <c r="T31" s="218">
        <v>26.0</v>
      </c>
      <c r="U31" s="218">
        <f t="shared" si="10"/>
        <v>69</v>
      </c>
      <c r="V31" s="274" t="str">
        <f t="shared" si="11"/>
        <v>7</v>
      </c>
      <c r="W31" s="219">
        <f t="shared" si="12"/>
        <v>7</v>
      </c>
      <c r="X31" s="218">
        <v>50.0</v>
      </c>
      <c r="Y31" s="218">
        <v>43.0</v>
      </c>
      <c r="Z31" s="218">
        <f t="shared" si="13"/>
        <v>93</v>
      </c>
      <c r="AA31" s="274" t="str">
        <f t="shared" si="14"/>
        <v>10</v>
      </c>
      <c r="AB31" s="219">
        <f t="shared" si="15"/>
        <v>10</v>
      </c>
      <c r="AC31" s="218">
        <v>45.0</v>
      </c>
      <c r="AD31" s="218">
        <v>40.0</v>
      </c>
      <c r="AE31" s="218">
        <f t="shared" si="16"/>
        <v>85</v>
      </c>
      <c r="AF31" s="274" t="str">
        <f t="shared" si="17"/>
        <v>9</v>
      </c>
      <c r="AG31" s="219">
        <f t="shared" si="18"/>
        <v>9</v>
      </c>
      <c r="AH31" s="218">
        <v>49.0</v>
      </c>
      <c r="AI31" s="218">
        <v>38.0</v>
      </c>
      <c r="AJ31" s="218">
        <f t="shared" si="19"/>
        <v>87</v>
      </c>
      <c r="AK31" s="274" t="str">
        <f t="shared" si="20"/>
        <v>9</v>
      </c>
      <c r="AL31" s="219">
        <f t="shared" si="21"/>
        <v>27</v>
      </c>
      <c r="AM31" s="218">
        <v>47.0</v>
      </c>
      <c r="AN31" s="218">
        <v>34.0</v>
      </c>
      <c r="AO31" s="218">
        <f t="shared" si="22"/>
        <v>81</v>
      </c>
      <c r="AP31" s="274" t="str">
        <f t="shared" si="23"/>
        <v>9</v>
      </c>
      <c r="AQ31" s="220">
        <f t="shared" si="24"/>
        <v>27</v>
      </c>
      <c r="AR31" s="221">
        <f t="shared" si="25"/>
        <v>701</v>
      </c>
      <c r="AS31" s="221">
        <f t="shared" si="26"/>
        <v>87.63</v>
      </c>
      <c r="AT31" s="223">
        <f t="shared" si="27"/>
        <v>190</v>
      </c>
      <c r="AU31" s="275">
        <f t="shared" si="28"/>
        <v>9.5</v>
      </c>
      <c r="AV31" s="225" t="str">
        <f t="shared" si="29"/>
        <v>PASS</v>
      </c>
      <c r="AW31" s="225" t="str">
        <f t="shared" si="30"/>
        <v>FCD</v>
      </c>
      <c r="AX31" s="225" t="str">
        <f t="shared" si="31"/>
        <v>FCD</v>
      </c>
    </row>
    <row r="32" ht="15.75" customHeight="1">
      <c r="A32" s="27">
        <v>28.0</v>
      </c>
      <c r="B32" s="205" t="s">
        <v>81</v>
      </c>
      <c r="C32" s="276" t="s">
        <v>82</v>
      </c>
      <c r="D32" s="216">
        <v>47.0</v>
      </c>
      <c r="E32" s="218">
        <v>49.0</v>
      </c>
      <c r="F32" s="218">
        <f t="shared" si="1"/>
        <v>96</v>
      </c>
      <c r="G32" s="273" t="str">
        <f t="shared" si="2"/>
        <v>10</v>
      </c>
      <c r="H32" s="219">
        <f t="shared" si="3"/>
        <v>40</v>
      </c>
      <c r="I32" s="218">
        <v>45.0</v>
      </c>
      <c r="J32" s="218">
        <v>30.0</v>
      </c>
      <c r="K32" s="218">
        <f t="shared" si="4"/>
        <v>75</v>
      </c>
      <c r="L32" s="274" t="str">
        <f t="shared" si="5"/>
        <v>8</v>
      </c>
      <c r="M32" s="219">
        <f t="shared" si="6"/>
        <v>32</v>
      </c>
      <c r="N32" s="218">
        <v>47.0</v>
      </c>
      <c r="O32" s="218">
        <v>45.0</v>
      </c>
      <c r="P32" s="218">
        <f t="shared" si="7"/>
        <v>92</v>
      </c>
      <c r="Q32" s="274" t="str">
        <f t="shared" si="8"/>
        <v>10</v>
      </c>
      <c r="R32" s="219">
        <f t="shared" si="9"/>
        <v>30</v>
      </c>
      <c r="S32" s="218">
        <v>43.0</v>
      </c>
      <c r="T32" s="218">
        <v>34.0</v>
      </c>
      <c r="U32" s="218">
        <f t="shared" si="10"/>
        <v>77</v>
      </c>
      <c r="V32" s="274" t="str">
        <f t="shared" si="11"/>
        <v>8</v>
      </c>
      <c r="W32" s="219">
        <f t="shared" si="12"/>
        <v>8</v>
      </c>
      <c r="X32" s="218">
        <v>45.0</v>
      </c>
      <c r="Y32" s="218">
        <v>36.0</v>
      </c>
      <c r="Z32" s="218">
        <f t="shared" si="13"/>
        <v>81</v>
      </c>
      <c r="AA32" s="274" t="str">
        <f t="shared" si="14"/>
        <v>9</v>
      </c>
      <c r="AB32" s="219">
        <f t="shared" si="15"/>
        <v>9</v>
      </c>
      <c r="AC32" s="218">
        <v>44.0</v>
      </c>
      <c r="AD32" s="218">
        <v>42.0</v>
      </c>
      <c r="AE32" s="218">
        <f t="shared" si="16"/>
        <v>86</v>
      </c>
      <c r="AF32" s="274" t="str">
        <f t="shared" si="17"/>
        <v>9</v>
      </c>
      <c r="AG32" s="219">
        <f t="shared" si="18"/>
        <v>9</v>
      </c>
      <c r="AH32" s="218">
        <v>49.0</v>
      </c>
      <c r="AI32" s="218">
        <v>36.0</v>
      </c>
      <c r="AJ32" s="218">
        <f t="shared" si="19"/>
        <v>85</v>
      </c>
      <c r="AK32" s="274" t="str">
        <f t="shared" si="20"/>
        <v>9</v>
      </c>
      <c r="AL32" s="219">
        <f t="shared" si="21"/>
        <v>27</v>
      </c>
      <c r="AM32" s="218">
        <v>47.0</v>
      </c>
      <c r="AN32" s="218">
        <v>37.0</v>
      </c>
      <c r="AO32" s="218">
        <f t="shared" si="22"/>
        <v>84</v>
      </c>
      <c r="AP32" s="274" t="str">
        <f t="shared" si="23"/>
        <v>9</v>
      </c>
      <c r="AQ32" s="220">
        <f t="shared" si="24"/>
        <v>27</v>
      </c>
      <c r="AR32" s="221">
        <f t="shared" si="25"/>
        <v>676</v>
      </c>
      <c r="AS32" s="221">
        <f t="shared" si="26"/>
        <v>84.5</v>
      </c>
      <c r="AT32" s="223">
        <f t="shared" si="27"/>
        <v>182</v>
      </c>
      <c r="AU32" s="275">
        <f t="shared" si="28"/>
        <v>9.1</v>
      </c>
      <c r="AV32" s="225" t="str">
        <f t="shared" si="29"/>
        <v>PASS</v>
      </c>
      <c r="AW32" s="225" t="str">
        <f t="shared" si="30"/>
        <v>FCD</v>
      </c>
      <c r="AX32" s="225" t="str">
        <f t="shared" si="31"/>
        <v>FCD</v>
      </c>
    </row>
    <row r="33" ht="15.75" customHeight="1">
      <c r="A33" s="27">
        <v>29.0</v>
      </c>
      <c r="B33" s="205" t="s">
        <v>83</v>
      </c>
      <c r="C33" s="276" t="s">
        <v>84</v>
      </c>
      <c r="D33" s="216">
        <v>45.0</v>
      </c>
      <c r="E33" s="218">
        <v>45.0</v>
      </c>
      <c r="F33" s="218">
        <f t="shared" si="1"/>
        <v>90</v>
      </c>
      <c r="G33" s="273" t="str">
        <f t="shared" si="2"/>
        <v>10</v>
      </c>
      <c r="H33" s="219">
        <f t="shared" si="3"/>
        <v>40</v>
      </c>
      <c r="I33" s="218">
        <v>45.0</v>
      </c>
      <c r="J33" s="218">
        <v>39.0</v>
      </c>
      <c r="K33" s="218">
        <f t="shared" si="4"/>
        <v>84</v>
      </c>
      <c r="L33" s="274" t="str">
        <f t="shared" si="5"/>
        <v>9</v>
      </c>
      <c r="M33" s="219">
        <f t="shared" si="6"/>
        <v>36</v>
      </c>
      <c r="N33" s="218">
        <v>45.0</v>
      </c>
      <c r="O33" s="218">
        <v>49.0</v>
      </c>
      <c r="P33" s="218">
        <f t="shared" si="7"/>
        <v>94</v>
      </c>
      <c r="Q33" s="274" t="str">
        <f t="shared" si="8"/>
        <v>10</v>
      </c>
      <c r="R33" s="219">
        <f t="shared" si="9"/>
        <v>30</v>
      </c>
      <c r="S33" s="218">
        <v>42.0</v>
      </c>
      <c r="T33" s="218">
        <v>29.0</v>
      </c>
      <c r="U33" s="218">
        <f t="shared" si="10"/>
        <v>71</v>
      </c>
      <c r="V33" s="274" t="str">
        <f t="shared" si="11"/>
        <v>8</v>
      </c>
      <c r="W33" s="219">
        <f t="shared" si="12"/>
        <v>8</v>
      </c>
      <c r="X33" s="218">
        <v>47.0</v>
      </c>
      <c r="Y33" s="218">
        <v>41.0</v>
      </c>
      <c r="Z33" s="218">
        <f t="shared" si="13"/>
        <v>88</v>
      </c>
      <c r="AA33" s="274" t="str">
        <f t="shared" si="14"/>
        <v>9</v>
      </c>
      <c r="AB33" s="219">
        <f t="shared" si="15"/>
        <v>9</v>
      </c>
      <c r="AC33" s="218">
        <v>45.0</v>
      </c>
      <c r="AD33" s="218">
        <v>38.0</v>
      </c>
      <c r="AE33" s="218">
        <f t="shared" si="16"/>
        <v>83</v>
      </c>
      <c r="AF33" s="274" t="str">
        <f t="shared" si="17"/>
        <v>9</v>
      </c>
      <c r="AG33" s="219">
        <f t="shared" si="18"/>
        <v>9</v>
      </c>
      <c r="AH33" s="218">
        <v>43.0</v>
      </c>
      <c r="AI33" s="218">
        <v>24.0</v>
      </c>
      <c r="AJ33" s="218">
        <f t="shared" si="19"/>
        <v>67</v>
      </c>
      <c r="AK33" s="274" t="str">
        <f t="shared" si="20"/>
        <v>7</v>
      </c>
      <c r="AL33" s="219">
        <f t="shared" si="21"/>
        <v>21</v>
      </c>
      <c r="AM33" s="218">
        <v>48.0</v>
      </c>
      <c r="AN33" s="218">
        <v>27.0</v>
      </c>
      <c r="AO33" s="218">
        <f t="shared" si="22"/>
        <v>75</v>
      </c>
      <c r="AP33" s="274" t="str">
        <f t="shared" si="23"/>
        <v>8</v>
      </c>
      <c r="AQ33" s="220">
        <f t="shared" si="24"/>
        <v>24</v>
      </c>
      <c r="AR33" s="221">
        <f t="shared" si="25"/>
        <v>652</v>
      </c>
      <c r="AS33" s="221">
        <f t="shared" si="26"/>
        <v>81.5</v>
      </c>
      <c r="AT33" s="223">
        <f t="shared" si="27"/>
        <v>177</v>
      </c>
      <c r="AU33" s="275">
        <f t="shared" si="28"/>
        <v>8.85</v>
      </c>
      <c r="AV33" s="225" t="str">
        <f t="shared" si="29"/>
        <v>PASS</v>
      </c>
      <c r="AW33" s="225" t="str">
        <f t="shared" si="30"/>
        <v>FCD</v>
      </c>
      <c r="AX33" s="225" t="str">
        <f t="shared" si="31"/>
        <v>FCD</v>
      </c>
    </row>
    <row r="34" ht="15.75" customHeight="1">
      <c r="A34" s="27">
        <v>30.0</v>
      </c>
      <c r="B34" s="205" t="s">
        <v>85</v>
      </c>
      <c r="C34" s="276" t="s">
        <v>86</v>
      </c>
      <c r="D34" s="216">
        <v>46.0</v>
      </c>
      <c r="E34" s="218">
        <v>42.0</v>
      </c>
      <c r="F34" s="218">
        <f t="shared" si="1"/>
        <v>88</v>
      </c>
      <c r="G34" s="273" t="str">
        <f t="shared" si="2"/>
        <v>9</v>
      </c>
      <c r="H34" s="219">
        <f t="shared" si="3"/>
        <v>36</v>
      </c>
      <c r="I34" s="218">
        <v>44.0</v>
      </c>
      <c r="J34" s="218">
        <v>28.0</v>
      </c>
      <c r="K34" s="218">
        <f t="shared" si="4"/>
        <v>72</v>
      </c>
      <c r="L34" s="274" t="str">
        <f t="shared" si="5"/>
        <v>8</v>
      </c>
      <c r="M34" s="219">
        <f t="shared" si="6"/>
        <v>32</v>
      </c>
      <c r="N34" s="218">
        <v>47.0</v>
      </c>
      <c r="O34" s="218">
        <v>44.0</v>
      </c>
      <c r="P34" s="218">
        <f t="shared" si="7"/>
        <v>91</v>
      </c>
      <c r="Q34" s="274" t="str">
        <f t="shared" si="8"/>
        <v>10</v>
      </c>
      <c r="R34" s="219">
        <f t="shared" si="9"/>
        <v>30</v>
      </c>
      <c r="S34" s="218">
        <v>44.0</v>
      </c>
      <c r="T34" s="218">
        <v>30.0</v>
      </c>
      <c r="U34" s="218">
        <f t="shared" si="10"/>
        <v>74</v>
      </c>
      <c r="V34" s="274" t="str">
        <f t="shared" si="11"/>
        <v>8</v>
      </c>
      <c r="W34" s="219">
        <f t="shared" si="12"/>
        <v>8</v>
      </c>
      <c r="X34" s="218">
        <v>48.0</v>
      </c>
      <c r="Y34" s="218">
        <v>38.0</v>
      </c>
      <c r="Z34" s="218">
        <f t="shared" si="13"/>
        <v>86</v>
      </c>
      <c r="AA34" s="274" t="str">
        <f t="shared" si="14"/>
        <v>9</v>
      </c>
      <c r="AB34" s="219">
        <f t="shared" si="15"/>
        <v>9</v>
      </c>
      <c r="AC34" s="218">
        <v>44.0</v>
      </c>
      <c r="AD34" s="218">
        <v>39.0</v>
      </c>
      <c r="AE34" s="218">
        <f t="shared" si="16"/>
        <v>83</v>
      </c>
      <c r="AF34" s="274" t="str">
        <f t="shared" si="17"/>
        <v>9</v>
      </c>
      <c r="AG34" s="219">
        <f t="shared" si="18"/>
        <v>9</v>
      </c>
      <c r="AH34" s="218">
        <v>50.0</v>
      </c>
      <c r="AI34" s="218">
        <v>41.0</v>
      </c>
      <c r="AJ34" s="218">
        <f t="shared" si="19"/>
        <v>91</v>
      </c>
      <c r="AK34" s="274" t="str">
        <f t="shared" si="20"/>
        <v>10</v>
      </c>
      <c r="AL34" s="219">
        <f t="shared" si="21"/>
        <v>30</v>
      </c>
      <c r="AM34" s="218">
        <v>44.0</v>
      </c>
      <c r="AN34" s="218">
        <v>28.0</v>
      </c>
      <c r="AO34" s="218">
        <f t="shared" si="22"/>
        <v>72</v>
      </c>
      <c r="AP34" s="274" t="str">
        <f t="shared" si="23"/>
        <v>8</v>
      </c>
      <c r="AQ34" s="220">
        <f t="shared" si="24"/>
        <v>24</v>
      </c>
      <c r="AR34" s="221">
        <f t="shared" si="25"/>
        <v>657</v>
      </c>
      <c r="AS34" s="221">
        <f t="shared" si="26"/>
        <v>82.13</v>
      </c>
      <c r="AT34" s="223">
        <f t="shared" si="27"/>
        <v>178</v>
      </c>
      <c r="AU34" s="275">
        <f t="shared" si="28"/>
        <v>8.9</v>
      </c>
      <c r="AV34" s="225" t="str">
        <f t="shared" si="29"/>
        <v>PASS</v>
      </c>
      <c r="AW34" s="225" t="str">
        <f t="shared" si="30"/>
        <v>FCD</v>
      </c>
      <c r="AX34" s="225" t="str">
        <f t="shared" si="31"/>
        <v>FCD</v>
      </c>
    </row>
    <row r="35" ht="15.75" customHeight="1">
      <c r="A35" s="27">
        <v>31.0</v>
      </c>
      <c r="B35" s="205" t="s">
        <v>87</v>
      </c>
      <c r="C35" s="276" t="s">
        <v>88</v>
      </c>
      <c r="D35" s="216">
        <v>46.0</v>
      </c>
      <c r="E35" s="218">
        <v>32.0</v>
      </c>
      <c r="F35" s="218">
        <f t="shared" si="1"/>
        <v>78</v>
      </c>
      <c r="G35" s="273" t="str">
        <f t="shared" si="2"/>
        <v>8</v>
      </c>
      <c r="H35" s="219">
        <f t="shared" si="3"/>
        <v>32</v>
      </c>
      <c r="I35" s="218">
        <v>47.0</v>
      </c>
      <c r="J35" s="218">
        <v>36.0</v>
      </c>
      <c r="K35" s="218">
        <f t="shared" si="4"/>
        <v>83</v>
      </c>
      <c r="L35" s="274" t="str">
        <f t="shared" si="5"/>
        <v>9</v>
      </c>
      <c r="M35" s="219">
        <f t="shared" si="6"/>
        <v>36</v>
      </c>
      <c r="N35" s="218">
        <v>49.0</v>
      </c>
      <c r="O35" s="218">
        <v>50.0</v>
      </c>
      <c r="P35" s="218">
        <f t="shared" si="7"/>
        <v>99</v>
      </c>
      <c r="Q35" s="274" t="str">
        <f t="shared" si="8"/>
        <v>10</v>
      </c>
      <c r="R35" s="219">
        <f t="shared" si="9"/>
        <v>30</v>
      </c>
      <c r="S35" s="218">
        <v>40.0</v>
      </c>
      <c r="T35" s="218">
        <v>30.0</v>
      </c>
      <c r="U35" s="218">
        <f t="shared" si="10"/>
        <v>70</v>
      </c>
      <c r="V35" s="274" t="str">
        <f t="shared" si="11"/>
        <v>8</v>
      </c>
      <c r="W35" s="219">
        <f t="shared" si="12"/>
        <v>8</v>
      </c>
      <c r="X35" s="218">
        <v>47.0</v>
      </c>
      <c r="Y35" s="218">
        <v>35.0</v>
      </c>
      <c r="Z35" s="218">
        <f t="shared" si="13"/>
        <v>82</v>
      </c>
      <c r="AA35" s="274" t="str">
        <f t="shared" si="14"/>
        <v>9</v>
      </c>
      <c r="AB35" s="219">
        <f t="shared" si="15"/>
        <v>9</v>
      </c>
      <c r="AC35" s="218">
        <v>49.0</v>
      </c>
      <c r="AD35" s="218">
        <v>28.0</v>
      </c>
      <c r="AE35" s="218">
        <f t="shared" si="16"/>
        <v>77</v>
      </c>
      <c r="AF35" s="274" t="str">
        <f t="shared" si="17"/>
        <v>8</v>
      </c>
      <c r="AG35" s="219">
        <f t="shared" si="18"/>
        <v>8</v>
      </c>
      <c r="AH35" s="218">
        <v>49.0</v>
      </c>
      <c r="AI35" s="218">
        <v>30.0</v>
      </c>
      <c r="AJ35" s="218">
        <f t="shared" si="19"/>
        <v>79</v>
      </c>
      <c r="AK35" s="274" t="str">
        <f t="shared" si="20"/>
        <v>8</v>
      </c>
      <c r="AL35" s="219">
        <f t="shared" si="21"/>
        <v>24</v>
      </c>
      <c r="AM35" s="218">
        <v>45.0</v>
      </c>
      <c r="AN35" s="218">
        <v>27.0</v>
      </c>
      <c r="AO35" s="218">
        <f t="shared" si="22"/>
        <v>72</v>
      </c>
      <c r="AP35" s="274" t="str">
        <f t="shared" si="23"/>
        <v>8</v>
      </c>
      <c r="AQ35" s="220">
        <f t="shared" si="24"/>
        <v>24</v>
      </c>
      <c r="AR35" s="221">
        <f t="shared" si="25"/>
        <v>640</v>
      </c>
      <c r="AS35" s="221">
        <f t="shared" si="26"/>
        <v>80</v>
      </c>
      <c r="AT35" s="223">
        <f t="shared" si="27"/>
        <v>171</v>
      </c>
      <c r="AU35" s="275">
        <f t="shared" si="28"/>
        <v>8.55</v>
      </c>
      <c r="AV35" s="225" t="str">
        <f t="shared" si="29"/>
        <v>PASS</v>
      </c>
      <c r="AW35" s="225" t="str">
        <f t="shared" si="30"/>
        <v>FCD</v>
      </c>
      <c r="AX35" s="225" t="str">
        <f t="shared" si="31"/>
        <v>FCD</v>
      </c>
    </row>
    <row r="36" ht="15.75" customHeight="1">
      <c r="A36" s="27">
        <v>32.0</v>
      </c>
      <c r="B36" s="205" t="s">
        <v>89</v>
      </c>
      <c r="C36" s="276" t="s">
        <v>90</v>
      </c>
      <c r="D36" s="216">
        <v>36.0</v>
      </c>
      <c r="E36" s="218">
        <v>30.0</v>
      </c>
      <c r="F36" s="218">
        <f t="shared" si="1"/>
        <v>66</v>
      </c>
      <c r="G36" s="273" t="str">
        <f t="shared" si="2"/>
        <v>7</v>
      </c>
      <c r="H36" s="219">
        <f t="shared" si="3"/>
        <v>28</v>
      </c>
      <c r="I36" s="218">
        <v>38.0</v>
      </c>
      <c r="J36" s="218">
        <v>35.0</v>
      </c>
      <c r="K36" s="218">
        <f t="shared" si="4"/>
        <v>73</v>
      </c>
      <c r="L36" s="274" t="str">
        <f t="shared" si="5"/>
        <v>8</v>
      </c>
      <c r="M36" s="219">
        <f t="shared" si="6"/>
        <v>32</v>
      </c>
      <c r="N36" s="218">
        <v>41.0</v>
      </c>
      <c r="O36" s="218">
        <v>49.0</v>
      </c>
      <c r="P36" s="218">
        <f t="shared" si="7"/>
        <v>90</v>
      </c>
      <c r="Q36" s="274" t="str">
        <f t="shared" si="8"/>
        <v>10</v>
      </c>
      <c r="R36" s="219">
        <f t="shared" si="9"/>
        <v>30</v>
      </c>
      <c r="S36" s="218">
        <v>45.0</v>
      </c>
      <c r="T36" s="218">
        <v>29.0</v>
      </c>
      <c r="U36" s="218">
        <f t="shared" si="10"/>
        <v>74</v>
      </c>
      <c r="V36" s="274" t="str">
        <f t="shared" si="11"/>
        <v>8</v>
      </c>
      <c r="W36" s="219">
        <f t="shared" si="12"/>
        <v>8</v>
      </c>
      <c r="X36" s="218">
        <v>45.0</v>
      </c>
      <c r="Y36" s="218">
        <v>38.0</v>
      </c>
      <c r="Z36" s="218">
        <f t="shared" si="13"/>
        <v>83</v>
      </c>
      <c r="AA36" s="274" t="str">
        <f t="shared" si="14"/>
        <v>9</v>
      </c>
      <c r="AB36" s="219">
        <f t="shared" si="15"/>
        <v>9</v>
      </c>
      <c r="AC36" s="218">
        <v>46.0</v>
      </c>
      <c r="AD36" s="218">
        <v>39.0</v>
      </c>
      <c r="AE36" s="218">
        <f t="shared" si="16"/>
        <v>85</v>
      </c>
      <c r="AF36" s="274" t="str">
        <f t="shared" si="17"/>
        <v>9</v>
      </c>
      <c r="AG36" s="219">
        <f t="shared" si="18"/>
        <v>9</v>
      </c>
      <c r="AH36" s="218">
        <v>46.0</v>
      </c>
      <c r="AI36" s="218">
        <v>31.0</v>
      </c>
      <c r="AJ36" s="218">
        <f t="shared" si="19"/>
        <v>77</v>
      </c>
      <c r="AK36" s="274" t="str">
        <f t="shared" si="20"/>
        <v>8</v>
      </c>
      <c r="AL36" s="219">
        <f t="shared" si="21"/>
        <v>24</v>
      </c>
      <c r="AM36" s="218">
        <v>42.0</v>
      </c>
      <c r="AN36" s="218">
        <v>23.0</v>
      </c>
      <c r="AO36" s="218">
        <f t="shared" si="22"/>
        <v>65</v>
      </c>
      <c r="AP36" s="274" t="str">
        <f t="shared" si="23"/>
        <v>7</v>
      </c>
      <c r="AQ36" s="220">
        <f t="shared" si="24"/>
        <v>21</v>
      </c>
      <c r="AR36" s="221">
        <f t="shared" si="25"/>
        <v>613</v>
      </c>
      <c r="AS36" s="221">
        <f t="shared" si="26"/>
        <v>76.63</v>
      </c>
      <c r="AT36" s="223">
        <f t="shared" si="27"/>
        <v>161</v>
      </c>
      <c r="AU36" s="275">
        <f t="shared" si="28"/>
        <v>8.05</v>
      </c>
      <c r="AV36" s="225" t="str">
        <f t="shared" si="29"/>
        <v>PASS</v>
      </c>
      <c r="AW36" s="225" t="str">
        <f t="shared" si="30"/>
        <v>FCD</v>
      </c>
      <c r="AX36" s="225" t="str">
        <f t="shared" si="31"/>
        <v>FCD</v>
      </c>
    </row>
    <row r="37" ht="15.75" customHeight="1">
      <c r="A37" s="27">
        <v>33.0</v>
      </c>
      <c r="B37" s="205" t="s">
        <v>91</v>
      </c>
      <c r="C37" s="276" t="s">
        <v>92</v>
      </c>
      <c r="D37" s="216">
        <v>42.0</v>
      </c>
      <c r="E37" s="218">
        <v>18.0</v>
      </c>
      <c r="F37" s="218">
        <f t="shared" si="1"/>
        <v>60</v>
      </c>
      <c r="G37" s="273" t="str">
        <f t="shared" si="2"/>
        <v>7</v>
      </c>
      <c r="H37" s="219">
        <f t="shared" si="3"/>
        <v>28</v>
      </c>
      <c r="I37" s="218">
        <v>42.0</v>
      </c>
      <c r="J37" s="218">
        <v>39.0</v>
      </c>
      <c r="K37" s="218">
        <f t="shared" si="4"/>
        <v>81</v>
      </c>
      <c r="L37" s="274" t="str">
        <f t="shared" si="5"/>
        <v>9</v>
      </c>
      <c r="M37" s="219">
        <f t="shared" si="6"/>
        <v>36</v>
      </c>
      <c r="N37" s="218">
        <v>49.0</v>
      </c>
      <c r="O37" s="218">
        <v>46.0</v>
      </c>
      <c r="P37" s="218">
        <f t="shared" si="7"/>
        <v>95</v>
      </c>
      <c r="Q37" s="274" t="str">
        <f t="shared" si="8"/>
        <v>10</v>
      </c>
      <c r="R37" s="219">
        <f t="shared" si="9"/>
        <v>30</v>
      </c>
      <c r="S37" s="218">
        <v>45.0</v>
      </c>
      <c r="T37" s="218">
        <v>23.0</v>
      </c>
      <c r="U37" s="218">
        <f t="shared" si="10"/>
        <v>68</v>
      </c>
      <c r="V37" s="274" t="str">
        <f t="shared" si="11"/>
        <v>7</v>
      </c>
      <c r="W37" s="219">
        <f t="shared" si="12"/>
        <v>7</v>
      </c>
      <c r="X37" s="218">
        <v>45.0</v>
      </c>
      <c r="Y37" s="218">
        <v>48.0</v>
      </c>
      <c r="Z37" s="218">
        <f t="shared" si="13"/>
        <v>93</v>
      </c>
      <c r="AA37" s="274" t="str">
        <f t="shared" si="14"/>
        <v>10</v>
      </c>
      <c r="AB37" s="219">
        <f t="shared" si="15"/>
        <v>10</v>
      </c>
      <c r="AC37" s="218">
        <v>44.0</v>
      </c>
      <c r="AD37" s="218">
        <v>39.0</v>
      </c>
      <c r="AE37" s="218">
        <f t="shared" si="16"/>
        <v>83</v>
      </c>
      <c r="AF37" s="274" t="str">
        <f t="shared" si="17"/>
        <v>9</v>
      </c>
      <c r="AG37" s="219">
        <f t="shared" si="18"/>
        <v>9</v>
      </c>
      <c r="AH37" s="218">
        <v>46.0</v>
      </c>
      <c r="AI37" s="218">
        <v>30.0</v>
      </c>
      <c r="AJ37" s="218">
        <f t="shared" si="19"/>
        <v>76</v>
      </c>
      <c r="AK37" s="274" t="str">
        <f t="shared" si="20"/>
        <v>8</v>
      </c>
      <c r="AL37" s="219">
        <f t="shared" si="21"/>
        <v>24</v>
      </c>
      <c r="AM37" s="218">
        <v>45.0</v>
      </c>
      <c r="AN37" s="218">
        <v>25.0</v>
      </c>
      <c r="AO37" s="218">
        <f t="shared" si="22"/>
        <v>70</v>
      </c>
      <c r="AP37" s="274" t="str">
        <f t="shared" si="23"/>
        <v>8</v>
      </c>
      <c r="AQ37" s="220">
        <f t="shared" si="24"/>
        <v>24</v>
      </c>
      <c r="AR37" s="221">
        <f t="shared" si="25"/>
        <v>626</v>
      </c>
      <c r="AS37" s="221">
        <f t="shared" si="26"/>
        <v>78.25</v>
      </c>
      <c r="AT37" s="223">
        <f t="shared" si="27"/>
        <v>168</v>
      </c>
      <c r="AU37" s="275">
        <f t="shared" si="28"/>
        <v>8.4</v>
      </c>
      <c r="AV37" s="225" t="str">
        <f t="shared" si="29"/>
        <v>PASS</v>
      </c>
      <c r="AW37" s="225" t="str">
        <f t="shared" si="30"/>
        <v>FCD</v>
      </c>
      <c r="AX37" s="225" t="str">
        <f t="shared" si="31"/>
        <v>FCD</v>
      </c>
    </row>
    <row r="38" ht="15.75" customHeight="1">
      <c r="A38" s="27">
        <v>34.0</v>
      </c>
      <c r="B38" s="205" t="s">
        <v>93</v>
      </c>
      <c r="C38" s="276" t="s">
        <v>94</v>
      </c>
      <c r="D38" s="216">
        <v>49.0</v>
      </c>
      <c r="E38" s="218">
        <v>37.0</v>
      </c>
      <c r="F38" s="218">
        <f t="shared" si="1"/>
        <v>86</v>
      </c>
      <c r="G38" s="273" t="str">
        <f t="shared" si="2"/>
        <v>9</v>
      </c>
      <c r="H38" s="219">
        <f t="shared" si="3"/>
        <v>36</v>
      </c>
      <c r="I38" s="218">
        <v>45.0</v>
      </c>
      <c r="J38" s="218">
        <v>28.0</v>
      </c>
      <c r="K38" s="218">
        <f t="shared" si="4"/>
        <v>73</v>
      </c>
      <c r="L38" s="274" t="str">
        <f t="shared" si="5"/>
        <v>8</v>
      </c>
      <c r="M38" s="219">
        <f t="shared" si="6"/>
        <v>32</v>
      </c>
      <c r="N38" s="218">
        <v>50.0</v>
      </c>
      <c r="O38" s="218">
        <v>50.0</v>
      </c>
      <c r="P38" s="218">
        <f t="shared" si="7"/>
        <v>100</v>
      </c>
      <c r="Q38" s="274" t="str">
        <f t="shared" si="8"/>
        <v>10</v>
      </c>
      <c r="R38" s="219">
        <f t="shared" si="9"/>
        <v>30</v>
      </c>
      <c r="S38" s="218">
        <v>47.0</v>
      </c>
      <c r="T38" s="218">
        <v>33.0</v>
      </c>
      <c r="U38" s="218">
        <f t="shared" si="10"/>
        <v>80</v>
      </c>
      <c r="V38" s="274" t="str">
        <f t="shared" si="11"/>
        <v>9</v>
      </c>
      <c r="W38" s="219">
        <f t="shared" si="12"/>
        <v>9</v>
      </c>
      <c r="X38" s="218">
        <v>49.0</v>
      </c>
      <c r="Y38" s="218">
        <v>49.0</v>
      </c>
      <c r="Z38" s="218">
        <f t="shared" si="13"/>
        <v>98</v>
      </c>
      <c r="AA38" s="274" t="str">
        <f t="shared" si="14"/>
        <v>10</v>
      </c>
      <c r="AB38" s="219">
        <f t="shared" si="15"/>
        <v>10</v>
      </c>
      <c r="AC38" s="218">
        <v>49.0</v>
      </c>
      <c r="AD38" s="218">
        <v>37.0</v>
      </c>
      <c r="AE38" s="218">
        <f t="shared" si="16"/>
        <v>86</v>
      </c>
      <c r="AF38" s="274" t="str">
        <f t="shared" si="17"/>
        <v>9</v>
      </c>
      <c r="AG38" s="219">
        <f t="shared" si="18"/>
        <v>9</v>
      </c>
      <c r="AH38" s="218">
        <v>49.0</v>
      </c>
      <c r="AI38" s="218">
        <v>23.0</v>
      </c>
      <c r="AJ38" s="218">
        <f t="shared" si="19"/>
        <v>72</v>
      </c>
      <c r="AK38" s="274" t="str">
        <f t="shared" si="20"/>
        <v>8</v>
      </c>
      <c r="AL38" s="219">
        <f t="shared" si="21"/>
        <v>24</v>
      </c>
      <c r="AM38" s="218">
        <v>42.0</v>
      </c>
      <c r="AN38" s="218">
        <v>26.0</v>
      </c>
      <c r="AO38" s="218">
        <f t="shared" si="22"/>
        <v>68</v>
      </c>
      <c r="AP38" s="274" t="str">
        <f t="shared" si="23"/>
        <v>7</v>
      </c>
      <c r="AQ38" s="220">
        <f t="shared" si="24"/>
        <v>21</v>
      </c>
      <c r="AR38" s="221">
        <f t="shared" si="25"/>
        <v>663</v>
      </c>
      <c r="AS38" s="221">
        <f t="shared" si="26"/>
        <v>82.88</v>
      </c>
      <c r="AT38" s="223">
        <f t="shared" si="27"/>
        <v>171</v>
      </c>
      <c r="AU38" s="275">
        <f t="shared" si="28"/>
        <v>8.55</v>
      </c>
      <c r="AV38" s="225" t="str">
        <f t="shared" si="29"/>
        <v>PASS</v>
      </c>
      <c r="AW38" s="225" t="str">
        <f t="shared" si="30"/>
        <v>FCD</v>
      </c>
      <c r="AX38" s="225" t="str">
        <f t="shared" si="31"/>
        <v>FCD</v>
      </c>
    </row>
    <row r="39" ht="15.75" customHeight="1">
      <c r="A39" s="27">
        <v>35.0</v>
      </c>
      <c r="B39" s="205" t="s">
        <v>95</v>
      </c>
      <c r="C39" s="276" t="s">
        <v>96</v>
      </c>
      <c r="D39" s="216">
        <v>49.0</v>
      </c>
      <c r="E39" s="218">
        <v>42.0</v>
      </c>
      <c r="F39" s="218">
        <f t="shared" si="1"/>
        <v>91</v>
      </c>
      <c r="G39" s="273" t="str">
        <f t="shared" si="2"/>
        <v>10</v>
      </c>
      <c r="H39" s="219">
        <f t="shared" si="3"/>
        <v>40</v>
      </c>
      <c r="I39" s="218">
        <v>44.0</v>
      </c>
      <c r="J39" s="218">
        <v>41.0</v>
      </c>
      <c r="K39" s="218">
        <f t="shared" si="4"/>
        <v>85</v>
      </c>
      <c r="L39" s="274" t="str">
        <f t="shared" si="5"/>
        <v>9</v>
      </c>
      <c r="M39" s="219">
        <f t="shared" si="6"/>
        <v>36</v>
      </c>
      <c r="N39" s="218">
        <v>50.0</v>
      </c>
      <c r="O39" s="218">
        <v>50.0</v>
      </c>
      <c r="P39" s="218">
        <f t="shared" si="7"/>
        <v>100</v>
      </c>
      <c r="Q39" s="274" t="str">
        <f t="shared" si="8"/>
        <v>10</v>
      </c>
      <c r="R39" s="219">
        <f t="shared" si="9"/>
        <v>30</v>
      </c>
      <c r="S39" s="218">
        <v>43.0</v>
      </c>
      <c r="T39" s="218">
        <v>24.0</v>
      </c>
      <c r="U39" s="218">
        <f t="shared" si="10"/>
        <v>67</v>
      </c>
      <c r="V39" s="274" t="str">
        <f t="shared" si="11"/>
        <v>7</v>
      </c>
      <c r="W39" s="219">
        <f t="shared" si="12"/>
        <v>7</v>
      </c>
      <c r="X39" s="218">
        <v>50.0</v>
      </c>
      <c r="Y39" s="218">
        <v>43.0</v>
      </c>
      <c r="Z39" s="218">
        <f t="shared" si="13"/>
        <v>93</v>
      </c>
      <c r="AA39" s="274" t="str">
        <f t="shared" si="14"/>
        <v>10</v>
      </c>
      <c r="AB39" s="219">
        <f t="shared" si="15"/>
        <v>10</v>
      </c>
      <c r="AC39" s="218">
        <v>45.0</v>
      </c>
      <c r="AD39" s="218">
        <v>42.0</v>
      </c>
      <c r="AE39" s="218">
        <f t="shared" si="16"/>
        <v>87</v>
      </c>
      <c r="AF39" s="274" t="str">
        <f t="shared" si="17"/>
        <v>9</v>
      </c>
      <c r="AG39" s="219">
        <f t="shared" si="18"/>
        <v>9</v>
      </c>
      <c r="AH39" s="218">
        <v>49.0</v>
      </c>
      <c r="AI39" s="218">
        <v>43.0</v>
      </c>
      <c r="AJ39" s="218">
        <f t="shared" si="19"/>
        <v>92</v>
      </c>
      <c r="AK39" s="274" t="str">
        <f t="shared" si="20"/>
        <v>10</v>
      </c>
      <c r="AL39" s="219">
        <f t="shared" si="21"/>
        <v>30</v>
      </c>
      <c r="AM39" s="218">
        <v>49.0</v>
      </c>
      <c r="AN39" s="218">
        <v>37.0</v>
      </c>
      <c r="AO39" s="218">
        <f t="shared" si="22"/>
        <v>86</v>
      </c>
      <c r="AP39" s="274" t="str">
        <f t="shared" si="23"/>
        <v>9</v>
      </c>
      <c r="AQ39" s="220">
        <f t="shared" si="24"/>
        <v>27</v>
      </c>
      <c r="AR39" s="221">
        <f t="shared" si="25"/>
        <v>701</v>
      </c>
      <c r="AS39" s="221">
        <f t="shared" si="26"/>
        <v>87.63</v>
      </c>
      <c r="AT39" s="223">
        <f t="shared" si="27"/>
        <v>189</v>
      </c>
      <c r="AU39" s="275">
        <f t="shared" si="28"/>
        <v>9.45</v>
      </c>
      <c r="AV39" s="225" t="str">
        <f t="shared" si="29"/>
        <v>PASS</v>
      </c>
      <c r="AW39" s="225" t="str">
        <f t="shared" si="30"/>
        <v>FCD</v>
      </c>
      <c r="AX39" s="225" t="str">
        <f t="shared" si="31"/>
        <v>FCD</v>
      </c>
    </row>
    <row r="40" ht="15.75" customHeight="1">
      <c r="A40" s="27">
        <v>36.0</v>
      </c>
      <c r="B40" s="205" t="s">
        <v>97</v>
      </c>
      <c r="C40" s="276" t="s">
        <v>98</v>
      </c>
      <c r="D40" s="216">
        <v>48.0</v>
      </c>
      <c r="E40" s="218">
        <v>37.0</v>
      </c>
      <c r="F40" s="218">
        <f t="shared" si="1"/>
        <v>85</v>
      </c>
      <c r="G40" s="273" t="str">
        <f t="shared" si="2"/>
        <v>9</v>
      </c>
      <c r="H40" s="219">
        <f t="shared" si="3"/>
        <v>36</v>
      </c>
      <c r="I40" s="218">
        <v>46.0</v>
      </c>
      <c r="J40" s="218">
        <v>32.0</v>
      </c>
      <c r="K40" s="218">
        <f t="shared" si="4"/>
        <v>78</v>
      </c>
      <c r="L40" s="274" t="str">
        <f t="shared" si="5"/>
        <v>8</v>
      </c>
      <c r="M40" s="219">
        <f t="shared" si="6"/>
        <v>32</v>
      </c>
      <c r="N40" s="218">
        <v>50.0</v>
      </c>
      <c r="O40" s="218">
        <v>37.0</v>
      </c>
      <c r="P40" s="218">
        <f t="shared" si="7"/>
        <v>87</v>
      </c>
      <c r="Q40" s="274" t="str">
        <f t="shared" si="8"/>
        <v>9</v>
      </c>
      <c r="R40" s="219">
        <f t="shared" si="9"/>
        <v>27</v>
      </c>
      <c r="S40" s="218">
        <v>41.0</v>
      </c>
      <c r="T40" s="218">
        <v>24.0</v>
      </c>
      <c r="U40" s="218">
        <f t="shared" si="10"/>
        <v>65</v>
      </c>
      <c r="V40" s="274" t="str">
        <f t="shared" si="11"/>
        <v>7</v>
      </c>
      <c r="W40" s="219">
        <f t="shared" si="12"/>
        <v>7</v>
      </c>
      <c r="X40" s="218">
        <v>47.0</v>
      </c>
      <c r="Y40" s="218">
        <v>38.0</v>
      </c>
      <c r="Z40" s="218">
        <f t="shared" si="13"/>
        <v>85</v>
      </c>
      <c r="AA40" s="274" t="str">
        <f t="shared" si="14"/>
        <v>9</v>
      </c>
      <c r="AB40" s="219">
        <f t="shared" si="15"/>
        <v>9</v>
      </c>
      <c r="AC40" s="218">
        <v>49.0</v>
      </c>
      <c r="AD40" s="218">
        <v>38.0</v>
      </c>
      <c r="AE40" s="218">
        <f t="shared" si="16"/>
        <v>87</v>
      </c>
      <c r="AF40" s="274" t="str">
        <f t="shared" si="17"/>
        <v>9</v>
      </c>
      <c r="AG40" s="219">
        <f t="shared" si="18"/>
        <v>9</v>
      </c>
      <c r="AH40" s="218">
        <v>49.0</v>
      </c>
      <c r="AI40" s="218">
        <v>30.0</v>
      </c>
      <c r="AJ40" s="218">
        <f t="shared" si="19"/>
        <v>79</v>
      </c>
      <c r="AK40" s="274" t="str">
        <f t="shared" si="20"/>
        <v>8</v>
      </c>
      <c r="AL40" s="219">
        <f t="shared" si="21"/>
        <v>24</v>
      </c>
      <c r="AM40" s="218">
        <v>43.0</v>
      </c>
      <c r="AN40" s="218">
        <v>33.0</v>
      </c>
      <c r="AO40" s="218">
        <f t="shared" si="22"/>
        <v>76</v>
      </c>
      <c r="AP40" s="274" t="str">
        <f t="shared" si="23"/>
        <v>8</v>
      </c>
      <c r="AQ40" s="220">
        <f t="shared" si="24"/>
        <v>24</v>
      </c>
      <c r="AR40" s="221">
        <f t="shared" si="25"/>
        <v>642</v>
      </c>
      <c r="AS40" s="221">
        <f t="shared" si="26"/>
        <v>80.25</v>
      </c>
      <c r="AT40" s="223">
        <f t="shared" si="27"/>
        <v>168</v>
      </c>
      <c r="AU40" s="275">
        <f t="shared" si="28"/>
        <v>8.4</v>
      </c>
      <c r="AV40" s="225" t="str">
        <f t="shared" si="29"/>
        <v>PASS</v>
      </c>
      <c r="AW40" s="225" t="str">
        <f t="shared" si="30"/>
        <v>FCD</v>
      </c>
      <c r="AX40" s="225" t="str">
        <f t="shared" si="31"/>
        <v>FCD</v>
      </c>
    </row>
    <row r="41" ht="15.75" customHeight="1">
      <c r="A41" s="27">
        <v>37.0</v>
      </c>
      <c r="B41" s="205" t="s">
        <v>99</v>
      </c>
      <c r="C41" s="276" t="s">
        <v>100</v>
      </c>
      <c r="D41" s="216">
        <v>49.0</v>
      </c>
      <c r="E41" s="218">
        <v>46.0</v>
      </c>
      <c r="F41" s="218">
        <f t="shared" si="1"/>
        <v>95</v>
      </c>
      <c r="G41" s="273" t="str">
        <f t="shared" si="2"/>
        <v>10</v>
      </c>
      <c r="H41" s="219">
        <f t="shared" si="3"/>
        <v>40</v>
      </c>
      <c r="I41" s="218">
        <v>46.0</v>
      </c>
      <c r="J41" s="218">
        <v>33.0</v>
      </c>
      <c r="K41" s="218">
        <f t="shared" si="4"/>
        <v>79</v>
      </c>
      <c r="L41" s="274" t="str">
        <f t="shared" si="5"/>
        <v>8</v>
      </c>
      <c r="M41" s="219">
        <f t="shared" si="6"/>
        <v>32</v>
      </c>
      <c r="N41" s="218">
        <v>49.0</v>
      </c>
      <c r="O41" s="218">
        <v>46.0</v>
      </c>
      <c r="P41" s="218">
        <f t="shared" si="7"/>
        <v>95</v>
      </c>
      <c r="Q41" s="274" t="str">
        <f t="shared" si="8"/>
        <v>10</v>
      </c>
      <c r="R41" s="219">
        <f t="shared" si="9"/>
        <v>30</v>
      </c>
      <c r="S41" s="218">
        <v>40.0</v>
      </c>
      <c r="T41" s="218">
        <v>29.0</v>
      </c>
      <c r="U41" s="218">
        <f t="shared" si="10"/>
        <v>69</v>
      </c>
      <c r="V41" s="274" t="str">
        <f t="shared" si="11"/>
        <v>7</v>
      </c>
      <c r="W41" s="219">
        <f t="shared" si="12"/>
        <v>7</v>
      </c>
      <c r="X41" s="218">
        <v>49.0</v>
      </c>
      <c r="Y41" s="218">
        <v>48.0</v>
      </c>
      <c r="Z41" s="218">
        <f t="shared" si="13"/>
        <v>97</v>
      </c>
      <c r="AA41" s="274" t="str">
        <f t="shared" si="14"/>
        <v>10</v>
      </c>
      <c r="AB41" s="219">
        <f t="shared" si="15"/>
        <v>10</v>
      </c>
      <c r="AC41" s="218">
        <v>45.0</v>
      </c>
      <c r="AD41" s="218">
        <v>36.0</v>
      </c>
      <c r="AE41" s="218">
        <f t="shared" si="16"/>
        <v>81</v>
      </c>
      <c r="AF41" s="274" t="str">
        <f t="shared" si="17"/>
        <v>9</v>
      </c>
      <c r="AG41" s="219">
        <f t="shared" si="18"/>
        <v>9</v>
      </c>
      <c r="AH41" s="218">
        <v>48.0</v>
      </c>
      <c r="AI41" s="218">
        <v>28.0</v>
      </c>
      <c r="AJ41" s="218">
        <f t="shared" si="19"/>
        <v>76</v>
      </c>
      <c r="AK41" s="274" t="str">
        <f t="shared" si="20"/>
        <v>8</v>
      </c>
      <c r="AL41" s="219">
        <f t="shared" si="21"/>
        <v>24</v>
      </c>
      <c r="AM41" s="218">
        <v>48.0</v>
      </c>
      <c r="AN41" s="218">
        <v>35.0</v>
      </c>
      <c r="AO41" s="218">
        <f t="shared" si="22"/>
        <v>83</v>
      </c>
      <c r="AP41" s="274" t="str">
        <f t="shared" si="23"/>
        <v>9</v>
      </c>
      <c r="AQ41" s="220">
        <f t="shared" si="24"/>
        <v>27</v>
      </c>
      <c r="AR41" s="221">
        <f t="shared" si="25"/>
        <v>675</v>
      </c>
      <c r="AS41" s="221">
        <f t="shared" si="26"/>
        <v>84.38</v>
      </c>
      <c r="AT41" s="223">
        <f t="shared" si="27"/>
        <v>179</v>
      </c>
      <c r="AU41" s="275">
        <f t="shared" si="28"/>
        <v>8.95</v>
      </c>
      <c r="AV41" s="225" t="str">
        <f t="shared" si="29"/>
        <v>PASS</v>
      </c>
      <c r="AW41" s="225" t="str">
        <f t="shared" si="30"/>
        <v>FCD</v>
      </c>
      <c r="AX41" s="225" t="str">
        <f t="shared" si="31"/>
        <v>FCD</v>
      </c>
    </row>
    <row r="42" ht="15.75" customHeight="1">
      <c r="A42" s="27">
        <v>38.0</v>
      </c>
      <c r="B42" s="205" t="s">
        <v>101</v>
      </c>
      <c r="C42" s="276" t="s">
        <v>102</v>
      </c>
      <c r="D42" s="216">
        <v>46.0</v>
      </c>
      <c r="E42" s="218">
        <v>39.0</v>
      </c>
      <c r="F42" s="218">
        <f t="shared" si="1"/>
        <v>85</v>
      </c>
      <c r="G42" s="273" t="str">
        <f t="shared" si="2"/>
        <v>9</v>
      </c>
      <c r="H42" s="219">
        <f t="shared" si="3"/>
        <v>36</v>
      </c>
      <c r="I42" s="218">
        <v>42.0</v>
      </c>
      <c r="J42" s="218">
        <v>36.0</v>
      </c>
      <c r="K42" s="218">
        <f t="shared" si="4"/>
        <v>78</v>
      </c>
      <c r="L42" s="274" t="str">
        <f t="shared" si="5"/>
        <v>8</v>
      </c>
      <c r="M42" s="219">
        <f t="shared" si="6"/>
        <v>32</v>
      </c>
      <c r="N42" s="218">
        <v>48.0</v>
      </c>
      <c r="O42" s="218">
        <v>24.0</v>
      </c>
      <c r="P42" s="218">
        <f t="shared" si="7"/>
        <v>72</v>
      </c>
      <c r="Q42" s="274" t="str">
        <f t="shared" si="8"/>
        <v>8</v>
      </c>
      <c r="R42" s="219">
        <f t="shared" si="9"/>
        <v>24</v>
      </c>
      <c r="S42" s="218">
        <v>40.0</v>
      </c>
      <c r="T42" s="218">
        <v>25.0</v>
      </c>
      <c r="U42" s="218">
        <f t="shared" si="10"/>
        <v>65</v>
      </c>
      <c r="V42" s="274" t="str">
        <f t="shared" si="11"/>
        <v>7</v>
      </c>
      <c r="W42" s="219">
        <f t="shared" si="12"/>
        <v>7</v>
      </c>
      <c r="X42" s="218">
        <v>44.0</v>
      </c>
      <c r="Y42" s="218">
        <v>27.0</v>
      </c>
      <c r="Z42" s="218">
        <f t="shared" si="13"/>
        <v>71</v>
      </c>
      <c r="AA42" s="274" t="str">
        <f t="shared" si="14"/>
        <v>8</v>
      </c>
      <c r="AB42" s="219">
        <f t="shared" si="15"/>
        <v>8</v>
      </c>
      <c r="AC42" s="218">
        <v>46.0</v>
      </c>
      <c r="AD42" s="218">
        <v>37.0</v>
      </c>
      <c r="AE42" s="218">
        <f t="shared" si="16"/>
        <v>83</v>
      </c>
      <c r="AF42" s="274" t="str">
        <f t="shared" si="17"/>
        <v>9</v>
      </c>
      <c r="AG42" s="219">
        <f t="shared" si="18"/>
        <v>9</v>
      </c>
      <c r="AH42" s="218">
        <v>47.0</v>
      </c>
      <c r="AI42" s="218">
        <v>35.0</v>
      </c>
      <c r="AJ42" s="218">
        <f t="shared" si="19"/>
        <v>82</v>
      </c>
      <c r="AK42" s="274" t="str">
        <f t="shared" si="20"/>
        <v>9</v>
      </c>
      <c r="AL42" s="219">
        <f t="shared" si="21"/>
        <v>27</v>
      </c>
      <c r="AM42" s="218">
        <v>45.0</v>
      </c>
      <c r="AN42" s="218">
        <v>34.0</v>
      </c>
      <c r="AO42" s="218">
        <f t="shared" si="22"/>
        <v>79</v>
      </c>
      <c r="AP42" s="274" t="str">
        <f t="shared" si="23"/>
        <v>8</v>
      </c>
      <c r="AQ42" s="220">
        <f t="shared" si="24"/>
        <v>24</v>
      </c>
      <c r="AR42" s="221">
        <f t="shared" si="25"/>
        <v>615</v>
      </c>
      <c r="AS42" s="221">
        <f t="shared" si="26"/>
        <v>76.88</v>
      </c>
      <c r="AT42" s="223">
        <f t="shared" si="27"/>
        <v>167</v>
      </c>
      <c r="AU42" s="275">
        <f t="shared" si="28"/>
        <v>8.35</v>
      </c>
      <c r="AV42" s="225" t="str">
        <f t="shared" si="29"/>
        <v>PASS</v>
      </c>
      <c r="AW42" s="225" t="str">
        <f t="shared" si="30"/>
        <v>FCD</v>
      </c>
      <c r="AX42" s="225" t="str">
        <f t="shared" si="31"/>
        <v>FCD</v>
      </c>
    </row>
    <row r="43" ht="15.75" customHeight="1">
      <c r="A43" s="27">
        <v>39.0</v>
      </c>
      <c r="B43" s="205" t="s">
        <v>103</v>
      </c>
      <c r="C43" s="276" t="s">
        <v>104</v>
      </c>
      <c r="D43" s="216">
        <v>45.0</v>
      </c>
      <c r="E43" s="218">
        <v>44.0</v>
      </c>
      <c r="F43" s="218">
        <f t="shared" si="1"/>
        <v>89</v>
      </c>
      <c r="G43" s="273" t="str">
        <f t="shared" si="2"/>
        <v>9</v>
      </c>
      <c r="H43" s="219">
        <f t="shared" si="3"/>
        <v>36</v>
      </c>
      <c r="I43" s="218">
        <v>44.0</v>
      </c>
      <c r="J43" s="218">
        <v>32.0</v>
      </c>
      <c r="K43" s="218">
        <f t="shared" si="4"/>
        <v>76</v>
      </c>
      <c r="L43" s="274" t="str">
        <f t="shared" si="5"/>
        <v>8</v>
      </c>
      <c r="M43" s="219">
        <f t="shared" si="6"/>
        <v>32</v>
      </c>
      <c r="N43" s="218">
        <v>50.0</v>
      </c>
      <c r="O43" s="218">
        <v>41.0</v>
      </c>
      <c r="P43" s="218">
        <f t="shared" si="7"/>
        <v>91</v>
      </c>
      <c r="Q43" s="274" t="str">
        <f t="shared" si="8"/>
        <v>10</v>
      </c>
      <c r="R43" s="219">
        <f t="shared" si="9"/>
        <v>30</v>
      </c>
      <c r="S43" s="218">
        <v>41.0</v>
      </c>
      <c r="T43" s="218">
        <v>21.0</v>
      </c>
      <c r="U43" s="218">
        <f t="shared" si="10"/>
        <v>62</v>
      </c>
      <c r="V43" s="274" t="str">
        <f t="shared" si="11"/>
        <v>7</v>
      </c>
      <c r="W43" s="219">
        <f t="shared" si="12"/>
        <v>7</v>
      </c>
      <c r="X43" s="218">
        <v>50.0</v>
      </c>
      <c r="Y43" s="218">
        <v>38.0</v>
      </c>
      <c r="Z43" s="218">
        <f t="shared" si="13"/>
        <v>88</v>
      </c>
      <c r="AA43" s="274" t="str">
        <f t="shared" si="14"/>
        <v>9</v>
      </c>
      <c r="AB43" s="219">
        <f t="shared" si="15"/>
        <v>9</v>
      </c>
      <c r="AC43" s="218">
        <v>44.0</v>
      </c>
      <c r="AD43" s="218">
        <v>41.0</v>
      </c>
      <c r="AE43" s="218">
        <f t="shared" si="16"/>
        <v>85</v>
      </c>
      <c r="AF43" s="274" t="str">
        <f t="shared" si="17"/>
        <v>9</v>
      </c>
      <c r="AG43" s="219">
        <f t="shared" si="18"/>
        <v>9</v>
      </c>
      <c r="AH43" s="218">
        <v>49.0</v>
      </c>
      <c r="AI43" s="218">
        <v>29.0</v>
      </c>
      <c r="AJ43" s="218">
        <f t="shared" si="19"/>
        <v>78</v>
      </c>
      <c r="AK43" s="274" t="str">
        <f t="shared" si="20"/>
        <v>8</v>
      </c>
      <c r="AL43" s="219">
        <f t="shared" si="21"/>
        <v>24</v>
      </c>
      <c r="AM43" s="218">
        <v>46.0</v>
      </c>
      <c r="AN43" s="218">
        <v>35.0</v>
      </c>
      <c r="AO43" s="218">
        <f t="shared" si="22"/>
        <v>81</v>
      </c>
      <c r="AP43" s="274" t="str">
        <f t="shared" si="23"/>
        <v>9</v>
      </c>
      <c r="AQ43" s="220">
        <f t="shared" si="24"/>
        <v>27</v>
      </c>
      <c r="AR43" s="221">
        <f t="shared" si="25"/>
        <v>650</v>
      </c>
      <c r="AS43" s="221">
        <f t="shared" si="26"/>
        <v>81.25</v>
      </c>
      <c r="AT43" s="223">
        <f t="shared" si="27"/>
        <v>174</v>
      </c>
      <c r="AU43" s="275">
        <f t="shared" si="28"/>
        <v>8.7</v>
      </c>
      <c r="AV43" s="225" t="str">
        <f t="shared" si="29"/>
        <v>PASS</v>
      </c>
      <c r="AW43" s="225" t="str">
        <f t="shared" si="30"/>
        <v>FCD</v>
      </c>
      <c r="AX43" s="225" t="str">
        <f t="shared" si="31"/>
        <v>FCD</v>
      </c>
    </row>
    <row r="44" ht="15.75" customHeight="1">
      <c r="A44" s="27">
        <v>40.0</v>
      </c>
      <c r="B44" s="205" t="s">
        <v>105</v>
      </c>
      <c r="C44" s="276" t="s">
        <v>106</v>
      </c>
      <c r="D44" s="216">
        <v>48.0</v>
      </c>
      <c r="E44" s="218">
        <v>38.0</v>
      </c>
      <c r="F44" s="218">
        <f t="shared" si="1"/>
        <v>86</v>
      </c>
      <c r="G44" s="273" t="str">
        <f t="shared" si="2"/>
        <v>9</v>
      </c>
      <c r="H44" s="219">
        <f t="shared" si="3"/>
        <v>36</v>
      </c>
      <c r="I44" s="218">
        <v>41.0</v>
      </c>
      <c r="J44" s="218">
        <v>34.0</v>
      </c>
      <c r="K44" s="218">
        <f t="shared" si="4"/>
        <v>75</v>
      </c>
      <c r="L44" s="274" t="str">
        <f t="shared" si="5"/>
        <v>8</v>
      </c>
      <c r="M44" s="219">
        <f t="shared" si="6"/>
        <v>32</v>
      </c>
      <c r="N44" s="218">
        <v>49.0</v>
      </c>
      <c r="O44" s="218">
        <v>43.0</v>
      </c>
      <c r="P44" s="218">
        <f t="shared" si="7"/>
        <v>92</v>
      </c>
      <c r="Q44" s="274" t="str">
        <f t="shared" si="8"/>
        <v>10</v>
      </c>
      <c r="R44" s="219">
        <f t="shared" si="9"/>
        <v>30</v>
      </c>
      <c r="S44" s="218">
        <v>40.0</v>
      </c>
      <c r="T44" s="218">
        <v>20.0</v>
      </c>
      <c r="U44" s="218">
        <f t="shared" si="10"/>
        <v>60</v>
      </c>
      <c r="V44" s="274" t="str">
        <f t="shared" si="11"/>
        <v>7</v>
      </c>
      <c r="W44" s="219">
        <f t="shared" si="12"/>
        <v>7</v>
      </c>
      <c r="X44" s="218">
        <v>47.0</v>
      </c>
      <c r="Y44" s="218">
        <v>45.0</v>
      </c>
      <c r="Z44" s="218">
        <f t="shared" si="13"/>
        <v>92</v>
      </c>
      <c r="AA44" s="274" t="str">
        <f t="shared" si="14"/>
        <v>10</v>
      </c>
      <c r="AB44" s="219">
        <f t="shared" si="15"/>
        <v>10</v>
      </c>
      <c r="AC44" s="218">
        <v>48.0</v>
      </c>
      <c r="AD44" s="218">
        <v>37.0</v>
      </c>
      <c r="AE44" s="218">
        <f t="shared" si="16"/>
        <v>85</v>
      </c>
      <c r="AF44" s="274" t="str">
        <f t="shared" si="17"/>
        <v>9</v>
      </c>
      <c r="AG44" s="219">
        <f t="shared" si="18"/>
        <v>9</v>
      </c>
      <c r="AH44" s="218">
        <v>46.0</v>
      </c>
      <c r="AI44" s="218">
        <v>20.0</v>
      </c>
      <c r="AJ44" s="218">
        <f t="shared" si="19"/>
        <v>66</v>
      </c>
      <c r="AK44" s="274" t="str">
        <f t="shared" si="20"/>
        <v>7</v>
      </c>
      <c r="AL44" s="219">
        <f t="shared" si="21"/>
        <v>21</v>
      </c>
      <c r="AM44" s="218">
        <v>39.0</v>
      </c>
      <c r="AN44" s="218">
        <v>31.0</v>
      </c>
      <c r="AO44" s="218">
        <f t="shared" si="22"/>
        <v>70</v>
      </c>
      <c r="AP44" s="274" t="str">
        <f t="shared" si="23"/>
        <v>8</v>
      </c>
      <c r="AQ44" s="220">
        <f t="shared" si="24"/>
        <v>24</v>
      </c>
      <c r="AR44" s="221">
        <f t="shared" si="25"/>
        <v>626</v>
      </c>
      <c r="AS44" s="221">
        <f t="shared" si="26"/>
        <v>78.25</v>
      </c>
      <c r="AT44" s="223">
        <f t="shared" si="27"/>
        <v>169</v>
      </c>
      <c r="AU44" s="275">
        <f t="shared" si="28"/>
        <v>8.45</v>
      </c>
      <c r="AV44" s="225" t="str">
        <f t="shared" si="29"/>
        <v>PASS</v>
      </c>
      <c r="AW44" s="225" t="str">
        <f t="shared" si="30"/>
        <v>FCD</v>
      </c>
      <c r="AX44" s="225" t="str">
        <f t="shared" si="31"/>
        <v>FCD</v>
      </c>
    </row>
    <row r="45" ht="15.75" customHeight="1">
      <c r="A45" s="27">
        <v>41.0</v>
      </c>
      <c r="B45" s="205" t="s">
        <v>107</v>
      </c>
      <c r="C45" s="276" t="s">
        <v>108</v>
      </c>
      <c r="D45" s="216">
        <v>50.0</v>
      </c>
      <c r="E45" s="218">
        <v>46.0</v>
      </c>
      <c r="F45" s="218">
        <f t="shared" si="1"/>
        <v>96</v>
      </c>
      <c r="G45" s="273" t="str">
        <f t="shared" si="2"/>
        <v>10</v>
      </c>
      <c r="H45" s="219">
        <f t="shared" si="3"/>
        <v>40</v>
      </c>
      <c r="I45" s="218">
        <v>50.0</v>
      </c>
      <c r="J45" s="218">
        <v>37.0</v>
      </c>
      <c r="K45" s="218">
        <f t="shared" si="4"/>
        <v>87</v>
      </c>
      <c r="L45" s="274" t="str">
        <f t="shared" si="5"/>
        <v>9</v>
      </c>
      <c r="M45" s="219">
        <f t="shared" si="6"/>
        <v>36</v>
      </c>
      <c r="N45" s="218">
        <v>50.0</v>
      </c>
      <c r="O45" s="218">
        <v>50.0</v>
      </c>
      <c r="P45" s="218">
        <f t="shared" si="7"/>
        <v>100</v>
      </c>
      <c r="Q45" s="274" t="str">
        <f t="shared" si="8"/>
        <v>10</v>
      </c>
      <c r="R45" s="219">
        <f t="shared" si="9"/>
        <v>30</v>
      </c>
      <c r="S45" s="218">
        <v>50.0</v>
      </c>
      <c r="T45" s="218">
        <v>35.0</v>
      </c>
      <c r="U45" s="218">
        <f t="shared" si="10"/>
        <v>85</v>
      </c>
      <c r="V45" s="274" t="str">
        <f t="shared" si="11"/>
        <v>9</v>
      </c>
      <c r="W45" s="219">
        <f t="shared" si="12"/>
        <v>9</v>
      </c>
      <c r="X45" s="218">
        <v>50.0</v>
      </c>
      <c r="Y45" s="218">
        <v>46.0</v>
      </c>
      <c r="Z45" s="218">
        <f t="shared" si="13"/>
        <v>96</v>
      </c>
      <c r="AA45" s="274" t="str">
        <f t="shared" si="14"/>
        <v>10</v>
      </c>
      <c r="AB45" s="219">
        <f t="shared" si="15"/>
        <v>10</v>
      </c>
      <c r="AC45" s="218">
        <v>50.0</v>
      </c>
      <c r="AD45" s="218">
        <v>43.0</v>
      </c>
      <c r="AE45" s="218">
        <f t="shared" si="16"/>
        <v>93</v>
      </c>
      <c r="AF45" s="274" t="str">
        <f t="shared" si="17"/>
        <v>10</v>
      </c>
      <c r="AG45" s="219">
        <f t="shared" si="18"/>
        <v>10</v>
      </c>
      <c r="AH45" s="218">
        <v>50.0</v>
      </c>
      <c r="AI45" s="218">
        <v>40.0</v>
      </c>
      <c r="AJ45" s="218">
        <f t="shared" si="19"/>
        <v>90</v>
      </c>
      <c r="AK45" s="274" t="str">
        <f t="shared" si="20"/>
        <v>10</v>
      </c>
      <c r="AL45" s="219">
        <f t="shared" si="21"/>
        <v>30</v>
      </c>
      <c r="AM45" s="218">
        <v>50.0</v>
      </c>
      <c r="AN45" s="218">
        <v>33.0</v>
      </c>
      <c r="AO45" s="218">
        <f t="shared" si="22"/>
        <v>83</v>
      </c>
      <c r="AP45" s="274" t="str">
        <f t="shared" si="23"/>
        <v>9</v>
      </c>
      <c r="AQ45" s="220">
        <f t="shared" si="24"/>
        <v>27</v>
      </c>
      <c r="AR45" s="221">
        <f t="shared" si="25"/>
        <v>730</v>
      </c>
      <c r="AS45" s="221">
        <f t="shared" si="26"/>
        <v>91.25</v>
      </c>
      <c r="AT45" s="223">
        <f t="shared" si="27"/>
        <v>192</v>
      </c>
      <c r="AU45" s="275">
        <f t="shared" si="28"/>
        <v>9.6</v>
      </c>
      <c r="AV45" s="225" t="str">
        <f t="shared" si="29"/>
        <v>PASS</v>
      </c>
      <c r="AW45" s="225" t="str">
        <f t="shared" si="30"/>
        <v>FCD</v>
      </c>
      <c r="AX45" s="225" t="str">
        <f t="shared" si="31"/>
        <v>FCD</v>
      </c>
    </row>
    <row r="46" ht="15.75" customHeight="1">
      <c r="A46" s="27">
        <v>42.0</v>
      </c>
      <c r="B46" s="205" t="s">
        <v>109</v>
      </c>
      <c r="C46" s="276" t="s">
        <v>110</v>
      </c>
      <c r="D46" s="216">
        <v>48.0</v>
      </c>
      <c r="E46" s="218">
        <v>48.0</v>
      </c>
      <c r="F46" s="218">
        <f t="shared" si="1"/>
        <v>96</v>
      </c>
      <c r="G46" s="273" t="str">
        <f t="shared" si="2"/>
        <v>10</v>
      </c>
      <c r="H46" s="219">
        <f t="shared" si="3"/>
        <v>40</v>
      </c>
      <c r="I46" s="218">
        <v>50.0</v>
      </c>
      <c r="J46" s="218">
        <v>36.0</v>
      </c>
      <c r="K46" s="218">
        <f t="shared" si="4"/>
        <v>86</v>
      </c>
      <c r="L46" s="274" t="str">
        <f t="shared" si="5"/>
        <v>9</v>
      </c>
      <c r="M46" s="219">
        <f t="shared" si="6"/>
        <v>36</v>
      </c>
      <c r="N46" s="218">
        <v>48.0</v>
      </c>
      <c r="O46" s="218">
        <v>44.0</v>
      </c>
      <c r="P46" s="218">
        <f t="shared" si="7"/>
        <v>92</v>
      </c>
      <c r="Q46" s="274" t="str">
        <f t="shared" si="8"/>
        <v>10</v>
      </c>
      <c r="R46" s="219">
        <f t="shared" si="9"/>
        <v>30</v>
      </c>
      <c r="S46" s="218">
        <v>40.0</v>
      </c>
      <c r="T46" s="218">
        <v>22.0</v>
      </c>
      <c r="U46" s="218">
        <f t="shared" si="10"/>
        <v>62</v>
      </c>
      <c r="V46" s="274" t="str">
        <f t="shared" si="11"/>
        <v>7</v>
      </c>
      <c r="W46" s="219">
        <f t="shared" si="12"/>
        <v>7</v>
      </c>
      <c r="X46" s="218">
        <v>47.0</v>
      </c>
      <c r="Y46" s="218">
        <v>40.0</v>
      </c>
      <c r="Z46" s="218">
        <f t="shared" si="13"/>
        <v>87</v>
      </c>
      <c r="AA46" s="274" t="str">
        <f t="shared" si="14"/>
        <v>9</v>
      </c>
      <c r="AB46" s="219">
        <f t="shared" si="15"/>
        <v>9</v>
      </c>
      <c r="AC46" s="218">
        <v>46.0</v>
      </c>
      <c r="AD46" s="218">
        <v>36.0</v>
      </c>
      <c r="AE46" s="218">
        <f t="shared" si="16"/>
        <v>82</v>
      </c>
      <c r="AF46" s="274" t="str">
        <f t="shared" si="17"/>
        <v>9</v>
      </c>
      <c r="AG46" s="219">
        <f t="shared" si="18"/>
        <v>9</v>
      </c>
      <c r="AH46" s="218">
        <v>47.0</v>
      </c>
      <c r="AI46" s="218">
        <v>35.0</v>
      </c>
      <c r="AJ46" s="218">
        <f t="shared" si="19"/>
        <v>82</v>
      </c>
      <c r="AK46" s="274" t="str">
        <f t="shared" si="20"/>
        <v>9</v>
      </c>
      <c r="AL46" s="219">
        <f t="shared" si="21"/>
        <v>27</v>
      </c>
      <c r="AM46" s="218">
        <v>48.0</v>
      </c>
      <c r="AN46" s="218">
        <v>37.0</v>
      </c>
      <c r="AO46" s="218">
        <f t="shared" si="22"/>
        <v>85</v>
      </c>
      <c r="AP46" s="274" t="str">
        <f t="shared" si="23"/>
        <v>9</v>
      </c>
      <c r="AQ46" s="220">
        <f t="shared" si="24"/>
        <v>27</v>
      </c>
      <c r="AR46" s="221">
        <f t="shared" si="25"/>
        <v>672</v>
      </c>
      <c r="AS46" s="221">
        <f t="shared" si="26"/>
        <v>84</v>
      </c>
      <c r="AT46" s="223">
        <f t="shared" si="27"/>
        <v>185</v>
      </c>
      <c r="AU46" s="275">
        <f t="shared" si="28"/>
        <v>9.25</v>
      </c>
      <c r="AV46" s="225" t="str">
        <f t="shared" si="29"/>
        <v>PASS</v>
      </c>
      <c r="AW46" s="225" t="str">
        <f t="shared" si="30"/>
        <v>FCD</v>
      </c>
      <c r="AX46" s="225" t="str">
        <f t="shared" si="31"/>
        <v>FCD</v>
      </c>
    </row>
    <row r="47" ht="15.75" customHeight="1">
      <c r="A47" s="27">
        <v>43.0</v>
      </c>
      <c r="B47" s="205" t="s">
        <v>111</v>
      </c>
      <c r="C47" s="276" t="s">
        <v>112</v>
      </c>
      <c r="D47" s="216">
        <v>50.0</v>
      </c>
      <c r="E47" s="218">
        <v>48.0</v>
      </c>
      <c r="F47" s="218">
        <f t="shared" si="1"/>
        <v>98</v>
      </c>
      <c r="G47" s="273" t="str">
        <f t="shared" si="2"/>
        <v>10</v>
      </c>
      <c r="H47" s="219">
        <f t="shared" si="3"/>
        <v>40</v>
      </c>
      <c r="I47" s="218">
        <v>47.0</v>
      </c>
      <c r="J47" s="218">
        <v>34.0</v>
      </c>
      <c r="K47" s="218">
        <f t="shared" si="4"/>
        <v>81</v>
      </c>
      <c r="L47" s="274" t="str">
        <f t="shared" si="5"/>
        <v>9</v>
      </c>
      <c r="M47" s="219">
        <f t="shared" si="6"/>
        <v>36</v>
      </c>
      <c r="N47" s="218">
        <v>49.0</v>
      </c>
      <c r="O47" s="218">
        <v>43.0</v>
      </c>
      <c r="P47" s="218">
        <f t="shared" si="7"/>
        <v>92</v>
      </c>
      <c r="Q47" s="274" t="str">
        <f t="shared" si="8"/>
        <v>10</v>
      </c>
      <c r="R47" s="219">
        <f t="shared" si="9"/>
        <v>30</v>
      </c>
      <c r="S47" s="218">
        <v>43.0</v>
      </c>
      <c r="T47" s="218">
        <v>28.0</v>
      </c>
      <c r="U47" s="218">
        <f t="shared" si="10"/>
        <v>71</v>
      </c>
      <c r="V47" s="274" t="str">
        <f t="shared" si="11"/>
        <v>8</v>
      </c>
      <c r="W47" s="219">
        <f t="shared" si="12"/>
        <v>8</v>
      </c>
      <c r="X47" s="218">
        <v>46.0</v>
      </c>
      <c r="Y47" s="218">
        <v>47.0</v>
      </c>
      <c r="Z47" s="218">
        <f t="shared" si="13"/>
        <v>93</v>
      </c>
      <c r="AA47" s="274" t="str">
        <f t="shared" si="14"/>
        <v>10</v>
      </c>
      <c r="AB47" s="219">
        <f t="shared" si="15"/>
        <v>10</v>
      </c>
      <c r="AC47" s="218">
        <v>47.0</v>
      </c>
      <c r="AD47" s="218">
        <v>40.0</v>
      </c>
      <c r="AE47" s="218">
        <f t="shared" si="16"/>
        <v>87</v>
      </c>
      <c r="AF47" s="274" t="str">
        <f t="shared" si="17"/>
        <v>9</v>
      </c>
      <c r="AG47" s="219">
        <f t="shared" si="18"/>
        <v>9</v>
      </c>
      <c r="AH47" s="218">
        <v>47.0</v>
      </c>
      <c r="AI47" s="218">
        <v>38.0</v>
      </c>
      <c r="AJ47" s="218">
        <f t="shared" si="19"/>
        <v>85</v>
      </c>
      <c r="AK47" s="274" t="str">
        <f t="shared" si="20"/>
        <v>9</v>
      </c>
      <c r="AL47" s="219">
        <f t="shared" si="21"/>
        <v>27</v>
      </c>
      <c r="AM47" s="218">
        <v>49.0</v>
      </c>
      <c r="AN47" s="218">
        <v>39.0</v>
      </c>
      <c r="AO47" s="218">
        <f t="shared" si="22"/>
        <v>88</v>
      </c>
      <c r="AP47" s="274" t="str">
        <f t="shared" si="23"/>
        <v>9</v>
      </c>
      <c r="AQ47" s="220">
        <f t="shared" si="24"/>
        <v>27</v>
      </c>
      <c r="AR47" s="221">
        <f t="shared" si="25"/>
        <v>695</v>
      </c>
      <c r="AS47" s="221">
        <f t="shared" si="26"/>
        <v>86.88</v>
      </c>
      <c r="AT47" s="223">
        <f t="shared" si="27"/>
        <v>187</v>
      </c>
      <c r="AU47" s="275">
        <f t="shared" si="28"/>
        <v>9.35</v>
      </c>
      <c r="AV47" s="225" t="str">
        <f t="shared" si="29"/>
        <v>PASS</v>
      </c>
      <c r="AW47" s="225" t="str">
        <f t="shared" si="30"/>
        <v>FCD</v>
      </c>
      <c r="AX47" s="225" t="str">
        <f t="shared" si="31"/>
        <v>FCD</v>
      </c>
    </row>
    <row r="48" ht="15.75" customHeight="1">
      <c r="A48" s="27">
        <v>44.0</v>
      </c>
      <c r="B48" s="205" t="s">
        <v>113</v>
      </c>
      <c r="C48" s="276" t="s">
        <v>114</v>
      </c>
      <c r="D48" s="216">
        <v>47.0</v>
      </c>
      <c r="E48" s="218">
        <v>37.0</v>
      </c>
      <c r="F48" s="218">
        <f t="shared" si="1"/>
        <v>84</v>
      </c>
      <c r="G48" s="273" t="str">
        <f t="shared" si="2"/>
        <v>9</v>
      </c>
      <c r="H48" s="219">
        <f t="shared" si="3"/>
        <v>36</v>
      </c>
      <c r="I48" s="218">
        <v>45.0</v>
      </c>
      <c r="J48" s="218">
        <v>35.0</v>
      </c>
      <c r="K48" s="218">
        <f t="shared" si="4"/>
        <v>80</v>
      </c>
      <c r="L48" s="274" t="str">
        <f t="shared" si="5"/>
        <v>9</v>
      </c>
      <c r="M48" s="219">
        <f t="shared" si="6"/>
        <v>36</v>
      </c>
      <c r="N48" s="218">
        <v>48.0</v>
      </c>
      <c r="O48" s="218">
        <v>39.0</v>
      </c>
      <c r="P48" s="218">
        <f t="shared" si="7"/>
        <v>87</v>
      </c>
      <c r="Q48" s="274" t="str">
        <f t="shared" si="8"/>
        <v>9</v>
      </c>
      <c r="R48" s="219">
        <f t="shared" si="9"/>
        <v>27</v>
      </c>
      <c r="S48" s="218">
        <v>42.0</v>
      </c>
      <c r="T48" s="218">
        <v>20.0</v>
      </c>
      <c r="U48" s="218">
        <f t="shared" si="10"/>
        <v>62</v>
      </c>
      <c r="V48" s="274" t="str">
        <f t="shared" si="11"/>
        <v>7</v>
      </c>
      <c r="W48" s="219">
        <f t="shared" si="12"/>
        <v>7</v>
      </c>
      <c r="X48" s="218">
        <v>47.0</v>
      </c>
      <c r="Y48" s="218">
        <v>30.0</v>
      </c>
      <c r="Z48" s="218">
        <f t="shared" si="13"/>
        <v>77</v>
      </c>
      <c r="AA48" s="274" t="str">
        <f t="shared" si="14"/>
        <v>8</v>
      </c>
      <c r="AB48" s="219">
        <f t="shared" si="15"/>
        <v>8</v>
      </c>
      <c r="AC48" s="218">
        <v>44.0</v>
      </c>
      <c r="AD48" s="218">
        <v>40.0</v>
      </c>
      <c r="AE48" s="218">
        <f t="shared" si="16"/>
        <v>84</v>
      </c>
      <c r="AF48" s="274" t="str">
        <f t="shared" si="17"/>
        <v>9</v>
      </c>
      <c r="AG48" s="219">
        <f t="shared" si="18"/>
        <v>9</v>
      </c>
      <c r="AH48" s="218">
        <v>47.0</v>
      </c>
      <c r="AI48" s="218">
        <v>29.0</v>
      </c>
      <c r="AJ48" s="218">
        <f t="shared" si="19"/>
        <v>76</v>
      </c>
      <c r="AK48" s="274" t="str">
        <f t="shared" si="20"/>
        <v>8</v>
      </c>
      <c r="AL48" s="219">
        <f t="shared" si="21"/>
        <v>24</v>
      </c>
      <c r="AM48" s="218">
        <v>43.0</v>
      </c>
      <c r="AN48" s="218">
        <v>26.0</v>
      </c>
      <c r="AO48" s="218">
        <f t="shared" si="22"/>
        <v>69</v>
      </c>
      <c r="AP48" s="274" t="str">
        <f t="shared" si="23"/>
        <v>7</v>
      </c>
      <c r="AQ48" s="220">
        <f t="shared" si="24"/>
        <v>21</v>
      </c>
      <c r="AR48" s="221">
        <f t="shared" si="25"/>
        <v>619</v>
      </c>
      <c r="AS48" s="221">
        <f t="shared" si="26"/>
        <v>77.38</v>
      </c>
      <c r="AT48" s="223">
        <f t="shared" si="27"/>
        <v>168</v>
      </c>
      <c r="AU48" s="275">
        <f t="shared" si="28"/>
        <v>8.4</v>
      </c>
      <c r="AV48" s="225" t="str">
        <f t="shared" si="29"/>
        <v>PASS</v>
      </c>
      <c r="AW48" s="225" t="str">
        <f t="shared" si="30"/>
        <v>FCD</v>
      </c>
      <c r="AX48" s="225" t="str">
        <f t="shared" si="31"/>
        <v>FCD</v>
      </c>
    </row>
    <row r="49" ht="15.75" customHeight="1">
      <c r="A49" s="27">
        <v>45.0</v>
      </c>
      <c r="B49" s="205" t="s">
        <v>115</v>
      </c>
      <c r="C49" s="276" t="s">
        <v>116</v>
      </c>
      <c r="D49" s="216">
        <v>50.0</v>
      </c>
      <c r="E49" s="218">
        <v>42.0</v>
      </c>
      <c r="F49" s="218">
        <f t="shared" si="1"/>
        <v>92</v>
      </c>
      <c r="G49" s="273" t="str">
        <f t="shared" si="2"/>
        <v>10</v>
      </c>
      <c r="H49" s="219">
        <f t="shared" si="3"/>
        <v>40</v>
      </c>
      <c r="I49" s="218">
        <v>48.0</v>
      </c>
      <c r="J49" s="218">
        <v>35.0</v>
      </c>
      <c r="K49" s="218">
        <f t="shared" si="4"/>
        <v>83</v>
      </c>
      <c r="L49" s="274" t="str">
        <f t="shared" si="5"/>
        <v>9</v>
      </c>
      <c r="M49" s="219">
        <f t="shared" si="6"/>
        <v>36</v>
      </c>
      <c r="N49" s="218">
        <v>50.0</v>
      </c>
      <c r="O49" s="218">
        <v>40.0</v>
      </c>
      <c r="P49" s="218">
        <f t="shared" si="7"/>
        <v>90</v>
      </c>
      <c r="Q49" s="274" t="str">
        <f t="shared" si="8"/>
        <v>10</v>
      </c>
      <c r="R49" s="219">
        <f t="shared" si="9"/>
        <v>30</v>
      </c>
      <c r="S49" s="218">
        <v>50.0</v>
      </c>
      <c r="T49" s="218">
        <v>32.0</v>
      </c>
      <c r="U49" s="218">
        <f t="shared" si="10"/>
        <v>82</v>
      </c>
      <c r="V49" s="274" t="str">
        <f t="shared" si="11"/>
        <v>9</v>
      </c>
      <c r="W49" s="219">
        <f t="shared" si="12"/>
        <v>9</v>
      </c>
      <c r="X49" s="218">
        <v>50.0</v>
      </c>
      <c r="Y49" s="218">
        <v>41.0</v>
      </c>
      <c r="Z49" s="218">
        <f t="shared" si="13"/>
        <v>91</v>
      </c>
      <c r="AA49" s="274" t="str">
        <f t="shared" si="14"/>
        <v>10</v>
      </c>
      <c r="AB49" s="219">
        <f t="shared" si="15"/>
        <v>10</v>
      </c>
      <c r="AC49" s="218">
        <v>45.0</v>
      </c>
      <c r="AD49" s="218">
        <v>43.0</v>
      </c>
      <c r="AE49" s="218">
        <f t="shared" si="16"/>
        <v>88</v>
      </c>
      <c r="AF49" s="274" t="str">
        <f t="shared" si="17"/>
        <v>9</v>
      </c>
      <c r="AG49" s="219">
        <f t="shared" si="18"/>
        <v>9</v>
      </c>
      <c r="AH49" s="218">
        <v>50.0</v>
      </c>
      <c r="AI49" s="218">
        <v>33.0</v>
      </c>
      <c r="AJ49" s="218">
        <f t="shared" si="19"/>
        <v>83</v>
      </c>
      <c r="AK49" s="274" t="str">
        <f t="shared" si="20"/>
        <v>9</v>
      </c>
      <c r="AL49" s="219">
        <f t="shared" si="21"/>
        <v>27</v>
      </c>
      <c r="AM49" s="218">
        <v>47.0</v>
      </c>
      <c r="AN49" s="218">
        <v>32.0</v>
      </c>
      <c r="AO49" s="218">
        <f t="shared" si="22"/>
        <v>79</v>
      </c>
      <c r="AP49" s="274" t="str">
        <f t="shared" si="23"/>
        <v>8</v>
      </c>
      <c r="AQ49" s="220">
        <f t="shared" si="24"/>
        <v>24</v>
      </c>
      <c r="AR49" s="221">
        <f t="shared" si="25"/>
        <v>688</v>
      </c>
      <c r="AS49" s="221">
        <f t="shared" si="26"/>
        <v>86</v>
      </c>
      <c r="AT49" s="223">
        <f t="shared" si="27"/>
        <v>185</v>
      </c>
      <c r="AU49" s="275">
        <f t="shared" si="28"/>
        <v>9.25</v>
      </c>
      <c r="AV49" s="225" t="str">
        <f t="shared" si="29"/>
        <v>PASS</v>
      </c>
      <c r="AW49" s="225" t="str">
        <f t="shared" si="30"/>
        <v>FCD</v>
      </c>
      <c r="AX49" s="225" t="str">
        <f t="shared" si="31"/>
        <v>FCD</v>
      </c>
    </row>
    <row r="50" ht="15.75" customHeight="1">
      <c r="A50" s="27">
        <v>46.0</v>
      </c>
      <c r="B50" s="205" t="s">
        <v>117</v>
      </c>
      <c r="C50" s="276" t="s">
        <v>118</v>
      </c>
      <c r="D50" s="216">
        <v>50.0</v>
      </c>
      <c r="E50" s="218">
        <v>34.0</v>
      </c>
      <c r="F50" s="218">
        <f t="shared" si="1"/>
        <v>84</v>
      </c>
      <c r="G50" s="273" t="str">
        <f t="shared" si="2"/>
        <v>9</v>
      </c>
      <c r="H50" s="219">
        <f t="shared" si="3"/>
        <v>36</v>
      </c>
      <c r="I50" s="218">
        <v>46.0</v>
      </c>
      <c r="J50" s="218">
        <v>44.0</v>
      </c>
      <c r="K50" s="218">
        <f t="shared" si="4"/>
        <v>90</v>
      </c>
      <c r="L50" s="274" t="str">
        <f t="shared" si="5"/>
        <v>10</v>
      </c>
      <c r="M50" s="219">
        <f t="shared" si="6"/>
        <v>40</v>
      </c>
      <c r="N50" s="218">
        <v>50.0</v>
      </c>
      <c r="O50" s="218">
        <v>40.0</v>
      </c>
      <c r="P50" s="218">
        <f t="shared" si="7"/>
        <v>90</v>
      </c>
      <c r="Q50" s="274" t="str">
        <f t="shared" si="8"/>
        <v>10</v>
      </c>
      <c r="R50" s="219">
        <f t="shared" si="9"/>
        <v>30</v>
      </c>
      <c r="S50" s="218">
        <v>44.0</v>
      </c>
      <c r="T50" s="218">
        <v>28.0</v>
      </c>
      <c r="U50" s="218">
        <f t="shared" si="10"/>
        <v>72</v>
      </c>
      <c r="V50" s="274" t="str">
        <f t="shared" si="11"/>
        <v>8</v>
      </c>
      <c r="W50" s="219">
        <f t="shared" si="12"/>
        <v>8</v>
      </c>
      <c r="X50" s="218">
        <v>47.0</v>
      </c>
      <c r="Y50" s="218">
        <v>46.0</v>
      </c>
      <c r="Z50" s="218">
        <f t="shared" si="13"/>
        <v>93</v>
      </c>
      <c r="AA50" s="274" t="str">
        <f t="shared" si="14"/>
        <v>10</v>
      </c>
      <c r="AB50" s="219">
        <f t="shared" si="15"/>
        <v>10</v>
      </c>
      <c r="AC50" s="218">
        <v>44.0</v>
      </c>
      <c r="AD50" s="218">
        <v>46.0</v>
      </c>
      <c r="AE50" s="218">
        <f t="shared" si="16"/>
        <v>90</v>
      </c>
      <c r="AF50" s="274" t="str">
        <f t="shared" si="17"/>
        <v>10</v>
      </c>
      <c r="AG50" s="219">
        <f t="shared" si="18"/>
        <v>10</v>
      </c>
      <c r="AH50" s="218">
        <v>50.0</v>
      </c>
      <c r="AI50" s="218">
        <v>40.0</v>
      </c>
      <c r="AJ50" s="218">
        <f t="shared" si="19"/>
        <v>90</v>
      </c>
      <c r="AK50" s="274" t="str">
        <f t="shared" si="20"/>
        <v>10</v>
      </c>
      <c r="AL50" s="219">
        <f t="shared" si="21"/>
        <v>30</v>
      </c>
      <c r="AM50" s="218">
        <v>50.0</v>
      </c>
      <c r="AN50" s="218">
        <v>32.0</v>
      </c>
      <c r="AO50" s="218">
        <f t="shared" si="22"/>
        <v>82</v>
      </c>
      <c r="AP50" s="274" t="str">
        <f t="shared" si="23"/>
        <v>9</v>
      </c>
      <c r="AQ50" s="220">
        <f t="shared" si="24"/>
        <v>27</v>
      </c>
      <c r="AR50" s="221">
        <f t="shared" si="25"/>
        <v>691</v>
      </c>
      <c r="AS50" s="221">
        <f t="shared" si="26"/>
        <v>86.38</v>
      </c>
      <c r="AT50" s="223">
        <f t="shared" si="27"/>
        <v>191</v>
      </c>
      <c r="AU50" s="275">
        <f t="shared" si="28"/>
        <v>9.55</v>
      </c>
      <c r="AV50" s="225" t="str">
        <f t="shared" si="29"/>
        <v>PASS</v>
      </c>
      <c r="AW50" s="225" t="str">
        <f t="shared" si="30"/>
        <v>FCD</v>
      </c>
      <c r="AX50" s="225" t="str">
        <f t="shared" si="31"/>
        <v>FCD</v>
      </c>
    </row>
    <row r="51" ht="15.75" customHeight="1">
      <c r="A51" s="27">
        <v>47.0</v>
      </c>
      <c r="B51" s="205" t="s">
        <v>119</v>
      </c>
      <c r="C51" s="276" t="s">
        <v>120</v>
      </c>
      <c r="D51" s="216">
        <v>50.0</v>
      </c>
      <c r="E51" s="218">
        <v>49.0</v>
      </c>
      <c r="F51" s="218">
        <f t="shared" si="1"/>
        <v>99</v>
      </c>
      <c r="G51" s="273" t="str">
        <f t="shared" si="2"/>
        <v>10</v>
      </c>
      <c r="H51" s="219">
        <f t="shared" si="3"/>
        <v>40</v>
      </c>
      <c r="I51" s="218">
        <v>47.0</v>
      </c>
      <c r="J51" s="218">
        <v>47.0</v>
      </c>
      <c r="K51" s="218">
        <f t="shared" si="4"/>
        <v>94</v>
      </c>
      <c r="L51" s="274" t="str">
        <f t="shared" si="5"/>
        <v>10</v>
      </c>
      <c r="M51" s="219">
        <f t="shared" si="6"/>
        <v>40</v>
      </c>
      <c r="N51" s="218">
        <v>49.0</v>
      </c>
      <c r="O51" s="218">
        <v>50.0</v>
      </c>
      <c r="P51" s="218">
        <f t="shared" si="7"/>
        <v>99</v>
      </c>
      <c r="Q51" s="274" t="str">
        <f t="shared" si="8"/>
        <v>10</v>
      </c>
      <c r="R51" s="219">
        <f t="shared" si="9"/>
        <v>30</v>
      </c>
      <c r="S51" s="218">
        <v>50.0</v>
      </c>
      <c r="T51" s="218">
        <v>26.0</v>
      </c>
      <c r="U51" s="218">
        <f t="shared" si="10"/>
        <v>76</v>
      </c>
      <c r="V51" s="274" t="str">
        <f t="shared" si="11"/>
        <v>8</v>
      </c>
      <c r="W51" s="219">
        <f t="shared" si="12"/>
        <v>8</v>
      </c>
      <c r="X51" s="218">
        <v>50.0</v>
      </c>
      <c r="Y51" s="218">
        <v>46.0</v>
      </c>
      <c r="Z51" s="218">
        <f t="shared" si="13"/>
        <v>96</v>
      </c>
      <c r="AA51" s="274" t="str">
        <f t="shared" si="14"/>
        <v>10</v>
      </c>
      <c r="AB51" s="219">
        <f t="shared" si="15"/>
        <v>10</v>
      </c>
      <c r="AC51" s="218">
        <v>47.0</v>
      </c>
      <c r="AD51" s="218">
        <v>40.0</v>
      </c>
      <c r="AE51" s="218">
        <f t="shared" si="16"/>
        <v>87</v>
      </c>
      <c r="AF51" s="274" t="str">
        <f t="shared" si="17"/>
        <v>9</v>
      </c>
      <c r="AG51" s="219">
        <f t="shared" si="18"/>
        <v>9</v>
      </c>
      <c r="AH51" s="218">
        <v>49.0</v>
      </c>
      <c r="AI51" s="218">
        <v>44.0</v>
      </c>
      <c r="AJ51" s="218">
        <f t="shared" si="19"/>
        <v>93</v>
      </c>
      <c r="AK51" s="274" t="str">
        <f t="shared" si="20"/>
        <v>10</v>
      </c>
      <c r="AL51" s="219">
        <f t="shared" si="21"/>
        <v>30</v>
      </c>
      <c r="AM51" s="218">
        <v>50.0</v>
      </c>
      <c r="AN51" s="218">
        <v>41.0</v>
      </c>
      <c r="AO51" s="218">
        <f t="shared" si="22"/>
        <v>91</v>
      </c>
      <c r="AP51" s="274" t="str">
        <f t="shared" si="23"/>
        <v>10</v>
      </c>
      <c r="AQ51" s="220">
        <f t="shared" si="24"/>
        <v>30</v>
      </c>
      <c r="AR51" s="221">
        <f t="shared" si="25"/>
        <v>735</v>
      </c>
      <c r="AS51" s="221">
        <f t="shared" si="26"/>
        <v>91.88</v>
      </c>
      <c r="AT51" s="223">
        <f t="shared" si="27"/>
        <v>197</v>
      </c>
      <c r="AU51" s="275">
        <f t="shared" si="28"/>
        <v>9.85</v>
      </c>
      <c r="AV51" s="225" t="str">
        <f t="shared" si="29"/>
        <v>PASS</v>
      </c>
      <c r="AW51" s="225" t="str">
        <f t="shared" si="30"/>
        <v>FCD</v>
      </c>
      <c r="AX51" s="225" t="str">
        <f t="shared" si="31"/>
        <v>FCD</v>
      </c>
    </row>
    <row r="52" ht="15.75" customHeight="1">
      <c r="A52" s="27">
        <v>48.0</v>
      </c>
      <c r="B52" s="205" t="s">
        <v>121</v>
      </c>
      <c r="C52" s="276" t="s">
        <v>122</v>
      </c>
      <c r="D52" s="216">
        <v>50.0</v>
      </c>
      <c r="E52" s="218">
        <v>48.0</v>
      </c>
      <c r="F52" s="218">
        <f t="shared" si="1"/>
        <v>98</v>
      </c>
      <c r="G52" s="273" t="str">
        <f t="shared" si="2"/>
        <v>10</v>
      </c>
      <c r="H52" s="219">
        <f t="shared" si="3"/>
        <v>40</v>
      </c>
      <c r="I52" s="218">
        <v>46.0</v>
      </c>
      <c r="J52" s="218">
        <v>42.0</v>
      </c>
      <c r="K52" s="218">
        <f t="shared" si="4"/>
        <v>88</v>
      </c>
      <c r="L52" s="274" t="str">
        <f t="shared" si="5"/>
        <v>9</v>
      </c>
      <c r="M52" s="219">
        <f t="shared" si="6"/>
        <v>36</v>
      </c>
      <c r="N52" s="218">
        <v>50.0</v>
      </c>
      <c r="O52" s="218">
        <v>33.0</v>
      </c>
      <c r="P52" s="218">
        <f t="shared" si="7"/>
        <v>83</v>
      </c>
      <c r="Q52" s="274" t="str">
        <f t="shared" si="8"/>
        <v>9</v>
      </c>
      <c r="R52" s="219">
        <f t="shared" si="9"/>
        <v>27</v>
      </c>
      <c r="S52" s="218">
        <v>41.0</v>
      </c>
      <c r="T52" s="218">
        <v>20.0</v>
      </c>
      <c r="U52" s="218">
        <f t="shared" si="10"/>
        <v>61</v>
      </c>
      <c r="V52" s="274" t="str">
        <f t="shared" si="11"/>
        <v>7</v>
      </c>
      <c r="W52" s="219">
        <f t="shared" si="12"/>
        <v>7</v>
      </c>
      <c r="X52" s="218">
        <v>46.0</v>
      </c>
      <c r="Y52" s="218">
        <v>47.0</v>
      </c>
      <c r="Z52" s="218">
        <f t="shared" si="13"/>
        <v>93</v>
      </c>
      <c r="AA52" s="274" t="str">
        <f t="shared" si="14"/>
        <v>10</v>
      </c>
      <c r="AB52" s="219">
        <f t="shared" si="15"/>
        <v>10</v>
      </c>
      <c r="AC52" s="218">
        <v>46.0</v>
      </c>
      <c r="AD52" s="218">
        <v>39.0</v>
      </c>
      <c r="AE52" s="218">
        <f t="shared" si="16"/>
        <v>85</v>
      </c>
      <c r="AF52" s="274" t="str">
        <f t="shared" si="17"/>
        <v>9</v>
      </c>
      <c r="AG52" s="219">
        <f t="shared" si="18"/>
        <v>9</v>
      </c>
      <c r="AH52" s="218">
        <v>50.0</v>
      </c>
      <c r="AI52" s="218">
        <v>40.0</v>
      </c>
      <c r="AJ52" s="218">
        <f t="shared" si="19"/>
        <v>90</v>
      </c>
      <c r="AK52" s="274" t="str">
        <f t="shared" si="20"/>
        <v>10</v>
      </c>
      <c r="AL52" s="219">
        <f t="shared" si="21"/>
        <v>30</v>
      </c>
      <c r="AM52" s="218">
        <v>50.0</v>
      </c>
      <c r="AN52" s="218">
        <v>31.0</v>
      </c>
      <c r="AO52" s="218">
        <f t="shared" si="22"/>
        <v>81</v>
      </c>
      <c r="AP52" s="274" t="str">
        <f t="shared" si="23"/>
        <v>9</v>
      </c>
      <c r="AQ52" s="220">
        <f t="shared" si="24"/>
        <v>27</v>
      </c>
      <c r="AR52" s="221">
        <f t="shared" si="25"/>
        <v>679</v>
      </c>
      <c r="AS52" s="221">
        <f t="shared" si="26"/>
        <v>84.88</v>
      </c>
      <c r="AT52" s="223">
        <f t="shared" si="27"/>
        <v>186</v>
      </c>
      <c r="AU52" s="275">
        <f t="shared" si="28"/>
        <v>9.3</v>
      </c>
      <c r="AV52" s="225" t="str">
        <f t="shared" si="29"/>
        <v>PASS</v>
      </c>
      <c r="AW52" s="225" t="str">
        <f t="shared" si="30"/>
        <v>FCD</v>
      </c>
      <c r="AX52" s="225" t="str">
        <f t="shared" si="31"/>
        <v>FCD</v>
      </c>
    </row>
    <row r="53" ht="15.75" customHeight="1">
      <c r="A53" s="27">
        <v>49.0</v>
      </c>
      <c r="B53" s="205" t="s">
        <v>123</v>
      </c>
      <c r="C53" s="276" t="s">
        <v>124</v>
      </c>
      <c r="D53" s="216">
        <v>50.0</v>
      </c>
      <c r="E53" s="218">
        <v>49.0</v>
      </c>
      <c r="F53" s="218">
        <f t="shared" si="1"/>
        <v>99</v>
      </c>
      <c r="G53" s="273" t="str">
        <f t="shared" si="2"/>
        <v>10</v>
      </c>
      <c r="H53" s="219">
        <f t="shared" si="3"/>
        <v>40</v>
      </c>
      <c r="I53" s="218">
        <v>50.0</v>
      </c>
      <c r="J53" s="218">
        <v>46.0</v>
      </c>
      <c r="K53" s="218">
        <f t="shared" si="4"/>
        <v>96</v>
      </c>
      <c r="L53" s="274" t="str">
        <f t="shared" si="5"/>
        <v>10</v>
      </c>
      <c r="M53" s="219">
        <f t="shared" si="6"/>
        <v>40</v>
      </c>
      <c r="N53" s="218">
        <v>50.0</v>
      </c>
      <c r="O53" s="218">
        <v>50.0</v>
      </c>
      <c r="P53" s="218">
        <f t="shared" si="7"/>
        <v>100</v>
      </c>
      <c r="Q53" s="274" t="str">
        <f t="shared" si="8"/>
        <v>10</v>
      </c>
      <c r="R53" s="219">
        <f t="shared" si="9"/>
        <v>30</v>
      </c>
      <c r="S53" s="218">
        <v>43.0</v>
      </c>
      <c r="T53" s="218">
        <v>28.0</v>
      </c>
      <c r="U53" s="218">
        <f t="shared" si="10"/>
        <v>71</v>
      </c>
      <c r="V53" s="274" t="str">
        <f t="shared" si="11"/>
        <v>8</v>
      </c>
      <c r="W53" s="219">
        <f t="shared" si="12"/>
        <v>8</v>
      </c>
      <c r="X53" s="218">
        <v>44.0</v>
      </c>
      <c r="Y53" s="218">
        <v>44.0</v>
      </c>
      <c r="Z53" s="218">
        <f t="shared" si="13"/>
        <v>88</v>
      </c>
      <c r="AA53" s="274" t="str">
        <f t="shared" si="14"/>
        <v>9</v>
      </c>
      <c r="AB53" s="219">
        <f t="shared" si="15"/>
        <v>9</v>
      </c>
      <c r="AC53" s="218">
        <v>50.0</v>
      </c>
      <c r="AD53" s="218">
        <v>42.0</v>
      </c>
      <c r="AE53" s="218">
        <f t="shared" si="16"/>
        <v>92</v>
      </c>
      <c r="AF53" s="274" t="str">
        <f t="shared" si="17"/>
        <v>10</v>
      </c>
      <c r="AG53" s="219">
        <f t="shared" si="18"/>
        <v>10</v>
      </c>
      <c r="AH53" s="218">
        <v>50.0</v>
      </c>
      <c r="AI53" s="218">
        <v>37.0</v>
      </c>
      <c r="AJ53" s="218">
        <f t="shared" si="19"/>
        <v>87</v>
      </c>
      <c r="AK53" s="274" t="str">
        <f t="shared" si="20"/>
        <v>9</v>
      </c>
      <c r="AL53" s="219">
        <f t="shared" si="21"/>
        <v>27</v>
      </c>
      <c r="AM53" s="218">
        <v>50.0</v>
      </c>
      <c r="AN53" s="218">
        <v>40.0</v>
      </c>
      <c r="AO53" s="218">
        <f t="shared" si="22"/>
        <v>90</v>
      </c>
      <c r="AP53" s="274" t="str">
        <f t="shared" si="23"/>
        <v>10</v>
      </c>
      <c r="AQ53" s="220">
        <f t="shared" si="24"/>
        <v>30</v>
      </c>
      <c r="AR53" s="221">
        <f t="shared" si="25"/>
        <v>723</v>
      </c>
      <c r="AS53" s="221">
        <f t="shared" si="26"/>
        <v>90.38</v>
      </c>
      <c r="AT53" s="223">
        <f t="shared" si="27"/>
        <v>194</v>
      </c>
      <c r="AU53" s="275">
        <f t="shared" si="28"/>
        <v>9.7</v>
      </c>
      <c r="AV53" s="225" t="str">
        <f t="shared" si="29"/>
        <v>PASS</v>
      </c>
      <c r="AW53" s="225" t="str">
        <f t="shared" si="30"/>
        <v>FCD</v>
      </c>
      <c r="AX53" s="225" t="str">
        <f t="shared" si="31"/>
        <v>FCD</v>
      </c>
    </row>
    <row r="54" ht="15.75" customHeight="1">
      <c r="A54" s="27">
        <v>50.0</v>
      </c>
      <c r="B54" s="205" t="s">
        <v>125</v>
      </c>
      <c r="C54" s="276" t="s">
        <v>126</v>
      </c>
      <c r="D54" s="216">
        <v>46.0</v>
      </c>
      <c r="E54" s="218">
        <v>38.0</v>
      </c>
      <c r="F54" s="218">
        <f t="shared" si="1"/>
        <v>84</v>
      </c>
      <c r="G54" s="273" t="str">
        <f t="shared" si="2"/>
        <v>9</v>
      </c>
      <c r="H54" s="219">
        <f t="shared" si="3"/>
        <v>36</v>
      </c>
      <c r="I54" s="218">
        <v>40.0</v>
      </c>
      <c r="J54" s="218">
        <v>34.0</v>
      </c>
      <c r="K54" s="218">
        <f t="shared" si="4"/>
        <v>74</v>
      </c>
      <c r="L54" s="274" t="str">
        <f t="shared" si="5"/>
        <v>8</v>
      </c>
      <c r="M54" s="219">
        <f t="shared" si="6"/>
        <v>32</v>
      </c>
      <c r="N54" s="218">
        <v>41.0</v>
      </c>
      <c r="O54" s="218">
        <v>22.0</v>
      </c>
      <c r="P54" s="218">
        <f t="shared" si="7"/>
        <v>63</v>
      </c>
      <c r="Q54" s="274" t="str">
        <f t="shared" si="8"/>
        <v>7</v>
      </c>
      <c r="R54" s="219">
        <f t="shared" si="9"/>
        <v>21</v>
      </c>
      <c r="S54" s="218">
        <v>40.0</v>
      </c>
      <c r="T54" s="218">
        <v>22.0</v>
      </c>
      <c r="U54" s="218">
        <f t="shared" si="10"/>
        <v>62</v>
      </c>
      <c r="V54" s="274" t="str">
        <f t="shared" si="11"/>
        <v>7</v>
      </c>
      <c r="W54" s="219">
        <f t="shared" si="12"/>
        <v>7</v>
      </c>
      <c r="X54" s="218">
        <v>50.0</v>
      </c>
      <c r="Y54" s="218">
        <v>42.0</v>
      </c>
      <c r="Z54" s="218">
        <f t="shared" si="13"/>
        <v>92</v>
      </c>
      <c r="AA54" s="274" t="str">
        <f t="shared" si="14"/>
        <v>10</v>
      </c>
      <c r="AB54" s="219">
        <f t="shared" si="15"/>
        <v>10</v>
      </c>
      <c r="AC54" s="218">
        <v>47.0</v>
      </c>
      <c r="AD54" s="218">
        <v>40.0</v>
      </c>
      <c r="AE54" s="218">
        <f t="shared" si="16"/>
        <v>87</v>
      </c>
      <c r="AF54" s="274" t="str">
        <f t="shared" si="17"/>
        <v>9</v>
      </c>
      <c r="AG54" s="219">
        <f t="shared" si="18"/>
        <v>9</v>
      </c>
      <c r="AH54" s="218">
        <v>46.0</v>
      </c>
      <c r="AI54" s="218">
        <v>27.0</v>
      </c>
      <c r="AJ54" s="218">
        <f t="shared" si="19"/>
        <v>73</v>
      </c>
      <c r="AK54" s="274" t="str">
        <f t="shared" si="20"/>
        <v>8</v>
      </c>
      <c r="AL54" s="219">
        <f t="shared" si="21"/>
        <v>24</v>
      </c>
      <c r="AM54" s="218">
        <v>44.0</v>
      </c>
      <c r="AN54" s="218">
        <v>38.0</v>
      </c>
      <c r="AO54" s="218">
        <f t="shared" si="22"/>
        <v>82</v>
      </c>
      <c r="AP54" s="274" t="str">
        <f t="shared" si="23"/>
        <v>9</v>
      </c>
      <c r="AQ54" s="220">
        <f t="shared" si="24"/>
        <v>27</v>
      </c>
      <c r="AR54" s="221">
        <f t="shared" si="25"/>
        <v>617</v>
      </c>
      <c r="AS54" s="221">
        <f t="shared" si="26"/>
        <v>77.13</v>
      </c>
      <c r="AT54" s="223">
        <f t="shared" si="27"/>
        <v>166</v>
      </c>
      <c r="AU54" s="275">
        <f t="shared" si="28"/>
        <v>8.3</v>
      </c>
      <c r="AV54" s="225" t="str">
        <f t="shared" si="29"/>
        <v>PASS</v>
      </c>
      <c r="AW54" s="225" t="str">
        <f t="shared" si="30"/>
        <v>FCD</v>
      </c>
      <c r="AX54" s="225" t="str">
        <f t="shared" si="31"/>
        <v>FCD</v>
      </c>
    </row>
    <row r="55" ht="15.75" customHeight="1">
      <c r="A55" s="27">
        <v>51.0</v>
      </c>
      <c r="B55" s="205" t="s">
        <v>127</v>
      </c>
      <c r="C55" s="276" t="s">
        <v>128</v>
      </c>
      <c r="D55" s="216">
        <v>48.0</v>
      </c>
      <c r="E55" s="218">
        <v>43.0</v>
      </c>
      <c r="F55" s="218">
        <f t="shared" si="1"/>
        <v>91</v>
      </c>
      <c r="G55" s="273" t="str">
        <f t="shared" si="2"/>
        <v>10</v>
      </c>
      <c r="H55" s="219">
        <f t="shared" si="3"/>
        <v>40</v>
      </c>
      <c r="I55" s="218">
        <v>49.0</v>
      </c>
      <c r="J55" s="218">
        <v>38.0</v>
      </c>
      <c r="K55" s="218">
        <f t="shared" si="4"/>
        <v>87</v>
      </c>
      <c r="L55" s="274" t="str">
        <f t="shared" si="5"/>
        <v>9</v>
      </c>
      <c r="M55" s="219">
        <f t="shared" si="6"/>
        <v>36</v>
      </c>
      <c r="N55" s="218">
        <v>50.0</v>
      </c>
      <c r="O55" s="218">
        <v>49.0</v>
      </c>
      <c r="P55" s="218">
        <f t="shared" si="7"/>
        <v>99</v>
      </c>
      <c r="Q55" s="274" t="str">
        <f t="shared" si="8"/>
        <v>10</v>
      </c>
      <c r="R55" s="219">
        <f t="shared" si="9"/>
        <v>30</v>
      </c>
      <c r="S55" s="218">
        <v>50.0</v>
      </c>
      <c r="T55" s="218">
        <v>31.0</v>
      </c>
      <c r="U55" s="218">
        <f t="shared" si="10"/>
        <v>81</v>
      </c>
      <c r="V55" s="274" t="str">
        <f t="shared" si="11"/>
        <v>9</v>
      </c>
      <c r="W55" s="219">
        <f t="shared" si="12"/>
        <v>9</v>
      </c>
      <c r="X55" s="218">
        <v>50.0</v>
      </c>
      <c r="Y55" s="218">
        <v>48.0</v>
      </c>
      <c r="Z55" s="218">
        <f t="shared" si="13"/>
        <v>98</v>
      </c>
      <c r="AA55" s="274" t="str">
        <f t="shared" si="14"/>
        <v>10</v>
      </c>
      <c r="AB55" s="219">
        <f t="shared" si="15"/>
        <v>10</v>
      </c>
      <c r="AC55" s="218">
        <v>48.0</v>
      </c>
      <c r="AD55" s="218">
        <v>40.0</v>
      </c>
      <c r="AE55" s="218">
        <f t="shared" si="16"/>
        <v>88</v>
      </c>
      <c r="AF55" s="274" t="str">
        <f t="shared" si="17"/>
        <v>9</v>
      </c>
      <c r="AG55" s="219">
        <f t="shared" si="18"/>
        <v>9</v>
      </c>
      <c r="AH55" s="218">
        <v>50.0</v>
      </c>
      <c r="AI55" s="218">
        <v>37.0</v>
      </c>
      <c r="AJ55" s="218">
        <f t="shared" si="19"/>
        <v>87</v>
      </c>
      <c r="AK55" s="274" t="str">
        <f t="shared" si="20"/>
        <v>9</v>
      </c>
      <c r="AL55" s="219">
        <f t="shared" si="21"/>
        <v>27</v>
      </c>
      <c r="AM55" s="218">
        <v>50.0</v>
      </c>
      <c r="AN55" s="217">
        <v>44.0</v>
      </c>
      <c r="AO55" s="218">
        <f t="shared" si="22"/>
        <v>94</v>
      </c>
      <c r="AP55" s="274" t="str">
        <f t="shared" si="23"/>
        <v>10</v>
      </c>
      <c r="AQ55" s="220">
        <f t="shared" si="24"/>
        <v>30</v>
      </c>
      <c r="AR55" s="221">
        <f t="shared" si="25"/>
        <v>725</v>
      </c>
      <c r="AS55" s="221">
        <f t="shared" si="26"/>
        <v>90.63</v>
      </c>
      <c r="AT55" s="223">
        <f t="shared" si="27"/>
        <v>191</v>
      </c>
      <c r="AU55" s="275">
        <f t="shared" si="28"/>
        <v>9.55</v>
      </c>
      <c r="AV55" s="225" t="str">
        <f t="shared" si="29"/>
        <v>PASS</v>
      </c>
      <c r="AW55" s="225" t="str">
        <f t="shared" si="30"/>
        <v>FCD</v>
      </c>
      <c r="AX55" s="225" t="str">
        <f t="shared" si="31"/>
        <v>FCD</v>
      </c>
    </row>
    <row r="56" ht="15.75" customHeight="1">
      <c r="A56" s="27">
        <v>52.0</v>
      </c>
      <c r="B56" s="205" t="s">
        <v>129</v>
      </c>
      <c r="C56" s="276" t="s">
        <v>130</v>
      </c>
      <c r="D56" s="216">
        <v>40.0</v>
      </c>
      <c r="E56" s="218">
        <v>20.0</v>
      </c>
      <c r="F56" s="218">
        <f t="shared" si="1"/>
        <v>60</v>
      </c>
      <c r="G56" s="273" t="str">
        <f t="shared" si="2"/>
        <v>7</v>
      </c>
      <c r="H56" s="219">
        <f t="shared" si="3"/>
        <v>28</v>
      </c>
      <c r="I56" s="218">
        <v>34.0</v>
      </c>
      <c r="J56" s="217">
        <v>18.0</v>
      </c>
      <c r="K56" s="218">
        <f t="shared" si="4"/>
        <v>52</v>
      </c>
      <c r="L56" s="274" t="str">
        <f t="shared" si="5"/>
        <v>5</v>
      </c>
      <c r="M56" s="219">
        <f t="shared" si="6"/>
        <v>20</v>
      </c>
      <c r="N56" s="218">
        <v>45.0</v>
      </c>
      <c r="O56" s="218">
        <v>25.0</v>
      </c>
      <c r="P56" s="218">
        <f t="shared" si="7"/>
        <v>70</v>
      </c>
      <c r="Q56" s="274" t="str">
        <f t="shared" si="8"/>
        <v>8</v>
      </c>
      <c r="R56" s="219">
        <f t="shared" si="9"/>
        <v>24</v>
      </c>
      <c r="S56" s="218">
        <v>40.0</v>
      </c>
      <c r="T56" s="218">
        <v>21.0</v>
      </c>
      <c r="U56" s="218">
        <f t="shared" si="10"/>
        <v>61</v>
      </c>
      <c r="V56" s="274" t="str">
        <f t="shared" si="11"/>
        <v>7</v>
      </c>
      <c r="W56" s="219">
        <f t="shared" si="12"/>
        <v>7</v>
      </c>
      <c r="X56" s="218">
        <v>45.0</v>
      </c>
      <c r="Y56" s="218">
        <v>36.0</v>
      </c>
      <c r="Z56" s="218">
        <f t="shared" si="13"/>
        <v>81</v>
      </c>
      <c r="AA56" s="274" t="str">
        <f t="shared" si="14"/>
        <v>9</v>
      </c>
      <c r="AB56" s="219">
        <f t="shared" si="15"/>
        <v>9</v>
      </c>
      <c r="AC56" s="218">
        <v>45.0</v>
      </c>
      <c r="AD56" s="218">
        <v>38.0</v>
      </c>
      <c r="AE56" s="218">
        <f t="shared" si="16"/>
        <v>83</v>
      </c>
      <c r="AF56" s="274" t="str">
        <f t="shared" si="17"/>
        <v>9</v>
      </c>
      <c r="AG56" s="219">
        <f t="shared" si="18"/>
        <v>9</v>
      </c>
      <c r="AH56" s="218">
        <v>40.0</v>
      </c>
      <c r="AI56" s="218">
        <v>22.0</v>
      </c>
      <c r="AJ56" s="218">
        <f t="shared" si="19"/>
        <v>62</v>
      </c>
      <c r="AK56" s="274" t="str">
        <f t="shared" si="20"/>
        <v>7</v>
      </c>
      <c r="AL56" s="219">
        <f t="shared" si="21"/>
        <v>21</v>
      </c>
      <c r="AM56" s="218">
        <v>43.0</v>
      </c>
      <c r="AN56" s="218">
        <v>18.0</v>
      </c>
      <c r="AO56" s="218">
        <f t="shared" si="22"/>
        <v>61</v>
      </c>
      <c r="AP56" s="274" t="str">
        <f t="shared" si="23"/>
        <v>7</v>
      </c>
      <c r="AQ56" s="220">
        <f t="shared" si="24"/>
        <v>21</v>
      </c>
      <c r="AR56" s="221">
        <f t="shared" si="25"/>
        <v>530</v>
      </c>
      <c r="AS56" s="221">
        <f t="shared" si="26"/>
        <v>66.25</v>
      </c>
      <c r="AT56" s="223">
        <f t="shared" si="27"/>
        <v>139</v>
      </c>
      <c r="AU56" s="275">
        <f t="shared" si="28"/>
        <v>6.95</v>
      </c>
      <c r="AV56" s="225" t="str">
        <f t="shared" si="29"/>
        <v>PASS</v>
      </c>
      <c r="AW56" s="225" t="str">
        <f t="shared" si="30"/>
        <v>FC</v>
      </c>
      <c r="AX56" s="225" t="str">
        <f t="shared" si="31"/>
        <v>FC</v>
      </c>
    </row>
    <row r="57" ht="15.75" customHeight="1">
      <c r="A57" s="27">
        <v>53.0</v>
      </c>
      <c r="B57" s="205" t="s">
        <v>131</v>
      </c>
      <c r="C57" s="276" t="s">
        <v>132</v>
      </c>
      <c r="D57" s="216">
        <v>50.0</v>
      </c>
      <c r="E57" s="218">
        <v>46.0</v>
      </c>
      <c r="F57" s="218">
        <f t="shared" si="1"/>
        <v>96</v>
      </c>
      <c r="G57" s="273" t="str">
        <f t="shared" si="2"/>
        <v>10</v>
      </c>
      <c r="H57" s="219">
        <f t="shared" si="3"/>
        <v>40</v>
      </c>
      <c r="I57" s="218">
        <v>47.0</v>
      </c>
      <c r="J57" s="218">
        <v>40.0</v>
      </c>
      <c r="K57" s="218">
        <f t="shared" si="4"/>
        <v>87</v>
      </c>
      <c r="L57" s="274" t="str">
        <f t="shared" si="5"/>
        <v>9</v>
      </c>
      <c r="M57" s="219">
        <f t="shared" si="6"/>
        <v>36</v>
      </c>
      <c r="N57" s="218">
        <v>50.0</v>
      </c>
      <c r="O57" s="218">
        <v>36.0</v>
      </c>
      <c r="P57" s="218">
        <f t="shared" si="7"/>
        <v>86</v>
      </c>
      <c r="Q57" s="274" t="str">
        <f t="shared" si="8"/>
        <v>9</v>
      </c>
      <c r="R57" s="219">
        <f t="shared" si="9"/>
        <v>27</v>
      </c>
      <c r="S57" s="218">
        <v>48.0</v>
      </c>
      <c r="T57" s="218">
        <v>25.0</v>
      </c>
      <c r="U57" s="218">
        <f t="shared" si="10"/>
        <v>73</v>
      </c>
      <c r="V57" s="274" t="str">
        <f t="shared" si="11"/>
        <v>8</v>
      </c>
      <c r="W57" s="219">
        <f t="shared" si="12"/>
        <v>8</v>
      </c>
      <c r="X57" s="218">
        <v>47.0</v>
      </c>
      <c r="Y57" s="218">
        <v>33.0</v>
      </c>
      <c r="Z57" s="218">
        <f t="shared" si="13"/>
        <v>80</v>
      </c>
      <c r="AA57" s="274" t="str">
        <f t="shared" si="14"/>
        <v>9</v>
      </c>
      <c r="AB57" s="219">
        <f t="shared" si="15"/>
        <v>9</v>
      </c>
      <c r="AC57" s="218">
        <v>47.0</v>
      </c>
      <c r="AD57" s="218">
        <v>39.0</v>
      </c>
      <c r="AE57" s="218">
        <f t="shared" si="16"/>
        <v>86</v>
      </c>
      <c r="AF57" s="274" t="str">
        <f t="shared" si="17"/>
        <v>9</v>
      </c>
      <c r="AG57" s="219">
        <f t="shared" si="18"/>
        <v>9</v>
      </c>
      <c r="AH57" s="218">
        <v>49.0</v>
      </c>
      <c r="AI57" s="218">
        <v>38.0</v>
      </c>
      <c r="AJ57" s="218">
        <f t="shared" si="19"/>
        <v>87</v>
      </c>
      <c r="AK57" s="274" t="str">
        <f t="shared" si="20"/>
        <v>9</v>
      </c>
      <c r="AL57" s="219">
        <f t="shared" si="21"/>
        <v>27</v>
      </c>
      <c r="AM57" s="218">
        <v>48.0</v>
      </c>
      <c r="AN57" s="218">
        <v>35.0</v>
      </c>
      <c r="AO57" s="218">
        <f t="shared" si="22"/>
        <v>83</v>
      </c>
      <c r="AP57" s="274" t="str">
        <f t="shared" si="23"/>
        <v>9</v>
      </c>
      <c r="AQ57" s="220">
        <f t="shared" si="24"/>
        <v>27</v>
      </c>
      <c r="AR57" s="221">
        <f t="shared" si="25"/>
        <v>678</v>
      </c>
      <c r="AS57" s="221">
        <f t="shared" si="26"/>
        <v>84.75</v>
      </c>
      <c r="AT57" s="223">
        <f t="shared" si="27"/>
        <v>183</v>
      </c>
      <c r="AU57" s="275">
        <f t="shared" si="28"/>
        <v>9.15</v>
      </c>
      <c r="AV57" s="225" t="str">
        <f t="shared" si="29"/>
        <v>PASS</v>
      </c>
      <c r="AW57" s="225" t="str">
        <f t="shared" si="30"/>
        <v>FCD</v>
      </c>
      <c r="AX57" s="225" t="str">
        <f t="shared" si="31"/>
        <v>FCD</v>
      </c>
    </row>
    <row r="58" ht="15.75" customHeight="1">
      <c r="A58" s="27">
        <v>54.0</v>
      </c>
      <c r="B58" s="205" t="s">
        <v>133</v>
      </c>
      <c r="C58" s="276" t="s">
        <v>134</v>
      </c>
      <c r="D58" s="216">
        <v>50.0</v>
      </c>
      <c r="E58" s="218">
        <v>50.0</v>
      </c>
      <c r="F58" s="218">
        <f t="shared" si="1"/>
        <v>100</v>
      </c>
      <c r="G58" s="273" t="str">
        <f t="shared" si="2"/>
        <v>10</v>
      </c>
      <c r="H58" s="219">
        <f t="shared" si="3"/>
        <v>40</v>
      </c>
      <c r="I58" s="218">
        <v>50.0</v>
      </c>
      <c r="J58" s="218">
        <v>38.0</v>
      </c>
      <c r="K58" s="218">
        <f t="shared" si="4"/>
        <v>88</v>
      </c>
      <c r="L58" s="274" t="str">
        <f t="shared" si="5"/>
        <v>9</v>
      </c>
      <c r="M58" s="219">
        <f t="shared" si="6"/>
        <v>36</v>
      </c>
      <c r="N58" s="218">
        <v>50.0</v>
      </c>
      <c r="O58" s="218">
        <v>50.0</v>
      </c>
      <c r="P58" s="218">
        <f t="shared" si="7"/>
        <v>100</v>
      </c>
      <c r="Q58" s="274" t="str">
        <f t="shared" si="8"/>
        <v>10</v>
      </c>
      <c r="R58" s="219">
        <f t="shared" si="9"/>
        <v>30</v>
      </c>
      <c r="S58" s="218">
        <v>50.0</v>
      </c>
      <c r="T58" s="218">
        <v>22.0</v>
      </c>
      <c r="U58" s="218">
        <f t="shared" si="10"/>
        <v>72</v>
      </c>
      <c r="V58" s="274" t="str">
        <f t="shared" si="11"/>
        <v>8</v>
      </c>
      <c r="W58" s="219">
        <f t="shared" si="12"/>
        <v>8</v>
      </c>
      <c r="X58" s="218">
        <v>50.0</v>
      </c>
      <c r="Y58" s="218">
        <v>45.0</v>
      </c>
      <c r="Z58" s="218">
        <f t="shared" si="13"/>
        <v>95</v>
      </c>
      <c r="AA58" s="274" t="str">
        <f t="shared" si="14"/>
        <v>10</v>
      </c>
      <c r="AB58" s="219">
        <f t="shared" si="15"/>
        <v>10</v>
      </c>
      <c r="AC58" s="218">
        <v>49.0</v>
      </c>
      <c r="AD58" s="218">
        <v>42.0</v>
      </c>
      <c r="AE58" s="218">
        <f t="shared" si="16"/>
        <v>91</v>
      </c>
      <c r="AF58" s="274" t="str">
        <f t="shared" si="17"/>
        <v>10</v>
      </c>
      <c r="AG58" s="219">
        <f t="shared" si="18"/>
        <v>10</v>
      </c>
      <c r="AH58" s="218">
        <v>50.0</v>
      </c>
      <c r="AI58" s="218">
        <v>37.0</v>
      </c>
      <c r="AJ58" s="218">
        <f t="shared" si="19"/>
        <v>87</v>
      </c>
      <c r="AK58" s="274" t="str">
        <f t="shared" si="20"/>
        <v>9</v>
      </c>
      <c r="AL58" s="219">
        <f t="shared" si="21"/>
        <v>27</v>
      </c>
      <c r="AM58" s="218">
        <v>50.0</v>
      </c>
      <c r="AN58" s="218">
        <v>38.0</v>
      </c>
      <c r="AO58" s="218">
        <f t="shared" si="22"/>
        <v>88</v>
      </c>
      <c r="AP58" s="274" t="str">
        <f t="shared" si="23"/>
        <v>9</v>
      </c>
      <c r="AQ58" s="220">
        <f t="shared" si="24"/>
        <v>27</v>
      </c>
      <c r="AR58" s="221">
        <f t="shared" si="25"/>
        <v>721</v>
      </c>
      <c r="AS58" s="221">
        <f t="shared" si="26"/>
        <v>90.13</v>
      </c>
      <c r="AT58" s="223">
        <f t="shared" si="27"/>
        <v>188</v>
      </c>
      <c r="AU58" s="275">
        <f t="shared" si="28"/>
        <v>9.4</v>
      </c>
      <c r="AV58" s="225" t="str">
        <f t="shared" si="29"/>
        <v>PASS</v>
      </c>
      <c r="AW58" s="225" t="str">
        <f t="shared" si="30"/>
        <v>FCD</v>
      </c>
      <c r="AX58" s="225" t="str">
        <f t="shared" si="31"/>
        <v>FCD</v>
      </c>
    </row>
    <row r="59" ht="15.75" customHeight="1">
      <c r="A59" s="27">
        <v>55.0</v>
      </c>
      <c r="B59" s="205" t="s">
        <v>135</v>
      </c>
      <c r="C59" s="276" t="s">
        <v>136</v>
      </c>
      <c r="D59" s="216">
        <v>47.0</v>
      </c>
      <c r="E59" s="218">
        <v>41.0</v>
      </c>
      <c r="F59" s="218">
        <f t="shared" si="1"/>
        <v>88</v>
      </c>
      <c r="G59" s="273" t="str">
        <f t="shared" si="2"/>
        <v>9</v>
      </c>
      <c r="H59" s="219">
        <f t="shared" si="3"/>
        <v>36</v>
      </c>
      <c r="I59" s="218">
        <v>43.0</v>
      </c>
      <c r="J59" s="218">
        <v>25.0</v>
      </c>
      <c r="K59" s="218">
        <f t="shared" si="4"/>
        <v>68</v>
      </c>
      <c r="L59" s="274" t="str">
        <f t="shared" si="5"/>
        <v>7</v>
      </c>
      <c r="M59" s="219">
        <f t="shared" si="6"/>
        <v>28</v>
      </c>
      <c r="N59" s="218">
        <v>40.0</v>
      </c>
      <c r="O59" s="218">
        <v>47.0</v>
      </c>
      <c r="P59" s="218">
        <f t="shared" si="7"/>
        <v>87</v>
      </c>
      <c r="Q59" s="274" t="str">
        <f t="shared" si="8"/>
        <v>9</v>
      </c>
      <c r="R59" s="219">
        <f t="shared" si="9"/>
        <v>27</v>
      </c>
      <c r="S59" s="218">
        <v>42.0</v>
      </c>
      <c r="T59" s="218">
        <v>25.0</v>
      </c>
      <c r="U59" s="218">
        <f t="shared" si="10"/>
        <v>67</v>
      </c>
      <c r="V59" s="274" t="str">
        <f t="shared" si="11"/>
        <v>7</v>
      </c>
      <c r="W59" s="219">
        <f t="shared" si="12"/>
        <v>7</v>
      </c>
      <c r="X59" s="218">
        <v>47.0</v>
      </c>
      <c r="Y59" s="218">
        <v>29.0</v>
      </c>
      <c r="Z59" s="218">
        <f t="shared" si="13"/>
        <v>76</v>
      </c>
      <c r="AA59" s="274" t="str">
        <f t="shared" si="14"/>
        <v>8</v>
      </c>
      <c r="AB59" s="219">
        <f t="shared" si="15"/>
        <v>8</v>
      </c>
      <c r="AC59" s="218">
        <v>47.0</v>
      </c>
      <c r="AD59" s="218">
        <v>39.0</v>
      </c>
      <c r="AE59" s="218">
        <f t="shared" si="16"/>
        <v>86</v>
      </c>
      <c r="AF59" s="274" t="str">
        <f t="shared" si="17"/>
        <v>9</v>
      </c>
      <c r="AG59" s="219">
        <f t="shared" si="18"/>
        <v>9</v>
      </c>
      <c r="AH59" s="218">
        <v>46.0</v>
      </c>
      <c r="AI59" s="218">
        <v>28.0</v>
      </c>
      <c r="AJ59" s="218">
        <f t="shared" si="19"/>
        <v>74</v>
      </c>
      <c r="AK59" s="274" t="str">
        <f t="shared" si="20"/>
        <v>8</v>
      </c>
      <c r="AL59" s="219">
        <f t="shared" si="21"/>
        <v>24</v>
      </c>
      <c r="AM59" s="218">
        <v>46.0</v>
      </c>
      <c r="AN59" s="218">
        <v>33.0</v>
      </c>
      <c r="AO59" s="218">
        <f t="shared" si="22"/>
        <v>79</v>
      </c>
      <c r="AP59" s="274" t="str">
        <f t="shared" si="23"/>
        <v>8</v>
      </c>
      <c r="AQ59" s="220">
        <f t="shared" si="24"/>
        <v>24</v>
      </c>
      <c r="AR59" s="221">
        <f t="shared" si="25"/>
        <v>625</v>
      </c>
      <c r="AS59" s="221">
        <f t="shared" si="26"/>
        <v>78.13</v>
      </c>
      <c r="AT59" s="223">
        <f t="shared" si="27"/>
        <v>163</v>
      </c>
      <c r="AU59" s="275">
        <f t="shared" si="28"/>
        <v>8.15</v>
      </c>
      <c r="AV59" s="225" t="str">
        <f t="shared" si="29"/>
        <v>PASS</v>
      </c>
      <c r="AW59" s="225" t="str">
        <f t="shared" si="30"/>
        <v>FCD</v>
      </c>
      <c r="AX59" s="225" t="str">
        <f t="shared" si="31"/>
        <v>FCD</v>
      </c>
    </row>
    <row r="60" ht="15.75" customHeight="1">
      <c r="A60" s="27">
        <v>56.0</v>
      </c>
      <c r="B60" s="205" t="s">
        <v>137</v>
      </c>
      <c r="C60" s="276" t="s">
        <v>138</v>
      </c>
      <c r="D60" s="216">
        <v>49.0</v>
      </c>
      <c r="E60" s="218">
        <v>42.0</v>
      </c>
      <c r="F60" s="218">
        <f t="shared" si="1"/>
        <v>91</v>
      </c>
      <c r="G60" s="273" t="str">
        <f t="shared" si="2"/>
        <v>10</v>
      </c>
      <c r="H60" s="219">
        <f t="shared" si="3"/>
        <v>40</v>
      </c>
      <c r="I60" s="218">
        <v>46.0</v>
      </c>
      <c r="J60" s="218">
        <v>37.0</v>
      </c>
      <c r="K60" s="218">
        <f t="shared" si="4"/>
        <v>83</v>
      </c>
      <c r="L60" s="274" t="str">
        <f t="shared" si="5"/>
        <v>9</v>
      </c>
      <c r="M60" s="219">
        <f t="shared" si="6"/>
        <v>36</v>
      </c>
      <c r="N60" s="218">
        <v>47.0</v>
      </c>
      <c r="O60" s="218">
        <v>38.0</v>
      </c>
      <c r="P60" s="218">
        <f t="shared" si="7"/>
        <v>85</v>
      </c>
      <c r="Q60" s="274" t="str">
        <f t="shared" si="8"/>
        <v>9</v>
      </c>
      <c r="R60" s="219">
        <f t="shared" si="9"/>
        <v>27</v>
      </c>
      <c r="S60" s="218">
        <v>40.0</v>
      </c>
      <c r="T60" s="218">
        <v>28.0</v>
      </c>
      <c r="U60" s="218">
        <f t="shared" si="10"/>
        <v>68</v>
      </c>
      <c r="V60" s="274" t="str">
        <f t="shared" si="11"/>
        <v>7</v>
      </c>
      <c r="W60" s="219">
        <f t="shared" si="12"/>
        <v>7</v>
      </c>
      <c r="X60" s="218">
        <v>46.0</v>
      </c>
      <c r="Y60" s="218">
        <v>43.0</v>
      </c>
      <c r="Z60" s="218">
        <f t="shared" si="13"/>
        <v>89</v>
      </c>
      <c r="AA60" s="274" t="str">
        <f t="shared" si="14"/>
        <v>9</v>
      </c>
      <c r="AB60" s="219">
        <f t="shared" si="15"/>
        <v>9</v>
      </c>
      <c r="AC60" s="218">
        <v>45.0</v>
      </c>
      <c r="AD60" s="218">
        <v>38.0</v>
      </c>
      <c r="AE60" s="218">
        <f t="shared" si="16"/>
        <v>83</v>
      </c>
      <c r="AF60" s="274" t="str">
        <f t="shared" si="17"/>
        <v>9</v>
      </c>
      <c r="AG60" s="219">
        <f t="shared" si="18"/>
        <v>9</v>
      </c>
      <c r="AH60" s="218">
        <v>48.0</v>
      </c>
      <c r="AI60" s="218">
        <v>31.0</v>
      </c>
      <c r="AJ60" s="218">
        <f t="shared" si="19"/>
        <v>79</v>
      </c>
      <c r="AK60" s="274" t="str">
        <f t="shared" si="20"/>
        <v>8</v>
      </c>
      <c r="AL60" s="219">
        <f t="shared" si="21"/>
        <v>24</v>
      </c>
      <c r="AM60" s="218">
        <v>44.0</v>
      </c>
      <c r="AN60" s="218">
        <v>34.0</v>
      </c>
      <c r="AO60" s="218">
        <f t="shared" si="22"/>
        <v>78</v>
      </c>
      <c r="AP60" s="274" t="str">
        <f t="shared" si="23"/>
        <v>8</v>
      </c>
      <c r="AQ60" s="220">
        <f t="shared" si="24"/>
        <v>24</v>
      </c>
      <c r="AR60" s="221">
        <f t="shared" si="25"/>
        <v>656</v>
      </c>
      <c r="AS60" s="221">
        <f t="shared" si="26"/>
        <v>82</v>
      </c>
      <c r="AT60" s="223">
        <f t="shared" si="27"/>
        <v>176</v>
      </c>
      <c r="AU60" s="275">
        <f t="shared" si="28"/>
        <v>8.8</v>
      </c>
      <c r="AV60" s="225" t="str">
        <f t="shared" si="29"/>
        <v>PASS</v>
      </c>
      <c r="AW60" s="225" t="str">
        <f t="shared" si="30"/>
        <v>FCD</v>
      </c>
      <c r="AX60" s="225" t="str">
        <f t="shared" si="31"/>
        <v>FCD</v>
      </c>
    </row>
    <row r="61" ht="15.75" customHeight="1">
      <c r="A61" s="27">
        <v>57.0</v>
      </c>
      <c r="B61" s="205" t="s">
        <v>139</v>
      </c>
      <c r="C61" s="276" t="s">
        <v>140</v>
      </c>
      <c r="D61" s="216">
        <v>48.0</v>
      </c>
      <c r="E61" s="218">
        <v>46.0</v>
      </c>
      <c r="F61" s="218">
        <f t="shared" si="1"/>
        <v>94</v>
      </c>
      <c r="G61" s="273" t="str">
        <f t="shared" si="2"/>
        <v>10</v>
      </c>
      <c r="H61" s="219">
        <f t="shared" si="3"/>
        <v>40</v>
      </c>
      <c r="I61" s="218">
        <v>48.0</v>
      </c>
      <c r="J61" s="218">
        <v>36.0</v>
      </c>
      <c r="K61" s="218">
        <f t="shared" si="4"/>
        <v>84</v>
      </c>
      <c r="L61" s="274" t="str">
        <f t="shared" si="5"/>
        <v>9</v>
      </c>
      <c r="M61" s="219">
        <f t="shared" si="6"/>
        <v>36</v>
      </c>
      <c r="N61" s="218">
        <v>50.0</v>
      </c>
      <c r="O61" s="218">
        <v>45.0</v>
      </c>
      <c r="P61" s="218">
        <f t="shared" si="7"/>
        <v>95</v>
      </c>
      <c r="Q61" s="274" t="str">
        <f t="shared" si="8"/>
        <v>10</v>
      </c>
      <c r="R61" s="219">
        <f t="shared" si="9"/>
        <v>30</v>
      </c>
      <c r="S61" s="218">
        <v>50.0</v>
      </c>
      <c r="T61" s="218">
        <v>27.0</v>
      </c>
      <c r="U61" s="218">
        <f t="shared" si="10"/>
        <v>77</v>
      </c>
      <c r="V61" s="274" t="str">
        <f t="shared" si="11"/>
        <v>8</v>
      </c>
      <c r="W61" s="219">
        <f t="shared" si="12"/>
        <v>8</v>
      </c>
      <c r="X61" s="218">
        <v>48.0</v>
      </c>
      <c r="Y61" s="218">
        <v>30.0</v>
      </c>
      <c r="Z61" s="218">
        <f t="shared" si="13"/>
        <v>78</v>
      </c>
      <c r="AA61" s="274" t="str">
        <f t="shared" si="14"/>
        <v>8</v>
      </c>
      <c r="AB61" s="219">
        <f t="shared" si="15"/>
        <v>8</v>
      </c>
      <c r="AC61" s="218">
        <v>48.0</v>
      </c>
      <c r="AD61" s="218">
        <v>36.0</v>
      </c>
      <c r="AE61" s="218">
        <f t="shared" si="16"/>
        <v>84</v>
      </c>
      <c r="AF61" s="274" t="str">
        <f t="shared" si="17"/>
        <v>9</v>
      </c>
      <c r="AG61" s="219">
        <f t="shared" si="18"/>
        <v>9</v>
      </c>
      <c r="AH61" s="218">
        <v>50.0</v>
      </c>
      <c r="AI61" s="218">
        <v>42.0</v>
      </c>
      <c r="AJ61" s="218">
        <f t="shared" si="19"/>
        <v>92</v>
      </c>
      <c r="AK61" s="274" t="str">
        <f t="shared" si="20"/>
        <v>10</v>
      </c>
      <c r="AL61" s="219">
        <f t="shared" si="21"/>
        <v>30</v>
      </c>
      <c r="AM61" s="218">
        <v>50.0</v>
      </c>
      <c r="AN61" s="218">
        <v>33.0</v>
      </c>
      <c r="AO61" s="218">
        <f t="shared" si="22"/>
        <v>83</v>
      </c>
      <c r="AP61" s="274" t="str">
        <f t="shared" si="23"/>
        <v>9</v>
      </c>
      <c r="AQ61" s="220">
        <f t="shared" si="24"/>
        <v>27</v>
      </c>
      <c r="AR61" s="221">
        <f t="shared" si="25"/>
        <v>687</v>
      </c>
      <c r="AS61" s="221">
        <f t="shared" si="26"/>
        <v>85.88</v>
      </c>
      <c r="AT61" s="223">
        <f t="shared" si="27"/>
        <v>188</v>
      </c>
      <c r="AU61" s="275">
        <f t="shared" si="28"/>
        <v>9.4</v>
      </c>
      <c r="AV61" s="225" t="str">
        <f t="shared" si="29"/>
        <v>PASS</v>
      </c>
      <c r="AW61" s="225" t="str">
        <f t="shared" si="30"/>
        <v>FCD</v>
      </c>
      <c r="AX61" s="225" t="str">
        <f t="shared" si="31"/>
        <v>FCD</v>
      </c>
    </row>
    <row r="62" ht="15.75" customHeight="1">
      <c r="A62" s="27">
        <v>58.0</v>
      </c>
      <c r="B62" s="205" t="s">
        <v>141</v>
      </c>
      <c r="C62" s="276" t="s">
        <v>142</v>
      </c>
      <c r="D62" s="216">
        <v>50.0</v>
      </c>
      <c r="E62" s="218">
        <v>48.0</v>
      </c>
      <c r="F62" s="218">
        <f t="shared" si="1"/>
        <v>98</v>
      </c>
      <c r="G62" s="273" t="str">
        <f t="shared" si="2"/>
        <v>10</v>
      </c>
      <c r="H62" s="219">
        <f t="shared" si="3"/>
        <v>40</v>
      </c>
      <c r="I62" s="218">
        <v>47.0</v>
      </c>
      <c r="J62" s="218">
        <v>42.0</v>
      </c>
      <c r="K62" s="218">
        <f t="shared" si="4"/>
        <v>89</v>
      </c>
      <c r="L62" s="274" t="str">
        <f t="shared" si="5"/>
        <v>9</v>
      </c>
      <c r="M62" s="219">
        <f t="shared" si="6"/>
        <v>36</v>
      </c>
      <c r="N62" s="218">
        <v>50.0</v>
      </c>
      <c r="O62" s="218">
        <v>49.0</v>
      </c>
      <c r="P62" s="218">
        <f t="shared" si="7"/>
        <v>99</v>
      </c>
      <c r="Q62" s="274" t="str">
        <f t="shared" si="8"/>
        <v>10</v>
      </c>
      <c r="R62" s="219">
        <f t="shared" si="9"/>
        <v>30</v>
      </c>
      <c r="S62" s="218">
        <v>48.0</v>
      </c>
      <c r="T62" s="218">
        <v>30.0</v>
      </c>
      <c r="U62" s="218">
        <f t="shared" si="10"/>
        <v>78</v>
      </c>
      <c r="V62" s="274" t="str">
        <f t="shared" si="11"/>
        <v>8</v>
      </c>
      <c r="W62" s="219">
        <f t="shared" si="12"/>
        <v>8</v>
      </c>
      <c r="X62" s="218">
        <v>48.0</v>
      </c>
      <c r="Y62" s="218">
        <v>39.0</v>
      </c>
      <c r="Z62" s="218">
        <f t="shared" si="13"/>
        <v>87</v>
      </c>
      <c r="AA62" s="274" t="str">
        <f t="shared" si="14"/>
        <v>9</v>
      </c>
      <c r="AB62" s="219">
        <f t="shared" si="15"/>
        <v>9</v>
      </c>
      <c r="AC62" s="218">
        <v>45.0</v>
      </c>
      <c r="AD62" s="218">
        <v>34.0</v>
      </c>
      <c r="AE62" s="218">
        <f t="shared" si="16"/>
        <v>79</v>
      </c>
      <c r="AF62" s="274" t="str">
        <f t="shared" si="17"/>
        <v>8</v>
      </c>
      <c r="AG62" s="219">
        <f t="shared" si="18"/>
        <v>8</v>
      </c>
      <c r="AH62" s="218">
        <v>49.0</v>
      </c>
      <c r="AI62" s="218">
        <v>26.0</v>
      </c>
      <c r="AJ62" s="218">
        <f t="shared" si="19"/>
        <v>75</v>
      </c>
      <c r="AK62" s="274" t="str">
        <f t="shared" si="20"/>
        <v>8</v>
      </c>
      <c r="AL62" s="219">
        <f t="shared" si="21"/>
        <v>24</v>
      </c>
      <c r="AM62" s="218">
        <v>44.0</v>
      </c>
      <c r="AN62" s="218">
        <v>32.0</v>
      </c>
      <c r="AO62" s="218">
        <f t="shared" si="22"/>
        <v>76</v>
      </c>
      <c r="AP62" s="274" t="str">
        <f t="shared" si="23"/>
        <v>8</v>
      </c>
      <c r="AQ62" s="220">
        <f t="shared" si="24"/>
        <v>24</v>
      </c>
      <c r="AR62" s="221">
        <f t="shared" si="25"/>
        <v>681</v>
      </c>
      <c r="AS62" s="221">
        <f t="shared" si="26"/>
        <v>85.13</v>
      </c>
      <c r="AT62" s="223">
        <f t="shared" si="27"/>
        <v>179</v>
      </c>
      <c r="AU62" s="275">
        <f t="shared" si="28"/>
        <v>8.95</v>
      </c>
      <c r="AV62" s="225" t="str">
        <f t="shared" si="29"/>
        <v>PASS</v>
      </c>
      <c r="AW62" s="225" t="str">
        <f t="shared" si="30"/>
        <v>FCD</v>
      </c>
      <c r="AX62" s="225" t="str">
        <f t="shared" si="31"/>
        <v>FCD</v>
      </c>
    </row>
    <row r="63" ht="15.75" customHeight="1">
      <c r="A63" s="27">
        <v>59.0</v>
      </c>
      <c r="B63" s="205" t="s">
        <v>143</v>
      </c>
      <c r="C63" s="276" t="s">
        <v>144</v>
      </c>
      <c r="D63" s="216">
        <v>49.0</v>
      </c>
      <c r="E63" s="218">
        <v>36.0</v>
      </c>
      <c r="F63" s="218">
        <f t="shared" si="1"/>
        <v>85</v>
      </c>
      <c r="G63" s="273" t="str">
        <f t="shared" si="2"/>
        <v>9</v>
      </c>
      <c r="H63" s="219">
        <f t="shared" si="3"/>
        <v>36</v>
      </c>
      <c r="I63" s="218">
        <v>49.0</v>
      </c>
      <c r="J63" s="218">
        <v>30.0</v>
      </c>
      <c r="K63" s="218">
        <f t="shared" si="4"/>
        <v>79</v>
      </c>
      <c r="L63" s="274" t="str">
        <f t="shared" si="5"/>
        <v>8</v>
      </c>
      <c r="M63" s="219">
        <f t="shared" si="6"/>
        <v>32</v>
      </c>
      <c r="N63" s="218">
        <v>50.0</v>
      </c>
      <c r="O63" s="218">
        <v>50.0</v>
      </c>
      <c r="P63" s="218">
        <f t="shared" si="7"/>
        <v>100</v>
      </c>
      <c r="Q63" s="274" t="str">
        <f t="shared" si="8"/>
        <v>10</v>
      </c>
      <c r="R63" s="219">
        <f t="shared" si="9"/>
        <v>30</v>
      </c>
      <c r="S63" s="218">
        <v>42.0</v>
      </c>
      <c r="T63" s="218">
        <v>21.0</v>
      </c>
      <c r="U63" s="218">
        <f t="shared" si="10"/>
        <v>63</v>
      </c>
      <c r="V63" s="274" t="str">
        <f t="shared" si="11"/>
        <v>7</v>
      </c>
      <c r="W63" s="219">
        <f t="shared" si="12"/>
        <v>7</v>
      </c>
      <c r="X63" s="218">
        <v>50.0</v>
      </c>
      <c r="Y63" s="218">
        <v>44.0</v>
      </c>
      <c r="Z63" s="218">
        <f t="shared" si="13"/>
        <v>94</v>
      </c>
      <c r="AA63" s="274" t="str">
        <f t="shared" si="14"/>
        <v>10</v>
      </c>
      <c r="AB63" s="219">
        <f t="shared" si="15"/>
        <v>10</v>
      </c>
      <c r="AC63" s="218">
        <v>46.0</v>
      </c>
      <c r="AD63" s="218">
        <v>41.0</v>
      </c>
      <c r="AE63" s="218">
        <f t="shared" si="16"/>
        <v>87</v>
      </c>
      <c r="AF63" s="274" t="str">
        <f t="shared" si="17"/>
        <v>9</v>
      </c>
      <c r="AG63" s="219">
        <f t="shared" si="18"/>
        <v>9</v>
      </c>
      <c r="AH63" s="218">
        <v>47.0</v>
      </c>
      <c r="AI63" s="218">
        <v>39.0</v>
      </c>
      <c r="AJ63" s="218">
        <f t="shared" si="19"/>
        <v>86</v>
      </c>
      <c r="AK63" s="274" t="str">
        <f t="shared" si="20"/>
        <v>9</v>
      </c>
      <c r="AL63" s="219">
        <f t="shared" si="21"/>
        <v>27</v>
      </c>
      <c r="AM63" s="218">
        <v>41.0</v>
      </c>
      <c r="AN63" s="218">
        <v>43.0</v>
      </c>
      <c r="AO63" s="218">
        <f t="shared" si="22"/>
        <v>84</v>
      </c>
      <c r="AP63" s="274" t="str">
        <f t="shared" si="23"/>
        <v>9</v>
      </c>
      <c r="AQ63" s="220">
        <f t="shared" si="24"/>
        <v>27</v>
      </c>
      <c r="AR63" s="221">
        <f t="shared" si="25"/>
        <v>678</v>
      </c>
      <c r="AS63" s="221">
        <f t="shared" si="26"/>
        <v>84.75</v>
      </c>
      <c r="AT63" s="223">
        <f t="shared" si="27"/>
        <v>178</v>
      </c>
      <c r="AU63" s="275">
        <f t="shared" si="28"/>
        <v>8.9</v>
      </c>
      <c r="AV63" s="225" t="str">
        <f t="shared" si="29"/>
        <v>PASS</v>
      </c>
      <c r="AW63" s="225" t="str">
        <f t="shared" si="30"/>
        <v>FCD</v>
      </c>
      <c r="AX63" s="225" t="str">
        <f t="shared" si="31"/>
        <v>FCD</v>
      </c>
    </row>
    <row r="64" ht="15.75" customHeight="1">
      <c r="A64" s="27">
        <v>60.0</v>
      </c>
      <c r="B64" s="205" t="s">
        <v>145</v>
      </c>
      <c r="C64" s="276" t="s">
        <v>146</v>
      </c>
      <c r="D64" s="216">
        <v>47.0</v>
      </c>
      <c r="E64" s="218">
        <v>41.0</v>
      </c>
      <c r="F64" s="218">
        <f t="shared" si="1"/>
        <v>88</v>
      </c>
      <c r="G64" s="273" t="str">
        <f t="shared" si="2"/>
        <v>9</v>
      </c>
      <c r="H64" s="219">
        <f t="shared" si="3"/>
        <v>36</v>
      </c>
      <c r="I64" s="218">
        <v>44.0</v>
      </c>
      <c r="J64" s="218">
        <v>31.0</v>
      </c>
      <c r="K64" s="218">
        <f t="shared" si="4"/>
        <v>75</v>
      </c>
      <c r="L64" s="274" t="str">
        <f t="shared" si="5"/>
        <v>8</v>
      </c>
      <c r="M64" s="219">
        <f t="shared" si="6"/>
        <v>32</v>
      </c>
      <c r="N64" s="218">
        <v>48.0</v>
      </c>
      <c r="O64" s="218">
        <v>47.0</v>
      </c>
      <c r="P64" s="218">
        <f t="shared" si="7"/>
        <v>95</v>
      </c>
      <c r="Q64" s="274" t="str">
        <f t="shared" si="8"/>
        <v>10</v>
      </c>
      <c r="R64" s="219">
        <f t="shared" si="9"/>
        <v>30</v>
      </c>
      <c r="S64" s="218">
        <v>44.0</v>
      </c>
      <c r="T64" s="218">
        <v>26.0</v>
      </c>
      <c r="U64" s="218">
        <f t="shared" si="10"/>
        <v>70</v>
      </c>
      <c r="V64" s="274" t="str">
        <f t="shared" si="11"/>
        <v>8</v>
      </c>
      <c r="W64" s="219">
        <f t="shared" si="12"/>
        <v>8</v>
      </c>
      <c r="X64" s="218">
        <v>46.0</v>
      </c>
      <c r="Y64" s="218">
        <v>34.0</v>
      </c>
      <c r="Z64" s="218">
        <f t="shared" si="13"/>
        <v>80</v>
      </c>
      <c r="AA64" s="274" t="str">
        <f t="shared" si="14"/>
        <v>9</v>
      </c>
      <c r="AB64" s="219">
        <f t="shared" si="15"/>
        <v>9</v>
      </c>
      <c r="AC64" s="218">
        <v>48.0</v>
      </c>
      <c r="AD64" s="218">
        <v>36.0</v>
      </c>
      <c r="AE64" s="218">
        <f t="shared" si="16"/>
        <v>84</v>
      </c>
      <c r="AF64" s="274" t="str">
        <f t="shared" si="17"/>
        <v>9</v>
      </c>
      <c r="AG64" s="219">
        <f t="shared" si="18"/>
        <v>9</v>
      </c>
      <c r="AH64" s="218">
        <v>49.0</v>
      </c>
      <c r="AI64" s="218">
        <v>40.0</v>
      </c>
      <c r="AJ64" s="218">
        <f t="shared" si="19"/>
        <v>89</v>
      </c>
      <c r="AK64" s="274" t="str">
        <f t="shared" si="20"/>
        <v>9</v>
      </c>
      <c r="AL64" s="219">
        <f t="shared" si="21"/>
        <v>27</v>
      </c>
      <c r="AM64" s="218">
        <v>48.0</v>
      </c>
      <c r="AN64" s="218">
        <v>38.0</v>
      </c>
      <c r="AO64" s="218">
        <f t="shared" si="22"/>
        <v>86</v>
      </c>
      <c r="AP64" s="274" t="str">
        <f t="shared" si="23"/>
        <v>9</v>
      </c>
      <c r="AQ64" s="220">
        <f t="shared" si="24"/>
        <v>27</v>
      </c>
      <c r="AR64" s="221">
        <f t="shared" si="25"/>
        <v>667</v>
      </c>
      <c r="AS64" s="221">
        <f t="shared" si="26"/>
        <v>83.38</v>
      </c>
      <c r="AT64" s="223">
        <f t="shared" si="27"/>
        <v>178</v>
      </c>
      <c r="AU64" s="275">
        <f t="shared" si="28"/>
        <v>8.9</v>
      </c>
      <c r="AV64" s="225" t="str">
        <f t="shared" si="29"/>
        <v>PASS</v>
      </c>
      <c r="AW64" s="225" t="str">
        <f t="shared" si="30"/>
        <v>FCD</v>
      </c>
      <c r="AX64" s="225" t="str">
        <f t="shared" si="31"/>
        <v>FCD</v>
      </c>
    </row>
    <row r="65" ht="15.75" customHeight="1">
      <c r="A65" s="27">
        <v>61.0</v>
      </c>
      <c r="B65" s="205" t="s">
        <v>147</v>
      </c>
      <c r="C65" s="276" t="s">
        <v>148</v>
      </c>
      <c r="D65" s="216">
        <v>42.0</v>
      </c>
      <c r="E65" s="218">
        <v>28.0</v>
      </c>
      <c r="F65" s="218">
        <f t="shared" si="1"/>
        <v>70</v>
      </c>
      <c r="G65" s="273" t="str">
        <f t="shared" si="2"/>
        <v>8</v>
      </c>
      <c r="H65" s="219">
        <f t="shared" si="3"/>
        <v>32</v>
      </c>
      <c r="I65" s="218">
        <v>42.0</v>
      </c>
      <c r="J65" s="218">
        <v>32.0</v>
      </c>
      <c r="K65" s="218">
        <f t="shared" si="4"/>
        <v>74</v>
      </c>
      <c r="L65" s="274" t="str">
        <f t="shared" si="5"/>
        <v>8</v>
      </c>
      <c r="M65" s="219">
        <f t="shared" si="6"/>
        <v>32</v>
      </c>
      <c r="N65" s="218">
        <v>40.0</v>
      </c>
      <c r="O65" s="218">
        <v>39.0</v>
      </c>
      <c r="P65" s="218">
        <f t="shared" si="7"/>
        <v>79</v>
      </c>
      <c r="Q65" s="274" t="str">
        <f t="shared" si="8"/>
        <v>8</v>
      </c>
      <c r="R65" s="219">
        <f t="shared" si="9"/>
        <v>24</v>
      </c>
      <c r="S65" s="218">
        <v>40.0</v>
      </c>
      <c r="T65" s="218">
        <v>19.0</v>
      </c>
      <c r="U65" s="218">
        <f t="shared" si="10"/>
        <v>59</v>
      </c>
      <c r="V65" s="274" t="str">
        <f t="shared" si="11"/>
        <v>6</v>
      </c>
      <c r="W65" s="219">
        <f t="shared" si="12"/>
        <v>6</v>
      </c>
      <c r="X65" s="218">
        <v>48.0</v>
      </c>
      <c r="Y65" s="218">
        <v>25.0</v>
      </c>
      <c r="Z65" s="218">
        <f t="shared" si="13"/>
        <v>73</v>
      </c>
      <c r="AA65" s="274" t="str">
        <f t="shared" si="14"/>
        <v>8</v>
      </c>
      <c r="AB65" s="219">
        <f t="shared" si="15"/>
        <v>8</v>
      </c>
      <c r="AC65" s="218">
        <v>47.0</v>
      </c>
      <c r="AD65" s="218">
        <v>36.0</v>
      </c>
      <c r="AE65" s="218">
        <f t="shared" si="16"/>
        <v>83</v>
      </c>
      <c r="AF65" s="274" t="str">
        <f t="shared" si="17"/>
        <v>9</v>
      </c>
      <c r="AG65" s="219">
        <f t="shared" si="18"/>
        <v>9</v>
      </c>
      <c r="AH65" s="218">
        <v>44.0</v>
      </c>
      <c r="AI65" s="218">
        <v>37.0</v>
      </c>
      <c r="AJ65" s="218">
        <f t="shared" si="19"/>
        <v>81</v>
      </c>
      <c r="AK65" s="274" t="str">
        <f t="shared" si="20"/>
        <v>9</v>
      </c>
      <c r="AL65" s="219">
        <f t="shared" si="21"/>
        <v>27</v>
      </c>
      <c r="AM65" s="218">
        <v>41.0</v>
      </c>
      <c r="AN65" s="218">
        <v>26.0</v>
      </c>
      <c r="AO65" s="218">
        <f t="shared" si="22"/>
        <v>67</v>
      </c>
      <c r="AP65" s="274" t="str">
        <f t="shared" si="23"/>
        <v>7</v>
      </c>
      <c r="AQ65" s="220">
        <f t="shared" si="24"/>
        <v>21</v>
      </c>
      <c r="AR65" s="221">
        <f t="shared" si="25"/>
        <v>586</v>
      </c>
      <c r="AS65" s="221">
        <f t="shared" si="26"/>
        <v>73.25</v>
      </c>
      <c r="AT65" s="223">
        <f t="shared" si="27"/>
        <v>159</v>
      </c>
      <c r="AU65" s="275">
        <f t="shared" si="28"/>
        <v>7.95</v>
      </c>
      <c r="AV65" s="225" t="str">
        <f t="shared" si="29"/>
        <v>PASS</v>
      </c>
      <c r="AW65" s="225" t="str">
        <f t="shared" si="30"/>
        <v>FCD</v>
      </c>
      <c r="AX65" s="225" t="str">
        <f t="shared" si="31"/>
        <v>FCD</v>
      </c>
    </row>
    <row r="66" ht="15.75" customHeight="1">
      <c r="A66" s="27">
        <v>62.0</v>
      </c>
      <c r="B66" s="205" t="s">
        <v>149</v>
      </c>
      <c r="C66" s="276" t="s">
        <v>150</v>
      </c>
      <c r="D66" s="216">
        <v>50.0</v>
      </c>
      <c r="E66" s="218">
        <v>40.0</v>
      </c>
      <c r="F66" s="218">
        <f t="shared" si="1"/>
        <v>90</v>
      </c>
      <c r="G66" s="273" t="str">
        <f t="shared" si="2"/>
        <v>10</v>
      </c>
      <c r="H66" s="219">
        <f t="shared" si="3"/>
        <v>40</v>
      </c>
      <c r="I66" s="218">
        <v>48.0</v>
      </c>
      <c r="J66" s="218">
        <v>38.0</v>
      </c>
      <c r="K66" s="218">
        <f t="shared" si="4"/>
        <v>86</v>
      </c>
      <c r="L66" s="274" t="str">
        <f t="shared" si="5"/>
        <v>9</v>
      </c>
      <c r="M66" s="219">
        <f t="shared" si="6"/>
        <v>36</v>
      </c>
      <c r="N66" s="218">
        <v>50.0</v>
      </c>
      <c r="O66" s="218">
        <v>49.0</v>
      </c>
      <c r="P66" s="218">
        <f t="shared" si="7"/>
        <v>99</v>
      </c>
      <c r="Q66" s="274" t="str">
        <f t="shared" si="8"/>
        <v>10</v>
      </c>
      <c r="R66" s="219">
        <f t="shared" si="9"/>
        <v>30</v>
      </c>
      <c r="S66" s="218">
        <v>41.0</v>
      </c>
      <c r="T66" s="218">
        <v>24.0</v>
      </c>
      <c r="U66" s="218">
        <f t="shared" si="10"/>
        <v>65</v>
      </c>
      <c r="V66" s="274" t="str">
        <f t="shared" si="11"/>
        <v>7</v>
      </c>
      <c r="W66" s="219">
        <f t="shared" si="12"/>
        <v>7</v>
      </c>
      <c r="X66" s="218">
        <v>50.0</v>
      </c>
      <c r="Y66" s="218">
        <v>44.0</v>
      </c>
      <c r="Z66" s="218">
        <f t="shared" si="13"/>
        <v>94</v>
      </c>
      <c r="AA66" s="274" t="str">
        <f t="shared" si="14"/>
        <v>10</v>
      </c>
      <c r="AB66" s="219">
        <f t="shared" si="15"/>
        <v>10</v>
      </c>
      <c r="AC66" s="218">
        <v>47.0</v>
      </c>
      <c r="AD66" s="218">
        <v>40.0</v>
      </c>
      <c r="AE66" s="218">
        <f t="shared" si="16"/>
        <v>87</v>
      </c>
      <c r="AF66" s="274" t="str">
        <f t="shared" si="17"/>
        <v>9</v>
      </c>
      <c r="AG66" s="219">
        <f t="shared" si="18"/>
        <v>9</v>
      </c>
      <c r="AH66" s="218">
        <v>49.0</v>
      </c>
      <c r="AI66" s="218">
        <v>26.0</v>
      </c>
      <c r="AJ66" s="218">
        <f t="shared" si="19"/>
        <v>75</v>
      </c>
      <c r="AK66" s="274" t="str">
        <f t="shared" si="20"/>
        <v>8</v>
      </c>
      <c r="AL66" s="219">
        <f t="shared" si="21"/>
        <v>24</v>
      </c>
      <c r="AM66" s="218">
        <v>49.0</v>
      </c>
      <c r="AN66" s="218">
        <v>31.0</v>
      </c>
      <c r="AO66" s="218">
        <f t="shared" si="22"/>
        <v>80</v>
      </c>
      <c r="AP66" s="274" t="str">
        <f t="shared" si="23"/>
        <v>9</v>
      </c>
      <c r="AQ66" s="220">
        <f t="shared" si="24"/>
        <v>27</v>
      </c>
      <c r="AR66" s="221">
        <f t="shared" si="25"/>
        <v>676</v>
      </c>
      <c r="AS66" s="221">
        <f t="shared" si="26"/>
        <v>84.5</v>
      </c>
      <c r="AT66" s="223">
        <f t="shared" si="27"/>
        <v>183</v>
      </c>
      <c r="AU66" s="275">
        <f t="shared" si="28"/>
        <v>9.15</v>
      </c>
      <c r="AV66" s="225" t="str">
        <f t="shared" si="29"/>
        <v>PASS</v>
      </c>
      <c r="AW66" s="225" t="str">
        <f t="shared" si="30"/>
        <v>FCD</v>
      </c>
      <c r="AX66" s="225" t="str">
        <f t="shared" si="31"/>
        <v>FCD</v>
      </c>
    </row>
    <row r="67" ht="15.75" customHeight="1">
      <c r="A67" s="27">
        <v>63.0</v>
      </c>
      <c r="B67" s="205" t="s">
        <v>151</v>
      </c>
      <c r="C67" s="276" t="s">
        <v>152</v>
      </c>
      <c r="D67" s="216">
        <v>45.0</v>
      </c>
      <c r="E67" s="218">
        <v>32.0</v>
      </c>
      <c r="F67" s="218">
        <f t="shared" si="1"/>
        <v>77</v>
      </c>
      <c r="G67" s="273" t="str">
        <f t="shared" si="2"/>
        <v>8</v>
      </c>
      <c r="H67" s="219">
        <f t="shared" si="3"/>
        <v>32</v>
      </c>
      <c r="I67" s="218">
        <v>42.0</v>
      </c>
      <c r="J67" s="218">
        <v>23.0</v>
      </c>
      <c r="K67" s="218">
        <f t="shared" si="4"/>
        <v>65</v>
      </c>
      <c r="L67" s="274" t="str">
        <f t="shared" si="5"/>
        <v>7</v>
      </c>
      <c r="M67" s="219">
        <f t="shared" si="6"/>
        <v>28</v>
      </c>
      <c r="N67" s="218">
        <v>50.0</v>
      </c>
      <c r="O67" s="218">
        <v>48.0</v>
      </c>
      <c r="P67" s="218">
        <f t="shared" si="7"/>
        <v>98</v>
      </c>
      <c r="Q67" s="274" t="str">
        <f t="shared" si="8"/>
        <v>10</v>
      </c>
      <c r="R67" s="219">
        <f t="shared" si="9"/>
        <v>30</v>
      </c>
      <c r="S67" s="218">
        <v>41.0</v>
      </c>
      <c r="T67" s="218">
        <v>20.0</v>
      </c>
      <c r="U67" s="218">
        <f t="shared" si="10"/>
        <v>61</v>
      </c>
      <c r="V67" s="274" t="str">
        <f t="shared" si="11"/>
        <v>7</v>
      </c>
      <c r="W67" s="219">
        <f t="shared" si="12"/>
        <v>7</v>
      </c>
      <c r="X67" s="218">
        <v>45.0</v>
      </c>
      <c r="Y67" s="218">
        <v>25.0</v>
      </c>
      <c r="Z67" s="218">
        <f t="shared" si="13"/>
        <v>70</v>
      </c>
      <c r="AA67" s="274" t="str">
        <f t="shared" si="14"/>
        <v>8</v>
      </c>
      <c r="AB67" s="219">
        <f t="shared" si="15"/>
        <v>8</v>
      </c>
      <c r="AC67" s="218">
        <v>44.0</v>
      </c>
      <c r="AD67" s="218">
        <v>43.0</v>
      </c>
      <c r="AE67" s="218">
        <f t="shared" si="16"/>
        <v>87</v>
      </c>
      <c r="AF67" s="274" t="str">
        <f t="shared" si="17"/>
        <v>9</v>
      </c>
      <c r="AG67" s="219">
        <f t="shared" si="18"/>
        <v>9</v>
      </c>
      <c r="AH67" s="218">
        <v>46.0</v>
      </c>
      <c r="AI67" s="218">
        <v>23.0</v>
      </c>
      <c r="AJ67" s="218">
        <f t="shared" si="19"/>
        <v>69</v>
      </c>
      <c r="AK67" s="274" t="str">
        <f t="shared" si="20"/>
        <v>7</v>
      </c>
      <c r="AL67" s="219">
        <f t="shared" si="21"/>
        <v>21</v>
      </c>
      <c r="AM67" s="218">
        <v>43.0</v>
      </c>
      <c r="AN67" s="218">
        <v>31.0</v>
      </c>
      <c r="AO67" s="218">
        <f t="shared" si="22"/>
        <v>74</v>
      </c>
      <c r="AP67" s="274" t="str">
        <f t="shared" si="23"/>
        <v>8</v>
      </c>
      <c r="AQ67" s="220">
        <f t="shared" si="24"/>
        <v>24</v>
      </c>
      <c r="AR67" s="221">
        <f t="shared" si="25"/>
        <v>601</v>
      </c>
      <c r="AS67" s="221">
        <f t="shared" si="26"/>
        <v>75.13</v>
      </c>
      <c r="AT67" s="223">
        <f t="shared" si="27"/>
        <v>159</v>
      </c>
      <c r="AU67" s="275">
        <f t="shared" si="28"/>
        <v>7.95</v>
      </c>
      <c r="AV67" s="225" t="str">
        <f t="shared" si="29"/>
        <v>PASS</v>
      </c>
      <c r="AW67" s="225" t="str">
        <f t="shared" si="30"/>
        <v>FCD</v>
      </c>
      <c r="AX67" s="225" t="str">
        <f t="shared" si="31"/>
        <v>FCD</v>
      </c>
    </row>
    <row r="68" ht="15.75" customHeight="1">
      <c r="A68" s="27">
        <v>64.0</v>
      </c>
      <c r="B68" s="205" t="s">
        <v>153</v>
      </c>
      <c r="C68" s="276" t="s">
        <v>154</v>
      </c>
      <c r="D68" s="216">
        <v>34.0</v>
      </c>
      <c r="E68" s="218">
        <v>21.0</v>
      </c>
      <c r="F68" s="218">
        <f t="shared" si="1"/>
        <v>55</v>
      </c>
      <c r="G68" s="273" t="str">
        <f t="shared" si="2"/>
        <v>6</v>
      </c>
      <c r="H68" s="219">
        <f t="shared" si="3"/>
        <v>24</v>
      </c>
      <c r="I68" s="218">
        <v>38.0</v>
      </c>
      <c r="J68" s="217">
        <v>21.0</v>
      </c>
      <c r="K68" s="218">
        <f t="shared" si="4"/>
        <v>59</v>
      </c>
      <c r="L68" s="274" t="str">
        <f t="shared" si="5"/>
        <v>6</v>
      </c>
      <c r="M68" s="219">
        <f t="shared" si="6"/>
        <v>24</v>
      </c>
      <c r="N68" s="218">
        <v>42.0</v>
      </c>
      <c r="O68" s="218">
        <v>45.0</v>
      </c>
      <c r="P68" s="218">
        <f t="shared" si="7"/>
        <v>87</v>
      </c>
      <c r="Q68" s="274" t="str">
        <f t="shared" si="8"/>
        <v>9</v>
      </c>
      <c r="R68" s="219">
        <f t="shared" si="9"/>
        <v>27</v>
      </c>
      <c r="S68" s="218">
        <v>36.0</v>
      </c>
      <c r="T68" s="218">
        <v>26.0</v>
      </c>
      <c r="U68" s="218">
        <f t="shared" si="10"/>
        <v>62</v>
      </c>
      <c r="V68" s="274" t="str">
        <f t="shared" si="11"/>
        <v>7</v>
      </c>
      <c r="W68" s="219">
        <f t="shared" si="12"/>
        <v>7</v>
      </c>
      <c r="X68" s="218">
        <v>46.0</v>
      </c>
      <c r="Y68" s="218">
        <v>38.0</v>
      </c>
      <c r="Z68" s="218">
        <f t="shared" si="13"/>
        <v>84</v>
      </c>
      <c r="AA68" s="274" t="str">
        <f t="shared" si="14"/>
        <v>9</v>
      </c>
      <c r="AB68" s="219">
        <f t="shared" si="15"/>
        <v>9</v>
      </c>
      <c r="AC68" s="218">
        <v>45.0</v>
      </c>
      <c r="AD68" s="218">
        <v>33.0</v>
      </c>
      <c r="AE68" s="218">
        <f t="shared" si="16"/>
        <v>78</v>
      </c>
      <c r="AF68" s="274" t="str">
        <f t="shared" si="17"/>
        <v>8</v>
      </c>
      <c r="AG68" s="219">
        <f t="shared" si="18"/>
        <v>8</v>
      </c>
      <c r="AH68" s="228">
        <v>39.0</v>
      </c>
      <c r="AI68" s="232">
        <v>9.0</v>
      </c>
      <c r="AJ68" s="228">
        <v>39.0</v>
      </c>
      <c r="AK68" s="280" t="str">
        <f t="shared" si="20"/>
        <v>0</v>
      </c>
      <c r="AL68" s="230">
        <f t="shared" si="21"/>
        <v>0</v>
      </c>
      <c r="AM68" s="228">
        <v>42.0</v>
      </c>
      <c r="AN68" s="232">
        <v>13.0</v>
      </c>
      <c r="AO68" s="228">
        <f t="shared" si="22"/>
        <v>55</v>
      </c>
      <c r="AP68" s="281">
        <v>0.0</v>
      </c>
      <c r="AQ68" s="282">
        <f t="shared" si="24"/>
        <v>0</v>
      </c>
      <c r="AR68" s="221">
        <f t="shared" si="25"/>
        <v>519</v>
      </c>
      <c r="AS68" s="221">
        <f t="shared" si="26"/>
        <v>64.88</v>
      </c>
      <c r="AT68" s="223">
        <f t="shared" si="27"/>
        <v>99</v>
      </c>
      <c r="AU68" s="275">
        <f t="shared" si="28"/>
        <v>4.95</v>
      </c>
      <c r="AV68" s="224" t="str">
        <f t="shared" si="29"/>
        <v>FAIL</v>
      </c>
      <c r="AW68" s="225" t="str">
        <f t="shared" si="30"/>
        <v>FC</v>
      </c>
      <c r="AX68" s="224" t="str">
        <f t="shared" si="31"/>
        <v>FAIL</v>
      </c>
    </row>
    <row r="69" ht="15.75" customHeight="1">
      <c r="A69" s="27">
        <v>65.0</v>
      </c>
      <c r="B69" s="205" t="s">
        <v>155</v>
      </c>
      <c r="C69" s="276" t="s">
        <v>156</v>
      </c>
      <c r="D69" s="216">
        <v>44.0</v>
      </c>
      <c r="E69" s="217">
        <v>18.0</v>
      </c>
      <c r="F69" s="218">
        <f t="shared" si="1"/>
        <v>62</v>
      </c>
      <c r="G69" s="273" t="str">
        <f t="shared" si="2"/>
        <v>7</v>
      </c>
      <c r="H69" s="219">
        <f t="shared" si="3"/>
        <v>28</v>
      </c>
      <c r="I69" s="218">
        <v>40.0</v>
      </c>
      <c r="J69" s="218">
        <v>26.0</v>
      </c>
      <c r="K69" s="218">
        <f t="shared" si="4"/>
        <v>66</v>
      </c>
      <c r="L69" s="274" t="str">
        <f t="shared" si="5"/>
        <v>7</v>
      </c>
      <c r="M69" s="219">
        <f t="shared" si="6"/>
        <v>28</v>
      </c>
      <c r="N69" s="218">
        <v>49.0</v>
      </c>
      <c r="O69" s="218">
        <v>34.0</v>
      </c>
      <c r="P69" s="218">
        <f t="shared" si="7"/>
        <v>83</v>
      </c>
      <c r="Q69" s="274" t="str">
        <f t="shared" si="8"/>
        <v>9</v>
      </c>
      <c r="R69" s="219">
        <f t="shared" si="9"/>
        <v>27</v>
      </c>
      <c r="S69" s="218">
        <v>38.0</v>
      </c>
      <c r="T69" s="218">
        <v>18.0</v>
      </c>
      <c r="U69" s="218">
        <f t="shared" si="10"/>
        <v>56</v>
      </c>
      <c r="V69" s="274" t="str">
        <f t="shared" si="11"/>
        <v>6</v>
      </c>
      <c r="W69" s="219">
        <f t="shared" si="12"/>
        <v>6</v>
      </c>
      <c r="X69" s="218">
        <v>43.0</v>
      </c>
      <c r="Y69" s="218">
        <v>20.0</v>
      </c>
      <c r="Z69" s="218">
        <f t="shared" si="13"/>
        <v>63</v>
      </c>
      <c r="AA69" s="274" t="str">
        <f t="shared" si="14"/>
        <v>7</v>
      </c>
      <c r="AB69" s="219">
        <f t="shared" si="15"/>
        <v>7</v>
      </c>
      <c r="AC69" s="218">
        <v>46.0</v>
      </c>
      <c r="AD69" s="218">
        <v>36.0</v>
      </c>
      <c r="AE69" s="218">
        <f t="shared" si="16"/>
        <v>82</v>
      </c>
      <c r="AF69" s="274" t="str">
        <f t="shared" si="17"/>
        <v>9</v>
      </c>
      <c r="AG69" s="219">
        <f t="shared" si="18"/>
        <v>9</v>
      </c>
      <c r="AH69" s="218">
        <v>44.0</v>
      </c>
      <c r="AI69" s="218">
        <v>20.0</v>
      </c>
      <c r="AJ69" s="218">
        <f t="shared" ref="AJ69:AJ89" si="32">SUM(AH69+AI69)</f>
        <v>64</v>
      </c>
      <c r="AK69" s="274" t="str">
        <f t="shared" si="20"/>
        <v>7</v>
      </c>
      <c r="AL69" s="219">
        <f t="shared" si="21"/>
        <v>21</v>
      </c>
      <c r="AM69" s="218">
        <v>42.0</v>
      </c>
      <c r="AN69" s="218">
        <v>19.0</v>
      </c>
      <c r="AO69" s="218">
        <f t="shared" si="22"/>
        <v>61</v>
      </c>
      <c r="AP69" s="274" t="str">
        <f t="shared" ref="AP69:AP89" si="33">if(AO69&gt;=90,"10",if(AO69&gt;=80,"9",if(AO69&gt;=70,"8",if(AO69&gt;=60,"7",if(AO69&gt;=55,"6",if(AO69&gt;=50,"5",if(AO69&gt;=40,"4",if(AO69&lt;40,"0"))))))))</f>
        <v>7</v>
      </c>
      <c r="AQ69" s="220">
        <f t="shared" si="24"/>
        <v>21</v>
      </c>
      <c r="AR69" s="221">
        <f t="shared" si="25"/>
        <v>537</v>
      </c>
      <c r="AS69" s="221">
        <f t="shared" si="26"/>
        <v>67.13</v>
      </c>
      <c r="AT69" s="223">
        <f t="shared" si="27"/>
        <v>147</v>
      </c>
      <c r="AU69" s="275">
        <f t="shared" si="28"/>
        <v>7.35</v>
      </c>
      <c r="AV69" s="225" t="str">
        <f t="shared" si="29"/>
        <v>PASS</v>
      </c>
      <c r="AW69" s="225" t="str">
        <f t="shared" si="30"/>
        <v>FC</v>
      </c>
      <c r="AX69" s="225" t="str">
        <f t="shared" si="31"/>
        <v>FC</v>
      </c>
    </row>
    <row r="70" ht="15.75" customHeight="1">
      <c r="A70" s="27">
        <v>66.0</v>
      </c>
      <c r="B70" s="205" t="s">
        <v>157</v>
      </c>
      <c r="C70" s="276" t="s">
        <v>158</v>
      </c>
      <c r="D70" s="216">
        <v>49.0</v>
      </c>
      <c r="E70" s="218">
        <v>39.0</v>
      </c>
      <c r="F70" s="218">
        <f t="shared" si="1"/>
        <v>88</v>
      </c>
      <c r="G70" s="273" t="str">
        <f t="shared" si="2"/>
        <v>9</v>
      </c>
      <c r="H70" s="219">
        <f t="shared" si="3"/>
        <v>36</v>
      </c>
      <c r="I70" s="218">
        <v>47.0</v>
      </c>
      <c r="J70" s="218">
        <v>31.0</v>
      </c>
      <c r="K70" s="218">
        <f t="shared" si="4"/>
        <v>78</v>
      </c>
      <c r="L70" s="274" t="str">
        <f t="shared" si="5"/>
        <v>8</v>
      </c>
      <c r="M70" s="219">
        <f t="shared" si="6"/>
        <v>32</v>
      </c>
      <c r="N70" s="218">
        <v>50.0</v>
      </c>
      <c r="O70" s="218">
        <v>48.0</v>
      </c>
      <c r="P70" s="218">
        <f t="shared" si="7"/>
        <v>98</v>
      </c>
      <c r="Q70" s="274" t="str">
        <f t="shared" si="8"/>
        <v>10</v>
      </c>
      <c r="R70" s="219">
        <f t="shared" si="9"/>
        <v>30</v>
      </c>
      <c r="S70" s="218">
        <v>44.0</v>
      </c>
      <c r="T70" s="218">
        <v>33.0</v>
      </c>
      <c r="U70" s="218">
        <f t="shared" si="10"/>
        <v>77</v>
      </c>
      <c r="V70" s="274" t="str">
        <f t="shared" si="11"/>
        <v>8</v>
      </c>
      <c r="W70" s="219">
        <f t="shared" si="12"/>
        <v>8</v>
      </c>
      <c r="X70" s="218">
        <v>46.0</v>
      </c>
      <c r="Y70" s="218">
        <v>38.0</v>
      </c>
      <c r="Z70" s="218">
        <f t="shared" si="13"/>
        <v>84</v>
      </c>
      <c r="AA70" s="274" t="str">
        <f t="shared" si="14"/>
        <v>9</v>
      </c>
      <c r="AB70" s="219">
        <f t="shared" si="15"/>
        <v>9</v>
      </c>
      <c r="AC70" s="218">
        <v>45.0</v>
      </c>
      <c r="AD70" s="218">
        <v>43.0</v>
      </c>
      <c r="AE70" s="218">
        <f t="shared" si="16"/>
        <v>88</v>
      </c>
      <c r="AF70" s="274" t="str">
        <f t="shared" si="17"/>
        <v>9</v>
      </c>
      <c r="AG70" s="219">
        <f t="shared" si="18"/>
        <v>9</v>
      </c>
      <c r="AH70" s="218">
        <v>50.0</v>
      </c>
      <c r="AI70" s="218">
        <v>27.0</v>
      </c>
      <c r="AJ70" s="218">
        <f t="shared" si="32"/>
        <v>77</v>
      </c>
      <c r="AK70" s="274" t="str">
        <f t="shared" si="20"/>
        <v>8</v>
      </c>
      <c r="AL70" s="219">
        <f t="shared" si="21"/>
        <v>24</v>
      </c>
      <c r="AM70" s="218">
        <v>50.0</v>
      </c>
      <c r="AN70" s="218">
        <v>26.0</v>
      </c>
      <c r="AO70" s="218">
        <f t="shared" si="22"/>
        <v>76</v>
      </c>
      <c r="AP70" s="274" t="str">
        <f t="shared" si="33"/>
        <v>8</v>
      </c>
      <c r="AQ70" s="220">
        <f t="shared" si="24"/>
        <v>24</v>
      </c>
      <c r="AR70" s="221">
        <f t="shared" si="25"/>
        <v>666</v>
      </c>
      <c r="AS70" s="221">
        <f t="shared" si="26"/>
        <v>83.25</v>
      </c>
      <c r="AT70" s="223">
        <f t="shared" si="27"/>
        <v>172</v>
      </c>
      <c r="AU70" s="275">
        <f t="shared" si="28"/>
        <v>8.6</v>
      </c>
      <c r="AV70" s="225" t="str">
        <f t="shared" si="29"/>
        <v>PASS</v>
      </c>
      <c r="AW70" s="225" t="str">
        <f t="shared" si="30"/>
        <v>FCD</v>
      </c>
      <c r="AX70" s="225" t="str">
        <f t="shared" si="31"/>
        <v>FCD</v>
      </c>
    </row>
    <row r="71" ht="15.75" customHeight="1">
      <c r="A71" s="58">
        <v>67.0</v>
      </c>
      <c r="B71" s="205" t="s">
        <v>159</v>
      </c>
      <c r="C71" s="276" t="s">
        <v>160</v>
      </c>
      <c r="D71" s="216">
        <v>50.0</v>
      </c>
      <c r="E71" s="218">
        <v>44.0</v>
      </c>
      <c r="F71" s="218">
        <f t="shared" si="1"/>
        <v>94</v>
      </c>
      <c r="G71" s="273" t="str">
        <f t="shared" si="2"/>
        <v>10</v>
      </c>
      <c r="H71" s="219">
        <f t="shared" si="3"/>
        <v>40</v>
      </c>
      <c r="I71" s="218">
        <v>50.0</v>
      </c>
      <c r="J71" s="218">
        <v>38.0</v>
      </c>
      <c r="K71" s="218">
        <f t="shared" si="4"/>
        <v>88</v>
      </c>
      <c r="L71" s="274" t="str">
        <f t="shared" si="5"/>
        <v>9</v>
      </c>
      <c r="M71" s="219">
        <f t="shared" si="6"/>
        <v>36</v>
      </c>
      <c r="N71" s="218">
        <v>50.0</v>
      </c>
      <c r="O71" s="218">
        <v>50.0</v>
      </c>
      <c r="P71" s="218">
        <f t="shared" si="7"/>
        <v>100</v>
      </c>
      <c r="Q71" s="274" t="str">
        <f t="shared" si="8"/>
        <v>10</v>
      </c>
      <c r="R71" s="219">
        <f t="shared" si="9"/>
        <v>30</v>
      </c>
      <c r="S71" s="218">
        <v>46.0</v>
      </c>
      <c r="T71" s="218">
        <v>32.0</v>
      </c>
      <c r="U71" s="218">
        <f t="shared" si="10"/>
        <v>78</v>
      </c>
      <c r="V71" s="274" t="str">
        <f t="shared" si="11"/>
        <v>8</v>
      </c>
      <c r="W71" s="219">
        <f t="shared" si="12"/>
        <v>8</v>
      </c>
      <c r="X71" s="218">
        <v>47.0</v>
      </c>
      <c r="Y71" s="218">
        <v>37.0</v>
      </c>
      <c r="Z71" s="218">
        <f t="shared" si="13"/>
        <v>84</v>
      </c>
      <c r="AA71" s="274" t="str">
        <f t="shared" si="14"/>
        <v>9</v>
      </c>
      <c r="AB71" s="219">
        <f t="shared" si="15"/>
        <v>9</v>
      </c>
      <c r="AC71" s="218">
        <v>50.0</v>
      </c>
      <c r="AD71" s="218">
        <v>41.0</v>
      </c>
      <c r="AE71" s="218">
        <f t="shared" si="16"/>
        <v>91</v>
      </c>
      <c r="AF71" s="274" t="str">
        <f t="shared" si="17"/>
        <v>10</v>
      </c>
      <c r="AG71" s="219">
        <f t="shared" si="18"/>
        <v>10</v>
      </c>
      <c r="AH71" s="218">
        <v>50.0</v>
      </c>
      <c r="AI71" s="218">
        <v>31.0</v>
      </c>
      <c r="AJ71" s="218">
        <f t="shared" si="32"/>
        <v>81</v>
      </c>
      <c r="AK71" s="274" t="str">
        <f t="shared" si="20"/>
        <v>9</v>
      </c>
      <c r="AL71" s="219">
        <f t="shared" si="21"/>
        <v>27</v>
      </c>
      <c r="AM71" s="218">
        <v>48.0</v>
      </c>
      <c r="AN71" s="218">
        <v>36.0</v>
      </c>
      <c r="AO71" s="218">
        <f t="shared" si="22"/>
        <v>84</v>
      </c>
      <c r="AP71" s="274" t="str">
        <f t="shared" si="33"/>
        <v>9</v>
      </c>
      <c r="AQ71" s="220">
        <f t="shared" si="24"/>
        <v>27</v>
      </c>
      <c r="AR71" s="234">
        <f t="shared" si="25"/>
        <v>700</v>
      </c>
      <c r="AS71" s="234">
        <f t="shared" si="26"/>
        <v>87.5</v>
      </c>
      <c r="AT71" s="223">
        <f t="shared" si="27"/>
        <v>187</v>
      </c>
      <c r="AU71" s="283">
        <f t="shared" si="28"/>
        <v>9.35</v>
      </c>
      <c r="AV71" s="237" t="str">
        <f t="shared" si="29"/>
        <v>PASS</v>
      </c>
      <c r="AW71" s="237" t="str">
        <f t="shared" si="30"/>
        <v>FCD</v>
      </c>
      <c r="AX71" s="237" t="str">
        <f t="shared" si="31"/>
        <v>FCD</v>
      </c>
    </row>
    <row r="72" ht="15.75" customHeight="1">
      <c r="A72" s="27">
        <v>68.0</v>
      </c>
      <c r="B72" s="205" t="s">
        <v>161</v>
      </c>
      <c r="C72" s="276" t="s">
        <v>162</v>
      </c>
      <c r="D72" s="216">
        <v>44.0</v>
      </c>
      <c r="E72" s="218">
        <v>50.0</v>
      </c>
      <c r="F72" s="218">
        <f t="shared" si="1"/>
        <v>94</v>
      </c>
      <c r="G72" s="273" t="str">
        <f t="shared" si="2"/>
        <v>10</v>
      </c>
      <c r="H72" s="219">
        <f t="shared" si="3"/>
        <v>40</v>
      </c>
      <c r="I72" s="218">
        <v>45.0</v>
      </c>
      <c r="J72" s="218">
        <v>31.0</v>
      </c>
      <c r="K72" s="218">
        <f t="shared" si="4"/>
        <v>76</v>
      </c>
      <c r="L72" s="274" t="str">
        <f t="shared" si="5"/>
        <v>8</v>
      </c>
      <c r="M72" s="219">
        <f t="shared" si="6"/>
        <v>32</v>
      </c>
      <c r="N72" s="218">
        <v>49.0</v>
      </c>
      <c r="O72" s="218">
        <v>40.0</v>
      </c>
      <c r="P72" s="218">
        <f t="shared" si="7"/>
        <v>89</v>
      </c>
      <c r="Q72" s="274" t="str">
        <f t="shared" si="8"/>
        <v>9</v>
      </c>
      <c r="R72" s="219">
        <f t="shared" si="9"/>
        <v>27</v>
      </c>
      <c r="S72" s="218">
        <v>42.0</v>
      </c>
      <c r="T72" s="218">
        <v>26.0</v>
      </c>
      <c r="U72" s="218">
        <f t="shared" si="10"/>
        <v>68</v>
      </c>
      <c r="V72" s="274" t="str">
        <f t="shared" si="11"/>
        <v>7</v>
      </c>
      <c r="W72" s="219">
        <f t="shared" si="12"/>
        <v>7</v>
      </c>
      <c r="X72" s="218">
        <v>44.0</v>
      </c>
      <c r="Y72" s="218">
        <v>29.0</v>
      </c>
      <c r="Z72" s="218">
        <f t="shared" si="13"/>
        <v>73</v>
      </c>
      <c r="AA72" s="274" t="str">
        <f t="shared" si="14"/>
        <v>8</v>
      </c>
      <c r="AB72" s="219">
        <f t="shared" si="15"/>
        <v>8</v>
      </c>
      <c r="AC72" s="218">
        <v>49.0</v>
      </c>
      <c r="AD72" s="218">
        <v>34.0</v>
      </c>
      <c r="AE72" s="218">
        <f t="shared" si="16"/>
        <v>83</v>
      </c>
      <c r="AF72" s="274" t="str">
        <f t="shared" si="17"/>
        <v>9</v>
      </c>
      <c r="AG72" s="219">
        <f t="shared" si="18"/>
        <v>9</v>
      </c>
      <c r="AH72" s="218">
        <v>47.0</v>
      </c>
      <c r="AI72" s="218">
        <v>29.0</v>
      </c>
      <c r="AJ72" s="218">
        <f t="shared" si="32"/>
        <v>76</v>
      </c>
      <c r="AK72" s="274" t="str">
        <f t="shared" si="20"/>
        <v>8</v>
      </c>
      <c r="AL72" s="219">
        <f t="shared" si="21"/>
        <v>24</v>
      </c>
      <c r="AM72" s="218">
        <v>45.0</v>
      </c>
      <c r="AN72" s="218">
        <v>24.0</v>
      </c>
      <c r="AO72" s="218">
        <f t="shared" si="22"/>
        <v>69</v>
      </c>
      <c r="AP72" s="274" t="str">
        <f t="shared" si="33"/>
        <v>7</v>
      </c>
      <c r="AQ72" s="220">
        <f t="shared" si="24"/>
        <v>21</v>
      </c>
      <c r="AR72" s="221">
        <f t="shared" si="25"/>
        <v>628</v>
      </c>
      <c r="AS72" s="221">
        <f t="shared" si="26"/>
        <v>78.5</v>
      </c>
      <c r="AT72" s="223">
        <f t="shared" si="27"/>
        <v>168</v>
      </c>
      <c r="AU72" s="275">
        <f t="shared" si="28"/>
        <v>8.4</v>
      </c>
      <c r="AV72" s="225" t="str">
        <f t="shared" si="29"/>
        <v>PASS</v>
      </c>
      <c r="AW72" s="225" t="str">
        <f t="shared" si="30"/>
        <v>FCD</v>
      </c>
      <c r="AX72" s="225" t="str">
        <f t="shared" si="31"/>
        <v>FCD</v>
      </c>
    </row>
    <row r="73" ht="15.75" customHeight="1">
      <c r="A73" s="27">
        <v>69.0</v>
      </c>
      <c r="B73" s="205" t="s">
        <v>163</v>
      </c>
      <c r="C73" s="276" t="s">
        <v>164</v>
      </c>
      <c r="D73" s="216">
        <v>47.0</v>
      </c>
      <c r="E73" s="218">
        <v>25.0</v>
      </c>
      <c r="F73" s="218">
        <f t="shared" si="1"/>
        <v>72</v>
      </c>
      <c r="G73" s="273" t="str">
        <f t="shared" si="2"/>
        <v>8</v>
      </c>
      <c r="H73" s="219">
        <f t="shared" si="3"/>
        <v>32</v>
      </c>
      <c r="I73" s="218">
        <v>41.0</v>
      </c>
      <c r="J73" s="218">
        <v>46.0</v>
      </c>
      <c r="K73" s="218">
        <f t="shared" si="4"/>
        <v>87</v>
      </c>
      <c r="L73" s="274" t="str">
        <f t="shared" si="5"/>
        <v>9</v>
      </c>
      <c r="M73" s="219">
        <f t="shared" si="6"/>
        <v>36</v>
      </c>
      <c r="N73" s="218">
        <v>50.0</v>
      </c>
      <c r="O73" s="218">
        <v>48.0</v>
      </c>
      <c r="P73" s="218">
        <f t="shared" si="7"/>
        <v>98</v>
      </c>
      <c r="Q73" s="274" t="str">
        <f t="shared" si="8"/>
        <v>10</v>
      </c>
      <c r="R73" s="219">
        <f t="shared" si="9"/>
        <v>30</v>
      </c>
      <c r="S73" s="218">
        <v>42.0</v>
      </c>
      <c r="T73" s="218">
        <v>25.0</v>
      </c>
      <c r="U73" s="218">
        <f t="shared" si="10"/>
        <v>67</v>
      </c>
      <c r="V73" s="274" t="str">
        <f t="shared" si="11"/>
        <v>7</v>
      </c>
      <c r="W73" s="219">
        <f t="shared" si="12"/>
        <v>7</v>
      </c>
      <c r="X73" s="218">
        <v>43.0</v>
      </c>
      <c r="Y73" s="218">
        <v>42.0</v>
      </c>
      <c r="Z73" s="218">
        <f t="shared" si="13"/>
        <v>85</v>
      </c>
      <c r="AA73" s="274" t="str">
        <f t="shared" si="14"/>
        <v>9</v>
      </c>
      <c r="AB73" s="219">
        <f t="shared" si="15"/>
        <v>9</v>
      </c>
      <c r="AC73" s="218">
        <v>47.0</v>
      </c>
      <c r="AD73" s="218">
        <v>39.0</v>
      </c>
      <c r="AE73" s="218">
        <f t="shared" si="16"/>
        <v>86</v>
      </c>
      <c r="AF73" s="274" t="str">
        <f t="shared" si="17"/>
        <v>9</v>
      </c>
      <c r="AG73" s="219">
        <f t="shared" si="18"/>
        <v>9</v>
      </c>
      <c r="AH73" s="218">
        <v>48.0</v>
      </c>
      <c r="AI73" s="218">
        <v>28.0</v>
      </c>
      <c r="AJ73" s="218">
        <f t="shared" si="32"/>
        <v>76</v>
      </c>
      <c r="AK73" s="274" t="str">
        <f t="shared" si="20"/>
        <v>8</v>
      </c>
      <c r="AL73" s="219">
        <f t="shared" si="21"/>
        <v>24</v>
      </c>
      <c r="AM73" s="218">
        <v>47.0</v>
      </c>
      <c r="AN73" s="218">
        <v>31.0</v>
      </c>
      <c r="AO73" s="218">
        <f t="shared" si="22"/>
        <v>78</v>
      </c>
      <c r="AP73" s="274" t="str">
        <f t="shared" si="33"/>
        <v>8</v>
      </c>
      <c r="AQ73" s="220">
        <f t="shared" si="24"/>
        <v>24</v>
      </c>
      <c r="AR73" s="221">
        <f t="shared" si="25"/>
        <v>649</v>
      </c>
      <c r="AS73" s="221">
        <f t="shared" si="26"/>
        <v>81.13</v>
      </c>
      <c r="AT73" s="223">
        <f t="shared" si="27"/>
        <v>171</v>
      </c>
      <c r="AU73" s="275">
        <f t="shared" si="28"/>
        <v>8.55</v>
      </c>
      <c r="AV73" s="225" t="str">
        <f t="shared" si="29"/>
        <v>PASS</v>
      </c>
      <c r="AW73" s="225" t="str">
        <f t="shared" si="30"/>
        <v>FCD</v>
      </c>
      <c r="AX73" s="225" t="str">
        <f t="shared" si="31"/>
        <v>FCD</v>
      </c>
    </row>
    <row r="74" ht="15.75" customHeight="1">
      <c r="A74" s="27">
        <v>70.0</v>
      </c>
      <c r="B74" s="205" t="s">
        <v>165</v>
      </c>
      <c r="C74" s="276" t="s">
        <v>166</v>
      </c>
      <c r="D74" s="216">
        <v>49.0</v>
      </c>
      <c r="E74" s="218">
        <v>40.0</v>
      </c>
      <c r="F74" s="218">
        <f t="shared" si="1"/>
        <v>89</v>
      </c>
      <c r="G74" s="273" t="str">
        <f t="shared" si="2"/>
        <v>9</v>
      </c>
      <c r="H74" s="219">
        <f t="shared" si="3"/>
        <v>36</v>
      </c>
      <c r="I74" s="218">
        <v>48.0</v>
      </c>
      <c r="J74" s="218">
        <v>43.0</v>
      </c>
      <c r="K74" s="218">
        <f t="shared" si="4"/>
        <v>91</v>
      </c>
      <c r="L74" s="274" t="str">
        <f t="shared" si="5"/>
        <v>10</v>
      </c>
      <c r="M74" s="219">
        <f t="shared" si="6"/>
        <v>40</v>
      </c>
      <c r="N74" s="218">
        <v>50.0</v>
      </c>
      <c r="O74" s="218">
        <v>48.0</v>
      </c>
      <c r="P74" s="218">
        <f t="shared" si="7"/>
        <v>98</v>
      </c>
      <c r="Q74" s="274" t="str">
        <f t="shared" si="8"/>
        <v>10</v>
      </c>
      <c r="R74" s="219">
        <f t="shared" si="9"/>
        <v>30</v>
      </c>
      <c r="S74" s="217">
        <v>45.0</v>
      </c>
      <c r="T74" s="218">
        <v>34.0</v>
      </c>
      <c r="U74" s="218">
        <f t="shared" si="10"/>
        <v>79</v>
      </c>
      <c r="V74" s="274" t="str">
        <f t="shared" si="11"/>
        <v>8</v>
      </c>
      <c r="W74" s="219">
        <f t="shared" si="12"/>
        <v>8</v>
      </c>
      <c r="X74" s="218">
        <v>46.0</v>
      </c>
      <c r="Y74" s="218">
        <v>35.0</v>
      </c>
      <c r="Z74" s="218">
        <f t="shared" si="13"/>
        <v>81</v>
      </c>
      <c r="AA74" s="274" t="str">
        <f t="shared" si="14"/>
        <v>9</v>
      </c>
      <c r="AB74" s="219">
        <f t="shared" si="15"/>
        <v>9</v>
      </c>
      <c r="AC74" s="218">
        <v>44.0</v>
      </c>
      <c r="AD74" s="218">
        <v>40.0</v>
      </c>
      <c r="AE74" s="218">
        <f t="shared" si="16"/>
        <v>84</v>
      </c>
      <c r="AF74" s="274" t="str">
        <f t="shared" si="17"/>
        <v>9</v>
      </c>
      <c r="AG74" s="219">
        <f t="shared" si="18"/>
        <v>9</v>
      </c>
      <c r="AH74" s="218">
        <v>49.0</v>
      </c>
      <c r="AI74" s="218">
        <v>45.0</v>
      </c>
      <c r="AJ74" s="218">
        <f t="shared" si="32"/>
        <v>94</v>
      </c>
      <c r="AK74" s="274" t="str">
        <f t="shared" si="20"/>
        <v>10</v>
      </c>
      <c r="AL74" s="219">
        <f t="shared" si="21"/>
        <v>30</v>
      </c>
      <c r="AM74" s="218">
        <v>48.0</v>
      </c>
      <c r="AN74" s="218">
        <v>43.0</v>
      </c>
      <c r="AO74" s="218">
        <f t="shared" si="22"/>
        <v>91</v>
      </c>
      <c r="AP74" s="274" t="str">
        <f t="shared" si="33"/>
        <v>10</v>
      </c>
      <c r="AQ74" s="220">
        <f t="shared" si="24"/>
        <v>30</v>
      </c>
      <c r="AR74" s="221">
        <f t="shared" si="25"/>
        <v>707</v>
      </c>
      <c r="AS74" s="221">
        <f t="shared" si="26"/>
        <v>88.38</v>
      </c>
      <c r="AT74" s="223">
        <f t="shared" si="27"/>
        <v>192</v>
      </c>
      <c r="AU74" s="275">
        <f t="shared" si="28"/>
        <v>9.6</v>
      </c>
      <c r="AV74" s="225" t="str">
        <f t="shared" si="29"/>
        <v>PASS</v>
      </c>
      <c r="AW74" s="225" t="str">
        <f t="shared" si="30"/>
        <v>FCD</v>
      </c>
      <c r="AX74" s="225" t="str">
        <f t="shared" si="31"/>
        <v>FCD</v>
      </c>
    </row>
    <row r="75" ht="15.75" customHeight="1">
      <c r="A75" s="27">
        <v>71.0</v>
      </c>
      <c r="B75" s="205" t="s">
        <v>167</v>
      </c>
      <c r="C75" s="276" t="s">
        <v>168</v>
      </c>
      <c r="D75" s="216">
        <v>42.0</v>
      </c>
      <c r="E75" s="218">
        <v>38.0</v>
      </c>
      <c r="F75" s="218">
        <f t="shared" si="1"/>
        <v>80</v>
      </c>
      <c r="G75" s="273" t="str">
        <f t="shared" si="2"/>
        <v>9</v>
      </c>
      <c r="H75" s="219">
        <f t="shared" si="3"/>
        <v>36</v>
      </c>
      <c r="I75" s="218">
        <v>42.0</v>
      </c>
      <c r="J75" s="218">
        <v>27.0</v>
      </c>
      <c r="K75" s="218">
        <f t="shared" si="4"/>
        <v>69</v>
      </c>
      <c r="L75" s="274" t="str">
        <f t="shared" si="5"/>
        <v>7</v>
      </c>
      <c r="M75" s="219">
        <f t="shared" si="6"/>
        <v>28</v>
      </c>
      <c r="N75" s="218">
        <v>47.0</v>
      </c>
      <c r="O75" s="218">
        <v>38.0</v>
      </c>
      <c r="P75" s="218">
        <f t="shared" si="7"/>
        <v>85</v>
      </c>
      <c r="Q75" s="274" t="str">
        <f t="shared" si="8"/>
        <v>9</v>
      </c>
      <c r="R75" s="219">
        <f t="shared" si="9"/>
        <v>27</v>
      </c>
      <c r="S75" s="218">
        <v>41.0</v>
      </c>
      <c r="T75" s="218">
        <v>20.0</v>
      </c>
      <c r="U75" s="218">
        <f t="shared" si="10"/>
        <v>61</v>
      </c>
      <c r="V75" s="274" t="str">
        <f t="shared" si="11"/>
        <v>7</v>
      </c>
      <c r="W75" s="219">
        <f t="shared" si="12"/>
        <v>7</v>
      </c>
      <c r="X75" s="218">
        <v>46.0</v>
      </c>
      <c r="Y75" s="218">
        <v>33.0</v>
      </c>
      <c r="Z75" s="218">
        <f t="shared" si="13"/>
        <v>79</v>
      </c>
      <c r="AA75" s="274" t="str">
        <f t="shared" si="14"/>
        <v>8</v>
      </c>
      <c r="AB75" s="219">
        <f t="shared" si="15"/>
        <v>8</v>
      </c>
      <c r="AC75" s="218">
        <v>46.0</v>
      </c>
      <c r="AD75" s="218">
        <v>37.0</v>
      </c>
      <c r="AE75" s="218">
        <f t="shared" si="16"/>
        <v>83</v>
      </c>
      <c r="AF75" s="274" t="str">
        <f t="shared" si="17"/>
        <v>9</v>
      </c>
      <c r="AG75" s="219">
        <f t="shared" si="18"/>
        <v>9</v>
      </c>
      <c r="AH75" s="218">
        <v>49.0</v>
      </c>
      <c r="AI75" s="218">
        <v>29.0</v>
      </c>
      <c r="AJ75" s="218">
        <f t="shared" si="32"/>
        <v>78</v>
      </c>
      <c r="AK75" s="274" t="str">
        <f t="shared" si="20"/>
        <v>8</v>
      </c>
      <c r="AL75" s="219">
        <f t="shared" si="21"/>
        <v>24</v>
      </c>
      <c r="AM75" s="218">
        <v>48.0</v>
      </c>
      <c r="AN75" s="218">
        <v>29.0</v>
      </c>
      <c r="AO75" s="218">
        <f t="shared" si="22"/>
        <v>77</v>
      </c>
      <c r="AP75" s="274" t="str">
        <f t="shared" si="33"/>
        <v>8</v>
      </c>
      <c r="AQ75" s="220">
        <f t="shared" si="24"/>
        <v>24</v>
      </c>
      <c r="AR75" s="221">
        <f t="shared" si="25"/>
        <v>612</v>
      </c>
      <c r="AS75" s="221">
        <f t="shared" si="26"/>
        <v>76.5</v>
      </c>
      <c r="AT75" s="223">
        <f t="shared" si="27"/>
        <v>163</v>
      </c>
      <c r="AU75" s="275">
        <f t="shared" si="28"/>
        <v>8.15</v>
      </c>
      <c r="AV75" s="225" t="str">
        <f t="shared" si="29"/>
        <v>PASS</v>
      </c>
      <c r="AW75" s="225" t="str">
        <f t="shared" si="30"/>
        <v>FCD</v>
      </c>
      <c r="AX75" s="225" t="str">
        <f t="shared" si="31"/>
        <v>FCD</v>
      </c>
    </row>
    <row r="76" ht="15.75" customHeight="1">
      <c r="A76" s="27">
        <v>72.0</v>
      </c>
      <c r="B76" s="205" t="s">
        <v>169</v>
      </c>
      <c r="C76" s="276" t="s">
        <v>170</v>
      </c>
      <c r="D76" s="216">
        <v>37.0</v>
      </c>
      <c r="E76" s="218">
        <v>23.0</v>
      </c>
      <c r="F76" s="218">
        <f t="shared" si="1"/>
        <v>60</v>
      </c>
      <c r="G76" s="273" t="str">
        <f t="shared" si="2"/>
        <v>7</v>
      </c>
      <c r="H76" s="219">
        <f t="shared" si="3"/>
        <v>28</v>
      </c>
      <c r="I76" s="218">
        <v>37.0</v>
      </c>
      <c r="J76" s="218">
        <v>23.0</v>
      </c>
      <c r="K76" s="218">
        <f t="shared" si="4"/>
        <v>60</v>
      </c>
      <c r="L76" s="274" t="str">
        <f t="shared" si="5"/>
        <v>7</v>
      </c>
      <c r="M76" s="219">
        <f t="shared" si="6"/>
        <v>28</v>
      </c>
      <c r="N76" s="218">
        <v>45.0</v>
      </c>
      <c r="O76" s="218">
        <v>48.0</v>
      </c>
      <c r="P76" s="218">
        <f t="shared" si="7"/>
        <v>93</v>
      </c>
      <c r="Q76" s="274" t="str">
        <f t="shared" si="8"/>
        <v>10</v>
      </c>
      <c r="R76" s="219">
        <f t="shared" si="9"/>
        <v>30</v>
      </c>
      <c r="S76" s="218">
        <v>38.0</v>
      </c>
      <c r="T76" s="218">
        <v>24.0</v>
      </c>
      <c r="U76" s="218">
        <f t="shared" si="10"/>
        <v>62</v>
      </c>
      <c r="V76" s="274" t="str">
        <f t="shared" si="11"/>
        <v>7</v>
      </c>
      <c r="W76" s="219">
        <f t="shared" si="12"/>
        <v>7</v>
      </c>
      <c r="X76" s="218">
        <v>42.0</v>
      </c>
      <c r="Y76" s="218">
        <v>34.0</v>
      </c>
      <c r="Z76" s="218">
        <f t="shared" si="13"/>
        <v>76</v>
      </c>
      <c r="AA76" s="274" t="str">
        <f t="shared" si="14"/>
        <v>8</v>
      </c>
      <c r="AB76" s="219">
        <f t="shared" si="15"/>
        <v>8</v>
      </c>
      <c r="AC76" s="218">
        <v>46.0</v>
      </c>
      <c r="AD76" s="218">
        <v>41.0</v>
      </c>
      <c r="AE76" s="218">
        <f t="shared" si="16"/>
        <v>87</v>
      </c>
      <c r="AF76" s="274" t="str">
        <f t="shared" si="17"/>
        <v>9</v>
      </c>
      <c r="AG76" s="219">
        <f t="shared" si="18"/>
        <v>9</v>
      </c>
      <c r="AH76" s="218">
        <v>42.0</v>
      </c>
      <c r="AI76" s="218">
        <v>18.0</v>
      </c>
      <c r="AJ76" s="218">
        <f t="shared" si="32"/>
        <v>60</v>
      </c>
      <c r="AK76" s="274" t="str">
        <f t="shared" si="20"/>
        <v>7</v>
      </c>
      <c r="AL76" s="219">
        <f t="shared" si="21"/>
        <v>21</v>
      </c>
      <c r="AM76" s="218">
        <v>42.0</v>
      </c>
      <c r="AN76" s="218">
        <v>31.0</v>
      </c>
      <c r="AO76" s="218">
        <f t="shared" si="22"/>
        <v>73</v>
      </c>
      <c r="AP76" s="274" t="str">
        <f t="shared" si="33"/>
        <v>8</v>
      </c>
      <c r="AQ76" s="220">
        <f t="shared" si="24"/>
        <v>24</v>
      </c>
      <c r="AR76" s="221">
        <f t="shared" si="25"/>
        <v>571</v>
      </c>
      <c r="AS76" s="221">
        <f t="shared" si="26"/>
        <v>71.38</v>
      </c>
      <c r="AT76" s="223">
        <f t="shared" si="27"/>
        <v>155</v>
      </c>
      <c r="AU76" s="275">
        <f t="shared" si="28"/>
        <v>7.75</v>
      </c>
      <c r="AV76" s="225" t="str">
        <f t="shared" si="29"/>
        <v>PASS</v>
      </c>
      <c r="AW76" s="225" t="str">
        <f t="shared" si="30"/>
        <v>FCD</v>
      </c>
      <c r="AX76" s="225" t="str">
        <f t="shared" si="31"/>
        <v>FCD</v>
      </c>
    </row>
    <row r="77" ht="15.75" customHeight="1">
      <c r="A77" s="27">
        <v>73.0</v>
      </c>
      <c r="B77" s="205" t="s">
        <v>171</v>
      </c>
      <c r="C77" s="276" t="s">
        <v>172</v>
      </c>
      <c r="D77" s="216">
        <v>49.0</v>
      </c>
      <c r="E77" s="218">
        <v>38.0</v>
      </c>
      <c r="F77" s="218">
        <f t="shared" si="1"/>
        <v>87</v>
      </c>
      <c r="G77" s="273" t="str">
        <f t="shared" si="2"/>
        <v>9</v>
      </c>
      <c r="H77" s="219">
        <f t="shared" si="3"/>
        <v>36</v>
      </c>
      <c r="I77" s="218">
        <v>49.0</v>
      </c>
      <c r="J77" s="218">
        <v>39.0</v>
      </c>
      <c r="K77" s="218">
        <f t="shared" si="4"/>
        <v>88</v>
      </c>
      <c r="L77" s="274" t="str">
        <f t="shared" si="5"/>
        <v>9</v>
      </c>
      <c r="M77" s="219">
        <f t="shared" si="6"/>
        <v>36</v>
      </c>
      <c r="N77" s="218">
        <v>50.0</v>
      </c>
      <c r="O77" s="218">
        <v>46.0</v>
      </c>
      <c r="P77" s="218">
        <f t="shared" si="7"/>
        <v>96</v>
      </c>
      <c r="Q77" s="274" t="str">
        <f t="shared" si="8"/>
        <v>10</v>
      </c>
      <c r="R77" s="219">
        <f t="shared" si="9"/>
        <v>30</v>
      </c>
      <c r="S77" s="218">
        <v>45.0</v>
      </c>
      <c r="T77" s="218">
        <v>32.0</v>
      </c>
      <c r="U77" s="218">
        <f t="shared" si="10"/>
        <v>77</v>
      </c>
      <c r="V77" s="274" t="str">
        <f t="shared" si="11"/>
        <v>8</v>
      </c>
      <c r="W77" s="219">
        <f t="shared" si="12"/>
        <v>8</v>
      </c>
      <c r="X77" s="218">
        <v>48.0</v>
      </c>
      <c r="Y77" s="218">
        <v>35.0</v>
      </c>
      <c r="Z77" s="218">
        <f t="shared" si="13"/>
        <v>83</v>
      </c>
      <c r="AA77" s="274" t="str">
        <f t="shared" si="14"/>
        <v>9</v>
      </c>
      <c r="AB77" s="219">
        <f t="shared" si="15"/>
        <v>9</v>
      </c>
      <c r="AC77" s="218">
        <v>46.0</v>
      </c>
      <c r="AD77" s="218">
        <v>37.0</v>
      </c>
      <c r="AE77" s="218">
        <f t="shared" si="16"/>
        <v>83</v>
      </c>
      <c r="AF77" s="274" t="str">
        <f t="shared" si="17"/>
        <v>9</v>
      </c>
      <c r="AG77" s="219">
        <f t="shared" si="18"/>
        <v>9</v>
      </c>
      <c r="AH77" s="218">
        <v>50.0</v>
      </c>
      <c r="AI77" s="218">
        <v>33.0</v>
      </c>
      <c r="AJ77" s="218">
        <f t="shared" si="32"/>
        <v>83</v>
      </c>
      <c r="AK77" s="274" t="str">
        <f t="shared" si="20"/>
        <v>9</v>
      </c>
      <c r="AL77" s="219">
        <f t="shared" si="21"/>
        <v>27</v>
      </c>
      <c r="AM77" s="218">
        <v>48.0</v>
      </c>
      <c r="AN77" s="218">
        <v>40.0</v>
      </c>
      <c r="AO77" s="218">
        <f t="shared" si="22"/>
        <v>88</v>
      </c>
      <c r="AP77" s="274" t="str">
        <f t="shared" si="33"/>
        <v>9</v>
      </c>
      <c r="AQ77" s="220">
        <f t="shared" si="24"/>
        <v>27</v>
      </c>
      <c r="AR77" s="221">
        <f t="shared" si="25"/>
        <v>685</v>
      </c>
      <c r="AS77" s="221">
        <f t="shared" si="26"/>
        <v>85.63</v>
      </c>
      <c r="AT77" s="223">
        <f t="shared" si="27"/>
        <v>182</v>
      </c>
      <c r="AU77" s="275">
        <f t="shared" si="28"/>
        <v>9.1</v>
      </c>
      <c r="AV77" s="225" t="str">
        <f t="shared" si="29"/>
        <v>PASS</v>
      </c>
      <c r="AW77" s="225" t="str">
        <f t="shared" si="30"/>
        <v>FCD</v>
      </c>
      <c r="AX77" s="225" t="str">
        <f t="shared" si="31"/>
        <v>FCD</v>
      </c>
    </row>
    <row r="78" ht="15.75" customHeight="1">
      <c r="A78" s="27">
        <v>74.0</v>
      </c>
      <c r="B78" s="205" t="s">
        <v>173</v>
      </c>
      <c r="C78" s="276" t="s">
        <v>174</v>
      </c>
      <c r="D78" s="216">
        <v>49.0</v>
      </c>
      <c r="E78" s="218">
        <v>38.0</v>
      </c>
      <c r="F78" s="218">
        <f t="shared" si="1"/>
        <v>87</v>
      </c>
      <c r="G78" s="273" t="str">
        <f t="shared" si="2"/>
        <v>9</v>
      </c>
      <c r="H78" s="219">
        <f t="shared" si="3"/>
        <v>36</v>
      </c>
      <c r="I78" s="218">
        <v>37.0</v>
      </c>
      <c r="J78" s="218">
        <v>38.0</v>
      </c>
      <c r="K78" s="218">
        <f t="shared" si="4"/>
        <v>75</v>
      </c>
      <c r="L78" s="274" t="str">
        <f t="shared" si="5"/>
        <v>8</v>
      </c>
      <c r="M78" s="219">
        <f t="shared" si="6"/>
        <v>32</v>
      </c>
      <c r="N78" s="218">
        <v>50.0</v>
      </c>
      <c r="O78" s="218">
        <v>42.0</v>
      </c>
      <c r="P78" s="218">
        <f t="shared" si="7"/>
        <v>92</v>
      </c>
      <c r="Q78" s="274" t="str">
        <f t="shared" si="8"/>
        <v>10</v>
      </c>
      <c r="R78" s="219">
        <f t="shared" si="9"/>
        <v>30</v>
      </c>
      <c r="S78" s="218">
        <v>43.0</v>
      </c>
      <c r="T78" s="218">
        <v>29.0</v>
      </c>
      <c r="U78" s="218">
        <f t="shared" si="10"/>
        <v>72</v>
      </c>
      <c r="V78" s="274" t="str">
        <f t="shared" si="11"/>
        <v>8</v>
      </c>
      <c r="W78" s="219">
        <f t="shared" si="12"/>
        <v>8</v>
      </c>
      <c r="X78" s="218">
        <v>43.0</v>
      </c>
      <c r="Y78" s="218">
        <v>38.0</v>
      </c>
      <c r="Z78" s="218">
        <f t="shared" si="13"/>
        <v>81</v>
      </c>
      <c r="AA78" s="274" t="str">
        <f t="shared" si="14"/>
        <v>9</v>
      </c>
      <c r="AB78" s="219">
        <f t="shared" si="15"/>
        <v>9</v>
      </c>
      <c r="AC78" s="218">
        <v>47.0</v>
      </c>
      <c r="AD78" s="218">
        <v>39.0</v>
      </c>
      <c r="AE78" s="218">
        <f t="shared" si="16"/>
        <v>86</v>
      </c>
      <c r="AF78" s="274" t="str">
        <f t="shared" si="17"/>
        <v>9</v>
      </c>
      <c r="AG78" s="219">
        <f t="shared" si="18"/>
        <v>9</v>
      </c>
      <c r="AH78" s="218">
        <v>46.0</v>
      </c>
      <c r="AI78" s="218">
        <v>24.0</v>
      </c>
      <c r="AJ78" s="218">
        <f t="shared" si="32"/>
        <v>70</v>
      </c>
      <c r="AK78" s="274" t="str">
        <f t="shared" si="20"/>
        <v>8</v>
      </c>
      <c r="AL78" s="219">
        <f t="shared" si="21"/>
        <v>24</v>
      </c>
      <c r="AM78" s="218">
        <v>44.0</v>
      </c>
      <c r="AN78" s="218">
        <v>26.0</v>
      </c>
      <c r="AO78" s="218">
        <f t="shared" si="22"/>
        <v>70</v>
      </c>
      <c r="AP78" s="274" t="str">
        <f t="shared" si="33"/>
        <v>8</v>
      </c>
      <c r="AQ78" s="220">
        <f t="shared" si="24"/>
        <v>24</v>
      </c>
      <c r="AR78" s="221">
        <f t="shared" si="25"/>
        <v>633</v>
      </c>
      <c r="AS78" s="221">
        <f t="shared" si="26"/>
        <v>79.13</v>
      </c>
      <c r="AT78" s="223">
        <f t="shared" si="27"/>
        <v>172</v>
      </c>
      <c r="AU78" s="275">
        <f t="shared" si="28"/>
        <v>8.6</v>
      </c>
      <c r="AV78" s="225" t="str">
        <f t="shared" si="29"/>
        <v>PASS</v>
      </c>
      <c r="AW78" s="225" t="str">
        <f t="shared" si="30"/>
        <v>FCD</v>
      </c>
      <c r="AX78" s="225" t="str">
        <f t="shared" si="31"/>
        <v>FCD</v>
      </c>
    </row>
    <row r="79" ht="15.75" customHeight="1">
      <c r="A79" s="27">
        <v>75.0</v>
      </c>
      <c r="B79" s="205" t="s">
        <v>175</v>
      </c>
      <c r="C79" s="276" t="s">
        <v>176</v>
      </c>
      <c r="D79" s="216">
        <v>48.0</v>
      </c>
      <c r="E79" s="218">
        <v>39.0</v>
      </c>
      <c r="F79" s="218">
        <f t="shared" si="1"/>
        <v>87</v>
      </c>
      <c r="G79" s="273" t="str">
        <f t="shared" si="2"/>
        <v>9</v>
      </c>
      <c r="H79" s="219">
        <f t="shared" si="3"/>
        <v>36</v>
      </c>
      <c r="I79" s="218">
        <v>48.0</v>
      </c>
      <c r="J79" s="218">
        <v>36.0</v>
      </c>
      <c r="K79" s="218">
        <f t="shared" si="4"/>
        <v>84</v>
      </c>
      <c r="L79" s="274" t="str">
        <f t="shared" si="5"/>
        <v>9</v>
      </c>
      <c r="M79" s="219">
        <f t="shared" si="6"/>
        <v>36</v>
      </c>
      <c r="N79" s="218">
        <v>50.0</v>
      </c>
      <c r="O79" s="218">
        <v>50.0</v>
      </c>
      <c r="P79" s="218">
        <f t="shared" si="7"/>
        <v>100</v>
      </c>
      <c r="Q79" s="274" t="str">
        <f t="shared" si="8"/>
        <v>10</v>
      </c>
      <c r="R79" s="219">
        <f t="shared" si="9"/>
        <v>30</v>
      </c>
      <c r="S79" s="218">
        <v>49.0</v>
      </c>
      <c r="T79" s="218">
        <v>24.0</v>
      </c>
      <c r="U79" s="218">
        <f t="shared" si="10"/>
        <v>73</v>
      </c>
      <c r="V79" s="274" t="str">
        <f t="shared" si="11"/>
        <v>8</v>
      </c>
      <c r="W79" s="219">
        <f t="shared" si="12"/>
        <v>8</v>
      </c>
      <c r="X79" s="218">
        <v>47.0</v>
      </c>
      <c r="Y79" s="218">
        <v>32.0</v>
      </c>
      <c r="Z79" s="218">
        <f t="shared" si="13"/>
        <v>79</v>
      </c>
      <c r="AA79" s="274" t="str">
        <f t="shared" si="14"/>
        <v>8</v>
      </c>
      <c r="AB79" s="219">
        <f t="shared" si="15"/>
        <v>8</v>
      </c>
      <c r="AC79" s="218">
        <v>48.0</v>
      </c>
      <c r="AD79" s="218">
        <v>40.0</v>
      </c>
      <c r="AE79" s="218">
        <f t="shared" si="16"/>
        <v>88</v>
      </c>
      <c r="AF79" s="274" t="str">
        <f t="shared" si="17"/>
        <v>9</v>
      </c>
      <c r="AG79" s="219">
        <f t="shared" si="18"/>
        <v>9</v>
      </c>
      <c r="AH79" s="218">
        <v>50.0</v>
      </c>
      <c r="AI79" s="218">
        <v>30.0</v>
      </c>
      <c r="AJ79" s="218">
        <f t="shared" si="32"/>
        <v>80</v>
      </c>
      <c r="AK79" s="274" t="str">
        <f t="shared" si="20"/>
        <v>9</v>
      </c>
      <c r="AL79" s="219">
        <f t="shared" si="21"/>
        <v>27</v>
      </c>
      <c r="AM79" s="218">
        <v>50.0</v>
      </c>
      <c r="AN79" s="218">
        <v>43.0</v>
      </c>
      <c r="AO79" s="218">
        <f t="shared" si="22"/>
        <v>93</v>
      </c>
      <c r="AP79" s="274" t="str">
        <f t="shared" si="33"/>
        <v>10</v>
      </c>
      <c r="AQ79" s="220">
        <f t="shared" si="24"/>
        <v>30</v>
      </c>
      <c r="AR79" s="221">
        <f t="shared" si="25"/>
        <v>684</v>
      </c>
      <c r="AS79" s="221">
        <f t="shared" si="26"/>
        <v>85.5</v>
      </c>
      <c r="AT79" s="223">
        <f t="shared" si="27"/>
        <v>184</v>
      </c>
      <c r="AU79" s="275">
        <f t="shared" si="28"/>
        <v>9.2</v>
      </c>
      <c r="AV79" s="225" t="str">
        <f t="shared" si="29"/>
        <v>PASS</v>
      </c>
      <c r="AW79" s="225" t="str">
        <f t="shared" si="30"/>
        <v>FCD</v>
      </c>
      <c r="AX79" s="225" t="str">
        <f t="shared" si="31"/>
        <v>FCD</v>
      </c>
    </row>
    <row r="80" ht="15.75" customHeight="1">
      <c r="A80" s="27">
        <v>76.0</v>
      </c>
      <c r="B80" s="205" t="s">
        <v>177</v>
      </c>
      <c r="C80" s="276" t="s">
        <v>178</v>
      </c>
      <c r="D80" s="216">
        <v>50.0</v>
      </c>
      <c r="E80" s="218">
        <v>39.0</v>
      </c>
      <c r="F80" s="218">
        <f t="shared" si="1"/>
        <v>89</v>
      </c>
      <c r="G80" s="273" t="str">
        <f t="shared" si="2"/>
        <v>9</v>
      </c>
      <c r="H80" s="219">
        <f t="shared" si="3"/>
        <v>36</v>
      </c>
      <c r="I80" s="218">
        <v>47.0</v>
      </c>
      <c r="J80" s="218">
        <v>38.0</v>
      </c>
      <c r="K80" s="218">
        <f t="shared" si="4"/>
        <v>85</v>
      </c>
      <c r="L80" s="274" t="str">
        <f t="shared" si="5"/>
        <v>9</v>
      </c>
      <c r="M80" s="219">
        <f t="shared" si="6"/>
        <v>36</v>
      </c>
      <c r="N80" s="218">
        <v>46.0</v>
      </c>
      <c r="O80" s="218">
        <v>50.0</v>
      </c>
      <c r="P80" s="218">
        <f t="shared" si="7"/>
        <v>96</v>
      </c>
      <c r="Q80" s="274" t="str">
        <f t="shared" si="8"/>
        <v>10</v>
      </c>
      <c r="R80" s="219">
        <f t="shared" si="9"/>
        <v>30</v>
      </c>
      <c r="S80" s="218">
        <v>47.0</v>
      </c>
      <c r="T80" s="218">
        <v>30.0</v>
      </c>
      <c r="U80" s="218">
        <f t="shared" si="10"/>
        <v>77</v>
      </c>
      <c r="V80" s="274" t="str">
        <f t="shared" si="11"/>
        <v>8</v>
      </c>
      <c r="W80" s="219">
        <f t="shared" si="12"/>
        <v>8</v>
      </c>
      <c r="X80" s="218">
        <v>46.0</v>
      </c>
      <c r="Y80" s="218">
        <v>38.0</v>
      </c>
      <c r="Z80" s="218">
        <f t="shared" si="13"/>
        <v>84</v>
      </c>
      <c r="AA80" s="274" t="str">
        <f t="shared" si="14"/>
        <v>9</v>
      </c>
      <c r="AB80" s="219">
        <f t="shared" si="15"/>
        <v>9</v>
      </c>
      <c r="AC80" s="218">
        <v>45.0</v>
      </c>
      <c r="AD80" s="218">
        <v>43.0</v>
      </c>
      <c r="AE80" s="218">
        <f t="shared" si="16"/>
        <v>88</v>
      </c>
      <c r="AF80" s="274" t="str">
        <f t="shared" si="17"/>
        <v>9</v>
      </c>
      <c r="AG80" s="219">
        <f t="shared" si="18"/>
        <v>9</v>
      </c>
      <c r="AH80" s="218">
        <v>49.0</v>
      </c>
      <c r="AI80" s="218">
        <v>40.0</v>
      </c>
      <c r="AJ80" s="218">
        <f t="shared" si="32"/>
        <v>89</v>
      </c>
      <c r="AK80" s="274" t="str">
        <f t="shared" si="20"/>
        <v>9</v>
      </c>
      <c r="AL80" s="219">
        <f t="shared" si="21"/>
        <v>27</v>
      </c>
      <c r="AM80" s="218">
        <v>45.0</v>
      </c>
      <c r="AN80" s="218">
        <v>44.0</v>
      </c>
      <c r="AO80" s="218">
        <f t="shared" si="22"/>
        <v>89</v>
      </c>
      <c r="AP80" s="274" t="str">
        <f t="shared" si="33"/>
        <v>9</v>
      </c>
      <c r="AQ80" s="220">
        <f t="shared" si="24"/>
        <v>27</v>
      </c>
      <c r="AR80" s="221">
        <f t="shared" si="25"/>
        <v>697</v>
      </c>
      <c r="AS80" s="221">
        <f t="shared" si="26"/>
        <v>87.13</v>
      </c>
      <c r="AT80" s="223">
        <f t="shared" si="27"/>
        <v>182</v>
      </c>
      <c r="AU80" s="275">
        <f t="shared" si="28"/>
        <v>9.1</v>
      </c>
      <c r="AV80" s="225" t="str">
        <f t="shared" si="29"/>
        <v>PASS</v>
      </c>
      <c r="AW80" s="225" t="str">
        <f t="shared" si="30"/>
        <v>FCD</v>
      </c>
      <c r="AX80" s="225" t="str">
        <f t="shared" si="31"/>
        <v>FCD</v>
      </c>
    </row>
    <row r="81" ht="15.75" customHeight="1">
      <c r="A81" s="27">
        <v>77.0</v>
      </c>
      <c r="B81" s="205" t="s">
        <v>179</v>
      </c>
      <c r="C81" s="276" t="s">
        <v>180</v>
      </c>
      <c r="D81" s="216">
        <v>44.0</v>
      </c>
      <c r="E81" s="218">
        <v>39.0</v>
      </c>
      <c r="F81" s="218">
        <f t="shared" si="1"/>
        <v>83</v>
      </c>
      <c r="G81" s="273" t="str">
        <f t="shared" si="2"/>
        <v>9</v>
      </c>
      <c r="H81" s="219">
        <f t="shared" si="3"/>
        <v>36</v>
      </c>
      <c r="I81" s="218">
        <v>44.0</v>
      </c>
      <c r="J81" s="218">
        <v>29.0</v>
      </c>
      <c r="K81" s="218">
        <f t="shared" si="4"/>
        <v>73</v>
      </c>
      <c r="L81" s="274" t="str">
        <f t="shared" si="5"/>
        <v>8</v>
      </c>
      <c r="M81" s="219">
        <f t="shared" si="6"/>
        <v>32</v>
      </c>
      <c r="N81" s="218">
        <v>50.0</v>
      </c>
      <c r="O81" s="218">
        <v>46.0</v>
      </c>
      <c r="P81" s="218">
        <f t="shared" si="7"/>
        <v>96</v>
      </c>
      <c r="Q81" s="274" t="str">
        <f t="shared" si="8"/>
        <v>10</v>
      </c>
      <c r="R81" s="219">
        <f t="shared" si="9"/>
        <v>30</v>
      </c>
      <c r="S81" s="218">
        <v>42.0</v>
      </c>
      <c r="T81" s="218">
        <v>23.0</v>
      </c>
      <c r="U81" s="218">
        <f t="shared" si="10"/>
        <v>65</v>
      </c>
      <c r="V81" s="274" t="str">
        <f t="shared" si="11"/>
        <v>7</v>
      </c>
      <c r="W81" s="219">
        <f t="shared" si="12"/>
        <v>7</v>
      </c>
      <c r="X81" s="218">
        <v>45.0</v>
      </c>
      <c r="Y81" s="218">
        <v>37.0</v>
      </c>
      <c r="Z81" s="218">
        <f t="shared" si="13"/>
        <v>82</v>
      </c>
      <c r="AA81" s="274" t="str">
        <f t="shared" si="14"/>
        <v>9</v>
      </c>
      <c r="AB81" s="219">
        <f t="shared" si="15"/>
        <v>9</v>
      </c>
      <c r="AC81" s="218">
        <v>45.0</v>
      </c>
      <c r="AD81" s="218">
        <v>39.0</v>
      </c>
      <c r="AE81" s="218">
        <f t="shared" si="16"/>
        <v>84</v>
      </c>
      <c r="AF81" s="274" t="str">
        <f t="shared" si="17"/>
        <v>9</v>
      </c>
      <c r="AG81" s="219">
        <f t="shared" si="18"/>
        <v>9</v>
      </c>
      <c r="AH81" s="218">
        <v>44.0</v>
      </c>
      <c r="AI81" s="218">
        <v>31.0</v>
      </c>
      <c r="AJ81" s="218">
        <f t="shared" si="32"/>
        <v>75</v>
      </c>
      <c r="AK81" s="274" t="str">
        <f t="shared" si="20"/>
        <v>8</v>
      </c>
      <c r="AL81" s="219">
        <f t="shared" si="21"/>
        <v>24</v>
      </c>
      <c r="AM81" s="218">
        <v>48.0</v>
      </c>
      <c r="AN81" s="218">
        <v>37.0</v>
      </c>
      <c r="AO81" s="218">
        <f t="shared" si="22"/>
        <v>85</v>
      </c>
      <c r="AP81" s="274" t="str">
        <f t="shared" si="33"/>
        <v>9</v>
      </c>
      <c r="AQ81" s="220">
        <f t="shared" si="24"/>
        <v>27</v>
      </c>
      <c r="AR81" s="221">
        <f t="shared" si="25"/>
        <v>643</v>
      </c>
      <c r="AS81" s="221">
        <f t="shared" si="26"/>
        <v>80.38</v>
      </c>
      <c r="AT81" s="223">
        <f t="shared" si="27"/>
        <v>174</v>
      </c>
      <c r="AU81" s="275">
        <f t="shared" si="28"/>
        <v>8.7</v>
      </c>
      <c r="AV81" s="225" t="str">
        <f t="shared" si="29"/>
        <v>PASS</v>
      </c>
      <c r="AW81" s="225" t="str">
        <f t="shared" si="30"/>
        <v>FCD</v>
      </c>
      <c r="AX81" s="225" t="str">
        <f t="shared" si="31"/>
        <v>FCD</v>
      </c>
    </row>
    <row r="82" ht="15.75" customHeight="1">
      <c r="A82" s="27">
        <v>78.0</v>
      </c>
      <c r="B82" s="205" t="s">
        <v>181</v>
      </c>
      <c r="C82" s="276" t="s">
        <v>182</v>
      </c>
      <c r="D82" s="216">
        <v>49.0</v>
      </c>
      <c r="E82" s="218">
        <v>49.0</v>
      </c>
      <c r="F82" s="218">
        <f t="shared" si="1"/>
        <v>98</v>
      </c>
      <c r="G82" s="273" t="str">
        <f t="shared" si="2"/>
        <v>10</v>
      </c>
      <c r="H82" s="219">
        <f t="shared" si="3"/>
        <v>40</v>
      </c>
      <c r="I82" s="218">
        <v>46.0</v>
      </c>
      <c r="J82" s="218">
        <v>31.0</v>
      </c>
      <c r="K82" s="218">
        <f t="shared" si="4"/>
        <v>77</v>
      </c>
      <c r="L82" s="274" t="str">
        <f t="shared" si="5"/>
        <v>8</v>
      </c>
      <c r="M82" s="219">
        <f t="shared" si="6"/>
        <v>32</v>
      </c>
      <c r="N82" s="218">
        <v>50.0</v>
      </c>
      <c r="O82" s="218">
        <v>46.0</v>
      </c>
      <c r="P82" s="218">
        <f t="shared" si="7"/>
        <v>96</v>
      </c>
      <c r="Q82" s="274" t="str">
        <f t="shared" si="8"/>
        <v>10</v>
      </c>
      <c r="R82" s="219">
        <f t="shared" si="9"/>
        <v>30</v>
      </c>
      <c r="S82" s="218">
        <v>41.0</v>
      </c>
      <c r="T82" s="218">
        <v>27.0</v>
      </c>
      <c r="U82" s="218">
        <f t="shared" si="10"/>
        <v>68</v>
      </c>
      <c r="V82" s="274" t="str">
        <f t="shared" si="11"/>
        <v>7</v>
      </c>
      <c r="W82" s="219">
        <f t="shared" si="12"/>
        <v>7</v>
      </c>
      <c r="X82" s="218">
        <v>46.0</v>
      </c>
      <c r="Y82" s="218">
        <v>44.0</v>
      </c>
      <c r="Z82" s="218">
        <f t="shared" si="13"/>
        <v>90</v>
      </c>
      <c r="AA82" s="274" t="str">
        <f t="shared" si="14"/>
        <v>10</v>
      </c>
      <c r="AB82" s="219">
        <f t="shared" si="15"/>
        <v>10</v>
      </c>
      <c r="AC82" s="218">
        <v>49.0</v>
      </c>
      <c r="AD82" s="218">
        <v>41.0</v>
      </c>
      <c r="AE82" s="218">
        <f t="shared" si="16"/>
        <v>90</v>
      </c>
      <c r="AF82" s="274" t="str">
        <f t="shared" si="17"/>
        <v>10</v>
      </c>
      <c r="AG82" s="219">
        <f t="shared" si="18"/>
        <v>10</v>
      </c>
      <c r="AH82" s="218">
        <v>48.0</v>
      </c>
      <c r="AI82" s="218">
        <v>30.0</v>
      </c>
      <c r="AJ82" s="218">
        <f t="shared" si="32"/>
        <v>78</v>
      </c>
      <c r="AK82" s="274" t="str">
        <f t="shared" si="20"/>
        <v>8</v>
      </c>
      <c r="AL82" s="219">
        <f t="shared" si="21"/>
        <v>24</v>
      </c>
      <c r="AM82" s="218">
        <v>43.0</v>
      </c>
      <c r="AN82" s="218">
        <v>33.0</v>
      </c>
      <c r="AO82" s="218">
        <f t="shared" si="22"/>
        <v>76</v>
      </c>
      <c r="AP82" s="274" t="str">
        <f t="shared" si="33"/>
        <v>8</v>
      </c>
      <c r="AQ82" s="220">
        <f t="shared" si="24"/>
        <v>24</v>
      </c>
      <c r="AR82" s="221">
        <f t="shared" si="25"/>
        <v>673</v>
      </c>
      <c r="AS82" s="221">
        <f t="shared" si="26"/>
        <v>84.13</v>
      </c>
      <c r="AT82" s="223">
        <f t="shared" si="27"/>
        <v>177</v>
      </c>
      <c r="AU82" s="275">
        <f t="shared" si="28"/>
        <v>8.85</v>
      </c>
      <c r="AV82" s="225" t="str">
        <f t="shared" si="29"/>
        <v>PASS</v>
      </c>
      <c r="AW82" s="225" t="str">
        <f t="shared" si="30"/>
        <v>FCD</v>
      </c>
      <c r="AX82" s="225" t="str">
        <f t="shared" si="31"/>
        <v>FCD</v>
      </c>
    </row>
    <row r="83" ht="15.75" customHeight="1">
      <c r="A83" s="27">
        <v>79.0</v>
      </c>
      <c r="B83" s="205" t="s">
        <v>183</v>
      </c>
      <c r="C83" s="276" t="s">
        <v>184</v>
      </c>
      <c r="D83" s="216">
        <v>43.0</v>
      </c>
      <c r="E83" s="218">
        <v>19.0</v>
      </c>
      <c r="F83" s="218">
        <f t="shared" si="1"/>
        <v>62</v>
      </c>
      <c r="G83" s="273" t="str">
        <f t="shared" si="2"/>
        <v>7</v>
      </c>
      <c r="H83" s="219">
        <f t="shared" si="3"/>
        <v>28</v>
      </c>
      <c r="I83" s="218">
        <v>44.0</v>
      </c>
      <c r="J83" s="218">
        <v>29.0</v>
      </c>
      <c r="K83" s="218">
        <f t="shared" si="4"/>
        <v>73</v>
      </c>
      <c r="L83" s="274" t="str">
        <f t="shared" si="5"/>
        <v>8</v>
      </c>
      <c r="M83" s="219">
        <f t="shared" si="6"/>
        <v>32</v>
      </c>
      <c r="N83" s="218">
        <v>50.0</v>
      </c>
      <c r="O83" s="218">
        <v>39.0</v>
      </c>
      <c r="P83" s="218">
        <f t="shared" si="7"/>
        <v>89</v>
      </c>
      <c r="Q83" s="274" t="str">
        <f t="shared" si="8"/>
        <v>9</v>
      </c>
      <c r="R83" s="219">
        <f t="shared" si="9"/>
        <v>27</v>
      </c>
      <c r="S83" s="218">
        <v>44.0</v>
      </c>
      <c r="T83" s="218">
        <v>24.0</v>
      </c>
      <c r="U83" s="218">
        <f t="shared" si="10"/>
        <v>68</v>
      </c>
      <c r="V83" s="274" t="str">
        <f t="shared" si="11"/>
        <v>7</v>
      </c>
      <c r="W83" s="219">
        <f t="shared" si="12"/>
        <v>7</v>
      </c>
      <c r="X83" s="218">
        <v>44.0</v>
      </c>
      <c r="Y83" s="218">
        <v>35.0</v>
      </c>
      <c r="Z83" s="218">
        <f t="shared" si="13"/>
        <v>79</v>
      </c>
      <c r="AA83" s="274" t="str">
        <f t="shared" si="14"/>
        <v>8</v>
      </c>
      <c r="AB83" s="219">
        <f t="shared" si="15"/>
        <v>8</v>
      </c>
      <c r="AC83" s="218">
        <v>45.0</v>
      </c>
      <c r="AD83" s="218">
        <v>37.0</v>
      </c>
      <c r="AE83" s="218">
        <f t="shared" si="16"/>
        <v>82</v>
      </c>
      <c r="AF83" s="274" t="str">
        <f t="shared" si="17"/>
        <v>9</v>
      </c>
      <c r="AG83" s="219">
        <f t="shared" si="18"/>
        <v>9</v>
      </c>
      <c r="AH83" s="218">
        <v>42.0</v>
      </c>
      <c r="AI83" s="218">
        <v>21.0</v>
      </c>
      <c r="AJ83" s="218">
        <f t="shared" si="32"/>
        <v>63</v>
      </c>
      <c r="AK83" s="274" t="str">
        <f t="shared" si="20"/>
        <v>7</v>
      </c>
      <c r="AL83" s="219">
        <f t="shared" si="21"/>
        <v>21</v>
      </c>
      <c r="AM83" s="218">
        <v>43.0</v>
      </c>
      <c r="AN83" s="218">
        <v>31.0</v>
      </c>
      <c r="AO83" s="218">
        <f t="shared" si="22"/>
        <v>74</v>
      </c>
      <c r="AP83" s="274" t="str">
        <f t="shared" si="33"/>
        <v>8</v>
      </c>
      <c r="AQ83" s="220">
        <f t="shared" si="24"/>
        <v>24</v>
      </c>
      <c r="AR83" s="221">
        <f t="shared" si="25"/>
        <v>590</v>
      </c>
      <c r="AS83" s="221">
        <f t="shared" si="26"/>
        <v>73.75</v>
      </c>
      <c r="AT83" s="223">
        <f t="shared" si="27"/>
        <v>156</v>
      </c>
      <c r="AU83" s="275">
        <f t="shared" si="28"/>
        <v>7.8</v>
      </c>
      <c r="AV83" s="225" t="str">
        <f t="shared" si="29"/>
        <v>PASS</v>
      </c>
      <c r="AW83" s="225" t="str">
        <f t="shared" si="30"/>
        <v>FCD</v>
      </c>
      <c r="AX83" s="225" t="str">
        <f t="shared" si="31"/>
        <v>FCD</v>
      </c>
    </row>
    <row r="84" ht="15.75" customHeight="1">
      <c r="A84" s="27">
        <v>80.0</v>
      </c>
      <c r="B84" s="205" t="s">
        <v>185</v>
      </c>
      <c r="C84" s="276" t="s">
        <v>186</v>
      </c>
      <c r="D84" s="216">
        <v>48.0</v>
      </c>
      <c r="E84" s="218">
        <v>27.0</v>
      </c>
      <c r="F84" s="218">
        <f t="shared" si="1"/>
        <v>75</v>
      </c>
      <c r="G84" s="273" t="str">
        <f t="shared" si="2"/>
        <v>8</v>
      </c>
      <c r="H84" s="219">
        <f t="shared" si="3"/>
        <v>32</v>
      </c>
      <c r="I84" s="218">
        <v>46.0</v>
      </c>
      <c r="J84" s="218">
        <v>26.0</v>
      </c>
      <c r="K84" s="218">
        <f t="shared" si="4"/>
        <v>72</v>
      </c>
      <c r="L84" s="274" t="str">
        <f t="shared" si="5"/>
        <v>8</v>
      </c>
      <c r="M84" s="219">
        <f t="shared" si="6"/>
        <v>32</v>
      </c>
      <c r="N84" s="218">
        <v>50.0</v>
      </c>
      <c r="O84" s="218">
        <v>50.0</v>
      </c>
      <c r="P84" s="218">
        <f t="shared" si="7"/>
        <v>100</v>
      </c>
      <c r="Q84" s="274" t="str">
        <f t="shared" si="8"/>
        <v>10</v>
      </c>
      <c r="R84" s="219">
        <f t="shared" si="9"/>
        <v>30</v>
      </c>
      <c r="S84" s="218">
        <v>45.0</v>
      </c>
      <c r="T84" s="218">
        <v>32.0</v>
      </c>
      <c r="U84" s="218">
        <f t="shared" si="10"/>
        <v>77</v>
      </c>
      <c r="V84" s="274" t="str">
        <f t="shared" si="11"/>
        <v>8</v>
      </c>
      <c r="W84" s="219">
        <f t="shared" si="12"/>
        <v>8</v>
      </c>
      <c r="X84" s="218">
        <v>49.0</v>
      </c>
      <c r="Y84" s="218">
        <v>48.0</v>
      </c>
      <c r="Z84" s="218">
        <f t="shared" si="13"/>
        <v>97</v>
      </c>
      <c r="AA84" s="274" t="str">
        <f t="shared" si="14"/>
        <v>10</v>
      </c>
      <c r="AB84" s="219">
        <f t="shared" si="15"/>
        <v>10</v>
      </c>
      <c r="AC84" s="218">
        <v>48.0</v>
      </c>
      <c r="AD84" s="218">
        <v>39.0</v>
      </c>
      <c r="AE84" s="218">
        <f t="shared" si="16"/>
        <v>87</v>
      </c>
      <c r="AF84" s="274" t="str">
        <f t="shared" si="17"/>
        <v>9</v>
      </c>
      <c r="AG84" s="219">
        <f t="shared" si="18"/>
        <v>9</v>
      </c>
      <c r="AH84" s="218">
        <v>47.0</v>
      </c>
      <c r="AI84" s="218">
        <v>26.0</v>
      </c>
      <c r="AJ84" s="218">
        <f t="shared" si="32"/>
        <v>73</v>
      </c>
      <c r="AK84" s="274" t="str">
        <f t="shared" si="20"/>
        <v>8</v>
      </c>
      <c r="AL84" s="219">
        <f t="shared" si="21"/>
        <v>24</v>
      </c>
      <c r="AM84" s="218">
        <v>45.0</v>
      </c>
      <c r="AN84" s="218">
        <v>34.0</v>
      </c>
      <c r="AO84" s="218">
        <f t="shared" si="22"/>
        <v>79</v>
      </c>
      <c r="AP84" s="274" t="str">
        <f t="shared" si="33"/>
        <v>8</v>
      </c>
      <c r="AQ84" s="220">
        <f t="shared" si="24"/>
        <v>24</v>
      </c>
      <c r="AR84" s="221">
        <f t="shared" si="25"/>
        <v>660</v>
      </c>
      <c r="AS84" s="221">
        <f t="shared" si="26"/>
        <v>82.5</v>
      </c>
      <c r="AT84" s="223">
        <f t="shared" si="27"/>
        <v>169</v>
      </c>
      <c r="AU84" s="275">
        <f t="shared" si="28"/>
        <v>8.45</v>
      </c>
      <c r="AV84" s="225" t="str">
        <f t="shared" si="29"/>
        <v>PASS</v>
      </c>
      <c r="AW84" s="225" t="str">
        <f t="shared" si="30"/>
        <v>FCD</v>
      </c>
      <c r="AX84" s="225" t="str">
        <f t="shared" si="31"/>
        <v>FCD</v>
      </c>
    </row>
    <row r="85" ht="15.75" customHeight="1">
      <c r="A85" s="27">
        <v>81.0</v>
      </c>
      <c r="B85" s="205" t="s">
        <v>187</v>
      </c>
      <c r="C85" s="276" t="s">
        <v>188</v>
      </c>
      <c r="D85" s="216">
        <v>47.0</v>
      </c>
      <c r="E85" s="218">
        <v>42.0</v>
      </c>
      <c r="F85" s="218">
        <f t="shared" si="1"/>
        <v>89</v>
      </c>
      <c r="G85" s="273" t="str">
        <f t="shared" si="2"/>
        <v>9</v>
      </c>
      <c r="H85" s="219">
        <f t="shared" si="3"/>
        <v>36</v>
      </c>
      <c r="I85" s="218">
        <v>45.0</v>
      </c>
      <c r="J85" s="218">
        <v>32.0</v>
      </c>
      <c r="K85" s="218">
        <f t="shared" si="4"/>
        <v>77</v>
      </c>
      <c r="L85" s="274" t="str">
        <f t="shared" si="5"/>
        <v>8</v>
      </c>
      <c r="M85" s="219">
        <f t="shared" si="6"/>
        <v>32</v>
      </c>
      <c r="N85" s="218">
        <v>50.0</v>
      </c>
      <c r="O85" s="218">
        <v>49.0</v>
      </c>
      <c r="P85" s="218">
        <f t="shared" si="7"/>
        <v>99</v>
      </c>
      <c r="Q85" s="274" t="str">
        <f t="shared" si="8"/>
        <v>10</v>
      </c>
      <c r="R85" s="219">
        <f t="shared" si="9"/>
        <v>30</v>
      </c>
      <c r="S85" s="218">
        <v>49.0</v>
      </c>
      <c r="T85" s="218">
        <v>29.0</v>
      </c>
      <c r="U85" s="218">
        <f t="shared" si="10"/>
        <v>78</v>
      </c>
      <c r="V85" s="274" t="str">
        <f t="shared" si="11"/>
        <v>8</v>
      </c>
      <c r="W85" s="219">
        <f t="shared" si="12"/>
        <v>8</v>
      </c>
      <c r="X85" s="218">
        <v>46.0</v>
      </c>
      <c r="Y85" s="218">
        <v>38.0</v>
      </c>
      <c r="Z85" s="218">
        <f t="shared" si="13"/>
        <v>84</v>
      </c>
      <c r="AA85" s="274" t="str">
        <f t="shared" si="14"/>
        <v>9</v>
      </c>
      <c r="AB85" s="219">
        <f t="shared" si="15"/>
        <v>9</v>
      </c>
      <c r="AC85" s="218">
        <v>47.0</v>
      </c>
      <c r="AD85" s="218">
        <v>39.0</v>
      </c>
      <c r="AE85" s="218">
        <f t="shared" si="16"/>
        <v>86</v>
      </c>
      <c r="AF85" s="274" t="str">
        <f t="shared" si="17"/>
        <v>9</v>
      </c>
      <c r="AG85" s="219">
        <f t="shared" si="18"/>
        <v>9</v>
      </c>
      <c r="AH85" s="218">
        <v>48.0</v>
      </c>
      <c r="AI85" s="218">
        <v>43.0</v>
      </c>
      <c r="AJ85" s="218">
        <f t="shared" si="32"/>
        <v>91</v>
      </c>
      <c r="AK85" s="274" t="str">
        <f t="shared" si="20"/>
        <v>10</v>
      </c>
      <c r="AL85" s="219">
        <f t="shared" si="21"/>
        <v>30</v>
      </c>
      <c r="AM85" s="218">
        <v>49.0</v>
      </c>
      <c r="AN85" s="218">
        <v>31.0</v>
      </c>
      <c r="AO85" s="218">
        <f t="shared" si="22"/>
        <v>80</v>
      </c>
      <c r="AP85" s="274" t="str">
        <f t="shared" si="33"/>
        <v>9</v>
      </c>
      <c r="AQ85" s="220">
        <f t="shared" si="24"/>
        <v>27</v>
      </c>
      <c r="AR85" s="221">
        <f t="shared" si="25"/>
        <v>684</v>
      </c>
      <c r="AS85" s="221">
        <f t="shared" si="26"/>
        <v>85.5</v>
      </c>
      <c r="AT85" s="223">
        <f t="shared" si="27"/>
        <v>181</v>
      </c>
      <c r="AU85" s="275">
        <f t="shared" si="28"/>
        <v>9.05</v>
      </c>
      <c r="AV85" s="225" t="str">
        <f t="shared" si="29"/>
        <v>PASS</v>
      </c>
      <c r="AW85" s="225" t="str">
        <f t="shared" si="30"/>
        <v>FCD</v>
      </c>
      <c r="AX85" s="225" t="str">
        <f t="shared" si="31"/>
        <v>FCD</v>
      </c>
    </row>
    <row r="86" ht="15.75" customHeight="1">
      <c r="A86" s="27">
        <v>82.0</v>
      </c>
      <c r="B86" s="205" t="s">
        <v>189</v>
      </c>
      <c r="C86" s="276" t="s">
        <v>190</v>
      </c>
      <c r="D86" s="216">
        <v>49.0</v>
      </c>
      <c r="E86" s="218">
        <v>44.0</v>
      </c>
      <c r="F86" s="218">
        <f t="shared" si="1"/>
        <v>93</v>
      </c>
      <c r="G86" s="273" t="str">
        <f t="shared" si="2"/>
        <v>10</v>
      </c>
      <c r="H86" s="219">
        <f t="shared" si="3"/>
        <v>40</v>
      </c>
      <c r="I86" s="218">
        <v>47.0</v>
      </c>
      <c r="J86" s="218">
        <v>31.0</v>
      </c>
      <c r="K86" s="218">
        <f t="shared" si="4"/>
        <v>78</v>
      </c>
      <c r="L86" s="274" t="str">
        <f t="shared" si="5"/>
        <v>8</v>
      </c>
      <c r="M86" s="219">
        <f t="shared" si="6"/>
        <v>32</v>
      </c>
      <c r="N86" s="218">
        <v>46.0</v>
      </c>
      <c r="O86" s="218">
        <v>46.0</v>
      </c>
      <c r="P86" s="218">
        <f t="shared" si="7"/>
        <v>92</v>
      </c>
      <c r="Q86" s="274" t="str">
        <f t="shared" si="8"/>
        <v>10</v>
      </c>
      <c r="R86" s="219">
        <f t="shared" si="9"/>
        <v>30</v>
      </c>
      <c r="S86" s="218">
        <v>47.0</v>
      </c>
      <c r="T86" s="218">
        <v>33.0</v>
      </c>
      <c r="U86" s="218">
        <f t="shared" si="10"/>
        <v>80</v>
      </c>
      <c r="V86" s="274" t="str">
        <f t="shared" si="11"/>
        <v>9</v>
      </c>
      <c r="W86" s="219">
        <f t="shared" si="12"/>
        <v>9</v>
      </c>
      <c r="X86" s="218">
        <v>49.0</v>
      </c>
      <c r="Y86" s="218">
        <v>38.0</v>
      </c>
      <c r="Z86" s="218">
        <f t="shared" si="13"/>
        <v>87</v>
      </c>
      <c r="AA86" s="274" t="str">
        <f t="shared" si="14"/>
        <v>9</v>
      </c>
      <c r="AB86" s="219">
        <f t="shared" si="15"/>
        <v>9</v>
      </c>
      <c r="AC86" s="218">
        <v>46.0</v>
      </c>
      <c r="AD86" s="218">
        <v>38.0</v>
      </c>
      <c r="AE86" s="218">
        <f t="shared" si="16"/>
        <v>84</v>
      </c>
      <c r="AF86" s="274" t="str">
        <f t="shared" si="17"/>
        <v>9</v>
      </c>
      <c r="AG86" s="219">
        <f t="shared" si="18"/>
        <v>9</v>
      </c>
      <c r="AH86" s="218">
        <v>46.0</v>
      </c>
      <c r="AI86" s="218">
        <v>19.0</v>
      </c>
      <c r="AJ86" s="218">
        <f t="shared" si="32"/>
        <v>65</v>
      </c>
      <c r="AK86" s="274" t="str">
        <f t="shared" si="20"/>
        <v>7</v>
      </c>
      <c r="AL86" s="219">
        <f t="shared" si="21"/>
        <v>21</v>
      </c>
      <c r="AM86" s="218">
        <v>45.0</v>
      </c>
      <c r="AN86" s="218">
        <v>36.0</v>
      </c>
      <c r="AO86" s="218">
        <f t="shared" si="22"/>
        <v>81</v>
      </c>
      <c r="AP86" s="274" t="str">
        <f t="shared" si="33"/>
        <v>9</v>
      </c>
      <c r="AQ86" s="220">
        <f t="shared" si="24"/>
        <v>27</v>
      </c>
      <c r="AR86" s="221">
        <f t="shared" si="25"/>
        <v>660</v>
      </c>
      <c r="AS86" s="221">
        <f t="shared" si="26"/>
        <v>82.5</v>
      </c>
      <c r="AT86" s="223">
        <f t="shared" si="27"/>
        <v>177</v>
      </c>
      <c r="AU86" s="275">
        <f t="shared" si="28"/>
        <v>8.85</v>
      </c>
      <c r="AV86" s="225" t="str">
        <f t="shared" si="29"/>
        <v>PASS</v>
      </c>
      <c r="AW86" s="225" t="str">
        <f t="shared" si="30"/>
        <v>FCD</v>
      </c>
      <c r="AX86" s="225" t="str">
        <f t="shared" si="31"/>
        <v>FCD</v>
      </c>
    </row>
    <row r="87" ht="15.75" customHeight="1">
      <c r="A87" s="27">
        <v>83.0</v>
      </c>
      <c r="B87" s="205" t="s">
        <v>191</v>
      </c>
      <c r="C87" s="276" t="s">
        <v>192</v>
      </c>
      <c r="D87" s="216">
        <v>50.0</v>
      </c>
      <c r="E87" s="218">
        <v>41.0</v>
      </c>
      <c r="F87" s="218">
        <f t="shared" si="1"/>
        <v>91</v>
      </c>
      <c r="G87" s="273" t="str">
        <f t="shared" si="2"/>
        <v>10</v>
      </c>
      <c r="H87" s="219">
        <f t="shared" si="3"/>
        <v>40</v>
      </c>
      <c r="I87" s="218">
        <v>44.0</v>
      </c>
      <c r="J87" s="218">
        <v>35.0</v>
      </c>
      <c r="K87" s="218">
        <f t="shared" si="4"/>
        <v>79</v>
      </c>
      <c r="L87" s="274" t="str">
        <f t="shared" si="5"/>
        <v>8</v>
      </c>
      <c r="M87" s="219">
        <f t="shared" si="6"/>
        <v>32</v>
      </c>
      <c r="N87" s="218">
        <v>49.0</v>
      </c>
      <c r="O87" s="218">
        <v>50.0</v>
      </c>
      <c r="P87" s="218">
        <f t="shared" si="7"/>
        <v>99</v>
      </c>
      <c r="Q87" s="274" t="str">
        <f t="shared" si="8"/>
        <v>10</v>
      </c>
      <c r="R87" s="219">
        <f t="shared" si="9"/>
        <v>30</v>
      </c>
      <c r="S87" s="218">
        <v>43.0</v>
      </c>
      <c r="T87" s="218">
        <v>27.0</v>
      </c>
      <c r="U87" s="218">
        <f t="shared" si="10"/>
        <v>70</v>
      </c>
      <c r="V87" s="274" t="str">
        <f t="shared" si="11"/>
        <v>8</v>
      </c>
      <c r="W87" s="219">
        <f t="shared" si="12"/>
        <v>8</v>
      </c>
      <c r="X87" s="218">
        <v>46.0</v>
      </c>
      <c r="Y87" s="218">
        <v>42.0</v>
      </c>
      <c r="Z87" s="218">
        <f t="shared" si="13"/>
        <v>88</v>
      </c>
      <c r="AA87" s="274" t="str">
        <f t="shared" si="14"/>
        <v>9</v>
      </c>
      <c r="AB87" s="219">
        <f t="shared" si="15"/>
        <v>9</v>
      </c>
      <c r="AC87" s="218">
        <v>46.0</v>
      </c>
      <c r="AD87" s="218">
        <v>42.0</v>
      </c>
      <c r="AE87" s="218">
        <f t="shared" si="16"/>
        <v>88</v>
      </c>
      <c r="AF87" s="274" t="str">
        <f t="shared" si="17"/>
        <v>9</v>
      </c>
      <c r="AG87" s="219">
        <f t="shared" si="18"/>
        <v>9</v>
      </c>
      <c r="AH87" s="218">
        <v>49.0</v>
      </c>
      <c r="AI87" s="218">
        <v>27.0</v>
      </c>
      <c r="AJ87" s="218">
        <f t="shared" si="32"/>
        <v>76</v>
      </c>
      <c r="AK87" s="274" t="str">
        <f t="shared" si="20"/>
        <v>8</v>
      </c>
      <c r="AL87" s="219">
        <f t="shared" si="21"/>
        <v>24</v>
      </c>
      <c r="AM87" s="218">
        <v>48.0</v>
      </c>
      <c r="AN87" s="218">
        <v>42.0</v>
      </c>
      <c r="AO87" s="218">
        <f t="shared" si="22"/>
        <v>90</v>
      </c>
      <c r="AP87" s="274" t="str">
        <f t="shared" si="33"/>
        <v>10</v>
      </c>
      <c r="AQ87" s="220">
        <f t="shared" si="24"/>
        <v>30</v>
      </c>
      <c r="AR87" s="221">
        <f t="shared" si="25"/>
        <v>681</v>
      </c>
      <c r="AS87" s="221">
        <f t="shared" si="26"/>
        <v>85.13</v>
      </c>
      <c r="AT87" s="223">
        <f t="shared" si="27"/>
        <v>182</v>
      </c>
      <c r="AU87" s="275">
        <f t="shared" si="28"/>
        <v>9.1</v>
      </c>
      <c r="AV87" s="225" t="str">
        <f t="shared" si="29"/>
        <v>PASS</v>
      </c>
      <c r="AW87" s="225" t="str">
        <f t="shared" si="30"/>
        <v>FCD</v>
      </c>
      <c r="AX87" s="225" t="str">
        <f t="shared" si="31"/>
        <v>FCD</v>
      </c>
    </row>
    <row r="88" ht="15.75" customHeight="1">
      <c r="A88" s="27">
        <v>84.0</v>
      </c>
      <c r="B88" s="205" t="s">
        <v>193</v>
      </c>
      <c r="C88" s="276" t="s">
        <v>194</v>
      </c>
      <c r="D88" s="216">
        <v>47.0</v>
      </c>
      <c r="E88" s="218">
        <v>31.0</v>
      </c>
      <c r="F88" s="218">
        <f t="shared" si="1"/>
        <v>78</v>
      </c>
      <c r="G88" s="273" t="str">
        <f t="shared" si="2"/>
        <v>8</v>
      </c>
      <c r="H88" s="219">
        <f t="shared" si="3"/>
        <v>32</v>
      </c>
      <c r="I88" s="218">
        <v>45.0</v>
      </c>
      <c r="J88" s="248">
        <v>21.0</v>
      </c>
      <c r="K88" s="218">
        <f t="shared" si="4"/>
        <v>66</v>
      </c>
      <c r="L88" s="274" t="str">
        <f t="shared" si="5"/>
        <v>7</v>
      </c>
      <c r="M88" s="219">
        <f t="shared" si="6"/>
        <v>28</v>
      </c>
      <c r="N88" s="218">
        <v>49.0</v>
      </c>
      <c r="O88" s="218">
        <v>48.0</v>
      </c>
      <c r="P88" s="218">
        <f t="shared" si="7"/>
        <v>97</v>
      </c>
      <c r="Q88" s="274" t="str">
        <f t="shared" si="8"/>
        <v>10</v>
      </c>
      <c r="R88" s="219">
        <f t="shared" si="9"/>
        <v>30</v>
      </c>
      <c r="S88" s="218">
        <v>44.0</v>
      </c>
      <c r="T88" s="218">
        <v>24.0</v>
      </c>
      <c r="U88" s="218">
        <f t="shared" si="10"/>
        <v>68</v>
      </c>
      <c r="V88" s="274" t="str">
        <f t="shared" si="11"/>
        <v>7</v>
      </c>
      <c r="W88" s="219">
        <f t="shared" si="12"/>
        <v>7</v>
      </c>
      <c r="X88" s="218">
        <v>47.0</v>
      </c>
      <c r="Y88" s="218">
        <v>34.0</v>
      </c>
      <c r="Z88" s="218">
        <f t="shared" si="13"/>
        <v>81</v>
      </c>
      <c r="AA88" s="274" t="str">
        <f t="shared" si="14"/>
        <v>9</v>
      </c>
      <c r="AB88" s="219">
        <f t="shared" si="15"/>
        <v>9</v>
      </c>
      <c r="AC88" s="218">
        <v>46.0</v>
      </c>
      <c r="AD88" s="218">
        <v>37.0</v>
      </c>
      <c r="AE88" s="218">
        <f t="shared" si="16"/>
        <v>83</v>
      </c>
      <c r="AF88" s="274" t="str">
        <f t="shared" si="17"/>
        <v>9</v>
      </c>
      <c r="AG88" s="219">
        <f t="shared" si="18"/>
        <v>9</v>
      </c>
      <c r="AH88" s="218">
        <v>46.0</v>
      </c>
      <c r="AI88" s="218">
        <v>27.0</v>
      </c>
      <c r="AJ88" s="218">
        <f t="shared" si="32"/>
        <v>73</v>
      </c>
      <c r="AK88" s="274" t="str">
        <f t="shared" si="20"/>
        <v>8</v>
      </c>
      <c r="AL88" s="219">
        <f t="shared" si="21"/>
        <v>24</v>
      </c>
      <c r="AM88" s="218">
        <v>46.0</v>
      </c>
      <c r="AN88" s="218">
        <v>30.0</v>
      </c>
      <c r="AO88" s="218">
        <f t="shared" si="22"/>
        <v>76</v>
      </c>
      <c r="AP88" s="274" t="str">
        <f t="shared" si="33"/>
        <v>8</v>
      </c>
      <c r="AQ88" s="220">
        <f t="shared" si="24"/>
        <v>24</v>
      </c>
      <c r="AR88" s="221">
        <f t="shared" si="25"/>
        <v>622</v>
      </c>
      <c r="AS88" s="221">
        <f t="shared" si="26"/>
        <v>77.75</v>
      </c>
      <c r="AT88" s="223">
        <f t="shared" si="27"/>
        <v>163</v>
      </c>
      <c r="AU88" s="275">
        <f t="shared" si="28"/>
        <v>8.15</v>
      </c>
      <c r="AV88" s="225" t="str">
        <f t="shared" si="29"/>
        <v>PASS</v>
      </c>
      <c r="AW88" s="225" t="str">
        <f t="shared" si="30"/>
        <v>FCD</v>
      </c>
      <c r="AX88" s="225" t="str">
        <f t="shared" si="31"/>
        <v>FCD</v>
      </c>
    </row>
    <row r="89" ht="15.75" customHeight="1">
      <c r="A89" s="284">
        <v>85.0</v>
      </c>
      <c r="B89" s="249" t="s">
        <v>195</v>
      </c>
      <c r="C89" s="285" t="s">
        <v>196</v>
      </c>
      <c r="D89" s="250">
        <v>48.0</v>
      </c>
      <c r="E89" s="251">
        <v>31.0</v>
      </c>
      <c r="F89" s="251">
        <f t="shared" si="1"/>
        <v>79</v>
      </c>
      <c r="G89" s="273" t="str">
        <f t="shared" si="2"/>
        <v>8</v>
      </c>
      <c r="H89" s="236">
        <f t="shared" si="3"/>
        <v>32</v>
      </c>
      <c r="I89" s="251">
        <v>41.0</v>
      </c>
      <c r="J89" s="251">
        <v>26.0</v>
      </c>
      <c r="K89" s="251">
        <f t="shared" si="4"/>
        <v>67</v>
      </c>
      <c r="L89" s="274" t="str">
        <f t="shared" si="5"/>
        <v>7</v>
      </c>
      <c r="M89" s="236">
        <f t="shared" si="6"/>
        <v>28</v>
      </c>
      <c r="N89" s="251">
        <v>43.0</v>
      </c>
      <c r="O89" s="251">
        <v>39.0</v>
      </c>
      <c r="P89" s="251">
        <f t="shared" si="7"/>
        <v>82</v>
      </c>
      <c r="Q89" s="274" t="str">
        <f t="shared" si="8"/>
        <v>9</v>
      </c>
      <c r="R89" s="236">
        <f t="shared" si="9"/>
        <v>27</v>
      </c>
      <c r="S89" s="251">
        <v>45.0</v>
      </c>
      <c r="T89" s="251">
        <v>28.0</v>
      </c>
      <c r="U89" s="251">
        <f t="shared" si="10"/>
        <v>73</v>
      </c>
      <c r="V89" s="274" t="str">
        <f t="shared" si="11"/>
        <v>8</v>
      </c>
      <c r="W89" s="236">
        <f t="shared" si="12"/>
        <v>8</v>
      </c>
      <c r="X89" s="251">
        <v>47.0</v>
      </c>
      <c r="Y89" s="251">
        <v>37.0</v>
      </c>
      <c r="Z89" s="251">
        <f t="shared" si="13"/>
        <v>84</v>
      </c>
      <c r="AA89" s="274" t="str">
        <f t="shared" si="14"/>
        <v>9</v>
      </c>
      <c r="AB89" s="236">
        <f t="shared" si="15"/>
        <v>9</v>
      </c>
      <c r="AC89" s="251">
        <v>48.0</v>
      </c>
      <c r="AD89" s="251">
        <v>41.0</v>
      </c>
      <c r="AE89" s="251">
        <f t="shared" si="16"/>
        <v>89</v>
      </c>
      <c r="AF89" s="274" t="str">
        <f t="shared" si="17"/>
        <v>9</v>
      </c>
      <c r="AG89" s="236">
        <f t="shared" si="18"/>
        <v>9</v>
      </c>
      <c r="AH89" s="251">
        <v>43.0</v>
      </c>
      <c r="AI89" s="251">
        <v>18.0</v>
      </c>
      <c r="AJ89" s="251">
        <f t="shared" si="32"/>
        <v>61</v>
      </c>
      <c r="AK89" s="274" t="str">
        <f t="shared" si="20"/>
        <v>7</v>
      </c>
      <c r="AL89" s="236">
        <f t="shared" si="21"/>
        <v>21</v>
      </c>
      <c r="AM89" s="251">
        <v>38.0</v>
      </c>
      <c r="AN89" s="251">
        <v>18.0</v>
      </c>
      <c r="AO89" s="251">
        <f t="shared" si="22"/>
        <v>56</v>
      </c>
      <c r="AP89" s="274" t="str">
        <f t="shared" si="33"/>
        <v>6</v>
      </c>
      <c r="AQ89" s="252">
        <f t="shared" si="24"/>
        <v>18</v>
      </c>
      <c r="AR89" s="221">
        <f t="shared" si="25"/>
        <v>591</v>
      </c>
      <c r="AS89" s="221">
        <f t="shared" si="26"/>
        <v>73.88</v>
      </c>
      <c r="AT89" s="223">
        <f t="shared" si="27"/>
        <v>152</v>
      </c>
      <c r="AU89" s="275">
        <f t="shared" si="28"/>
        <v>7.6</v>
      </c>
      <c r="AV89" s="225" t="str">
        <f t="shared" si="29"/>
        <v>PASS</v>
      </c>
      <c r="AW89" s="225" t="str">
        <f t="shared" si="30"/>
        <v>FCD</v>
      </c>
      <c r="AX89" s="225" t="str">
        <f t="shared" si="31"/>
        <v>FCD</v>
      </c>
    </row>
    <row r="90" ht="15.75" customHeight="1">
      <c r="A90" s="286"/>
      <c r="B90" s="73"/>
      <c r="C90" s="287"/>
      <c r="D90" s="72"/>
      <c r="E90" s="72"/>
      <c r="F90" s="288"/>
      <c r="G90" s="289"/>
      <c r="H90" s="289"/>
      <c r="I90" s="72"/>
      <c r="J90" s="72"/>
      <c r="K90" s="288"/>
      <c r="L90" s="290"/>
      <c r="M90" s="289"/>
      <c r="N90" s="72"/>
      <c r="O90" s="72"/>
      <c r="P90" s="288"/>
      <c r="Q90" s="290"/>
      <c r="R90" s="289"/>
      <c r="S90" s="72"/>
      <c r="T90" s="72"/>
      <c r="U90" s="288"/>
      <c r="V90" s="290"/>
      <c r="W90" s="289"/>
      <c r="X90" s="72"/>
      <c r="Y90" s="72"/>
      <c r="Z90" s="288"/>
      <c r="AA90" s="290"/>
      <c r="AB90" s="289"/>
      <c r="AC90" s="72"/>
      <c r="AD90" s="72"/>
      <c r="AE90" s="288"/>
      <c r="AF90" s="290"/>
      <c r="AG90" s="289"/>
      <c r="AH90" s="72"/>
      <c r="AI90" s="72"/>
      <c r="AJ90" s="288"/>
      <c r="AK90" s="290"/>
      <c r="AL90" s="289"/>
      <c r="AM90" s="72"/>
      <c r="AN90" s="72"/>
      <c r="AO90" s="288"/>
      <c r="AP90" s="290"/>
      <c r="AQ90" s="291"/>
      <c r="AR90" s="292"/>
      <c r="AS90" s="292"/>
      <c r="AT90" s="293"/>
      <c r="AU90" s="294"/>
      <c r="AV90" s="80"/>
      <c r="AW90" s="80"/>
      <c r="AX90" s="80"/>
    </row>
    <row r="91" ht="15.75" customHeight="1">
      <c r="A91" s="286"/>
      <c r="B91" s="73"/>
      <c r="C91" s="295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288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253"/>
      <c r="AV91" s="72"/>
      <c r="AW91" s="72"/>
      <c r="AX91" s="72"/>
    </row>
    <row r="92" ht="15.75" customHeight="1">
      <c r="A92" s="286"/>
      <c r="B92" s="73"/>
      <c r="C92" s="295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253"/>
      <c r="AV92" s="72"/>
      <c r="AW92" s="72"/>
      <c r="AX92" s="72"/>
    </row>
    <row r="93" ht="15.75" customHeight="1">
      <c r="A93" s="72"/>
      <c r="B93" s="74" t="s">
        <v>197</v>
      </c>
      <c r="C93" s="8"/>
      <c r="D93" s="296">
        <f>(D94/(D97-D96)*100)</f>
        <v>100</v>
      </c>
      <c r="E93" s="7"/>
      <c r="F93" s="7"/>
      <c r="G93" s="7"/>
      <c r="H93" s="8"/>
      <c r="I93" s="296">
        <f>(I94/(I97-I96)*100)</f>
        <v>100</v>
      </c>
      <c r="J93" s="7"/>
      <c r="K93" s="7"/>
      <c r="L93" s="7"/>
      <c r="M93" s="8"/>
      <c r="N93" s="75">
        <f>(N94/(N97-N96)*100)</f>
        <v>100</v>
      </c>
      <c r="O93" s="7"/>
      <c r="P93" s="7"/>
      <c r="Q93" s="7"/>
      <c r="R93" s="8"/>
      <c r="S93" s="75">
        <f>(S94/(S97-S96)*100)</f>
        <v>100</v>
      </c>
      <c r="T93" s="7"/>
      <c r="U93" s="7"/>
      <c r="V93" s="7"/>
      <c r="W93" s="8"/>
      <c r="X93" s="75">
        <f>(X94/(X97-X96)*100)</f>
        <v>100</v>
      </c>
      <c r="Y93" s="7"/>
      <c r="Z93" s="7"/>
      <c r="AA93" s="7"/>
      <c r="AB93" s="8"/>
      <c r="AC93" s="75">
        <f>(AC94/(AC97-AC96)*100)</f>
        <v>100</v>
      </c>
      <c r="AD93" s="7"/>
      <c r="AE93" s="7"/>
      <c r="AF93" s="7"/>
      <c r="AG93" s="8"/>
      <c r="AH93" s="296">
        <f>(AH94/(AH97-AH96)*100)</f>
        <v>98.82352941</v>
      </c>
      <c r="AI93" s="7"/>
      <c r="AJ93" s="7"/>
      <c r="AK93" s="7"/>
      <c r="AL93" s="8"/>
      <c r="AM93" s="296">
        <f>(AM94/(AM97-AM96)*100)</f>
        <v>98.82352941</v>
      </c>
      <c r="AN93" s="7"/>
      <c r="AO93" s="7"/>
      <c r="AP93" s="7"/>
      <c r="AQ93" s="8"/>
      <c r="AR93" s="72"/>
      <c r="AW93" s="72"/>
    </row>
    <row r="94" ht="15.75" customHeight="1">
      <c r="A94" s="191"/>
      <c r="B94" s="74" t="s">
        <v>198</v>
      </c>
      <c r="C94" s="8"/>
      <c r="D94" s="74">
        <f>countif(E5:E89,"&gt;=18")</f>
        <v>85</v>
      </c>
      <c r="E94" s="7"/>
      <c r="F94" s="7"/>
      <c r="G94" s="7"/>
      <c r="H94" s="8"/>
      <c r="I94" s="74">
        <f>countif(J5:J89,"&gt;=18")</f>
        <v>85</v>
      </c>
      <c r="J94" s="7"/>
      <c r="K94" s="7"/>
      <c r="L94" s="7"/>
      <c r="M94" s="8"/>
      <c r="N94" s="74">
        <f>countif(O5:O89,"&gt;=18")</f>
        <v>85</v>
      </c>
      <c r="O94" s="7"/>
      <c r="P94" s="7"/>
      <c r="Q94" s="7"/>
      <c r="R94" s="8"/>
      <c r="S94" s="74">
        <f>countif(T5:T89,"&gt;=18")</f>
        <v>85</v>
      </c>
      <c r="T94" s="7"/>
      <c r="U94" s="7"/>
      <c r="V94" s="7"/>
      <c r="W94" s="8"/>
      <c r="X94" s="74">
        <f>countif(Y5:Y89,"&gt;=18")</f>
        <v>85</v>
      </c>
      <c r="Y94" s="7"/>
      <c r="Z94" s="7"/>
      <c r="AA94" s="7"/>
      <c r="AB94" s="8"/>
      <c r="AC94" s="74">
        <f>countif(AD5:AD89,"&gt;=18")</f>
        <v>85</v>
      </c>
      <c r="AD94" s="7"/>
      <c r="AE94" s="7"/>
      <c r="AF94" s="7"/>
      <c r="AG94" s="8"/>
      <c r="AH94" s="74">
        <f>countif(AI5:AI89,"&gt;=18")</f>
        <v>84</v>
      </c>
      <c r="AI94" s="7"/>
      <c r="AJ94" s="7"/>
      <c r="AK94" s="7"/>
      <c r="AL94" s="8"/>
      <c r="AM94" s="74">
        <f>countif(AN5:AN89,"&gt;=18")</f>
        <v>84</v>
      </c>
      <c r="AN94" s="7"/>
      <c r="AO94" s="7"/>
      <c r="AP94" s="7"/>
      <c r="AQ94" s="8"/>
      <c r="AR94" s="72"/>
      <c r="AS94" s="72"/>
      <c r="AT94" s="72"/>
      <c r="AU94" s="253"/>
      <c r="AV94" s="72"/>
      <c r="AW94" s="72"/>
      <c r="AX94" s="72"/>
    </row>
    <row r="95" ht="15.75" customHeight="1">
      <c r="A95" s="191"/>
      <c r="B95" s="78" t="s">
        <v>199</v>
      </c>
      <c r="C95" s="12"/>
      <c r="D95" s="78">
        <f>countif(E5:E89,"&lt;18")</f>
        <v>0</v>
      </c>
      <c r="E95" s="2"/>
      <c r="F95" s="2"/>
      <c r="G95" s="2"/>
      <c r="H95" s="79"/>
      <c r="I95" s="78">
        <f>countif(J5:J89,"&lt;18")</f>
        <v>0</v>
      </c>
      <c r="J95" s="2"/>
      <c r="K95" s="2"/>
      <c r="L95" s="2"/>
      <c r="M95" s="79"/>
      <c r="N95" s="78">
        <f>countif(O5:O89,"&lt;18")</f>
        <v>0</v>
      </c>
      <c r="O95" s="2"/>
      <c r="P95" s="2"/>
      <c r="Q95" s="2"/>
      <c r="R95" s="79"/>
      <c r="S95" s="78">
        <f>countif(T5:T89,"&lt;18")</f>
        <v>0</v>
      </c>
      <c r="T95" s="2"/>
      <c r="U95" s="2"/>
      <c r="V95" s="2"/>
      <c r="W95" s="79"/>
      <c r="X95" s="78">
        <f>countif(Y5:Y89,"&lt;18")</f>
        <v>0</v>
      </c>
      <c r="Y95" s="2"/>
      <c r="Z95" s="2"/>
      <c r="AA95" s="2"/>
      <c r="AB95" s="79"/>
      <c r="AC95" s="78">
        <f>countif(AD5:AD89,"&lt;18")</f>
        <v>0</v>
      </c>
      <c r="AD95" s="2"/>
      <c r="AE95" s="2"/>
      <c r="AF95" s="2"/>
      <c r="AG95" s="79"/>
      <c r="AH95" s="78">
        <f>countif(AI5:AI89,"&lt;18")</f>
        <v>1</v>
      </c>
      <c r="AI95" s="2"/>
      <c r="AJ95" s="2"/>
      <c r="AK95" s="2"/>
      <c r="AL95" s="79"/>
      <c r="AM95" s="78">
        <f>countif(AN5:AN89,"&lt;18")</f>
        <v>1</v>
      </c>
      <c r="AN95" s="2"/>
      <c r="AO95" s="2"/>
      <c r="AP95" s="2"/>
      <c r="AQ95" s="79"/>
      <c r="AR95" s="72"/>
      <c r="AW95" s="72"/>
    </row>
    <row r="96" ht="15.75" customHeight="1">
      <c r="A96" s="191"/>
      <c r="B96" s="78" t="s">
        <v>200</v>
      </c>
      <c r="C96" s="12"/>
      <c r="D96" s="83">
        <f>COUNTIF(E5:E89,"0")</f>
        <v>0</v>
      </c>
      <c r="E96" s="2"/>
      <c r="F96" s="2"/>
      <c r="G96" s="2"/>
      <c r="H96" s="12"/>
      <c r="I96" s="83">
        <f>COUNTIF(J5:J89,"0")</f>
        <v>0</v>
      </c>
      <c r="J96" s="2"/>
      <c r="K96" s="2"/>
      <c r="L96" s="2"/>
      <c r="M96" s="12"/>
      <c r="N96" s="83">
        <f>COUNTIF(O5:O89,"0")</f>
        <v>0</v>
      </c>
      <c r="O96" s="2"/>
      <c r="P96" s="2"/>
      <c r="Q96" s="2"/>
      <c r="R96" s="12"/>
      <c r="S96" s="83">
        <f>COUNTIF(T5:T89,"0")</f>
        <v>0</v>
      </c>
      <c r="T96" s="2"/>
      <c r="U96" s="2"/>
      <c r="V96" s="2"/>
      <c r="W96" s="12"/>
      <c r="X96" s="83">
        <f>COUNTIF(Y5:Y89,"0")</f>
        <v>0</v>
      </c>
      <c r="Y96" s="2"/>
      <c r="Z96" s="2"/>
      <c r="AA96" s="2"/>
      <c r="AB96" s="12"/>
      <c r="AC96" s="83">
        <f>COUNTIF(AD5:AD89,"0")</f>
        <v>0</v>
      </c>
      <c r="AD96" s="2"/>
      <c r="AE96" s="2"/>
      <c r="AF96" s="2"/>
      <c r="AG96" s="12"/>
      <c r="AH96" s="83">
        <f>COUNTIF(AI5:AI89,"AB")</f>
        <v>0</v>
      </c>
      <c r="AI96" s="2"/>
      <c r="AJ96" s="2"/>
      <c r="AK96" s="2"/>
      <c r="AL96" s="12"/>
      <c r="AM96" s="83">
        <f>COUNTIF(AN5:AN89,"AB")</f>
        <v>0</v>
      </c>
      <c r="AN96" s="2"/>
      <c r="AO96" s="2"/>
      <c r="AP96" s="2"/>
      <c r="AQ96" s="12"/>
      <c r="AR96" s="72"/>
      <c r="AW96" s="72"/>
    </row>
    <row r="97" ht="15.75" customHeight="1">
      <c r="A97" s="191"/>
      <c r="B97" s="78" t="s">
        <v>201</v>
      </c>
      <c r="C97" s="12"/>
      <c r="D97" s="83">
        <f>D94+D95+D96</f>
        <v>85</v>
      </c>
      <c r="E97" s="2"/>
      <c r="F97" s="2"/>
      <c r="G97" s="2"/>
      <c r="H97" s="12"/>
      <c r="I97" s="83">
        <f>I94+I95+I96</f>
        <v>85</v>
      </c>
      <c r="J97" s="2"/>
      <c r="K97" s="2"/>
      <c r="L97" s="2"/>
      <c r="M97" s="12"/>
      <c r="N97" s="83">
        <f>N94+N95+N96</f>
        <v>85</v>
      </c>
      <c r="O97" s="2"/>
      <c r="P97" s="2"/>
      <c r="Q97" s="2"/>
      <c r="R97" s="12"/>
      <c r="S97" s="83">
        <f>S94+S95+S96</f>
        <v>85</v>
      </c>
      <c r="T97" s="2"/>
      <c r="U97" s="2"/>
      <c r="V97" s="2"/>
      <c r="W97" s="12"/>
      <c r="X97" s="83">
        <f>X94+X95+X96</f>
        <v>85</v>
      </c>
      <c r="Y97" s="2"/>
      <c r="Z97" s="2"/>
      <c r="AA97" s="2"/>
      <c r="AB97" s="12"/>
      <c r="AC97" s="83">
        <f>AC94+AC95+AC96</f>
        <v>85</v>
      </c>
      <c r="AD97" s="2"/>
      <c r="AE97" s="2"/>
      <c r="AF97" s="2"/>
      <c r="AG97" s="12"/>
      <c r="AH97" s="83">
        <f>AH94+AH95+AH96</f>
        <v>85</v>
      </c>
      <c r="AI97" s="2"/>
      <c r="AJ97" s="2"/>
      <c r="AK97" s="2"/>
      <c r="AL97" s="12"/>
      <c r="AM97" s="83">
        <f>AM94+AM95+AM96</f>
        <v>85</v>
      </c>
      <c r="AN97" s="2"/>
      <c r="AO97" s="2"/>
      <c r="AP97" s="2"/>
      <c r="AQ97" s="12"/>
      <c r="AR97" s="72"/>
      <c r="AW97" s="72"/>
    </row>
    <row r="98" ht="15.75" customHeight="1">
      <c r="A98" s="72"/>
      <c r="B98" s="297"/>
      <c r="C98" s="298"/>
      <c r="D98" s="258"/>
      <c r="E98" s="258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253"/>
      <c r="AV98" s="72"/>
      <c r="AW98" s="72"/>
      <c r="AX98" s="72"/>
    </row>
    <row r="99" ht="15.75" customHeight="1">
      <c r="A99" s="191"/>
      <c r="B99" s="299" t="s">
        <v>465</v>
      </c>
      <c r="E99" s="18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253"/>
      <c r="AV99" s="72"/>
      <c r="AW99" s="72"/>
      <c r="AX99" s="72"/>
    </row>
    <row r="100" ht="15.75" customHeight="1">
      <c r="A100" s="191"/>
      <c r="B100" s="2"/>
      <c r="C100" s="2"/>
      <c r="D100" s="2"/>
      <c r="E100" s="1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253"/>
      <c r="AV100" s="72"/>
      <c r="AW100" s="72"/>
      <c r="AX100" s="72"/>
    </row>
    <row r="101" ht="15.75" customHeight="1">
      <c r="A101" s="191"/>
      <c r="B101" s="38" t="s">
        <v>203</v>
      </c>
      <c r="C101" s="300">
        <f>COUNTIF(AX5:AX89,"FCD")</f>
        <v>82</v>
      </c>
      <c r="D101" s="2"/>
      <c r="E101" s="1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253"/>
      <c r="AV101" s="72"/>
      <c r="AW101" s="72"/>
      <c r="AX101" s="72"/>
    </row>
    <row r="102" ht="15.75" customHeight="1">
      <c r="A102" s="191"/>
      <c r="B102" s="38" t="s">
        <v>204</v>
      </c>
      <c r="C102" s="300">
        <f>COUNTIF(AX5:AX89,"FC")</f>
        <v>2</v>
      </c>
      <c r="D102" s="2"/>
      <c r="E102" s="1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253"/>
      <c r="AV102" s="72"/>
      <c r="AW102" s="72"/>
      <c r="AX102" s="72"/>
    </row>
    <row r="103" ht="15.75" customHeight="1">
      <c r="A103" s="191"/>
      <c r="B103" s="38" t="s">
        <v>205</v>
      </c>
      <c r="C103" s="300">
        <f>COUNTIF(AX5:AX89,"SC")</f>
        <v>0</v>
      </c>
      <c r="D103" s="2"/>
      <c r="E103" s="1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253"/>
      <c r="AV103" s="72"/>
      <c r="AW103" s="72"/>
      <c r="AX103" s="72"/>
    </row>
    <row r="104" ht="15.75" customHeight="1">
      <c r="A104" s="191"/>
      <c r="B104" s="38" t="s">
        <v>206</v>
      </c>
      <c r="C104" s="300">
        <f>COUNTIF(AX5:AX89,"FAIL")</f>
        <v>1</v>
      </c>
      <c r="D104" s="2"/>
      <c r="E104" s="1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253"/>
      <c r="AV104" s="72"/>
      <c r="AW104" s="72"/>
      <c r="AX104" s="72"/>
    </row>
    <row r="105" ht="15.75" customHeight="1">
      <c r="A105" s="191"/>
      <c r="B105" s="65" t="s">
        <v>207</v>
      </c>
      <c r="C105" s="300">
        <f>C101+C102+C103+C104</f>
        <v>85</v>
      </c>
      <c r="D105" s="2"/>
      <c r="E105" s="1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253"/>
      <c r="AV105" s="72"/>
      <c r="AW105" s="72"/>
      <c r="AX105" s="72"/>
    </row>
    <row r="106" ht="15.75" customHeight="1">
      <c r="A106" s="191"/>
      <c r="B106" s="65" t="s">
        <v>466</v>
      </c>
      <c r="C106" s="301">
        <f>((C101+C102+C103)/C105)*100</f>
        <v>98.82352941</v>
      </c>
      <c r="D106" s="2"/>
      <c r="E106" s="1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253"/>
      <c r="AV106" s="72"/>
      <c r="AW106" s="72"/>
      <c r="AX106" s="72"/>
    </row>
    <row r="107" ht="15.75" customHeight="1">
      <c r="A107" s="72"/>
      <c r="B107" s="73"/>
      <c r="C107" s="295"/>
      <c r="D107" s="72"/>
      <c r="E107" s="72"/>
      <c r="F107" s="72"/>
      <c r="G107" s="72"/>
      <c r="H107" s="260" t="s">
        <v>209</v>
      </c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261" t="s">
        <v>210</v>
      </c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253"/>
      <c r="AV107" s="72"/>
      <c r="AW107" s="72"/>
      <c r="AX107" s="72"/>
    </row>
    <row r="108" ht="15.75" customHeight="1">
      <c r="B108" s="93"/>
      <c r="C108" s="302"/>
      <c r="AU108" s="262"/>
    </row>
    <row r="109" ht="15.75" customHeight="1">
      <c r="B109" s="93"/>
      <c r="C109" s="302"/>
      <c r="AU109" s="262"/>
    </row>
    <row r="110" ht="15.75" customHeight="1">
      <c r="B110" s="93"/>
      <c r="C110" s="302"/>
      <c r="AU110" s="262"/>
    </row>
    <row r="111" ht="15.75" customHeight="1">
      <c r="B111" s="93"/>
      <c r="C111" s="302"/>
      <c r="AU111" s="262"/>
    </row>
    <row r="112" ht="15.75" customHeight="1">
      <c r="B112" s="93"/>
      <c r="C112" s="302"/>
      <c r="AU112" s="262"/>
    </row>
    <row r="113" ht="15.75" customHeight="1">
      <c r="B113" s="93"/>
      <c r="C113" s="302"/>
      <c r="AU113" s="262"/>
    </row>
    <row r="114" ht="15.75" customHeight="1">
      <c r="B114" s="93"/>
      <c r="C114" s="302"/>
      <c r="AU114" s="262"/>
    </row>
    <row r="115" ht="15.75" customHeight="1">
      <c r="B115" s="93"/>
      <c r="C115" s="302"/>
      <c r="AU115" s="262"/>
    </row>
    <row r="116" ht="15.75" customHeight="1">
      <c r="B116" s="93"/>
      <c r="C116" s="302"/>
      <c r="AU116" s="262"/>
    </row>
    <row r="117" ht="15.75" customHeight="1">
      <c r="B117" s="93"/>
      <c r="C117" s="302"/>
      <c r="AU117" s="262"/>
    </row>
    <row r="118" ht="15.75" customHeight="1">
      <c r="B118" s="93"/>
      <c r="C118" s="302"/>
      <c r="AU118" s="262"/>
    </row>
    <row r="119" ht="15.75" customHeight="1">
      <c r="B119" s="93"/>
      <c r="C119" s="302"/>
      <c r="AU119" s="262"/>
    </row>
    <row r="120" ht="15.75" customHeight="1">
      <c r="B120" s="93"/>
      <c r="C120" s="302"/>
      <c r="AU120" s="262"/>
    </row>
    <row r="121" ht="15.75" customHeight="1">
      <c r="B121" s="93"/>
      <c r="C121" s="302"/>
      <c r="AU121" s="262"/>
    </row>
    <row r="122" ht="15.75" customHeight="1">
      <c r="B122" s="93"/>
      <c r="C122" s="302"/>
      <c r="AU122" s="262"/>
    </row>
    <row r="123" ht="15.75" customHeight="1">
      <c r="B123" s="93"/>
      <c r="C123" s="302"/>
      <c r="AU123" s="262"/>
    </row>
    <row r="124" ht="15.75" customHeight="1">
      <c r="B124" s="93"/>
      <c r="C124" s="302"/>
      <c r="AU124" s="262"/>
    </row>
    <row r="125" ht="15.75" customHeight="1">
      <c r="B125" s="93"/>
      <c r="C125" s="302"/>
      <c r="AU125" s="262"/>
    </row>
    <row r="126" ht="15.75" customHeight="1">
      <c r="B126" s="93"/>
      <c r="C126" s="302"/>
      <c r="AU126" s="262"/>
    </row>
    <row r="127" ht="15.75" customHeight="1">
      <c r="B127" s="93"/>
      <c r="C127" s="302"/>
      <c r="AU127" s="262"/>
    </row>
    <row r="128" ht="15.75" customHeight="1">
      <c r="B128" s="93"/>
      <c r="C128" s="302"/>
      <c r="AU128" s="262"/>
    </row>
    <row r="129" ht="15.75" customHeight="1">
      <c r="B129" s="93"/>
      <c r="C129" s="302"/>
      <c r="AU129" s="262"/>
    </row>
    <row r="130" ht="15.75" customHeight="1">
      <c r="B130" s="93"/>
      <c r="C130" s="302"/>
      <c r="AU130" s="262"/>
    </row>
    <row r="131" ht="15.75" customHeight="1">
      <c r="B131" s="93"/>
      <c r="C131" s="302"/>
      <c r="AU131" s="262"/>
    </row>
    <row r="132" ht="15.75" customHeight="1">
      <c r="B132" s="93"/>
      <c r="C132" s="302"/>
      <c r="AU132" s="262"/>
    </row>
    <row r="133" ht="15.75" customHeight="1">
      <c r="B133" s="93"/>
      <c r="C133" s="302"/>
      <c r="AU133" s="262"/>
    </row>
    <row r="134" ht="15.75" customHeight="1">
      <c r="B134" s="93"/>
      <c r="C134" s="302"/>
      <c r="AU134" s="262"/>
    </row>
    <row r="135" ht="15.75" customHeight="1">
      <c r="B135" s="93"/>
      <c r="C135" s="302"/>
      <c r="AU135" s="262"/>
    </row>
    <row r="136" ht="15.75" customHeight="1">
      <c r="B136" s="93"/>
      <c r="C136" s="302"/>
      <c r="AU136" s="262"/>
    </row>
    <row r="137" ht="15.75" customHeight="1">
      <c r="B137" s="93"/>
      <c r="C137" s="302"/>
      <c r="AU137" s="262"/>
    </row>
    <row r="138" ht="15.75" customHeight="1">
      <c r="B138" s="93"/>
      <c r="C138" s="302"/>
      <c r="AU138" s="262"/>
    </row>
    <row r="139" ht="15.75" customHeight="1">
      <c r="B139" s="93"/>
      <c r="C139" s="302"/>
      <c r="AU139" s="262"/>
    </row>
    <row r="140" ht="15.75" customHeight="1">
      <c r="B140" s="93"/>
      <c r="C140" s="302"/>
      <c r="AU140" s="262"/>
    </row>
    <row r="141" ht="15.75" customHeight="1">
      <c r="B141" s="93"/>
      <c r="C141" s="302"/>
      <c r="AU141" s="262"/>
    </row>
    <row r="142" ht="15.75" customHeight="1">
      <c r="B142" s="93"/>
      <c r="C142" s="302"/>
      <c r="AU142" s="262"/>
    </row>
    <row r="143" ht="15.75" customHeight="1">
      <c r="B143" s="93"/>
      <c r="C143" s="302"/>
      <c r="AU143" s="262"/>
    </row>
    <row r="144" ht="15.75" customHeight="1">
      <c r="B144" s="93"/>
      <c r="C144" s="302"/>
      <c r="AU144" s="262"/>
    </row>
    <row r="145" ht="15.75" customHeight="1">
      <c r="B145" s="93"/>
      <c r="C145" s="302"/>
      <c r="AU145" s="262"/>
    </row>
    <row r="146" ht="15.75" customHeight="1">
      <c r="B146" s="93"/>
      <c r="C146" s="302"/>
      <c r="AU146" s="262"/>
    </row>
    <row r="147" ht="15.75" customHeight="1">
      <c r="B147" s="93"/>
      <c r="C147" s="302"/>
      <c r="AU147" s="262"/>
    </row>
    <row r="148" ht="15.75" customHeight="1">
      <c r="B148" s="93"/>
      <c r="C148" s="302"/>
      <c r="AU148" s="262"/>
    </row>
    <row r="149" ht="15.75" customHeight="1">
      <c r="B149" s="93"/>
      <c r="C149" s="302"/>
      <c r="AU149" s="262"/>
    </row>
    <row r="150" ht="15.75" customHeight="1">
      <c r="B150" s="93"/>
      <c r="C150" s="302"/>
      <c r="AU150" s="262"/>
    </row>
    <row r="151" ht="15.75" customHeight="1">
      <c r="B151" s="93"/>
      <c r="C151" s="302"/>
      <c r="AU151" s="262"/>
    </row>
    <row r="152" ht="15.75" customHeight="1">
      <c r="B152" s="93"/>
      <c r="C152" s="302"/>
      <c r="AU152" s="262"/>
    </row>
    <row r="153" ht="15.75" customHeight="1">
      <c r="B153" s="93"/>
      <c r="C153" s="302"/>
      <c r="AU153" s="262"/>
    </row>
    <row r="154" ht="15.75" customHeight="1">
      <c r="B154" s="93"/>
      <c r="C154" s="302"/>
      <c r="AU154" s="262"/>
    </row>
    <row r="155" ht="15.75" customHeight="1">
      <c r="B155" s="93"/>
      <c r="C155" s="302"/>
      <c r="AU155" s="262"/>
    </row>
    <row r="156" ht="15.75" customHeight="1">
      <c r="B156" s="93"/>
      <c r="C156" s="302"/>
      <c r="AU156" s="262"/>
    </row>
    <row r="157" ht="15.75" customHeight="1">
      <c r="B157" s="93"/>
      <c r="C157" s="302"/>
      <c r="AU157" s="262"/>
    </row>
    <row r="158" ht="15.75" customHeight="1">
      <c r="B158" s="93"/>
      <c r="C158" s="302"/>
      <c r="AU158" s="262"/>
    </row>
    <row r="159" ht="15.75" customHeight="1">
      <c r="B159" s="93"/>
      <c r="C159" s="302"/>
      <c r="AU159" s="262"/>
    </row>
    <row r="160" ht="15.75" customHeight="1">
      <c r="B160" s="93"/>
      <c r="C160" s="302"/>
      <c r="AU160" s="262"/>
    </row>
    <row r="161" ht="15.75" customHeight="1">
      <c r="B161" s="93"/>
      <c r="C161" s="302"/>
      <c r="AU161" s="262"/>
    </row>
    <row r="162" ht="15.75" customHeight="1">
      <c r="B162" s="93"/>
      <c r="C162" s="302"/>
      <c r="AU162" s="262"/>
    </row>
    <row r="163" ht="15.75" customHeight="1">
      <c r="B163" s="93"/>
      <c r="C163" s="302"/>
      <c r="AU163" s="262"/>
    </row>
    <row r="164" ht="15.75" customHeight="1">
      <c r="B164" s="93"/>
      <c r="C164" s="302"/>
      <c r="AU164" s="262"/>
    </row>
    <row r="165" ht="15.75" customHeight="1">
      <c r="B165" s="93"/>
      <c r="C165" s="302"/>
      <c r="AU165" s="262"/>
    </row>
    <row r="166" ht="15.75" customHeight="1">
      <c r="B166" s="93"/>
      <c r="C166" s="302"/>
      <c r="AU166" s="262"/>
    </row>
    <row r="167" ht="15.75" customHeight="1">
      <c r="B167" s="93"/>
      <c r="C167" s="302"/>
      <c r="AU167" s="262"/>
    </row>
    <row r="168" ht="15.75" customHeight="1">
      <c r="B168" s="93"/>
      <c r="C168" s="302"/>
      <c r="AU168" s="262"/>
    </row>
    <row r="169" ht="15.75" customHeight="1">
      <c r="B169" s="93"/>
      <c r="C169" s="302"/>
      <c r="AU169" s="262"/>
    </row>
    <row r="170" ht="15.75" customHeight="1">
      <c r="B170" s="93"/>
      <c r="C170" s="302"/>
      <c r="AU170" s="262"/>
    </row>
    <row r="171" ht="15.75" customHeight="1">
      <c r="B171" s="93"/>
      <c r="C171" s="302"/>
      <c r="AU171" s="262"/>
    </row>
    <row r="172" ht="15.75" customHeight="1">
      <c r="B172" s="93"/>
      <c r="C172" s="302"/>
      <c r="AU172" s="262"/>
    </row>
    <row r="173" ht="15.75" customHeight="1">
      <c r="B173" s="93"/>
      <c r="C173" s="302"/>
      <c r="AU173" s="262"/>
    </row>
    <row r="174" ht="15.75" customHeight="1">
      <c r="B174" s="93"/>
      <c r="C174" s="302"/>
      <c r="AU174" s="262"/>
    </row>
    <row r="175" ht="15.75" customHeight="1">
      <c r="B175" s="93"/>
      <c r="C175" s="302"/>
      <c r="AU175" s="262"/>
    </row>
    <row r="176" ht="15.75" customHeight="1">
      <c r="B176" s="93"/>
      <c r="C176" s="302"/>
      <c r="AU176" s="262"/>
    </row>
    <row r="177" ht="15.75" customHeight="1">
      <c r="B177" s="93"/>
      <c r="C177" s="302"/>
      <c r="AU177" s="262"/>
    </row>
    <row r="178" ht="15.75" customHeight="1">
      <c r="B178" s="93"/>
      <c r="C178" s="302"/>
      <c r="AU178" s="262"/>
    </row>
    <row r="179" ht="15.75" customHeight="1">
      <c r="B179" s="93"/>
      <c r="C179" s="302"/>
      <c r="AU179" s="262"/>
    </row>
    <row r="180" ht="15.75" customHeight="1">
      <c r="B180" s="93"/>
      <c r="C180" s="302"/>
      <c r="AU180" s="262"/>
    </row>
    <row r="181" ht="15.75" customHeight="1">
      <c r="B181" s="93"/>
      <c r="C181" s="302"/>
      <c r="AU181" s="262"/>
    </row>
    <row r="182" ht="15.75" customHeight="1">
      <c r="B182" s="93"/>
      <c r="C182" s="302"/>
      <c r="AU182" s="262"/>
    </row>
    <row r="183" ht="15.75" customHeight="1">
      <c r="B183" s="93"/>
      <c r="C183" s="302"/>
      <c r="AU183" s="262"/>
    </row>
    <row r="184" ht="15.75" customHeight="1">
      <c r="B184" s="93"/>
      <c r="C184" s="302"/>
      <c r="AU184" s="262"/>
    </row>
    <row r="185" ht="15.75" customHeight="1">
      <c r="B185" s="93"/>
      <c r="C185" s="302"/>
      <c r="AU185" s="262"/>
    </row>
    <row r="186" ht="15.75" customHeight="1">
      <c r="B186" s="93"/>
      <c r="C186" s="302"/>
      <c r="AU186" s="262"/>
    </row>
    <row r="187" ht="15.75" customHeight="1">
      <c r="B187" s="93"/>
      <c r="C187" s="302"/>
      <c r="AU187" s="262"/>
    </row>
    <row r="188" ht="15.75" customHeight="1">
      <c r="B188" s="93"/>
      <c r="C188" s="302"/>
      <c r="AU188" s="262"/>
    </row>
    <row r="189" ht="15.75" customHeight="1">
      <c r="B189" s="93"/>
      <c r="C189" s="302"/>
      <c r="AU189" s="262"/>
    </row>
    <row r="190" ht="15.75" customHeight="1">
      <c r="B190" s="93"/>
      <c r="C190" s="302"/>
      <c r="AU190" s="262"/>
    </row>
    <row r="191" ht="15.75" customHeight="1">
      <c r="B191" s="93"/>
      <c r="C191" s="302"/>
      <c r="AU191" s="262"/>
    </row>
    <row r="192" ht="15.75" customHeight="1">
      <c r="B192" s="93"/>
      <c r="C192" s="302"/>
      <c r="AU192" s="262"/>
    </row>
    <row r="193" ht="15.75" customHeight="1">
      <c r="B193" s="93"/>
      <c r="C193" s="302"/>
      <c r="AU193" s="262"/>
    </row>
    <row r="194" ht="15.75" customHeight="1">
      <c r="B194" s="93"/>
      <c r="C194" s="302"/>
      <c r="AU194" s="262"/>
    </row>
    <row r="195" ht="15.75" customHeight="1">
      <c r="B195" s="93"/>
      <c r="C195" s="302"/>
      <c r="AU195" s="262"/>
    </row>
    <row r="196" ht="15.75" customHeight="1">
      <c r="B196" s="93"/>
      <c r="C196" s="302"/>
      <c r="AU196" s="262"/>
    </row>
    <row r="197" ht="15.75" customHeight="1">
      <c r="B197" s="93"/>
      <c r="C197" s="302"/>
      <c r="AU197" s="262"/>
    </row>
    <row r="198" ht="15.75" customHeight="1">
      <c r="B198" s="93"/>
      <c r="C198" s="302"/>
      <c r="AU198" s="262"/>
    </row>
    <row r="199" ht="15.75" customHeight="1">
      <c r="B199" s="93"/>
      <c r="C199" s="302"/>
      <c r="AU199" s="262"/>
    </row>
    <row r="200" ht="15.75" customHeight="1">
      <c r="B200" s="93"/>
      <c r="C200" s="302"/>
      <c r="AU200" s="262"/>
    </row>
    <row r="201" ht="15.75" customHeight="1">
      <c r="B201" s="93"/>
      <c r="C201" s="302"/>
      <c r="AU201" s="262"/>
    </row>
    <row r="202" ht="15.75" customHeight="1">
      <c r="B202" s="93"/>
      <c r="C202" s="302"/>
      <c r="AU202" s="262"/>
    </row>
    <row r="203" ht="15.75" customHeight="1">
      <c r="B203" s="93"/>
      <c r="C203" s="302"/>
      <c r="AU203" s="262"/>
    </row>
    <row r="204" ht="15.75" customHeight="1">
      <c r="B204" s="93"/>
      <c r="C204" s="302"/>
      <c r="AU204" s="262"/>
    </row>
    <row r="205" ht="15.75" customHeight="1">
      <c r="B205" s="93"/>
      <c r="C205" s="302"/>
      <c r="AU205" s="262"/>
    </row>
    <row r="206" ht="15.75" customHeight="1">
      <c r="B206" s="93"/>
      <c r="C206" s="302"/>
      <c r="AU206" s="262"/>
    </row>
    <row r="207" ht="15.75" customHeight="1">
      <c r="B207" s="93"/>
      <c r="C207" s="302"/>
      <c r="AU207" s="262"/>
    </row>
    <row r="208" ht="15.75" customHeight="1">
      <c r="B208" s="93"/>
      <c r="C208" s="302"/>
      <c r="AU208" s="262"/>
    </row>
    <row r="209" ht="15.75" customHeight="1">
      <c r="B209" s="93"/>
      <c r="C209" s="302"/>
      <c r="AU209" s="262"/>
    </row>
    <row r="210" ht="15.75" customHeight="1">
      <c r="B210" s="93"/>
      <c r="C210" s="302"/>
      <c r="AU210" s="262"/>
    </row>
    <row r="211" ht="15.75" customHeight="1">
      <c r="B211" s="93"/>
      <c r="C211" s="302"/>
      <c r="AU211" s="262"/>
    </row>
    <row r="212" ht="15.75" customHeight="1">
      <c r="B212" s="93"/>
      <c r="C212" s="302"/>
      <c r="AU212" s="262"/>
    </row>
    <row r="213" ht="15.75" customHeight="1">
      <c r="B213" s="93"/>
      <c r="C213" s="302"/>
      <c r="AU213" s="262"/>
    </row>
    <row r="214" ht="15.75" customHeight="1">
      <c r="B214" s="93"/>
      <c r="C214" s="302"/>
      <c r="AU214" s="262"/>
    </row>
    <row r="215" ht="15.75" customHeight="1">
      <c r="B215" s="93"/>
      <c r="C215" s="302"/>
      <c r="AU215" s="262"/>
    </row>
    <row r="216" ht="15.75" customHeight="1">
      <c r="B216" s="93"/>
      <c r="C216" s="302"/>
      <c r="AU216" s="262"/>
    </row>
    <row r="217" ht="15.75" customHeight="1">
      <c r="B217" s="93"/>
      <c r="C217" s="302"/>
      <c r="AU217" s="262"/>
    </row>
    <row r="218" ht="15.75" customHeight="1">
      <c r="B218" s="93"/>
      <c r="C218" s="302"/>
      <c r="AU218" s="262"/>
    </row>
    <row r="219" ht="15.75" customHeight="1">
      <c r="B219" s="93"/>
      <c r="C219" s="302"/>
      <c r="AU219" s="262"/>
    </row>
    <row r="220" ht="15.75" customHeight="1">
      <c r="B220" s="93"/>
      <c r="C220" s="302"/>
      <c r="AU220" s="262"/>
    </row>
    <row r="221" ht="15.75" customHeight="1">
      <c r="B221" s="93"/>
      <c r="C221" s="302"/>
      <c r="AU221" s="262"/>
    </row>
    <row r="222" ht="15.75" customHeight="1">
      <c r="B222" s="93"/>
      <c r="C222" s="302"/>
      <c r="AU222" s="262"/>
    </row>
    <row r="223" ht="15.75" customHeight="1">
      <c r="B223" s="93"/>
      <c r="C223" s="302"/>
      <c r="AU223" s="262"/>
    </row>
    <row r="224" ht="15.75" customHeight="1">
      <c r="B224" s="93"/>
      <c r="C224" s="302"/>
      <c r="AU224" s="262"/>
    </row>
    <row r="225" ht="15.75" customHeight="1">
      <c r="B225" s="93"/>
      <c r="C225" s="302"/>
      <c r="AU225" s="262"/>
    </row>
    <row r="226" ht="15.75" customHeight="1">
      <c r="B226" s="93"/>
      <c r="C226" s="302"/>
      <c r="AU226" s="262"/>
    </row>
    <row r="227" ht="15.75" customHeight="1">
      <c r="B227" s="93"/>
      <c r="C227" s="302"/>
      <c r="AU227" s="262"/>
    </row>
    <row r="228" ht="15.75" customHeight="1">
      <c r="B228" s="93"/>
      <c r="C228" s="302"/>
      <c r="AU228" s="262"/>
    </row>
    <row r="229" ht="15.75" customHeight="1">
      <c r="B229" s="93"/>
      <c r="C229" s="302"/>
      <c r="AU229" s="262"/>
    </row>
    <row r="230" ht="15.75" customHeight="1">
      <c r="B230" s="93"/>
      <c r="C230" s="302"/>
      <c r="AU230" s="262"/>
    </row>
    <row r="231" ht="15.75" customHeight="1">
      <c r="B231" s="93"/>
      <c r="C231" s="302"/>
      <c r="AU231" s="262"/>
    </row>
    <row r="232" ht="15.75" customHeight="1">
      <c r="B232" s="93"/>
      <c r="C232" s="302"/>
      <c r="AU232" s="262"/>
    </row>
    <row r="233" ht="15.75" customHeight="1">
      <c r="B233" s="93"/>
      <c r="C233" s="302"/>
      <c r="AU233" s="262"/>
    </row>
    <row r="234" ht="15.75" customHeight="1">
      <c r="B234" s="93"/>
      <c r="C234" s="302"/>
      <c r="AU234" s="262"/>
    </row>
    <row r="235" ht="15.75" customHeight="1">
      <c r="B235" s="93"/>
      <c r="C235" s="302"/>
      <c r="AU235" s="262"/>
    </row>
    <row r="236" ht="15.75" customHeight="1">
      <c r="B236" s="93"/>
      <c r="C236" s="302"/>
      <c r="AU236" s="262"/>
    </row>
    <row r="237" ht="15.75" customHeight="1">
      <c r="B237" s="93"/>
      <c r="C237" s="302"/>
      <c r="AU237" s="262"/>
    </row>
    <row r="238" ht="15.75" customHeight="1">
      <c r="B238" s="93"/>
      <c r="C238" s="302"/>
      <c r="AU238" s="262"/>
    </row>
    <row r="239" ht="15.75" customHeight="1">
      <c r="B239" s="93"/>
      <c r="C239" s="302"/>
      <c r="AU239" s="262"/>
    </row>
    <row r="240" ht="15.75" customHeight="1">
      <c r="B240" s="93"/>
      <c r="C240" s="302"/>
      <c r="AU240" s="262"/>
    </row>
    <row r="241" ht="15.75" customHeight="1">
      <c r="B241" s="93"/>
      <c r="C241" s="302"/>
      <c r="AU241" s="262"/>
    </row>
    <row r="242" ht="15.75" customHeight="1">
      <c r="B242" s="93"/>
      <c r="C242" s="302"/>
      <c r="AU242" s="262"/>
    </row>
    <row r="243" ht="15.75" customHeight="1">
      <c r="B243" s="93"/>
      <c r="C243" s="302"/>
      <c r="AU243" s="262"/>
    </row>
    <row r="244" ht="15.75" customHeight="1">
      <c r="B244" s="93"/>
      <c r="C244" s="302"/>
      <c r="AU244" s="262"/>
    </row>
    <row r="245" ht="15.75" customHeight="1">
      <c r="B245" s="93"/>
      <c r="C245" s="302"/>
      <c r="AU245" s="262"/>
    </row>
    <row r="246" ht="15.75" customHeight="1">
      <c r="B246" s="93"/>
      <c r="C246" s="302"/>
      <c r="AU246" s="262"/>
    </row>
    <row r="247" ht="15.75" customHeight="1">
      <c r="B247" s="93"/>
      <c r="C247" s="302"/>
      <c r="AU247" s="262"/>
    </row>
    <row r="248" ht="15.75" customHeight="1">
      <c r="B248" s="93"/>
      <c r="C248" s="302"/>
      <c r="AU248" s="262"/>
    </row>
    <row r="249" ht="15.75" customHeight="1">
      <c r="B249" s="93"/>
      <c r="C249" s="302"/>
      <c r="AU249" s="262"/>
    </row>
    <row r="250" ht="15.75" customHeight="1">
      <c r="B250" s="93"/>
      <c r="C250" s="302"/>
      <c r="AU250" s="262"/>
    </row>
    <row r="251" ht="15.75" customHeight="1">
      <c r="B251" s="93"/>
      <c r="C251" s="302"/>
      <c r="AU251" s="262"/>
    </row>
    <row r="252" ht="15.75" customHeight="1">
      <c r="B252" s="93"/>
      <c r="C252" s="302"/>
      <c r="AU252" s="262"/>
    </row>
    <row r="253" ht="15.75" customHeight="1">
      <c r="B253" s="93"/>
      <c r="C253" s="302"/>
      <c r="AU253" s="262"/>
    </row>
    <row r="254" ht="15.75" customHeight="1">
      <c r="B254" s="93"/>
      <c r="C254" s="302"/>
      <c r="AU254" s="262"/>
    </row>
    <row r="255" ht="15.75" customHeight="1">
      <c r="B255" s="93"/>
      <c r="C255" s="302"/>
      <c r="AU255" s="262"/>
    </row>
    <row r="256" ht="15.75" customHeight="1">
      <c r="B256" s="93"/>
      <c r="C256" s="302"/>
      <c r="AU256" s="262"/>
    </row>
    <row r="257" ht="15.75" customHeight="1">
      <c r="B257" s="93"/>
      <c r="C257" s="302"/>
      <c r="AU257" s="262"/>
    </row>
    <row r="258" ht="15.75" customHeight="1">
      <c r="B258" s="93"/>
      <c r="C258" s="302"/>
      <c r="AU258" s="262"/>
    </row>
    <row r="259" ht="15.75" customHeight="1">
      <c r="B259" s="93"/>
      <c r="C259" s="302"/>
      <c r="AU259" s="262"/>
    </row>
    <row r="260" ht="15.75" customHeight="1">
      <c r="B260" s="93"/>
      <c r="C260" s="302"/>
      <c r="AU260" s="262"/>
    </row>
    <row r="261" ht="15.75" customHeight="1">
      <c r="B261" s="93"/>
      <c r="C261" s="302"/>
      <c r="AU261" s="262"/>
    </row>
    <row r="262" ht="15.75" customHeight="1">
      <c r="B262" s="93"/>
      <c r="C262" s="302"/>
      <c r="AU262" s="262"/>
    </row>
    <row r="263" ht="15.75" customHeight="1">
      <c r="B263" s="93"/>
      <c r="C263" s="302"/>
      <c r="AU263" s="262"/>
    </row>
    <row r="264" ht="15.75" customHeight="1">
      <c r="B264" s="93"/>
      <c r="C264" s="302"/>
      <c r="AU264" s="262"/>
    </row>
    <row r="265" ht="15.75" customHeight="1">
      <c r="B265" s="93"/>
      <c r="C265" s="302"/>
      <c r="AU265" s="262"/>
    </row>
    <row r="266" ht="15.75" customHeight="1">
      <c r="B266" s="93"/>
      <c r="C266" s="302"/>
      <c r="AU266" s="262"/>
    </row>
    <row r="267" ht="15.75" customHeight="1">
      <c r="B267" s="93"/>
      <c r="C267" s="302"/>
      <c r="AU267" s="262"/>
    </row>
    <row r="268" ht="15.75" customHeight="1">
      <c r="B268" s="93"/>
      <c r="C268" s="302"/>
      <c r="AU268" s="262"/>
    </row>
    <row r="269" ht="15.75" customHeight="1">
      <c r="B269" s="93"/>
      <c r="C269" s="302"/>
      <c r="AU269" s="262"/>
    </row>
    <row r="270" ht="15.75" customHeight="1">
      <c r="B270" s="93"/>
      <c r="C270" s="302"/>
      <c r="AU270" s="262"/>
    </row>
    <row r="271" ht="15.75" customHeight="1">
      <c r="B271" s="93"/>
      <c r="C271" s="302"/>
      <c r="AU271" s="262"/>
    </row>
    <row r="272" ht="15.75" customHeight="1">
      <c r="B272" s="93"/>
      <c r="C272" s="302"/>
      <c r="AU272" s="262"/>
    </row>
    <row r="273" ht="15.75" customHeight="1">
      <c r="B273" s="93"/>
      <c r="C273" s="302"/>
      <c r="AU273" s="262"/>
    </row>
    <row r="274" ht="15.75" customHeight="1">
      <c r="B274" s="93"/>
      <c r="C274" s="302"/>
      <c r="AU274" s="262"/>
    </row>
    <row r="275" ht="15.75" customHeight="1">
      <c r="B275" s="93"/>
      <c r="C275" s="302"/>
      <c r="AU275" s="262"/>
    </row>
    <row r="276" ht="15.75" customHeight="1">
      <c r="B276" s="93"/>
      <c r="C276" s="302"/>
      <c r="AU276" s="262"/>
    </row>
    <row r="277" ht="15.75" customHeight="1">
      <c r="B277" s="93"/>
      <c r="C277" s="302"/>
      <c r="AU277" s="262"/>
    </row>
    <row r="278" ht="15.75" customHeight="1">
      <c r="B278" s="93"/>
      <c r="C278" s="302"/>
      <c r="AU278" s="262"/>
    </row>
    <row r="279" ht="15.75" customHeight="1">
      <c r="B279" s="93"/>
      <c r="C279" s="302"/>
      <c r="AU279" s="262"/>
    </row>
    <row r="280" ht="15.75" customHeight="1">
      <c r="B280" s="93"/>
      <c r="C280" s="302"/>
      <c r="AU280" s="262"/>
    </row>
    <row r="281" ht="15.75" customHeight="1">
      <c r="B281" s="93"/>
      <c r="C281" s="302"/>
      <c r="AU281" s="262"/>
    </row>
    <row r="282" ht="15.75" customHeight="1">
      <c r="B282" s="93"/>
      <c r="C282" s="302"/>
      <c r="AU282" s="262"/>
    </row>
    <row r="283" ht="15.75" customHeight="1">
      <c r="B283" s="93"/>
      <c r="C283" s="302"/>
      <c r="AU283" s="262"/>
    </row>
    <row r="284" ht="15.75" customHeight="1">
      <c r="B284" s="93"/>
      <c r="C284" s="302"/>
      <c r="AU284" s="262"/>
    </row>
    <row r="285" ht="15.75" customHeight="1">
      <c r="B285" s="93"/>
      <c r="C285" s="302"/>
      <c r="AU285" s="262"/>
    </row>
    <row r="286" ht="15.75" customHeight="1">
      <c r="B286" s="93"/>
      <c r="C286" s="302"/>
      <c r="AU286" s="262"/>
    </row>
    <row r="287" ht="15.75" customHeight="1">
      <c r="B287" s="93"/>
      <c r="C287" s="302"/>
      <c r="AU287" s="262"/>
    </row>
    <row r="288" ht="15.75" customHeight="1">
      <c r="B288" s="93"/>
      <c r="C288" s="302"/>
      <c r="AU288" s="262"/>
    </row>
    <row r="289" ht="15.75" customHeight="1">
      <c r="B289" s="93"/>
      <c r="C289" s="302"/>
      <c r="AU289" s="262"/>
    </row>
    <row r="290" ht="15.75" customHeight="1">
      <c r="B290" s="93"/>
      <c r="C290" s="302"/>
      <c r="AU290" s="262"/>
    </row>
    <row r="291" ht="15.75" customHeight="1">
      <c r="B291" s="93"/>
      <c r="C291" s="302"/>
      <c r="AU291" s="262"/>
    </row>
    <row r="292" ht="15.75" customHeight="1">
      <c r="B292" s="93"/>
      <c r="C292" s="302"/>
      <c r="AU292" s="262"/>
    </row>
    <row r="293" ht="15.75" customHeight="1">
      <c r="B293" s="93"/>
      <c r="C293" s="302"/>
      <c r="AU293" s="262"/>
    </row>
    <row r="294" ht="15.75" customHeight="1">
      <c r="B294" s="93"/>
      <c r="C294" s="302"/>
      <c r="AU294" s="262"/>
    </row>
    <row r="295" ht="15.75" customHeight="1">
      <c r="B295" s="93"/>
      <c r="C295" s="302"/>
      <c r="AU295" s="262"/>
    </row>
    <row r="296" ht="15.75" customHeight="1">
      <c r="B296" s="93"/>
      <c r="C296" s="302"/>
      <c r="AU296" s="262"/>
    </row>
    <row r="297" ht="15.75" customHeight="1">
      <c r="B297" s="93"/>
      <c r="C297" s="302"/>
      <c r="AU297" s="262"/>
    </row>
    <row r="298" ht="15.75" customHeight="1">
      <c r="B298" s="93"/>
      <c r="C298" s="302"/>
      <c r="AU298" s="262"/>
    </row>
    <row r="299" ht="15.75" customHeight="1">
      <c r="B299" s="93"/>
      <c r="C299" s="302"/>
      <c r="AU299" s="262"/>
    </row>
    <row r="300" ht="15.75" customHeight="1">
      <c r="B300" s="93"/>
      <c r="C300" s="302"/>
      <c r="AU300" s="262"/>
    </row>
    <row r="301" ht="15.75" customHeight="1">
      <c r="B301" s="93"/>
      <c r="C301" s="302"/>
      <c r="AU301" s="262"/>
    </row>
    <row r="302" ht="15.75" customHeight="1">
      <c r="B302" s="93"/>
      <c r="C302" s="302"/>
      <c r="AU302" s="262"/>
    </row>
    <row r="303" ht="15.75" customHeight="1">
      <c r="B303" s="93"/>
      <c r="C303" s="302"/>
      <c r="AU303" s="262"/>
    </row>
    <row r="304" ht="15.75" customHeight="1">
      <c r="B304" s="93"/>
      <c r="C304" s="302"/>
      <c r="AU304" s="262"/>
    </row>
    <row r="305" ht="15.75" customHeight="1">
      <c r="B305" s="93"/>
      <c r="C305" s="302"/>
      <c r="AU305" s="262"/>
    </row>
    <row r="306" ht="15.75" customHeight="1">
      <c r="B306" s="93"/>
      <c r="C306" s="302"/>
      <c r="AU306" s="262"/>
    </row>
    <row r="307" ht="15.75" customHeight="1">
      <c r="B307" s="93"/>
      <c r="C307" s="302"/>
      <c r="AU307" s="262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">
    <mergeCell ref="AM2:AQ2"/>
    <mergeCell ref="AR2:AR4"/>
    <mergeCell ref="AM3:AQ3"/>
    <mergeCell ref="X3:AB3"/>
    <mergeCell ref="AC3:AG3"/>
    <mergeCell ref="A1:AX1"/>
    <mergeCell ref="A2:A4"/>
    <mergeCell ref="B2:B4"/>
    <mergeCell ref="C2:C4"/>
    <mergeCell ref="D2:H2"/>
    <mergeCell ref="I2:M2"/>
    <mergeCell ref="N2:R2"/>
    <mergeCell ref="AH3:AL3"/>
    <mergeCell ref="N3:R3"/>
    <mergeCell ref="S3:W3"/>
    <mergeCell ref="D3:H3"/>
    <mergeCell ref="I3:M3"/>
    <mergeCell ref="B93:C93"/>
    <mergeCell ref="D93:H93"/>
    <mergeCell ref="I93:M93"/>
    <mergeCell ref="N93:R93"/>
    <mergeCell ref="S93:W93"/>
    <mergeCell ref="I96:M96"/>
    <mergeCell ref="N96:R96"/>
    <mergeCell ref="B95:C95"/>
    <mergeCell ref="D95:H95"/>
    <mergeCell ref="I95:M95"/>
    <mergeCell ref="N95:R95"/>
    <mergeCell ref="S95:W95"/>
    <mergeCell ref="D96:H96"/>
    <mergeCell ref="S96:W96"/>
    <mergeCell ref="C101:E101"/>
    <mergeCell ref="C102:E102"/>
    <mergeCell ref="C103:E103"/>
    <mergeCell ref="C104:E104"/>
    <mergeCell ref="C105:E105"/>
    <mergeCell ref="C106:E106"/>
    <mergeCell ref="V107:X107"/>
    <mergeCell ref="B96:C96"/>
    <mergeCell ref="B97:C97"/>
    <mergeCell ref="D97:H97"/>
    <mergeCell ref="I97:M97"/>
    <mergeCell ref="N97:R97"/>
    <mergeCell ref="S97:W97"/>
    <mergeCell ref="B99:E100"/>
    <mergeCell ref="X93:AB93"/>
    <mergeCell ref="AC93:AG93"/>
    <mergeCell ref="AH93:AL93"/>
    <mergeCell ref="AM93:AQ93"/>
    <mergeCell ref="AR93:AV93"/>
    <mergeCell ref="AW93:AX93"/>
    <mergeCell ref="AH94:AL94"/>
    <mergeCell ref="AM94:AQ94"/>
    <mergeCell ref="AC95:AG95"/>
    <mergeCell ref="AH95:AL95"/>
    <mergeCell ref="AM95:AQ95"/>
    <mergeCell ref="AR95:AV95"/>
    <mergeCell ref="AW95:AX95"/>
    <mergeCell ref="S2:W2"/>
    <mergeCell ref="X2:AB2"/>
    <mergeCell ref="AC2:AG2"/>
    <mergeCell ref="AH2:AL2"/>
    <mergeCell ref="AS2:AS4"/>
    <mergeCell ref="AT2:AT4"/>
    <mergeCell ref="AU2:AU4"/>
    <mergeCell ref="AV2:AV4"/>
    <mergeCell ref="AW2:AW4"/>
    <mergeCell ref="AX2:AX4"/>
    <mergeCell ref="B94:C94"/>
    <mergeCell ref="D94:H94"/>
    <mergeCell ref="I94:M94"/>
    <mergeCell ref="N94:R94"/>
    <mergeCell ref="S94:W94"/>
    <mergeCell ref="X94:AB94"/>
    <mergeCell ref="AC94:AG94"/>
    <mergeCell ref="X97:AB97"/>
    <mergeCell ref="AC97:AG97"/>
    <mergeCell ref="AH97:AL97"/>
    <mergeCell ref="AM97:AQ97"/>
    <mergeCell ref="AR97:AV97"/>
    <mergeCell ref="AW97:AX97"/>
    <mergeCell ref="X95:AB95"/>
    <mergeCell ref="X96:AB96"/>
    <mergeCell ref="AC96:AG96"/>
    <mergeCell ref="AH96:AL96"/>
    <mergeCell ref="AM96:AQ96"/>
    <mergeCell ref="AR96:AV96"/>
    <mergeCell ref="AW96:AX96"/>
  </mergeCells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2.63"/>
    <col customWidth="1" min="3" max="3" width="32.88"/>
    <col customWidth="1" min="4" max="4" width="4.13"/>
    <col customWidth="1" min="5" max="6" width="3.75"/>
    <col customWidth="1" min="7" max="7" width="3.13"/>
    <col customWidth="1" min="8" max="8" width="4.0"/>
    <col customWidth="1" min="9" max="9" width="3.63"/>
    <col customWidth="1" min="10" max="10" width="4.13"/>
    <col customWidth="1" min="11" max="11" width="4.0"/>
    <col customWidth="1" min="12" max="12" width="3.0"/>
    <col customWidth="1" min="13" max="13" width="4.13"/>
    <col customWidth="1" min="14" max="14" width="3.38"/>
    <col customWidth="1" min="15" max="15" width="4.38"/>
    <col customWidth="1" min="16" max="16" width="4.25"/>
    <col customWidth="1" min="17" max="17" width="3.0"/>
    <col customWidth="1" min="18" max="18" width="3.75"/>
    <col customWidth="1" min="19" max="19" width="3.63"/>
    <col customWidth="1" min="20" max="20" width="4.38"/>
    <col customWidth="1" min="21" max="21" width="4.63"/>
    <col customWidth="1" min="22" max="22" width="3.38"/>
    <col customWidth="1" min="23" max="24" width="3.63"/>
    <col customWidth="1" min="25" max="26" width="4.0"/>
    <col customWidth="1" min="27" max="27" width="3.0"/>
    <col customWidth="1" min="28" max="28" width="3.88"/>
    <col customWidth="1" min="29" max="29" width="3.5"/>
    <col customWidth="1" min="30" max="30" width="4.38"/>
    <col customWidth="1" min="31" max="31" width="4.25"/>
    <col customWidth="1" min="32" max="32" width="3.63"/>
    <col customWidth="1" min="33" max="33" width="3.38"/>
    <col customWidth="1" min="34" max="34" width="3.75"/>
    <col customWidth="1" min="35" max="35" width="4.13"/>
    <col customWidth="1" min="36" max="36" width="4.38"/>
    <col customWidth="1" min="37" max="37" width="4.13"/>
    <col customWidth="1" min="38" max="38" width="4.63"/>
    <col customWidth="1" min="39" max="39" width="4.13"/>
    <col customWidth="1" min="40" max="40" width="4.5"/>
    <col customWidth="1" min="41" max="41" width="4.38"/>
    <col customWidth="1" min="42" max="42" width="4.0"/>
    <col customWidth="1" min="43" max="43" width="4.38"/>
    <col customWidth="1" min="44" max="44" width="5.63"/>
    <col customWidth="1" min="45" max="45" width="4.75"/>
    <col customWidth="1" min="46" max="46" width="6.0"/>
    <col customWidth="1" hidden="1" min="47" max="47" width="5.75"/>
    <col customWidth="1" hidden="1" min="48" max="48" width="6.0"/>
    <col customWidth="1" min="49" max="49" width="7.38"/>
  </cols>
  <sheetData>
    <row r="1">
      <c r="A1" s="194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95" t="s">
        <v>1</v>
      </c>
      <c r="B2" s="195" t="s">
        <v>2</v>
      </c>
      <c r="C2" s="303" t="s">
        <v>3</v>
      </c>
      <c r="D2" s="304" t="s">
        <v>468</v>
      </c>
      <c r="E2" s="2"/>
      <c r="F2" s="2"/>
      <c r="G2" s="2"/>
      <c r="H2" s="12"/>
      <c r="I2" s="305" t="s">
        <v>469</v>
      </c>
      <c r="J2" s="2"/>
      <c r="K2" s="2"/>
      <c r="L2" s="2"/>
      <c r="M2" s="12"/>
      <c r="N2" s="306" t="s">
        <v>470</v>
      </c>
      <c r="O2" s="2"/>
      <c r="P2" s="2"/>
      <c r="Q2" s="2"/>
      <c r="R2" s="12"/>
      <c r="S2" s="306" t="s">
        <v>471</v>
      </c>
      <c r="T2" s="2"/>
      <c r="U2" s="2"/>
      <c r="V2" s="2"/>
      <c r="W2" s="12"/>
      <c r="X2" s="306" t="s">
        <v>472</v>
      </c>
      <c r="Y2" s="2"/>
      <c r="Z2" s="2"/>
      <c r="AA2" s="2"/>
      <c r="AB2" s="12"/>
      <c r="AC2" s="306" t="s">
        <v>473</v>
      </c>
      <c r="AD2" s="2"/>
      <c r="AE2" s="2"/>
      <c r="AF2" s="2"/>
      <c r="AG2" s="12"/>
      <c r="AH2" s="307" t="s">
        <v>474</v>
      </c>
      <c r="AI2" s="2"/>
      <c r="AJ2" s="2"/>
      <c r="AK2" s="2"/>
      <c r="AL2" s="12"/>
      <c r="AM2" s="306" t="s">
        <v>475</v>
      </c>
      <c r="AN2" s="2"/>
      <c r="AO2" s="2"/>
      <c r="AP2" s="2"/>
      <c r="AQ2" s="12"/>
      <c r="AR2" s="308" t="s">
        <v>476</v>
      </c>
      <c r="AS2" s="309" t="s">
        <v>14</v>
      </c>
      <c r="AT2" s="309" t="s">
        <v>15</v>
      </c>
      <c r="AU2" s="310"/>
      <c r="AV2" s="310"/>
      <c r="AW2" s="311" t="s">
        <v>16</v>
      </c>
    </row>
    <row r="3" ht="15.75" customHeight="1">
      <c r="A3" s="15"/>
      <c r="B3" s="18"/>
      <c r="C3" s="18"/>
      <c r="D3" s="312" t="s">
        <v>477</v>
      </c>
      <c r="E3" s="2"/>
      <c r="F3" s="2"/>
      <c r="G3" s="2"/>
      <c r="H3" s="12"/>
      <c r="I3" s="312" t="s">
        <v>478</v>
      </c>
      <c r="J3" s="2"/>
      <c r="K3" s="2"/>
      <c r="L3" s="2"/>
      <c r="M3" s="12"/>
      <c r="N3" s="312" t="s">
        <v>479</v>
      </c>
      <c r="O3" s="2"/>
      <c r="P3" s="2"/>
      <c r="Q3" s="2"/>
      <c r="R3" s="12"/>
      <c r="S3" s="312" t="s">
        <v>480</v>
      </c>
      <c r="T3" s="2"/>
      <c r="U3" s="2"/>
      <c r="V3" s="2"/>
      <c r="W3" s="12"/>
      <c r="X3" s="312" t="s">
        <v>481</v>
      </c>
      <c r="Y3" s="2"/>
      <c r="Z3" s="2"/>
      <c r="AA3" s="2"/>
      <c r="AB3" s="12"/>
      <c r="AC3" s="312" t="s">
        <v>482</v>
      </c>
      <c r="AD3" s="2"/>
      <c r="AE3" s="2"/>
      <c r="AF3" s="2"/>
      <c r="AG3" s="12"/>
      <c r="AH3" s="312" t="s">
        <v>483</v>
      </c>
      <c r="AI3" s="2"/>
      <c r="AJ3" s="2"/>
      <c r="AK3" s="2"/>
      <c r="AL3" s="12"/>
      <c r="AM3" s="312" t="s">
        <v>484</v>
      </c>
      <c r="AN3" s="2"/>
      <c r="AO3" s="2"/>
      <c r="AP3" s="2"/>
      <c r="AQ3" s="12"/>
      <c r="AR3" s="313" t="s">
        <v>485</v>
      </c>
      <c r="AS3" s="314"/>
      <c r="AT3" s="314"/>
      <c r="AU3" s="314"/>
      <c r="AV3" s="314"/>
      <c r="AW3" s="315"/>
    </row>
    <row r="4" ht="18.75" customHeight="1">
      <c r="A4" s="22"/>
      <c r="B4" s="12"/>
      <c r="C4" s="12"/>
      <c r="D4" s="316" t="s">
        <v>24</v>
      </c>
      <c r="E4" s="316" t="s">
        <v>25</v>
      </c>
      <c r="F4" s="316" t="s">
        <v>26</v>
      </c>
      <c r="G4" s="317" t="s">
        <v>27</v>
      </c>
      <c r="H4" s="317" t="s">
        <v>14</v>
      </c>
      <c r="I4" s="318" t="s">
        <v>24</v>
      </c>
      <c r="J4" s="318" t="s">
        <v>25</v>
      </c>
      <c r="K4" s="319" t="s">
        <v>26</v>
      </c>
      <c r="L4" s="317" t="s">
        <v>27</v>
      </c>
      <c r="M4" s="317" t="s">
        <v>14</v>
      </c>
      <c r="N4" s="318" t="s">
        <v>24</v>
      </c>
      <c r="O4" s="318" t="s">
        <v>25</v>
      </c>
      <c r="P4" s="318" t="s">
        <v>26</v>
      </c>
      <c r="Q4" s="317" t="s">
        <v>27</v>
      </c>
      <c r="R4" s="317" t="s">
        <v>14</v>
      </c>
      <c r="S4" s="320" t="s">
        <v>24</v>
      </c>
      <c r="T4" s="320" t="s">
        <v>25</v>
      </c>
      <c r="U4" s="320" t="s">
        <v>26</v>
      </c>
      <c r="V4" s="321" t="s">
        <v>27</v>
      </c>
      <c r="W4" s="321" t="s">
        <v>14</v>
      </c>
      <c r="X4" s="322" t="s">
        <v>24</v>
      </c>
      <c r="Y4" s="322" t="s">
        <v>25</v>
      </c>
      <c r="Z4" s="322" t="s">
        <v>26</v>
      </c>
      <c r="AA4" s="321" t="s">
        <v>27</v>
      </c>
      <c r="AB4" s="321" t="s">
        <v>14</v>
      </c>
      <c r="AC4" s="320" t="s">
        <v>24</v>
      </c>
      <c r="AD4" s="320" t="s">
        <v>25</v>
      </c>
      <c r="AE4" s="320" t="s">
        <v>26</v>
      </c>
      <c r="AF4" s="321" t="s">
        <v>27</v>
      </c>
      <c r="AG4" s="321" t="s">
        <v>14</v>
      </c>
      <c r="AH4" s="320" t="s">
        <v>24</v>
      </c>
      <c r="AI4" s="320" t="s">
        <v>25</v>
      </c>
      <c r="AJ4" s="320" t="s">
        <v>26</v>
      </c>
      <c r="AK4" s="321" t="s">
        <v>27</v>
      </c>
      <c r="AL4" s="321" t="s">
        <v>14</v>
      </c>
      <c r="AM4" s="320" t="s">
        <v>24</v>
      </c>
      <c r="AN4" s="320" t="s">
        <v>25</v>
      </c>
      <c r="AO4" s="320" t="s">
        <v>26</v>
      </c>
      <c r="AP4" s="321" t="s">
        <v>27</v>
      </c>
      <c r="AQ4" s="323" t="s">
        <v>14</v>
      </c>
      <c r="AR4" s="26" t="s">
        <v>24</v>
      </c>
      <c r="AS4" s="324"/>
      <c r="AT4" s="324"/>
      <c r="AU4" s="324"/>
      <c r="AV4" s="324"/>
      <c r="AW4" s="325"/>
    </row>
    <row r="5" ht="15.75" customHeight="1">
      <c r="A5" s="326">
        <v>1.0</v>
      </c>
      <c r="B5" s="327" t="s">
        <v>226</v>
      </c>
      <c r="C5" s="328" t="s">
        <v>227</v>
      </c>
      <c r="D5" s="329">
        <v>50.0</v>
      </c>
      <c r="E5" s="330">
        <v>36.0</v>
      </c>
      <c r="F5" s="331">
        <f t="shared" ref="F5:F71" si="1">SUM(D5+E5)</f>
        <v>86</v>
      </c>
      <c r="G5" s="332" t="str">
        <f>if(F5&gt;=90,"10",if(F5&gt;=80,"9",if(F5&gt;=70,"8",if(F5&gt;=60,"7",if(F5&gt;=55,"6",if(F5&gt;=50,"5",if(F5&gt;=40,"4",if(F5&lt;40,"0"))))))))</f>
        <v>9</v>
      </c>
      <c r="H5" s="333">
        <f t="shared" ref="H5:H71" si="2">G5*4</f>
        <v>36</v>
      </c>
      <c r="I5" s="329">
        <v>46.0</v>
      </c>
      <c r="J5" s="334">
        <v>21.0</v>
      </c>
      <c r="K5" s="331">
        <f t="shared" ref="K5:K71" si="3">sum(I5:J5)</f>
        <v>67</v>
      </c>
      <c r="L5" s="335" t="str">
        <f t="shared" ref="L5:L35" si="4">if(K5&gt;=90,"10",if(K5&gt;=80,"9",if(K5&gt;=70,"8",if(K5&gt;=60,"7",if(K5&gt;=55,"6",if(K5&gt;=50,"5",if(K5&gt;=40,"4",if(K5&lt;40,"0"))))))))</f>
        <v>7</v>
      </c>
      <c r="M5" s="333">
        <f t="shared" ref="M5:M71" si="5">L5*4</f>
        <v>28</v>
      </c>
      <c r="N5" s="336">
        <v>41.0</v>
      </c>
      <c r="O5" s="337">
        <v>22.0</v>
      </c>
      <c r="P5" s="331">
        <f t="shared" ref="P5:P71" si="6">sum(N5:O5)</f>
        <v>63</v>
      </c>
      <c r="Q5" s="335" t="str">
        <f t="shared" ref="Q5:Q35" si="7">if(P5&gt;=90,"10",if(P5&gt;=80,"9",if(P5&gt;=70,"8",if(P5&gt;=60,"7",if(P5&gt;=55,"6",if(P5&gt;=50,"5",if(P5&gt;=40,"4",if(P5&lt;40,"0"))))))))</f>
        <v>7</v>
      </c>
      <c r="R5" s="338">
        <f t="shared" ref="R5:R68" si="8">Q5*4</f>
        <v>28</v>
      </c>
      <c r="S5" s="329">
        <v>47.0</v>
      </c>
      <c r="T5" s="339">
        <v>19.0</v>
      </c>
      <c r="U5" s="340">
        <f t="shared" ref="U5:U71" si="9">sum(S5:T5)</f>
        <v>66</v>
      </c>
      <c r="V5" s="341" t="str">
        <f t="shared" ref="V5:V71" si="10">if(U5&gt;=90,"10",if(U5&gt;=80,"9",if(U5&gt;=70,"8",if(U5&gt;=60,"7",if(U5&gt;=55,"6",if(U5&gt;=50,"5",if(U5&gt;=40,"4",if(U5&lt;40,"0"))))))))</f>
        <v>7</v>
      </c>
      <c r="W5" s="342">
        <f t="shared" ref="W5:W71" si="11">V5*3</f>
        <v>21</v>
      </c>
      <c r="X5" s="329">
        <v>44.0</v>
      </c>
      <c r="Y5" s="339">
        <v>48.0</v>
      </c>
      <c r="Z5" s="340">
        <f t="shared" ref="Z5:Z71" si="12">SUM(X5+Y5)</f>
        <v>92</v>
      </c>
      <c r="AA5" s="341" t="str">
        <f t="shared" ref="AA5:AA71" si="13">if(Z5&gt;=90,"10",if(Z5&gt;=80,"9",if(Z5&gt;=70,"8",if(Z5&gt;=60,"7",if(Z5&gt;=55,"6",if(Z5&gt;=50,"5",if(Z5&gt;=40,"4",if(Z5&lt;40,"0"))))))))</f>
        <v>10</v>
      </c>
      <c r="AB5" s="342">
        <f t="shared" ref="AB5:AB71" si="14">AA5*1</f>
        <v>10</v>
      </c>
      <c r="AC5" s="329">
        <v>43.0</v>
      </c>
      <c r="AD5" s="339">
        <v>30.0</v>
      </c>
      <c r="AE5" s="340">
        <f t="shared" ref="AE5:AE71" si="15">SUM(AC5+AD5)</f>
        <v>73</v>
      </c>
      <c r="AF5" s="341" t="str">
        <f t="shared" ref="AF5:AF42" si="16">if(AE5&gt;=90,"10",if(AE5&gt;=80,"9",if(AE5&gt;=70,"8",if(AE5&gt;=60,"7",if(AE5&gt;=55,"6",if(AE5&gt;=50,"5",if(AE5&gt;=40,"4",if(AE5&lt;40,"0"))))))))</f>
        <v>8</v>
      </c>
      <c r="AG5" s="342">
        <f t="shared" ref="AG5:AG71" si="17">AF5*3</f>
        <v>24</v>
      </c>
      <c r="AH5" s="329">
        <v>90.0</v>
      </c>
      <c r="AI5" s="339">
        <v>0.0</v>
      </c>
      <c r="AJ5" s="340">
        <f t="shared" ref="AJ5:AJ71" si="18">SUM(AH5+AI5)</f>
        <v>90</v>
      </c>
      <c r="AK5" s="341" t="str">
        <f t="shared" ref="AK5:AK19" si="19">if(AJ5&gt;=90,"10",if(AJ5&gt;=80,"9",if(AJ5&gt;=70,"8",if(AJ5&gt;=60,"7",if(AJ5&gt;=55,"6",if(AJ5&gt;=50,"5",if(AJ5&gt;=40,"4",if(AJ5&lt;40,"0"))))))))</f>
        <v>10</v>
      </c>
      <c r="AL5" s="342">
        <f t="shared" ref="AL5:AL71" si="20">AK5*1</f>
        <v>10</v>
      </c>
      <c r="AM5" s="329">
        <v>48.0</v>
      </c>
      <c r="AN5" s="339">
        <v>44.0</v>
      </c>
      <c r="AO5" s="340">
        <f t="shared" ref="AO5:AO71" si="21">SUM(AM5:AN5)</f>
        <v>92</v>
      </c>
      <c r="AP5" s="341" t="str">
        <f t="shared" ref="AP5:AP71" si="22">if(AO5&gt;=90,"10",if(AO5&gt;=80,"9",if(AO5&gt;=70,"8",if(AO5&gt;=60,"7",if(AO5&gt;=55,"6",if(AO5&gt;=50,"5",if(AO5&gt;=40,"4",if(AO5&lt;40,"0"))))))))</f>
        <v>10</v>
      </c>
      <c r="AQ5" s="343">
        <f t="shared" ref="AQ5:AQ71" si="23">AP5*1</f>
        <v>10</v>
      </c>
      <c r="AR5" s="344">
        <v>88.0</v>
      </c>
      <c r="AS5" s="345">
        <f t="shared" ref="AS5:AS71" si="24">H5+M5+R5+W5+AB5+AG5+AL5+AQ5</f>
        <v>167</v>
      </c>
      <c r="AT5" s="346">
        <f t="shared" ref="AT5:AT71" si="25">AS5/21</f>
        <v>7.952380952</v>
      </c>
      <c r="AU5" s="347" t="str">
        <f t="shared" ref="AU5:AU71" si="26">IF((OR(E5&lt;18,F5&lt;40,J5&lt;18,K5&lt;40,O5&lt;18,P5&lt;40,T5&lt;18,U5&lt;40,Y5&lt;18,Z5&lt;42,AD5&lt;18,AE5&lt;40,AJ5&lt;40,AN5&lt;18,AO5&lt;40)),"FAIL","PASS")</f>
        <v>PASS</v>
      </c>
      <c r="AV5" s="347" t="str">
        <f t="shared" ref="AV5:AV71" si="27">IF(AT5&gt;6.75,"FCD",IF(AT5&gt;6,"FC","SC"))</f>
        <v>FCD</v>
      </c>
      <c r="AW5" s="348" t="str">
        <f t="shared" ref="AW5:AW71" si="28">IF(AU5="FAIL",AU5,AV5)</f>
        <v>FCD</v>
      </c>
    </row>
    <row r="6" ht="15.75" customHeight="1">
      <c r="A6" s="326">
        <v>2.0</v>
      </c>
      <c r="B6" s="349" t="s">
        <v>228</v>
      </c>
      <c r="C6" s="350" t="s">
        <v>229</v>
      </c>
      <c r="D6" s="351">
        <v>43.0</v>
      </c>
      <c r="E6" s="352">
        <v>15.0</v>
      </c>
      <c r="F6" s="353">
        <f t="shared" si="1"/>
        <v>58</v>
      </c>
      <c r="G6" s="354">
        <v>0.0</v>
      </c>
      <c r="H6" s="355">
        <f t="shared" si="2"/>
        <v>0</v>
      </c>
      <c r="I6" s="356">
        <v>39.0</v>
      </c>
      <c r="J6" s="357">
        <v>18.0</v>
      </c>
      <c r="K6" s="358">
        <f t="shared" si="3"/>
        <v>57</v>
      </c>
      <c r="L6" s="332" t="str">
        <f t="shared" si="4"/>
        <v>6</v>
      </c>
      <c r="M6" s="333">
        <f t="shared" si="5"/>
        <v>24</v>
      </c>
      <c r="N6" s="359">
        <v>35.0</v>
      </c>
      <c r="O6" s="360">
        <v>21.0</v>
      </c>
      <c r="P6" s="358">
        <f t="shared" si="6"/>
        <v>56</v>
      </c>
      <c r="Q6" s="361" t="str">
        <f t="shared" si="7"/>
        <v>6</v>
      </c>
      <c r="R6" s="362">
        <f t="shared" si="8"/>
        <v>24</v>
      </c>
      <c r="S6" s="363">
        <v>42.0</v>
      </c>
      <c r="T6" s="364">
        <v>18.0</v>
      </c>
      <c r="U6" s="365">
        <f t="shared" si="9"/>
        <v>60</v>
      </c>
      <c r="V6" s="341" t="str">
        <f t="shared" si="10"/>
        <v>7</v>
      </c>
      <c r="W6" s="342">
        <f t="shared" si="11"/>
        <v>21</v>
      </c>
      <c r="X6" s="366">
        <v>36.0</v>
      </c>
      <c r="Y6" s="360">
        <v>33.0</v>
      </c>
      <c r="Z6" s="358">
        <f t="shared" si="12"/>
        <v>69</v>
      </c>
      <c r="AA6" s="361" t="str">
        <f t="shared" si="13"/>
        <v>7</v>
      </c>
      <c r="AB6" s="362">
        <f t="shared" si="14"/>
        <v>7</v>
      </c>
      <c r="AC6" s="367">
        <v>32.0</v>
      </c>
      <c r="AD6" s="368">
        <v>14.0</v>
      </c>
      <c r="AE6" s="353">
        <f t="shared" si="15"/>
        <v>46</v>
      </c>
      <c r="AF6" s="369" t="str">
        <f t="shared" si="16"/>
        <v>4</v>
      </c>
      <c r="AG6" s="370">
        <f t="shared" si="17"/>
        <v>12</v>
      </c>
      <c r="AH6" s="366">
        <v>90.0</v>
      </c>
      <c r="AI6" s="360">
        <v>0.0</v>
      </c>
      <c r="AJ6" s="358">
        <f t="shared" si="18"/>
        <v>90</v>
      </c>
      <c r="AK6" s="361" t="str">
        <f t="shared" si="19"/>
        <v>10</v>
      </c>
      <c r="AL6" s="362">
        <f t="shared" si="20"/>
        <v>10</v>
      </c>
      <c r="AM6" s="366">
        <v>40.0</v>
      </c>
      <c r="AN6" s="360">
        <v>30.0</v>
      </c>
      <c r="AO6" s="358">
        <f t="shared" si="21"/>
        <v>70</v>
      </c>
      <c r="AP6" s="361" t="str">
        <f t="shared" si="22"/>
        <v>8</v>
      </c>
      <c r="AQ6" s="371">
        <f t="shared" si="23"/>
        <v>8</v>
      </c>
      <c r="AR6" s="372">
        <v>80.0</v>
      </c>
      <c r="AS6" s="345">
        <f t="shared" si="24"/>
        <v>106</v>
      </c>
      <c r="AT6" s="346">
        <f t="shared" si="25"/>
        <v>5.047619048</v>
      </c>
      <c r="AU6" s="347" t="str">
        <f t="shared" si="26"/>
        <v>FAIL</v>
      </c>
      <c r="AV6" s="347" t="str">
        <f t="shared" si="27"/>
        <v>SC</v>
      </c>
      <c r="AW6" s="348" t="str">
        <f t="shared" si="28"/>
        <v>FAIL</v>
      </c>
    </row>
    <row r="7" ht="15.75" customHeight="1">
      <c r="A7" s="326">
        <v>3.0</v>
      </c>
      <c r="B7" s="349" t="s">
        <v>230</v>
      </c>
      <c r="C7" s="350" t="s">
        <v>231</v>
      </c>
      <c r="D7" s="373">
        <v>36.0</v>
      </c>
      <c r="E7" s="374">
        <v>32.0</v>
      </c>
      <c r="F7" s="358">
        <f t="shared" si="1"/>
        <v>68</v>
      </c>
      <c r="G7" s="345" t="str">
        <f t="shared" ref="G7:G57" si="29">if(F7&gt;=90,"10",if(F7&gt;=80,"9",if(F7&gt;=70,"8",if(F7&gt;=60,"7",if(F7&gt;=55,"6",if(F7&gt;=50,"5",if(F7&gt;=40,"4",if(F7&lt;40,"0"))))))))</f>
        <v>7</v>
      </c>
      <c r="H7" s="333">
        <f t="shared" si="2"/>
        <v>28</v>
      </c>
      <c r="I7" s="373">
        <v>40.0</v>
      </c>
      <c r="J7" s="375">
        <v>26.0</v>
      </c>
      <c r="K7" s="358">
        <f t="shared" si="3"/>
        <v>66</v>
      </c>
      <c r="L7" s="361" t="str">
        <f t="shared" si="4"/>
        <v>7</v>
      </c>
      <c r="M7" s="333">
        <f t="shared" si="5"/>
        <v>28</v>
      </c>
      <c r="N7" s="359">
        <v>38.0</v>
      </c>
      <c r="O7" s="360">
        <v>21.0</v>
      </c>
      <c r="P7" s="358">
        <f t="shared" si="6"/>
        <v>59</v>
      </c>
      <c r="Q7" s="361" t="str">
        <f t="shared" si="7"/>
        <v>6</v>
      </c>
      <c r="R7" s="362">
        <f t="shared" si="8"/>
        <v>24</v>
      </c>
      <c r="S7" s="366">
        <v>26.0</v>
      </c>
      <c r="T7" s="360">
        <v>21.0</v>
      </c>
      <c r="U7" s="358">
        <f t="shared" si="9"/>
        <v>47</v>
      </c>
      <c r="V7" s="361" t="str">
        <f t="shared" si="10"/>
        <v>4</v>
      </c>
      <c r="W7" s="362">
        <f t="shared" si="11"/>
        <v>12</v>
      </c>
      <c r="X7" s="366">
        <v>32.0</v>
      </c>
      <c r="Y7" s="360">
        <v>45.0</v>
      </c>
      <c r="Z7" s="358">
        <f t="shared" si="12"/>
        <v>77</v>
      </c>
      <c r="AA7" s="361" t="str">
        <f t="shared" si="13"/>
        <v>8</v>
      </c>
      <c r="AB7" s="362">
        <f t="shared" si="14"/>
        <v>8</v>
      </c>
      <c r="AC7" s="366">
        <v>39.0</v>
      </c>
      <c r="AD7" s="360">
        <v>30.0</v>
      </c>
      <c r="AE7" s="358">
        <f t="shared" si="15"/>
        <v>69</v>
      </c>
      <c r="AF7" s="361" t="str">
        <f t="shared" si="16"/>
        <v>7</v>
      </c>
      <c r="AG7" s="362">
        <f t="shared" si="17"/>
        <v>21</v>
      </c>
      <c r="AH7" s="366">
        <v>90.0</v>
      </c>
      <c r="AI7" s="360">
        <v>0.0</v>
      </c>
      <c r="AJ7" s="358">
        <f t="shared" si="18"/>
        <v>90</v>
      </c>
      <c r="AK7" s="361" t="str">
        <f t="shared" si="19"/>
        <v>10</v>
      </c>
      <c r="AL7" s="362">
        <f t="shared" si="20"/>
        <v>10</v>
      </c>
      <c r="AM7" s="366">
        <v>40.0</v>
      </c>
      <c r="AN7" s="360">
        <v>48.0</v>
      </c>
      <c r="AO7" s="358">
        <f t="shared" si="21"/>
        <v>88</v>
      </c>
      <c r="AP7" s="361" t="str">
        <f t="shared" si="22"/>
        <v>9</v>
      </c>
      <c r="AQ7" s="371">
        <f t="shared" si="23"/>
        <v>9</v>
      </c>
      <c r="AR7" s="372">
        <v>88.0</v>
      </c>
      <c r="AS7" s="345">
        <f t="shared" si="24"/>
        <v>140</v>
      </c>
      <c r="AT7" s="346">
        <f t="shared" si="25"/>
        <v>6.666666667</v>
      </c>
      <c r="AU7" s="347" t="str">
        <f t="shared" si="26"/>
        <v>PASS</v>
      </c>
      <c r="AV7" s="347" t="str">
        <f t="shared" si="27"/>
        <v>FC</v>
      </c>
      <c r="AW7" s="348" t="str">
        <f t="shared" si="28"/>
        <v>FC</v>
      </c>
    </row>
    <row r="8" ht="15.75" customHeight="1">
      <c r="A8" s="326">
        <v>4.0</v>
      </c>
      <c r="B8" s="349" t="s">
        <v>232</v>
      </c>
      <c r="C8" s="350" t="s">
        <v>233</v>
      </c>
      <c r="D8" s="373">
        <v>50.0</v>
      </c>
      <c r="E8" s="374">
        <v>26.0</v>
      </c>
      <c r="F8" s="358">
        <f t="shared" si="1"/>
        <v>76</v>
      </c>
      <c r="G8" s="345" t="str">
        <f t="shared" si="29"/>
        <v>8</v>
      </c>
      <c r="H8" s="333">
        <f t="shared" si="2"/>
        <v>32</v>
      </c>
      <c r="I8" s="373">
        <v>49.0</v>
      </c>
      <c r="J8" s="375">
        <v>28.0</v>
      </c>
      <c r="K8" s="358">
        <f t="shared" si="3"/>
        <v>77</v>
      </c>
      <c r="L8" s="361" t="str">
        <f t="shared" si="4"/>
        <v>8</v>
      </c>
      <c r="M8" s="333">
        <f t="shared" si="5"/>
        <v>32</v>
      </c>
      <c r="N8" s="359">
        <v>46.0</v>
      </c>
      <c r="O8" s="360">
        <v>36.0</v>
      </c>
      <c r="P8" s="358">
        <f t="shared" si="6"/>
        <v>82</v>
      </c>
      <c r="Q8" s="361" t="str">
        <f t="shared" si="7"/>
        <v>9</v>
      </c>
      <c r="R8" s="362">
        <f t="shared" si="8"/>
        <v>36</v>
      </c>
      <c r="S8" s="366">
        <v>38.0</v>
      </c>
      <c r="T8" s="360">
        <v>33.0</v>
      </c>
      <c r="U8" s="358">
        <f t="shared" si="9"/>
        <v>71</v>
      </c>
      <c r="V8" s="361" t="str">
        <f t="shared" si="10"/>
        <v>8</v>
      </c>
      <c r="W8" s="362">
        <f t="shared" si="11"/>
        <v>24</v>
      </c>
      <c r="X8" s="366">
        <v>39.0</v>
      </c>
      <c r="Y8" s="360">
        <v>35.0</v>
      </c>
      <c r="Z8" s="358">
        <f t="shared" si="12"/>
        <v>74</v>
      </c>
      <c r="AA8" s="361" t="str">
        <f t="shared" si="13"/>
        <v>8</v>
      </c>
      <c r="AB8" s="362">
        <f t="shared" si="14"/>
        <v>8</v>
      </c>
      <c r="AC8" s="366">
        <v>42.0</v>
      </c>
      <c r="AD8" s="360">
        <v>31.0</v>
      </c>
      <c r="AE8" s="358">
        <f t="shared" si="15"/>
        <v>73</v>
      </c>
      <c r="AF8" s="361" t="str">
        <f t="shared" si="16"/>
        <v>8</v>
      </c>
      <c r="AG8" s="362">
        <f t="shared" si="17"/>
        <v>24</v>
      </c>
      <c r="AH8" s="366">
        <v>95.0</v>
      </c>
      <c r="AI8" s="360">
        <v>0.0</v>
      </c>
      <c r="AJ8" s="358">
        <f t="shared" si="18"/>
        <v>95</v>
      </c>
      <c r="AK8" s="361" t="str">
        <f t="shared" si="19"/>
        <v>10</v>
      </c>
      <c r="AL8" s="362">
        <f t="shared" si="20"/>
        <v>10</v>
      </c>
      <c r="AM8" s="366">
        <v>49.0</v>
      </c>
      <c r="AN8" s="360">
        <v>47.0</v>
      </c>
      <c r="AO8" s="358">
        <f t="shared" si="21"/>
        <v>96</v>
      </c>
      <c r="AP8" s="361" t="str">
        <f t="shared" si="22"/>
        <v>10</v>
      </c>
      <c r="AQ8" s="371">
        <f t="shared" si="23"/>
        <v>10</v>
      </c>
      <c r="AR8" s="372">
        <v>96.0</v>
      </c>
      <c r="AS8" s="345">
        <f t="shared" si="24"/>
        <v>176</v>
      </c>
      <c r="AT8" s="346">
        <f t="shared" si="25"/>
        <v>8.380952381</v>
      </c>
      <c r="AU8" s="347" t="str">
        <f t="shared" si="26"/>
        <v>PASS</v>
      </c>
      <c r="AV8" s="347" t="str">
        <f t="shared" si="27"/>
        <v>FCD</v>
      </c>
      <c r="AW8" s="348" t="str">
        <f t="shared" si="28"/>
        <v>FCD</v>
      </c>
    </row>
    <row r="9" ht="15.75" customHeight="1">
      <c r="A9" s="326">
        <v>5.0</v>
      </c>
      <c r="B9" s="349" t="s">
        <v>234</v>
      </c>
      <c r="C9" s="350" t="s">
        <v>235</v>
      </c>
      <c r="D9" s="373">
        <v>45.0</v>
      </c>
      <c r="E9" s="376">
        <v>27.0</v>
      </c>
      <c r="F9" s="358">
        <f t="shared" si="1"/>
        <v>72</v>
      </c>
      <c r="G9" s="345" t="str">
        <f t="shared" si="29"/>
        <v>8</v>
      </c>
      <c r="H9" s="333">
        <f t="shared" si="2"/>
        <v>32</v>
      </c>
      <c r="I9" s="373">
        <v>45.0</v>
      </c>
      <c r="J9" s="377">
        <v>22.0</v>
      </c>
      <c r="K9" s="358">
        <f t="shared" si="3"/>
        <v>67</v>
      </c>
      <c r="L9" s="345" t="str">
        <f t="shared" si="4"/>
        <v>7</v>
      </c>
      <c r="M9" s="333">
        <f t="shared" si="5"/>
        <v>28</v>
      </c>
      <c r="N9" s="359">
        <v>34.0</v>
      </c>
      <c r="O9" s="378">
        <v>21.0</v>
      </c>
      <c r="P9" s="358">
        <f t="shared" si="6"/>
        <v>55</v>
      </c>
      <c r="Q9" s="345" t="str">
        <f t="shared" si="7"/>
        <v>6</v>
      </c>
      <c r="R9" s="362">
        <f t="shared" si="8"/>
        <v>24</v>
      </c>
      <c r="S9" s="366">
        <v>30.0</v>
      </c>
      <c r="T9" s="360">
        <v>18.0</v>
      </c>
      <c r="U9" s="358">
        <f t="shared" si="9"/>
        <v>48</v>
      </c>
      <c r="V9" s="361" t="str">
        <f t="shared" si="10"/>
        <v>4</v>
      </c>
      <c r="W9" s="362">
        <f t="shared" si="11"/>
        <v>12</v>
      </c>
      <c r="X9" s="366">
        <v>36.0</v>
      </c>
      <c r="Y9" s="360">
        <v>24.0</v>
      </c>
      <c r="Z9" s="358">
        <f t="shared" si="12"/>
        <v>60</v>
      </c>
      <c r="AA9" s="361" t="str">
        <f t="shared" si="13"/>
        <v>7</v>
      </c>
      <c r="AB9" s="362">
        <f t="shared" si="14"/>
        <v>7</v>
      </c>
      <c r="AC9" s="366">
        <v>35.0</v>
      </c>
      <c r="AD9" s="360">
        <v>24.0</v>
      </c>
      <c r="AE9" s="358">
        <f t="shared" si="15"/>
        <v>59</v>
      </c>
      <c r="AF9" s="361" t="str">
        <f t="shared" si="16"/>
        <v>6</v>
      </c>
      <c r="AG9" s="362">
        <f t="shared" si="17"/>
        <v>18</v>
      </c>
      <c r="AH9" s="366">
        <v>80.0</v>
      </c>
      <c r="AI9" s="378">
        <v>0.0</v>
      </c>
      <c r="AJ9" s="358">
        <f t="shared" si="18"/>
        <v>80</v>
      </c>
      <c r="AK9" s="361" t="str">
        <f t="shared" si="19"/>
        <v>9</v>
      </c>
      <c r="AL9" s="362">
        <f t="shared" si="20"/>
        <v>9</v>
      </c>
      <c r="AM9" s="366">
        <v>49.0</v>
      </c>
      <c r="AN9" s="360">
        <v>46.0</v>
      </c>
      <c r="AO9" s="358">
        <f t="shared" si="21"/>
        <v>95</v>
      </c>
      <c r="AP9" s="361" t="str">
        <f t="shared" si="22"/>
        <v>10</v>
      </c>
      <c r="AQ9" s="371">
        <f t="shared" si="23"/>
        <v>10</v>
      </c>
      <c r="AR9" s="372">
        <v>80.0</v>
      </c>
      <c r="AS9" s="345">
        <f t="shared" si="24"/>
        <v>140</v>
      </c>
      <c r="AT9" s="346">
        <f t="shared" si="25"/>
        <v>6.666666667</v>
      </c>
      <c r="AU9" s="347" t="str">
        <f t="shared" si="26"/>
        <v>PASS</v>
      </c>
      <c r="AV9" s="347" t="str">
        <f t="shared" si="27"/>
        <v>FC</v>
      </c>
      <c r="AW9" s="348" t="str">
        <f t="shared" si="28"/>
        <v>FC</v>
      </c>
    </row>
    <row r="10" ht="15.75" customHeight="1">
      <c r="A10" s="326">
        <v>6.0</v>
      </c>
      <c r="B10" s="349" t="s">
        <v>28</v>
      </c>
      <c r="C10" s="350" t="s">
        <v>29</v>
      </c>
      <c r="D10" s="373">
        <v>50.0</v>
      </c>
      <c r="E10" s="374">
        <v>44.0</v>
      </c>
      <c r="F10" s="358">
        <f t="shared" si="1"/>
        <v>94</v>
      </c>
      <c r="G10" s="345" t="str">
        <f t="shared" si="29"/>
        <v>10</v>
      </c>
      <c r="H10" s="333">
        <f t="shared" si="2"/>
        <v>40</v>
      </c>
      <c r="I10" s="373">
        <v>50.0</v>
      </c>
      <c r="J10" s="375">
        <v>25.0</v>
      </c>
      <c r="K10" s="358">
        <f t="shared" si="3"/>
        <v>75</v>
      </c>
      <c r="L10" s="361" t="str">
        <f t="shared" si="4"/>
        <v>8</v>
      </c>
      <c r="M10" s="333">
        <f t="shared" si="5"/>
        <v>32</v>
      </c>
      <c r="N10" s="359">
        <v>49.0</v>
      </c>
      <c r="O10" s="360">
        <v>29.0</v>
      </c>
      <c r="P10" s="358">
        <f t="shared" si="6"/>
        <v>78</v>
      </c>
      <c r="Q10" s="361" t="str">
        <f t="shared" si="7"/>
        <v>8</v>
      </c>
      <c r="R10" s="362">
        <f t="shared" si="8"/>
        <v>32</v>
      </c>
      <c r="S10" s="366">
        <v>46.0</v>
      </c>
      <c r="T10" s="360">
        <v>46.0</v>
      </c>
      <c r="U10" s="358">
        <f t="shared" si="9"/>
        <v>92</v>
      </c>
      <c r="V10" s="361" t="str">
        <f t="shared" si="10"/>
        <v>10</v>
      </c>
      <c r="W10" s="362">
        <f t="shared" si="11"/>
        <v>30</v>
      </c>
      <c r="X10" s="366">
        <v>40.0</v>
      </c>
      <c r="Y10" s="360">
        <v>35.0</v>
      </c>
      <c r="Z10" s="358">
        <f t="shared" si="12"/>
        <v>75</v>
      </c>
      <c r="AA10" s="361" t="str">
        <f t="shared" si="13"/>
        <v>8</v>
      </c>
      <c r="AB10" s="362">
        <f t="shared" si="14"/>
        <v>8</v>
      </c>
      <c r="AC10" s="366">
        <v>48.0</v>
      </c>
      <c r="AD10" s="360">
        <v>27.0</v>
      </c>
      <c r="AE10" s="358">
        <f t="shared" si="15"/>
        <v>75</v>
      </c>
      <c r="AF10" s="361" t="str">
        <f t="shared" si="16"/>
        <v>8</v>
      </c>
      <c r="AG10" s="362">
        <f t="shared" si="17"/>
        <v>24</v>
      </c>
      <c r="AH10" s="366">
        <v>99.0</v>
      </c>
      <c r="AI10" s="360">
        <v>0.0</v>
      </c>
      <c r="AJ10" s="358">
        <f t="shared" si="18"/>
        <v>99</v>
      </c>
      <c r="AK10" s="361" t="str">
        <f t="shared" si="19"/>
        <v>10</v>
      </c>
      <c r="AL10" s="362">
        <f t="shared" si="20"/>
        <v>10</v>
      </c>
      <c r="AM10" s="366">
        <v>50.0</v>
      </c>
      <c r="AN10" s="360">
        <v>49.0</v>
      </c>
      <c r="AO10" s="358">
        <f t="shared" si="21"/>
        <v>99</v>
      </c>
      <c r="AP10" s="361" t="str">
        <f t="shared" si="22"/>
        <v>10</v>
      </c>
      <c r="AQ10" s="371">
        <f t="shared" si="23"/>
        <v>10</v>
      </c>
      <c r="AR10" s="372">
        <v>80.0</v>
      </c>
      <c r="AS10" s="345">
        <f t="shared" si="24"/>
        <v>186</v>
      </c>
      <c r="AT10" s="346">
        <f t="shared" si="25"/>
        <v>8.857142857</v>
      </c>
      <c r="AU10" s="347" t="str">
        <f t="shared" si="26"/>
        <v>PASS</v>
      </c>
      <c r="AV10" s="347" t="str">
        <f t="shared" si="27"/>
        <v>FCD</v>
      </c>
      <c r="AW10" s="348" t="str">
        <f t="shared" si="28"/>
        <v>FCD</v>
      </c>
    </row>
    <row r="11" ht="15.75" customHeight="1">
      <c r="A11" s="326">
        <v>7.0</v>
      </c>
      <c r="B11" s="349" t="s">
        <v>30</v>
      </c>
      <c r="C11" s="350" t="s">
        <v>31</v>
      </c>
      <c r="D11" s="373">
        <v>50.0</v>
      </c>
      <c r="E11" s="374">
        <v>35.0</v>
      </c>
      <c r="F11" s="358">
        <f t="shared" si="1"/>
        <v>85</v>
      </c>
      <c r="G11" s="345" t="str">
        <f t="shared" si="29"/>
        <v>9</v>
      </c>
      <c r="H11" s="333">
        <f t="shared" si="2"/>
        <v>36</v>
      </c>
      <c r="I11" s="373">
        <v>40.0</v>
      </c>
      <c r="J11" s="375">
        <v>32.0</v>
      </c>
      <c r="K11" s="358">
        <f t="shared" si="3"/>
        <v>72</v>
      </c>
      <c r="L11" s="361" t="str">
        <f t="shared" si="4"/>
        <v>8</v>
      </c>
      <c r="M11" s="333">
        <f t="shared" si="5"/>
        <v>32</v>
      </c>
      <c r="N11" s="359">
        <v>39.0</v>
      </c>
      <c r="O11" s="360">
        <v>18.0</v>
      </c>
      <c r="P11" s="358">
        <f t="shared" si="6"/>
        <v>57</v>
      </c>
      <c r="Q11" s="361" t="str">
        <f t="shared" si="7"/>
        <v>6</v>
      </c>
      <c r="R11" s="362">
        <f t="shared" si="8"/>
        <v>24</v>
      </c>
      <c r="S11" s="366">
        <v>48.0</v>
      </c>
      <c r="T11" s="360">
        <v>31.0</v>
      </c>
      <c r="U11" s="358">
        <f t="shared" si="9"/>
        <v>79</v>
      </c>
      <c r="V11" s="361" t="str">
        <f t="shared" si="10"/>
        <v>8</v>
      </c>
      <c r="W11" s="362">
        <f t="shared" si="11"/>
        <v>24</v>
      </c>
      <c r="X11" s="366">
        <v>46.0</v>
      </c>
      <c r="Y11" s="360">
        <v>50.0</v>
      </c>
      <c r="Z11" s="358">
        <f t="shared" si="12"/>
        <v>96</v>
      </c>
      <c r="AA11" s="361" t="str">
        <f t="shared" si="13"/>
        <v>10</v>
      </c>
      <c r="AB11" s="362">
        <f t="shared" si="14"/>
        <v>10</v>
      </c>
      <c r="AC11" s="366">
        <v>48.0</v>
      </c>
      <c r="AD11" s="360">
        <v>34.0</v>
      </c>
      <c r="AE11" s="358">
        <f t="shared" si="15"/>
        <v>82</v>
      </c>
      <c r="AF11" s="361" t="str">
        <f t="shared" si="16"/>
        <v>9</v>
      </c>
      <c r="AG11" s="362">
        <f t="shared" si="17"/>
        <v>27</v>
      </c>
      <c r="AH11" s="366">
        <v>90.0</v>
      </c>
      <c r="AI11" s="360">
        <v>0.0</v>
      </c>
      <c r="AJ11" s="358">
        <f t="shared" si="18"/>
        <v>90</v>
      </c>
      <c r="AK11" s="361" t="str">
        <f t="shared" si="19"/>
        <v>10</v>
      </c>
      <c r="AL11" s="362">
        <f t="shared" si="20"/>
        <v>10</v>
      </c>
      <c r="AM11" s="366">
        <v>40.0</v>
      </c>
      <c r="AN11" s="360">
        <v>47.0</v>
      </c>
      <c r="AO11" s="358">
        <f t="shared" si="21"/>
        <v>87</v>
      </c>
      <c r="AP11" s="361" t="str">
        <f t="shared" si="22"/>
        <v>9</v>
      </c>
      <c r="AQ11" s="371">
        <f t="shared" si="23"/>
        <v>9</v>
      </c>
      <c r="AR11" s="372">
        <v>98.0</v>
      </c>
      <c r="AS11" s="345">
        <f t="shared" si="24"/>
        <v>172</v>
      </c>
      <c r="AT11" s="346">
        <f t="shared" si="25"/>
        <v>8.19047619</v>
      </c>
      <c r="AU11" s="347" t="str">
        <f t="shared" si="26"/>
        <v>PASS</v>
      </c>
      <c r="AV11" s="347" t="str">
        <f t="shared" si="27"/>
        <v>FCD</v>
      </c>
      <c r="AW11" s="348" t="str">
        <f t="shared" si="28"/>
        <v>FCD</v>
      </c>
    </row>
    <row r="12" ht="15.75" customHeight="1">
      <c r="A12" s="326">
        <v>8.0</v>
      </c>
      <c r="B12" s="349" t="s">
        <v>32</v>
      </c>
      <c r="C12" s="350" t="s">
        <v>464</v>
      </c>
      <c r="D12" s="373">
        <v>46.0</v>
      </c>
      <c r="E12" s="374">
        <v>43.0</v>
      </c>
      <c r="F12" s="358">
        <f t="shared" si="1"/>
        <v>89</v>
      </c>
      <c r="G12" s="345" t="str">
        <f t="shared" si="29"/>
        <v>9</v>
      </c>
      <c r="H12" s="333">
        <f t="shared" si="2"/>
        <v>36</v>
      </c>
      <c r="I12" s="373">
        <v>44.0</v>
      </c>
      <c r="J12" s="375">
        <v>24.0</v>
      </c>
      <c r="K12" s="358">
        <f t="shared" si="3"/>
        <v>68</v>
      </c>
      <c r="L12" s="361" t="str">
        <f t="shared" si="4"/>
        <v>7</v>
      </c>
      <c r="M12" s="333">
        <f t="shared" si="5"/>
        <v>28</v>
      </c>
      <c r="N12" s="359">
        <v>35.0</v>
      </c>
      <c r="O12" s="360">
        <v>18.0</v>
      </c>
      <c r="P12" s="358">
        <f t="shared" si="6"/>
        <v>53</v>
      </c>
      <c r="Q12" s="361" t="str">
        <f t="shared" si="7"/>
        <v>5</v>
      </c>
      <c r="R12" s="362">
        <f t="shared" si="8"/>
        <v>20</v>
      </c>
      <c r="S12" s="366">
        <v>36.0</v>
      </c>
      <c r="T12" s="360">
        <v>19.0</v>
      </c>
      <c r="U12" s="358">
        <f t="shared" si="9"/>
        <v>55</v>
      </c>
      <c r="V12" s="361" t="str">
        <f t="shared" si="10"/>
        <v>6</v>
      </c>
      <c r="W12" s="362">
        <f t="shared" si="11"/>
        <v>18</v>
      </c>
      <c r="X12" s="366">
        <v>36.0</v>
      </c>
      <c r="Y12" s="360">
        <v>33.0</v>
      </c>
      <c r="Z12" s="358">
        <f t="shared" si="12"/>
        <v>69</v>
      </c>
      <c r="AA12" s="361" t="str">
        <f t="shared" si="13"/>
        <v>7</v>
      </c>
      <c r="AB12" s="362">
        <f t="shared" si="14"/>
        <v>7</v>
      </c>
      <c r="AC12" s="366">
        <v>37.0</v>
      </c>
      <c r="AD12" s="360">
        <v>29.0</v>
      </c>
      <c r="AE12" s="358">
        <f t="shared" si="15"/>
        <v>66</v>
      </c>
      <c r="AF12" s="361" t="str">
        <f t="shared" si="16"/>
        <v>7</v>
      </c>
      <c r="AG12" s="362">
        <f t="shared" si="17"/>
        <v>21</v>
      </c>
      <c r="AH12" s="366">
        <v>99.0</v>
      </c>
      <c r="AI12" s="360">
        <v>0.0</v>
      </c>
      <c r="AJ12" s="358">
        <f t="shared" si="18"/>
        <v>99</v>
      </c>
      <c r="AK12" s="361" t="str">
        <f t="shared" si="19"/>
        <v>10</v>
      </c>
      <c r="AL12" s="362">
        <f t="shared" si="20"/>
        <v>10</v>
      </c>
      <c r="AM12" s="366">
        <v>38.0</v>
      </c>
      <c r="AN12" s="360">
        <v>36.0</v>
      </c>
      <c r="AO12" s="358">
        <f t="shared" si="21"/>
        <v>74</v>
      </c>
      <c r="AP12" s="361" t="str">
        <f t="shared" si="22"/>
        <v>8</v>
      </c>
      <c r="AQ12" s="371">
        <f t="shared" si="23"/>
        <v>8</v>
      </c>
      <c r="AR12" s="372">
        <v>98.0</v>
      </c>
      <c r="AS12" s="345">
        <f t="shared" si="24"/>
        <v>148</v>
      </c>
      <c r="AT12" s="346">
        <f t="shared" si="25"/>
        <v>7.047619048</v>
      </c>
      <c r="AU12" s="347" t="str">
        <f t="shared" si="26"/>
        <v>PASS</v>
      </c>
      <c r="AV12" s="347" t="str">
        <f t="shared" si="27"/>
        <v>FCD</v>
      </c>
      <c r="AW12" s="348" t="str">
        <f t="shared" si="28"/>
        <v>FCD</v>
      </c>
    </row>
    <row r="13" ht="15.75" customHeight="1">
      <c r="A13" s="326">
        <v>9.0</v>
      </c>
      <c r="B13" s="349" t="s">
        <v>236</v>
      </c>
      <c r="C13" s="350" t="s">
        <v>237</v>
      </c>
      <c r="D13" s="373">
        <v>46.0</v>
      </c>
      <c r="E13" s="374">
        <v>43.0</v>
      </c>
      <c r="F13" s="358">
        <f t="shared" si="1"/>
        <v>89</v>
      </c>
      <c r="G13" s="345" t="str">
        <f t="shared" si="29"/>
        <v>9</v>
      </c>
      <c r="H13" s="333">
        <f t="shared" si="2"/>
        <v>36</v>
      </c>
      <c r="I13" s="373">
        <v>44.0</v>
      </c>
      <c r="J13" s="375">
        <v>22.0</v>
      </c>
      <c r="K13" s="358">
        <f t="shared" si="3"/>
        <v>66</v>
      </c>
      <c r="L13" s="361" t="str">
        <f t="shared" si="4"/>
        <v>7</v>
      </c>
      <c r="M13" s="333">
        <f t="shared" si="5"/>
        <v>28</v>
      </c>
      <c r="N13" s="359">
        <v>44.0</v>
      </c>
      <c r="O13" s="360">
        <v>18.0</v>
      </c>
      <c r="P13" s="358">
        <f t="shared" si="6"/>
        <v>62</v>
      </c>
      <c r="Q13" s="361" t="str">
        <f t="shared" si="7"/>
        <v>7</v>
      </c>
      <c r="R13" s="362">
        <f t="shared" si="8"/>
        <v>28</v>
      </c>
      <c r="S13" s="366">
        <v>44.0</v>
      </c>
      <c r="T13" s="360">
        <v>22.0</v>
      </c>
      <c r="U13" s="358">
        <f t="shared" si="9"/>
        <v>66</v>
      </c>
      <c r="V13" s="361" t="str">
        <f t="shared" si="10"/>
        <v>7</v>
      </c>
      <c r="W13" s="362">
        <f t="shared" si="11"/>
        <v>21</v>
      </c>
      <c r="X13" s="366">
        <v>44.0</v>
      </c>
      <c r="Y13" s="360">
        <v>33.0</v>
      </c>
      <c r="Z13" s="358">
        <f t="shared" si="12"/>
        <v>77</v>
      </c>
      <c r="AA13" s="361" t="str">
        <f t="shared" si="13"/>
        <v>8</v>
      </c>
      <c r="AB13" s="362">
        <f t="shared" si="14"/>
        <v>8</v>
      </c>
      <c r="AC13" s="366">
        <v>44.0</v>
      </c>
      <c r="AD13" s="360">
        <v>33.0</v>
      </c>
      <c r="AE13" s="358">
        <f t="shared" si="15"/>
        <v>77</v>
      </c>
      <c r="AF13" s="361" t="str">
        <f t="shared" si="16"/>
        <v>8</v>
      </c>
      <c r="AG13" s="362">
        <f t="shared" si="17"/>
        <v>24</v>
      </c>
      <c r="AH13" s="366">
        <v>90.0</v>
      </c>
      <c r="AI13" s="360">
        <v>0.0</v>
      </c>
      <c r="AJ13" s="358">
        <f t="shared" si="18"/>
        <v>90</v>
      </c>
      <c r="AK13" s="361" t="str">
        <f t="shared" si="19"/>
        <v>10</v>
      </c>
      <c r="AL13" s="362">
        <f t="shared" si="20"/>
        <v>10</v>
      </c>
      <c r="AM13" s="366">
        <v>49.0</v>
      </c>
      <c r="AN13" s="360">
        <v>47.0</v>
      </c>
      <c r="AO13" s="358">
        <f t="shared" si="21"/>
        <v>96</v>
      </c>
      <c r="AP13" s="361" t="str">
        <f t="shared" si="22"/>
        <v>10</v>
      </c>
      <c r="AQ13" s="371">
        <f t="shared" si="23"/>
        <v>10</v>
      </c>
      <c r="AR13" s="372">
        <v>88.0</v>
      </c>
      <c r="AS13" s="345">
        <f t="shared" si="24"/>
        <v>165</v>
      </c>
      <c r="AT13" s="346">
        <f t="shared" si="25"/>
        <v>7.857142857</v>
      </c>
      <c r="AU13" s="347" t="str">
        <f t="shared" si="26"/>
        <v>PASS</v>
      </c>
      <c r="AV13" s="347" t="str">
        <f t="shared" si="27"/>
        <v>FCD</v>
      </c>
      <c r="AW13" s="348" t="str">
        <f t="shared" si="28"/>
        <v>FCD</v>
      </c>
    </row>
    <row r="14" ht="15.75" customHeight="1">
      <c r="A14" s="326">
        <v>10.0</v>
      </c>
      <c r="B14" s="349" t="s">
        <v>238</v>
      </c>
      <c r="C14" s="350" t="s">
        <v>239</v>
      </c>
      <c r="D14" s="373">
        <v>50.0</v>
      </c>
      <c r="E14" s="374">
        <v>38.0</v>
      </c>
      <c r="F14" s="358">
        <f t="shared" si="1"/>
        <v>88</v>
      </c>
      <c r="G14" s="345" t="str">
        <f t="shared" si="29"/>
        <v>9</v>
      </c>
      <c r="H14" s="333">
        <f t="shared" si="2"/>
        <v>36</v>
      </c>
      <c r="I14" s="373">
        <v>43.0</v>
      </c>
      <c r="J14" s="375">
        <v>28.0</v>
      </c>
      <c r="K14" s="358">
        <f t="shared" si="3"/>
        <v>71</v>
      </c>
      <c r="L14" s="361" t="str">
        <f t="shared" si="4"/>
        <v>8</v>
      </c>
      <c r="M14" s="333">
        <f t="shared" si="5"/>
        <v>32</v>
      </c>
      <c r="N14" s="359">
        <v>45.0</v>
      </c>
      <c r="O14" s="360">
        <v>31.0</v>
      </c>
      <c r="P14" s="358">
        <f t="shared" si="6"/>
        <v>76</v>
      </c>
      <c r="Q14" s="361" t="str">
        <f t="shared" si="7"/>
        <v>8</v>
      </c>
      <c r="R14" s="362">
        <f t="shared" si="8"/>
        <v>32</v>
      </c>
      <c r="S14" s="366">
        <v>45.0</v>
      </c>
      <c r="T14" s="360">
        <v>28.0</v>
      </c>
      <c r="U14" s="358">
        <f t="shared" si="9"/>
        <v>73</v>
      </c>
      <c r="V14" s="361" t="str">
        <f t="shared" si="10"/>
        <v>8</v>
      </c>
      <c r="W14" s="362">
        <f t="shared" si="11"/>
        <v>24</v>
      </c>
      <c r="X14" s="366">
        <v>41.0</v>
      </c>
      <c r="Y14" s="360">
        <v>46.0</v>
      </c>
      <c r="Z14" s="358">
        <f t="shared" si="12"/>
        <v>87</v>
      </c>
      <c r="AA14" s="361" t="str">
        <f t="shared" si="13"/>
        <v>9</v>
      </c>
      <c r="AB14" s="362">
        <f t="shared" si="14"/>
        <v>9</v>
      </c>
      <c r="AC14" s="366">
        <v>43.0</v>
      </c>
      <c r="AD14" s="360">
        <v>18.0</v>
      </c>
      <c r="AE14" s="358">
        <f t="shared" si="15"/>
        <v>61</v>
      </c>
      <c r="AF14" s="361" t="str">
        <f t="shared" si="16"/>
        <v>7</v>
      </c>
      <c r="AG14" s="362">
        <f t="shared" si="17"/>
        <v>21</v>
      </c>
      <c r="AH14" s="366">
        <v>90.0</v>
      </c>
      <c r="AI14" s="360">
        <v>0.0</v>
      </c>
      <c r="AJ14" s="358">
        <f t="shared" si="18"/>
        <v>90</v>
      </c>
      <c r="AK14" s="361" t="str">
        <f t="shared" si="19"/>
        <v>10</v>
      </c>
      <c r="AL14" s="362">
        <f t="shared" si="20"/>
        <v>10</v>
      </c>
      <c r="AM14" s="366">
        <v>48.0</v>
      </c>
      <c r="AN14" s="360">
        <v>46.0</v>
      </c>
      <c r="AO14" s="358">
        <f t="shared" si="21"/>
        <v>94</v>
      </c>
      <c r="AP14" s="361" t="str">
        <f t="shared" si="22"/>
        <v>10</v>
      </c>
      <c r="AQ14" s="371">
        <f t="shared" si="23"/>
        <v>10</v>
      </c>
      <c r="AR14" s="372">
        <v>90.0</v>
      </c>
      <c r="AS14" s="345">
        <f t="shared" si="24"/>
        <v>174</v>
      </c>
      <c r="AT14" s="346">
        <f t="shared" si="25"/>
        <v>8.285714286</v>
      </c>
      <c r="AU14" s="347" t="str">
        <f t="shared" si="26"/>
        <v>PASS</v>
      </c>
      <c r="AV14" s="347" t="str">
        <f t="shared" si="27"/>
        <v>FCD</v>
      </c>
      <c r="AW14" s="348" t="str">
        <f t="shared" si="28"/>
        <v>FCD</v>
      </c>
    </row>
    <row r="15" ht="15.75" customHeight="1">
      <c r="A15" s="326">
        <v>11.0</v>
      </c>
      <c r="B15" s="349" t="s">
        <v>240</v>
      </c>
      <c r="C15" s="350" t="s">
        <v>241</v>
      </c>
      <c r="D15" s="373">
        <v>42.0</v>
      </c>
      <c r="E15" s="374">
        <v>27.0</v>
      </c>
      <c r="F15" s="358">
        <f t="shared" si="1"/>
        <v>69</v>
      </c>
      <c r="G15" s="345" t="str">
        <f t="shared" si="29"/>
        <v>7</v>
      </c>
      <c r="H15" s="333">
        <f t="shared" si="2"/>
        <v>28</v>
      </c>
      <c r="I15" s="373">
        <v>40.0</v>
      </c>
      <c r="J15" s="375">
        <v>28.0</v>
      </c>
      <c r="K15" s="358">
        <f t="shared" si="3"/>
        <v>68</v>
      </c>
      <c r="L15" s="361" t="str">
        <f t="shared" si="4"/>
        <v>7</v>
      </c>
      <c r="M15" s="333">
        <f t="shared" si="5"/>
        <v>28</v>
      </c>
      <c r="N15" s="359">
        <v>32.0</v>
      </c>
      <c r="O15" s="360">
        <v>29.0</v>
      </c>
      <c r="P15" s="358">
        <f t="shared" si="6"/>
        <v>61</v>
      </c>
      <c r="Q15" s="361" t="str">
        <f t="shared" si="7"/>
        <v>7</v>
      </c>
      <c r="R15" s="362">
        <f t="shared" si="8"/>
        <v>28</v>
      </c>
      <c r="S15" s="366">
        <v>37.0</v>
      </c>
      <c r="T15" s="360">
        <v>24.0</v>
      </c>
      <c r="U15" s="358">
        <f t="shared" si="9"/>
        <v>61</v>
      </c>
      <c r="V15" s="361" t="str">
        <f t="shared" si="10"/>
        <v>7</v>
      </c>
      <c r="W15" s="362">
        <f t="shared" si="11"/>
        <v>21</v>
      </c>
      <c r="X15" s="366">
        <v>42.0</v>
      </c>
      <c r="Y15" s="360">
        <v>49.0</v>
      </c>
      <c r="Z15" s="358">
        <f t="shared" si="12"/>
        <v>91</v>
      </c>
      <c r="AA15" s="361" t="str">
        <f t="shared" si="13"/>
        <v>10</v>
      </c>
      <c r="AB15" s="362">
        <f t="shared" si="14"/>
        <v>10</v>
      </c>
      <c r="AC15" s="366">
        <v>41.0</v>
      </c>
      <c r="AD15" s="360">
        <v>34.0</v>
      </c>
      <c r="AE15" s="358">
        <f t="shared" si="15"/>
        <v>75</v>
      </c>
      <c r="AF15" s="361" t="str">
        <f t="shared" si="16"/>
        <v>8</v>
      </c>
      <c r="AG15" s="362">
        <f t="shared" si="17"/>
        <v>24</v>
      </c>
      <c r="AH15" s="366">
        <v>95.0</v>
      </c>
      <c r="AI15" s="360">
        <v>0.0</v>
      </c>
      <c r="AJ15" s="358">
        <f t="shared" si="18"/>
        <v>95</v>
      </c>
      <c r="AK15" s="361" t="str">
        <f t="shared" si="19"/>
        <v>10</v>
      </c>
      <c r="AL15" s="362">
        <f t="shared" si="20"/>
        <v>10</v>
      </c>
      <c r="AM15" s="366">
        <v>39.0</v>
      </c>
      <c r="AN15" s="360">
        <v>39.0</v>
      </c>
      <c r="AO15" s="358">
        <f t="shared" si="21"/>
        <v>78</v>
      </c>
      <c r="AP15" s="361" t="str">
        <f t="shared" si="22"/>
        <v>8</v>
      </c>
      <c r="AQ15" s="371">
        <f t="shared" si="23"/>
        <v>8</v>
      </c>
      <c r="AR15" s="372">
        <v>96.0</v>
      </c>
      <c r="AS15" s="345">
        <f t="shared" si="24"/>
        <v>157</v>
      </c>
      <c r="AT15" s="346">
        <f t="shared" si="25"/>
        <v>7.476190476</v>
      </c>
      <c r="AU15" s="347" t="str">
        <f t="shared" si="26"/>
        <v>PASS</v>
      </c>
      <c r="AV15" s="347" t="str">
        <f t="shared" si="27"/>
        <v>FCD</v>
      </c>
      <c r="AW15" s="348" t="str">
        <f t="shared" si="28"/>
        <v>FCD</v>
      </c>
    </row>
    <row r="16" ht="15.75" customHeight="1">
      <c r="A16" s="326">
        <v>12.0</v>
      </c>
      <c r="B16" s="349" t="s">
        <v>242</v>
      </c>
      <c r="C16" s="350" t="s">
        <v>243</v>
      </c>
      <c r="D16" s="373">
        <v>48.0</v>
      </c>
      <c r="E16" s="374">
        <v>27.0</v>
      </c>
      <c r="F16" s="358">
        <f t="shared" si="1"/>
        <v>75</v>
      </c>
      <c r="G16" s="345" t="str">
        <f t="shared" si="29"/>
        <v>8</v>
      </c>
      <c r="H16" s="333">
        <f t="shared" si="2"/>
        <v>32</v>
      </c>
      <c r="I16" s="373">
        <v>39.0</v>
      </c>
      <c r="J16" s="375">
        <v>18.0</v>
      </c>
      <c r="K16" s="358">
        <f t="shared" si="3"/>
        <v>57</v>
      </c>
      <c r="L16" s="361" t="str">
        <f t="shared" si="4"/>
        <v>6</v>
      </c>
      <c r="M16" s="333">
        <f t="shared" si="5"/>
        <v>24</v>
      </c>
      <c r="N16" s="359">
        <v>40.0</v>
      </c>
      <c r="O16" s="360">
        <v>29.0</v>
      </c>
      <c r="P16" s="358">
        <f t="shared" si="6"/>
        <v>69</v>
      </c>
      <c r="Q16" s="361" t="str">
        <f t="shared" si="7"/>
        <v>7</v>
      </c>
      <c r="R16" s="362">
        <f t="shared" si="8"/>
        <v>28</v>
      </c>
      <c r="S16" s="366">
        <v>39.0</v>
      </c>
      <c r="T16" s="360">
        <v>20.0</v>
      </c>
      <c r="U16" s="358">
        <f t="shared" si="9"/>
        <v>59</v>
      </c>
      <c r="V16" s="361" t="str">
        <f t="shared" si="10"/>
        <v>6</v>
      </c>
      <c r="W16" s="362">
        <f t="shared" si="11"/>
        <v>18</v>
      </c>
      <c r="X16" s="366">
        <v>39.0</v>
      </c>
      <c r="Y16" s="360">
        <v>50.0</v>
      </c>
      <c r="Z16" s="358">
        <f t="shared" si="12"/>
        <v>89</v>
      </c>
      <c r="AA16" s="361" t="str">
        <f t="shared" si="13"/>
        <v>9</v>
      </c>
      <c r="AB16" s="362">
        <f t="shared" si="14"/>
        <v>9</v>
      </c>
      <c r="AC16" s="366">
        <v>48.0</v>
      </c>
      <c r="AD16" s="360">
        <v>30.0</v>
      </c>
      <c r="AE16" s="358">
        <f t="shared" si="15"/>
        <v>78</v>
      </c>
      <c r="AF16" s="361" t="str">
        <f t="shared" si="16"/>
        <v>8</v>
      </c>
      <c r="AG16" s="362">
        <f t="shared" si="17"/>
        <v>24</v>
      </c>
      <c r="AH16" s="366">
        <v>98.0</v>
      </c>
      <c r="AI16" s="360">
        <v>0.0</v>
      </c>
      <c r="AJ16" s="358">
        <f t="shared" si="18"/>
        <v>98</v>
      </c>
      <c r="AK16" s="361" t="str">
        <f t="shared" si="19"/>
        <v>10</v>
      </c>
      <c r="AL16" s="362">
        <f t="shared" si="20"/>
        <v>10</v>
      </c>
      <c r="AM16" s="366">
        <v>45.0</v>
      </c>
      <c r="AN16" s="360">
        <v>37.0</v>
      </c>
      <c r="AO16" s="358">
        <f t="shared" si="21"/>
        <v>82</v>
      </c>
      <c r="AP16" s="361" t="str">
        <f t="shared" si="22"/>
        <v>9</v>
      </c>
      <c r="AQ16" s="371">
        <f t="shared" si="23"/>
        <v>9</v>
      </c>
      <c r="AR16" s="372">
        <v>90.0</v>
      </c>
      <c r="AS16" s="345">
        <f t="shared" si="24"/>
        <v>154</v>
      </c>
      <c r="AT16" s="346">
        <f t="shared" si="25"/>
        <v>7.333333333</v>
      </c>
      <c r="AU16" s="347" t="str">
        <f t="shared" si="26"/>
        <v>PASS</v>
      </c>
      <c r="AV16" s="347" t="str">
        <f t="shared" si="27"/>
        <v>FCD</v>
      </c>
      <c r="AW16" s="348" t="str">
        <f t="shared" si="28"/>
        <v>FCD</v>
      </c>
    </row>
    <row r="17" ht="15.75" customHeight="1">
      <c r="A17" s="326">
        <v>13.0</v>
      </c>
      <c r="B17" s="349" t="s">
        <v>34</v>
      </c>
      <c r="C17" s="350" t="s">
        <v>35</v>
      </c>
      <c r="D17" s="373">
        <v>39.0</v>
      </c>
      <c r="E17" s="374">
        <v>31.0</v>
      </c>
      <c r="F17" s="358">
        <f t="shared" si="1"/>
        <v>70</v>
      </c>
      <c r="G17" s="345" t="str">
        <f t="shared" si="29"/>
        <v>8</v>
      </c>
      <c r="H17" s="333">
        <f t="shared" si="2"/>
        <v>32</v>
      </c>
      <c r="I17" s="373">
        <v>44.0</v>
      </c>
      <c r="J17" s="375">
        <v>19.0</v>
      </c>
      <c r="K17" s="358">
        <f t="shared" si="3"/>
        <v>63</v>
      </c>
      <c r="L17" s="361" t="str">
        <f t="shared" si="4"/>
        <v>7</v>
      </c>
      <c r="M17" s="333">
        <f t="shared" si="5"/>
        <v>28</v>
      </c>
      <c r="N17" s="359">
        <v>38.0</v>
      </c>
      <c r="O17" s="360">
        <v>27.0</v>
      </c>
      <c r="P17" s="358">
        <f t="shared" si="6"/>
        <v>65</v>
      </c>
      <c r="Q17" s="361" t="str">
        <f t="shared" si="7"/>
        <v>7</v>
      </c>
      <c r="R17" s="362">
        <f t="shared" si="8"/>
        <v>28</v>
      </c>
      <c r="S17" s="366">
        <v>45.0</v>
      </c>
      <c r="T17" s="360">
        <v>28.0</v>
      </c>
      <c r="U17" s="358">
        <f t="shared" si="9"/>
        <v>73</v>
      </c>
      <c r="V17" s="361" t="str">
        <f t="shared" si="10"/>
        <v>8</v>
      </c>
      <c r="W17" s="362">
        <f t="shared" si="11"/>
        <v>24</v>
      </c>
      <c r="X17" s="366">
        <v>41.0</v>
      </c>
      <c r="Y17" s="360">
        <v>38.0</v>
      </c>
      <c r="Z17" s="358">
        <f t="shared" si="12"/>
        <v>79</v>
      </c>
      <c r="AA17" s="361" t="str">
        <f t="shared" si="13"/>
        <v>8</v>
      </c>
      <c r="AB17" s="362">
        <f t="shared" si="14"/>
        <v>8</v>
      </c>
      <c r="AC17" s="366">
        <v>43.0</v>
      </c>
      <c r="AD17" s="360">
        <v>35.0</v>
      </c>
      <c r="AE17" s="358">
        <f t="shared" si="15"/>
        <v>78</v>
      </c>
      <c r="AF17" s="361" t="str">
        <f t="shared" si="16"/>
        <v>8</v>
      </c>
      <c r="AG17" s="362">
        <f t="shared" si="17"/>
        <v>24</v>
      </c>
      <c r="AH17" s="366">
        <v>90.0</v>
      </c>
      <c r="AI17" s="360">
        <v>0.0</v>
      </c>
      <c r="AJ17" s="358">
        <f t="shared" si="18"/>
        <v>90</v>
      </c>
      <c r="AK17" s="361" t="str">
        <f t="shared" si="19"/>
        <v>10</v>
      </c>
      <c r="AL17" s="362">
        <f t="shared" si="20"/>
        <v>10</v>
      </c>
      <c r="AM17" s="366">
        <v>45.0</v>
      </c>
      <c r="AN17" s="360">
        <v>38.0</v>
      </c>
      <c r="AO17" s="358">
        <f t="shared" si="21"/>
        <v>83</v>
      </c>
      <c r="AP17" s="361" t="str">
        <f t="shared" si="22"/>
        <v>9</v>
      </c>
      <c r="AQ17" s="371">
        <f t="shared" si="23"/>
        <v>9</v>
      </c>
      <c r="AR17" s="372">
        <v>88.0</v>
      </c>
      <c r="AS17" s="345">
        <f t="shared" si="24"/>
        <v>163</v>
      </c>
      <c r="AT17" s="346">
        <f t="shared" si="25"/>
        <v>7.761904762</v>
      </c>
      <c r="AU17" s="347" t="str">
        <f t="shared" si="26"/>
        <v>PASS</v>
      </c>
      <c r="AV17" s="347" t="str">
        <f t="shared" si="27"/>
        <v>FCD</v>
      </c>
      <c r="AW17" s="348" t="str">
        <f t="shared" si="28"/>
        <v>FCD</v>
      </c>
    </row>
    <row r="18" ht="15.75" customHeight="1">
      <c r="A18" s="326">
        <v>14.0</v>
      </c>
      <c r="B18" s="349" t="s">
        <v>244</v>
      </c>
      <c r="C18" s="350" t="s">
        <v>245</v>
      </c>
      <c r="D18" s="373">
        <v>50.0</v>
      </c>
      <c r="E18" s="374">
        <v>42.0</v>
      </c>
      <c r="F18" s="358">
        <f t="shared" si="1"/>
        <v>92</v>
      </c>
      <c r="G18" s="345" t="str">
        <f t="shared" si="29"/>
        <v>10</v>
      </c>
      <c r="H18" s="333">
        <f t="shared" si="2"/>
        <v>40</v>
      </c>
      <c r="I18" s="373">
        <v>50.0</v>
      </c>
      <c r="J18" s="375">
        <v>33.0</v>
      </c>
      <c r="K18" s="358">
        <f t="shared" si="3"/>
        <v>83</v>
      </c>
      <c r="L18" s="361" t="str">
        <f t="shared" si="4"/>
        <v>9</v>
      </c>
      <c r="M18" s="333">
        <f t="shared" si="5"/>
        <v>36</v>
      </c>
      <c r="N18" s="359">
        <v>44.0</v>
      </c>
      <c r="O18" s="360">
        <v>19.0</v>
      </c>
      <c r="P18" s="358">
        <f t="shared" si="6"/>
        <v>63</v>
      </c>
      <c r="Q18" s="361" t="str">
        <f t="shared" si="7"/>
        <v>7</v>
      </c>
      <c r="R18" s="362">
        <f t="shared" si="8"/>
        <v>28</v>
      </c>
      <c r="S18" s="366">
        <v>44.0</v>
      </c>
      <c r="T18" s="360">
        <v>34.0</v>
      </c>
      <c r="U18" s="358">
        <f t="shared" si="9"/>
        <v>78</v>
      </c>
      <c r="V18" s="361" t="str">
        <f t="shared" si="10"/>
        <v>8</v>
      </c>
      <c r="W18" s="362">
        <f t="shared" si="11"/>
        <v>24</v>
      </c>
      <c r="X18" s="366">
        <v>43.0</v>
      </c>
      <c r="Y18" s="360">
        <v>50.0</v>
      </c>
      <c r="Z18" s="358">
        <f t="shared" si="12"/>
        <v>93</v>
      </c>
      <c r="AA18" s="361" t="str">
        <f t="shared" si="13"/>
        <v>10</v>
      </c>
      <c r="AB18" s="362">
        <f t="shared" si="14"/>
        <v>10</v>
      </c>
      <c r="AC18" s="366">
        <v>44.0</v>
      </c>
      <c r="AD18" s="360">
        <v>18.0</v>
      </c>
      <c r="AE18" s="358">
        <f t="shared" si="15"/>
        <v>62</v>
      </c>
      <c r="AF18" s="361" t="str">
        <f t="shared" si="16"/>
        <v>7</v>
      </c>
      <c r="AG18" s="362">
        <f t="shared" si="17"/>
        <v>21</v>
      </c>
      <c r="AH18" s="366">
        <v>99.0</v>
      </c>
      <c r="AI18" s="360">
        <v>0.0</v>
      </c>
      <c r="AJ18" s="358">
        <f t="shared" si="18"/>
        <v>99</v>
      </c>
      <c r="AK18" s="361" t="str">
        <f t="shared" si="19"/>
        <v>10</v>
      </c>
      <c r="AL18" s="362">
        <f t="shared" si="20"/>
        <v>10</v>
      </c>
      <c r="AM18" s="366">
        <v>50.0</v>
      </c>
      <c r="AN18" s="360">
        <v>48.0</v>
      </c>
      <c r="AO18" s="358">
        <f t="shared" si="21"/>
        <v>98</v>
      </c>
      <c r="AP18" s="361" t="str">
        <f t="shared" si="22"/>
        <v>10</v>
      </c>
      <c r="AQ18" s="371">
        <f t="shared" si="23"/>
        <v>10</v>
      </c>
      <c r="AR18" s="372">
        <v>98.0</v>
      </c>
      <c r="AS18" s="345">
        <f t="shared" si="24"/>
        <v>179</v>
      </c>
      <c r="AT18" s="346">
        <f t="shared" si="25"/>
        <v>8.523809524</v>
      </c>
      <c r="AU18" s="347" t="str">
        <f t="shared" si="26"/>
        <v>PASS</v>
      </c>
      <c r="AV18" s="347" t="str">
        <f t="shared" si="27"/>
        <v>FCD</v>
      </c>
      <c r="AW18" s="348" t="str">
        <f t="shared" si="28"/>
        <v>FCD</v>
      </c>
    </row>
    <row r="19" ht="15.75" customHeight="1">
      <c r="A19" s="326">
        <v>15.0</v>
      </c>
      <c r="B19" s="349" t="s">
        <v>36</v>
      </c>
      <c r="C19" s="350" t="s">
        <v>37</v>
      </c>
      <c r="D19" s="373">
        <v>50.0</v>
      </c>
      <c r="E19" s="374">
        <v>45.0</v>
      </c>
      <c r="F19" s="358">
        <f t="shared" si="1"/>
        <v>95</v>
      </c>
      <c r="G19" s="345" t="str">
        <f t="shared" si="29"/>
        <v>10</v>
      </c>
      <c r="H19" s="333">
        <f t="shared" si="2"/>
        <v>40</v>
      </c>
      <c r="I19" s="373">
        <v>50.0</v>
      </c>
      <c r="J19" s="375">
        <v>32.0</v>
      </c>
      <c r="K19" s="358">
        <f t="shared" si="3"/>
        <v>82</v>
      </c>
      <c r="L19" s="361" t="str">
        <f t="shared" si="4"/>
        <v>9</v>
      </c>
      <c r="M19" s="333">
        <f t="shared" si="5"/>
        <v>36</v>
      </c>
      <c r="N19" s="359">
        <v>49.0</v>
      </c>
      <c r="O19" s="360">
        <v>32.0</v>
      </c>
      <c r="P19" s="358">
        <f t="shared" si="6"/>
        <v>81</v>
      </c>
      <c r="Q19" s="361" t="str">
        <f t="shared" si="7"/>
        <v>9</v>
      </c>
      <c r="R19" s="362">
        <f t="shared" si="8"/>
        <v>36</v>
      </c>
      <c r="S19" s="366">
        <v>43.0</v>
      </c>
      <c r="T19" s="360">
        <v>26.0</v>
      </c>
      <c r="U19" s="358">
        <f t="shared" si="9"/>
        <v>69</v>
      </c>
      <c r="V19" s="361" t="str">
        <f t="shared" si="10"/>
        <v>7</v>
      </c>
      <c r="W19" s="362">
        <f t="shared" si="11"/>
        <v>21</v>
      </c>
      <c r="X19" s="366">
        <v>46.0</v>
      </c>
      <c r="Y19" s="360">
        <v>50.0</v>
      </c>
      <c r="Z19" s="358">
        <f t="shared" si="12"/>
        <v>96</v>
      </c>
      <c r="AA19" s="361" t="str">
        <f t="shared" si="13"/>
        <v>10</v>
      </c>
      <c r="AB19" s="362">
        <f t="shared" si="14"/>
        <v>10</v>
      </c>
      <c r="AC19" s="366">
        <v>45.0</v>
      </c>
      <c r="AD19" s="360">
        <v>40.0</v>
      </c>
      <c r="AE19" s="358">
        <f t="shared" si="15"/>
        <v>85</v>
      </c>
      <c r="AF19" s="361" t="str">
        <f t="shared" si="16"/>
        <v>9</v>
      </c>
      <c r="AG19" s="362">
        <f t="shared" si="17"/>
        <v>27</v>
      </c>
      <c r="AH19" s="366">
        <v>95.0</v>
      </c>
      <c r="AI19" s="360">
        <v>0.0</v>
      </c>
      <c r="AJ19" s="358">
        <f t="shared" si="18"/>
        <v>95</v>
      </c>
      <c r="AK19" s="361" t="str">
        <f t="shared" si="19"/>
        <v>10</v>
      </c>
      <c r="AL19" s="362">
        <f t="shared" si="20"/>
        <v>10</v>
      </c>
      <c r="AM19" s="366">
        <v>50.0</v>
      </c>
      <c r="AN19" s="360">
        <v>49.0</v>
      </c>
      <c r="AO19" s="358">
        <f t="shared" si="21"/>
        <v>99</v>
      </c>
      <c r="AP19" s="361" t="str">
        <f t="shared" si="22"/>
        <v>10</v>
      </c>
      <c r="AQ19" s="371">
        <f t="shared" si="23"/>
        <v>10</v>
      </c>
      <c r="AR19" s="372">
        <v>98.0</v>
      </c>
      <c r="AS19" s="345">
        <f t="shared" si="24"/>
        <v>190</v>
      </c>
      <c r="AT19" s="346">
        <f t="shared" si="25"/>
        <v>9.047619048</v>
      </c>
      <c r="AU19" s="347" t="str">
        <f t="shared" si="26"/>
        <v>PASS</v>
      </c>
      <c r="AV19" s="347" t="str">
        <f t="shared" si="27"/>
        <v>FCD</v>
      </c>
      <c r="AW19" s="348" t="str">
        <f t="shared" si="28"/>
        <v>FCD</v>
      </c>
    </row>
    <row r="20" ht="15.75" customHeight="1">
      <c r="A20" s="326">
        <v>16.0</v>
      </c>
      <c r="B20" s="349" t="s">
        <v>38</v>
      </c>
      <c r="C20" s="350" t="s">
        <v>37</v>
      </c>
      <c r="D20" s="373">
        <v>50.0</v>
      </c>
      <c r="E20" s="374">
        <v>41.0</v>
      </c>
      <c r="F20" s="358">
        <f t="shared" si="1"/>
        <v>91</v>
      </c>
      <c r="G20" s="345" t="str">
        <f t="shared" si="29"/>
        <v>10</v>
      </c>
      <c r="H20" s="333">
        <f t="shared" si="2"/>
        <v>40</v>
      </c>
      <c r="I20" s="373">
        <v>50.0</v>
      </c>
      <c r="J20" s="377">
        <v>28.0</v>
      </c>
      <c r="K20" s="358">
        <f t="shared" si="3"/>
        <v>78</v>
      </c>
      <c r="L20" s="345" t="str">
        <f t="shared" si="4"/>
        <v>8</v>
      </c>
      <c r="M20" s="333">
        <f t="shared" si="5"/>
        <v>32</v>
      </c>
      <c r="N20" s="359">
        <v>47.0</v>
      </c>
      <c r="O20" s="360">
        <v>32.0</v>
      </c>
      <c r="P20" s="358">
        <f t="shared" si="6"/>
        <v>79</v>
      </c>
      <c r="Q20" s="361" t="str">
        <f t="shared" si="7"/>
        <v>8</v>
      </c>
      <c r="R20" s="362">
        <f t="shared" si="8"/>
        <v>32</v>
      </c>
      <c r="S20" s="366">
        <v>45.0</v>
      </c>
      <c r="T20" s="360">
        <v>24.0</v>
      </c>
      <c r="U20" s="358">
        <f t="shared" si="9"/>
        <v>69</v>
      </c>
      <c r="V20" s="361" t="str">
        <f t="shared" si="10"/>
        <v>7</v>
      </c>
      <c r="W20" s="362">
        <f t="shared" si="11"/>
        <v>21</v>
      </c>
      <c r="X20" s="366">
        <v>45.0</v>
      </c>
      <c r="Y20" s="360">
        <v>36.0</v>
      </c>
      <c r="Z20" s="358">
        <f t="shared" si="12"/>
        <v>81</v>
      </c>
      <c r="AA20" s="361" t="str">
        <f t="shared" si="13"/>
        <v>9</v>
      </c>
      <c r="AB20" s="362">
        <f t="shared" si="14"/>
        <v>9</v>
      </c>
      <c r="AC20" s="366">
        <v>46.0</v>
      </c>
      <c r="AD20" s="360">
        <v>22.0</v>
      </c>
      <c r="AE20" s="358">
        <f t="shared" si="15"/>
        <v>68</v>
      </c>
      <c r="AF20" s="361" t="str">
        <f t="shared" si="16"/>
        <v>7</v>
      </c>
      <c r="AG20" s="362">
        <f t="shared" si="17"/>
        <v>21</v>
      </c>
      <c r="AH20" s="366">
        <v>80.0</v>
      </c>
      <c r="AI20" s="360">
        <v>0.0</v>
      </c>
      <c r="AJ20" s="358">
        <f t="shared" si="18"/>
        <v>80</v>
      </c>
      <c r="AK20" s="379">
        <v>0.0</v>
      </c>
      <c r="AL20" s="362">
        <f t="shared" si="20"/>
        <v>0</v>
      </c>
      <c r="AM20" s="366">
        <v>50.0</v>
      </c>
      <c r="AN20" s="378">
        <v>49.0</v>
      </c>
      <c r="AO20" s="358">
        <f t="shared" si="21"/>
        <v>99</v>
      </c>
      <c r="AP20" s="345" t="str">
        <f t="shared" si="22"/>
        <v>10</v>
      </c>
      <c r="AQ20" s="371">
        <f t="shared" si="23"/>
        <v>10</v>
      </c>
      <c r="AR20" s="372">
        <v>82.0</v>
      </c>
      <c r="AS20" s="345">
        <f t="shared" si="24"/>
        <v>165</v>
      </c>
      <c r="AT20" s="346">
        <f t="shared" si="25"/>
        <v>7.857142857</v>
      </c>
      <c r="AU20" s="347" t="str">
        <f t="shared" si="26"/>
        <v>PASS</v>
      </c>
      <c r="AV20" s="347" t="str">
        <f t="shared" si="27"/>
        <v>FCD</v>
      </c>
      <c r="AW20" s="348" t="str">
        <f t="shared" si="28"/>
        <v>FCD</v>
      </c>
    </row>
    <row r="21" ht="15.75" customHeight="1">
      <c r="A21" s="326">
        <v>17.0</v>
      </c>
      <c r="B21" s="349" t="s">
        <v>39</v>
      </c>
      <c r="C21" s="350" t="s">
        <v>40</v>
      </c>
      <c r="D21" s="373">
        <v>45.0</v>
      </c>
      <c r="E21" s="374">
        <v>38.0</v>
      </c>
      <c r="F21" s="358">
        <f t="shared" si="1"/>
        <v>83</v>
      </c>
      <c r="G21" s="345" t="str">
        <f t="shared" si="29"/>
        <v>9</v>
      </c>
      <c r="H21" s="333">
        <f t="shared" si="2"/>
        <v>36</v>
      </c>
      <c r="I21" s="373">
        <v>47.0</v>
      </c>
      <c r="J21" s="375">
        <v>36.0</v>
      </c>
      <c r="K21" s="358">
        <f t="shared" si="3"/>
        <v>83</v>
      </c>
      <c r="L21" s="361" t="str">
        <f t="shared" si="4"/>
        <v>9</v>
      </c>
      <c r="M21" s="333">
        <f t="shared" si="5"/>
        <v>36</v>
      </c>
      <c r="N21" s="359">
        <v>43.0</v>
      </c>
      <c r="O21" s="360">
        <v>28.0</v>
      </c>
      <c r="P21" s="358">
        <f t="shared" si="6"/>
        <v>71</v>
      </c>
      <c r="Q21" s="361" t="str">
        <f t="shared" si="7"/>
        <v>8</v>
      </c>
      <c r="R21" s="362">
        <f t="shared" si="8"/>
        <v>32</v>
      </c>
      <c r="S21" s="366">
        <v>43.0</v>
      </c>
      <c r="T21" s="360">
        <v>27.0</v>
      </c>
      <c r="U21" s="358">
        <f t="shared" si="9"/>
        <v>70</v>
      </c>
      <c r="V21" s="361" t="str">
        <f t="shared" si="10"/>
        <v>8</v>
      </c>
      <c r="W21" s="362">
        <f t="shared" si="11"/>
        <v>24</v>
      </c>
      <c r="X21" s="366">
        <v>33.0</v>
      </c>
      <c r="Y21" s="360">
        <v>49.0</v>
      </c>
      <c r="Z21" s="358">
        <f t="shared" si="12"/>
        <v>82</v>
      </c>
      <c r="AA21" s="361" t="str">
        <f t="shared" si="13"/>
        <v>9</v>
      </c>
      <c r="AB21" s="362">
        <f t="shared" si="14"/>
        <v>9</v>
      </c>
      <c r="AC21" s="366">
        <v>44.0</v>
      </c>
      <c r="AD21" s="360">
        <v>33.0</v>
      </c>
      <c r="AE21" s="358">
        <f t="shared" si="15"/>
        <v>77</v>
      </c>
      <c r="AF21" s="361" t="str">
        <f t="shared" si="16"/>
        <v>8</v>
      </c>
      <c r="AG21" s="362">
        <f t="shared" si="17"/>
        <v>24</v>
      </c>
      <c r="AH21" s="366">
        <v>90.0</v>
      </c>
      <c r="AI21" s="360">
        <v>0.0</v>
      </c>
      <c r="AJ21" s="358">
        <f t="shared" si="18"/>
        <v>90</v>
      </c>
      <c r="AK21" s="361" t="str">
        <f t="shared" ref="AK21:AK71" si="30">if(AJ21&gt;=90,"10",if(AJ21&gt;=80,"9",if(AJ21&gt;=70,"8",if(AJ21&gt;=60,"7",if(AJ21&gt;=55,"6",if(AJ21&gt;=50,"5",if(AJ21&gt;=40,"4",if(AJ21&lt;40,"0"))))))))</f>
        <v>10</v>
      </c>
      <c r="AL21" s="362">
        <f t="shared" si="20"/>
        <v>10</v>
      </c>
      <c r="AM21" s="366">
        <v>47.0</v>
      </c>
      <c r="AN21" s="360">
        <v>45.0</v>
      </c>
      <c r="AO21" s="358">
        <f t="shared" si="21"/>
        <v>92</v>
      </c>
      <c r="AP21" s="361" t="str">
        <f t="shared" si="22"/>
        <v>10</v>
      </c>
      <c r="AQ21" s="371">
        <f t="shared" si="23"/>
        <v>10</v>
      </c>
      <c r="AR21" s="372">
        <v>88.0</v>
      </c>
      <c r="AS21" s="345">
        <f t="shared" si="24"/>
        <v>181</v>
      </c>
      <c r="AT21" s="346">
        <f t="shared" si="25"/>
        <v>8.619047619</v>
      </c>
      <c r="AU21" s="347" t="str">
        <f t="shared" si="26"/>
        <v>PASS</v>
      </c>
      <c r="AV21" s="347" t="str">
        <f t="shared" si="27"/>
        <v>FCD</v>
      </c>
      <c r="AW21" s="348" t="str">
        <f t="shared" si="28"/>
        <v>FCD</v>
      </c>
    </row>
    <row r="22" ht="15.75" customHeight="1">
      <c r="A22" s="326">
        <v>18.0</v>
      </c>
      <c r="B22" s="349" t="s">
        <v>246</v>
      </c>
      <c r="C22" s="350" t="s">
        <v>247</v>
      </c>
      <c r="D22" s="373">
        <v>48.0</v>
      </c>
      <c r="E22" s="374">
        <v>46.0</v>
      </c>
      <c r="F22" s="358">
        <f t="shared" si="1"/>
        <v>94</v>
      </c>
      <c r="G22" s="345" t="str">
        <f t="shared" si="29"/>
        <v>10</v>
      </c>
      <c r="H22" s="333">
        <f t="shared" si="2"/>
        <v>40</v>
      </c>
      <c r="I22" s="373">
        <v>46.0</v>
      </c>
      <c r="J22" s="375">
        <v>25.0</v>
      </c>
      <c r="K22" s="358">
        <f t="shared" si="3"/>
        <v>71</v>
      </c>
      <c r="L22" s="361" t="str">
        <f t="shared" si="4"/>
        <v>8</v>
      </c>
      <c r="M22" s="333">
        <f t="shared" si="5"/>
        <v>32</v>
      </c>
      <c r="N22" s="359">
        <v>44.0</v>
      </c>
      <c r="O22" s="360">
        <v>18.0</v>
      </c>
      <c r="P22" s="358">
        <f t="shared" si="6"/>
        <v>62</v>
      </c>
      <c r="Q22" s="361" t="str">
        <f t="shared" si="7"/>
        <v>7</v>
      </c>
      <c r="R22" s="362">
        <f t="shared" si="8"/>
        <v>28</v>
      </c>
      <c r="S22" s="366">
        <v>39.0</v>
      </c>
      <c r="T22" s="360">
        <v>21.0</v>
      </c>
      <c r="U22" s="358">
        <f t="shared" si="9"/>
        <v>60</v>
      </c>
      <c r="V22" s="361" t="str">
        <f t="shared" si="10"/>
        <v>7</v>
      </c>
      <c r="W22" s="362">
        <f t="shared" si="11"/>
        <v>21</v>
      </c>
      <c r="X22" s="366">
        <v>40.0</v>
      </c>
      <c r="Y22" s="360">
        <v>38.0</v>
      </c>
      <c r="Z22" s="358">
        <f t="shared" si="12"/>
        <v>78</v>
      </c>
      <c r="AA22" s="361" t="str">
        <f t="shared" si="13"/>
        <v>8</v>
      </c>
      <c r="AB22" s="362">
        <f t="shared" si="14"/>
        <v>8</v>
      </c>
      <c r="AC22" s="366">
        <v>36.0</v>
      </c>
      <c r="AD22" s="360">
        <v>21.0</v>
      </c>
      <c r="AE22" s="358">
        <f t="shared" si="15"/>
        <v>57</v>
      </c>
      <c r="AF22" s="361" t="str">
        <f t="shared" si="16"/>
        <v>6</v>
      </c>
      <c r="AG22" s="362">
        <f t="shared" si="17"/>
        <v>18</v>
      </c>
      <c r="AH22" s="366">
        <v>99.0</v>
      </c>
      <c r="AI22" s="360">
        <v>0.0</v>
      </c>
      <c r="AJ22" s="358">
        <f t="shared" si="18"/>
        <v>99</v>
      </c>
      <c r="AK22" s="361" t="str">
        <f t="shared" si="30"/>
        <v>10</v>
      </c>
      <c r="AL22" s="362">
        <f t="shared" si="20"/>
        <v>10</v>
      </c>
      <c r="AM22" s="366">
        <v>49.0</v>
      </c>
      <c r="AN22" s="360">
        <v>30.0</v>
      </c>
      <c r="AO22" s="358">
        <f t="shared" si="21"/>
        <v>79</v>
      </c>
      <c r="AP22" s="361" t="str">
        <f t="shared" si="22"/>
        <v>8</v>
      </c>
      <c r="AQ22" s="371">
        <f t="shared" si="23"/>
        <v>8</v>
      </c>
      <c r="AR22" s="372">
        <v>90.0</v>
      </c>
      <c r="AS22" s="345">
        <f t="shared" si="24"/>
        <v>165</v>
      </c>
      <c r="AT22" s="346">
        <f t="shared" si="25"/>
        <v>7.857142857</v>
      </c>
      <c r="AU22" s="347" t="str">
        <f t="shared" si="26"/>
        <v>PASS</v>
      </c>
      <c r="AV22" s="347" t="str">
        <f t="shared" si="27"/>
        <v>FCD</v>
      </c>
      <c r="AW22" s="348" t="str">
        <f t="shared" si="28"/>
        <v>FCD</v>
      </c>
    </row>
    <row r="23" ht="15.75" customHeight="1">
      <c r="A23" s="326">
        <v>19.0</v>
      </c>
      <c r="B23" s="349" t="s">
        <v>248</v>
      </c>
      <c r="C23" s="350" t="s">
        <v>249</v>
      </c>
      <c r="D23" s="373">
        <v>43.0</v>
      </c>
      <c r="E23" s="374">
        <v>43.0</v>
      </c>
      <c r="F23" s="358">
        <f t="shared" si="1"/>
        <v>86</v>
      </c>
      <c r="G23" s="345" t="str">
        <f t="shared" si="29"/>
        <v>9</v>
      </c>
      <c r="H23" s="333">
        <f t="shared" si="2"/>
        <v>36</v>
      </c>
      <c r="I23" s="373">
        <v>50.0</v>
      </c>
      <c r="J23" s="377">
        <v>39.0</v>
      </c>
      <c r="K23" s="358">
        <f t="shared" si="3"/>
        <v>89</v>
      </c>
      <c r="L23" s="361" t="str">
        <f t="shared" si="4"/>
        <v>9</v>
      </c>
      <c r="M23" s="333">
        <f t="shared" si="5"/>
        <v>36</v>
      </c>
      <c r="N23" s="359">
        <v>49.0</v>
      </c>
      <c r="O23" s="360">
        <v>28.0</v>
      </c>
      <c r="P23" s="358">
        <f t="shared" si="6"/>
        <v>77</v>
      </c>
      <c r="Q23" s="361" t="str">
        <f t="shared" si="7"/>
        <v>8</v>
      </c>
      <c r="R23" s="362">
        <f t="shared" si="8"/>
        <v>32</v>
      </c>
      <c r="S23" s="366">
        <v>40.0</v>
      </c>
      <c r="T23" s="360">
        <v>28.0</v>
      </c>
      <c r="U23" s="358">
        <f t="shared" si="9"/>
        <v>68</v>
      </c>
      <c r="V23" s="361" t="str">
        <f t="shared" si="10"/>
        <v>7</v>
      </c>
      <c r="W23" s="362">
        <f t="shared" si="11"/>
        <v>21</v>
      </c>
      <c r="X23" s="366">
        <v>38.0</v>
      </c>
      <c r="Y23" s="360">
        <v>28.0</v>
      </c>
      <c r="Z23" s="358">
        <f t="shared" si="12"/>
        <v>66</v>
      </c>
      <c r="AA23" s="361" t="str">
        <f t="shared" si="13"/>
        <v>7</v>
      </c>
      <c r="AB23" s="362">
        <f t="shared" si="14"/>
        <v>7</v>
      </c>
      <c r="AC23" s="366">
        <v>42.0</v>
      </c>
      <c r="AD23" s="360">
        <v>25.0</v>
      </c>
      <c r="AE23" s="358">
        <f t="shared" si="15"/>
        <v>67</v>
      </c>
      <c r="AF23" s="361" t="str">
        <f t="shared" si="16"/>
        <v>7</v>
      </c>
      <c r="AG23" s="362">
        <f t="shared" si="17"/>
        <v>21</v>
      </c>
      <c r="AH23" s="366">
        <v>99.0</v>
      </c>
      <c r="AI23" s="360">
        <v>0.0</v>
      </c>
      <c r="AJ23" s="358">
        <f t="shared" si="18"/>
        <v>99</v>
      </c>
      <c r="AK23" s="361" t="str">
        <f t="shared" si="30"/>
        <v>10</v>
      </c>
      <c r="AL23" s="362">
        <f t="shared" si="20"/>
        <v>10</v>
      </c>
      <c r="AM23" s="366">
        <v>49.0</v>
      </c>
      <c r="AN23" s="360">
        <v>46.0</v>
      </c>
      <c r="AO23" s="358">
        <f t="shared" si="21"/>
        <v>95</v>
      </c>
      <c r="AP23" s="361" t="str">
        <f t="shared" si="22"/>
        <v>10</v>
      </c>
      <c r="AQ23" s="371">
        <f t="shared" si="23"/>
        <v>10</v>
      </c>
      <c r="AR23" s="372">
        <v>98.0</v>
      </c>
      <c r="AS23" s="345">
        <f t="shared" si="24"/>
        <v>173</v>
      </c>
      <c r="AT23" s="346">
        <f t="shared" si="25"/>
        <v>8.238095238</v>
      </c>
      <c r="AU23" s="347" t="str">
        <f t="shared" si="26"/>
        <v>PASS</v>
      </c>
      <c r="AV23" s="347" t="str">
        <f t="shared" si="27"/>
        <v>FCD</v>
      </c>
      <c r="AW23" s="348" t="str">
        <f t="shared" si="28"/>
        <v>FCD</v>
      </c>
    </row>
    <row r="24" ht="15.75" customHeight="1">
      <c r="A24" s="326">
        <v>20.0</v>
      </c>
      <c r="B24" s="349" t="s">
        <v>250</v>
      </c>
      <c r="C24" s="350" t="s">
        <v>251</v>
      </c>
      <c r="D24" s="373">
        <v>40.0</v>
      </c>
      <c r="E24" s="374">
        <v>23.0</v>
      </c>
      <c r="F24" s="358">
        <f t="shared" si="1"/>
        <v>63</v>
      </c>
      <c r="G24" s="345" t="str">
        <f t="shared" si="29"/>
        <v>7</v>
      </c>
      <c r="H24" s="333">
        <f t="shared" si="2"/>
        <v>28</v>
      </c>
      <c r="I24" s="373">
        <v>39.0</v>
      </c>
      <c r="J24" s="375">
        <v>20.0</v>
      </c>
      <c r="K24" s="358">
        <f t="shared" si="3"/>
        <v>59</v>
      </c>
      <c r="L24" s="361" t="str">
        <f t="shared" si="4"/>
        <v>6</v>
      </c>
      <c r="M24" s="333">
        <f t="shared" si="5"/>
        <v>24</v>
      </c>
      <c r="N24" s="359">
        <v>34.0</v>
      </c>
      <c r="O24" s="360">
        <v>18.0</v>
      </c>
      <c r="P24" s="358">
        <f t="shared" si="6"/>
        <v>52</v>
      </c>
      <c r="Q24" s="361" t="str">
        <f t="shared" si="7"/>
        <v>5</v>
      </c>
      <c r="R24" s="362">
        <f t="shared" si="8"/>
        <v>20</v>
      </c>
      <c r="S24" s="366">
        <v>33.0</v>
      </c>
      <c r="T24" s="360">
        <v>18.0</v>
      </c>
      <c r="U24" s="358">
        <f t="shared" si="9"/>
        <v>51</v>
      </c>
      <c r="V24" s="361" t="str">
        <f t="shared" si="10"/>
        <v>5</v>
      </c>
      <c r="W24" s="362">
        <f t="shared" si="11"/>
        <v>15</v>
      </c>
      <c r="X24" s="366">
        <v>32.0</v>
      </c>
      <c r="Y24" s="360">
        <v>37.0</v>
      </c>
      <c r="Z24" s="358">
        <f t="shared" si="12"/>
        <v>69</v>
      </c>
      <c r="AA24" s="361" t="str">
        <f t="shared" si="13"/>
        <v>7</v>
      </c>
      <c r="AB24" s="362">
        <f t="shared" si="14"/>
        <v>7</v>
      </c>
      <c r="AC24" s="366">
        <v>32.0</v>
      </c>
      <c r="AD24" s="360">
        <v>19.0</v>
      </c>
      <c r="AE24" s="358">
        <f t="shared" si="15"/>
        <v>51</v>
      </c>
      <c r="AF24" s="361" t="str">
        <f t="shared" si="16"/>
        <v>5</v>
      </c>
      <c r="AG24" s="362">
        <f t="shared" si="17"/>
        <v>15</v>
      </c>
      <c r="AH24" s="366">
        <v>99.0</v>
      </c>
      <c r="AI24" s="360">
        <v>0.0</v>
      </c>
      <c r="AJ24" s="358">
        <f t="shared" si="18"/>
        <v>99</v>
      </c>
      <c r="AK24" s="361" t="str">
        <f t="shared" si="30"/>
        <v>10</v>
      </c>
      <c r="AL24" s="362">
        <f t="shared" si="20"/>
        <v>10</v>
      </c>
      <c r="AM24" s="366">
        <v>38.0</v>
      </c>
      <c r="AN24" s="360">
        <v>40.0</v>
      </c>
      <c r="AO24" s="358">
        <f t="shared" si="21"/>
        <v>78</v>
      </c>
      <c r="AP24" s="361" t="str">
        <f t="shared" si="22"/>
        <v>8</v>
      </c>
      <c r="AQ24" s="371">
        <f t="shared" si="23"/>
        <v>8</v>
      </c>
      <c r="AR24" s="372">
        <v>98.0</v>
      </c>
      <c r="AS24" s="345">
        <f t="shared" si="24"/>
        <v>127</v>
      </c>
      <c r="AT24" s="346">
        <f t="shared" si="25"/>
        <v>6.047619048</v>
      </c>
      <c r="AU24" s="347" t="str">
        <f t="shared" si="26"/>
        <v>PASS</v>
      </c>
      <c r="AV24" s="347" t="str">
        <f t="shared" si="27"/>
        <v>FC</v>
      </c>
      <c r="AW24" s="348" t="str">
        <f t="shared" si="28"/>
        <v>FC</v>
      </c>
    </row>
    <row r="25" ht="15.75" customHeight="1">
      <c r="A25" s="326">
        <v>21.0</v>
      </c>
      <c r="B25" s="349" t="s">
        <v>252</v>
      </c>
      <c r="C25" s="350" t="s">
        <v>253</v>
      </c>
      <c r="D25" s="373">
        <v>50.0</v>
      </c>
      <c r="E25" s="374">
        <v>45.0</v>
      </c>
      <c r="F25" s="358">
        <f t="shared" si="1"/>
        <v>95</v>
      </c>
      <c r="G25" s="345" t="str">
        <f t="shared" si="29"/>
        <v>10</v>
      </c>
      <c r="H25" s="333">
        <f t="shared" si="2"/>
        <v>40</v>
      </c>
      <c r="I25" s="373">
        <v>49.0</v>
      </c>
      <c r="J25" s="375">
        <v>25.0</v>
      </c>
      <c r="K25" s="358">
        <f t="shared" si="3"/>
        <v>74</v>
      </c>
      <c r="L25" s="361" t="str">
        <f t="shared" si="4"/>
        <v>8</v>
      </c>
      <c r="M25" s="333">
        <f t="shared" si="5"/>
        <v>32</v>
      </c>
      <c r="N25" s="359">
        <v>36.0</v>
      </c>
      <c r="O25" s="360">
        <v>22.0</v>
      </c>
      <c r="P25" s="358">
        <f t="shared" si="6"/>
        <v>58</v>
      </c>
      <c r="Q25" s="361" t="str">
        <f t="shared" si="7"/>
        <v>6</v>
      </c>
      <c r="R25" s="362">
        <f t="shared" si="8"/>
        <v>24</v>
      </c>
      <c r="S25" s="366">
        <v>38.0</v>
      </c>
      <c r="T25" s="360">
        <v>35.0</v>
      </c>
      <c r="U25" s="358">
        <f t="shared" si="9"/>
        <v>73</v>
      </c>
      <c r="V25" s="361" t="str">
        <f t="shared" si="10"/>
        <v>8</v>
      </c>
      <c r="W25" s="362">
        <f t="shared" si="11"/>
        <v>24</v>
      </c>
      <c r="X25" s="366">
        <v>44.0</v>
      </c>
      <c r="Y25" s="360">
        <v>49.0</v>
      </c>
      <c r="Z25" s="358">
        <f t="shared" si="12"/>
        <v>93</v>
      </c>
      <c r="AA25" s="361" t="str">
        <f t="shared" si="13"/>
        <v>10</v>
      </c>
      <c r="AB25" s="362">
        <f t="shared" si="14"/>
        <v>10</v>
      </c>
      <c r="AC25" s="366">
        <v>45.0</v>
      </c>
      <c r="AD25" s="360">
        <v>35.0</v>
      </c>
      <c r="AE25" s="358">
        <f t="shared" si="15"/>
        <v>80</v>
      </c>
      <c r="AF25" s="361" t="str">
        <f t="shared" si="16"/>
        <v>9</v>
      </c>
      <c r="AG25" s="362">
        <f t="shared" si="17"/>
        <v>27</v>
      </c>
      <c r="AH25" s="366">
        <v>80.0</v>
      </c>
      <c r="AI25" s="360">
        <v>0.0</v>
      </c>
      <c r="AJ25" s="358">
        <f t="shared" si="18"/>
        <v>80</v>
      </c>
      <c r="AK25" s="361" t="str">
        <f t="shared" si="30"/>
        <v>9</v>
      </c>
      <c r="AL25" s="362">
        <f t="shared" si="20"/>
        <v>9</v>
      </c>
      <c r="AM25" s="366">
        <v>49.0</v>
      </c>
      <c r="AN25" s="360">
        <v>49.0</v>
      </c>
      <c r="AO25" s="358">
        <f t="shared" si="21"/>
        <v>98</v>
      </c>
      <c r="AP25" s="361" t="str">
        <f t="shared" si="22"/>
        <v>10</v>
      </c>
      <c r="AQ25" s="371">
        <f t="shared" si="23"/>
        <v>10</v>
      </c>
      <c r="AR25" s="372">
        <v>80.0</v>
      </c>
      <c r="AS25" s="345">
        <f t="shared" si="24"/>
        <v>176</v>
      </c>
      <c r="AT25" s="346">
        <f t="shared" si="25"/>
        <v>8.380952381</v>
      </c>
      <c r="AU25" s="347" t="str">
        <f t="shared" si="26"/>
        <v>PASS</v>
      </c>
      <c r="AV25" s="347" t="str">
        <f t="shared" si="27"/>
        <v>FCD</v>
      </c>
      <c r="AW25" s="348" t="str">
        <f t="shared" si="28"/>
        <v>FCD</v>
      </c>
    </row>
    <row r="26" ht="15.75" customHeight="1">
      <c r="A26" s="326">
        <v>22.0</v>
      </c>
      <c r="B26" s="349" t="s">
        <v>41</v>
      </c>
      <c r="C26" s="350" t="s">
        <v>42</v>
      </c>
      <c r="D26" s="373">
        <v>44.0</v>
      </c>
      <c r="E26" s="374">
        <v>38.0</v>
      </c>
      <c r="F26" s="358">
        <f t="shared" si="1"/>
        <v>82</v>
      </c>
      <c r="G26" s="345" t="str">
        <f t="shared" si="29"/>
        <v>9</v>
      </c>
      <c r="H26" s="333">
        <f t="shared" si="2"/>
        <v>36</v>
      </c>
      <c r="I26" s="373">
        <v>45.0</v>
      </c>
      <c r="J26" s="375">
        <v>33.0</v>
      </c>
      <c r="K26" s="358">
        <f t="shared" si="3"/>
        <v>78</v>
      </c>
      <c r="L26" s="361" t="str">
        <f t="shared" si="4"/>
        <v>8</v>
      </c>
      <c r="M26" s="333">
        <f t="shared" si="5"/>
        <v>32</v>
      </c>
      <c r="N26" s="359">
        <v>37.0</v>
      </c>
      <c r="O26" s="360">
        <v>39.0</v>
      </c>
      <c r="P26" s="358">
        <f t="shared" si="6"/>
        <v>76</v>
      </c>
      <c r="Q26" s="361" t="str">
        <f t="shared" si="7"/>
        <v>8</v>
      </c>
      <c r="R26" s="362">
        <f t="shared" si="8"/>
        <v>32</v>
      </c>
      <c r="S26" s="366">
        <v>39.0</v>
      </c>
      <c r="T26" s="360">
        <v>35.0</v>
      </c>
      <c r="U26" s="358">
        <f t="shared" si="9"/>
        <v>74</v>
      </c>
      <c r="V26" s="361" t="str">
        <f t="shared" si="10"/>
        <v>8</v>
      </c>
      <c r="W26" s="362">
        <f t="shared" si="11"/>
        <v>24</v>
      </c>
      <c r="X26" s="366">
        <v>35.0</v>
      </c>
      <c r="Y26" s="360">
        <v>35.0</v>
      </c>
      <c r="Z26" s="358">
        <f t="shared" si="12"/>
        <v>70</v>
      </c>
      <c r="AA26" s="361" t="str">
        <f t="shared" si="13"/>
        <v>8</v>
      </c>
      <c r="AB26" s="362">
        <f t="shared" si="14"/>
        <v>8</v>
      </c>
      <c r="AC26" s="366">
        <v>40.0</v>
      </c>
      <c r="AD26" s="360">
        <v>25.0</v>
      </c>
      <c r="AE26" s="358">
        <f t="shared" si="15"/>
        <v>65</v>
      </c>
      <c r="AF26" s="361" t="str">
        <f t="shared" si="16"/>
        <v>7</v>
      </c>
      <c r="AG26" s="362">
        <f t="shared" si="17"/>
        <v>21</v>
      </c>
      <c r="AH26" s="366">
        <v>98.0</v>
      </c>
      <c r="AI26" s="360">
        <v>0.0</v>
      </c>
      <c r="AJ26" s="358">
        <f t="shared" si="18"/>
        <v>98</v>
      </c>
      <c r="AK26" s="361" t="str">
        <f t="shared" si="30"/>
        <v>10</v>
      </c>
      <c r="AL26" s="362">
        <f t="shared" si="20"/>
        <v>10</v>
      </c>
      <c r="AM26" s="366">
        <v>44.0</v>
      </c>
      <c r="AN26" s="360">
        <v>45.0</v>
      </c>
      <c r="AO26" s="358">
        <f t="shared" si="21"/>
        <v>89</v>
      </c>
      <c r="AP26" s="361" t="str">
        <f t="shared" si="22"/>
        <v>9</v>
      </c>
      <c r="AQ26" s="371">
        <f t="shared" si="23"/>
        <v>9</v>
      </c>
      <c r="AR26" s="372">
        <v>90.0</v>
      </c>
      <c r="AS26" s="345">
        <f t="shared" si="24"/>
        <v>172</v>
      </c>
      <c r="AT26" s="346">
        <f t="shared" si="25"/>
        <v>8.19047619</v>
      </c>
      <c r="AU26" s="347" t="str">
        <f t="shared" si="26"/>
        <v>PASS</v>
      </c>
      <c r="AV26" s="347" t="str">
        <f t="shared" si="27"/>
        <v>FCD</v>
      </c>
      <c r="AW26" s="348" t="str">
        <f t="shared" si="28"/>
        <v>FCD</v>
      </c>
    </row>
    <row r="27" ht="15.75" customHeight="1">
      <c r="A27" s="326">
        <v>23.0</v>
      </c>
      <c r="B27" s="349" t="s">
        <v>254</v>
      </c>
      <c r="C27" s="350" t="s">
        <v>255</v>
      </c>
      <c r="D27" s="373">
        <v>43.0</v>
      </c>
      <c r="E27" s="374">
        <v>41.0</v>
      </c>
      <c r="F27" s="358">
        <f t="shared" si="1"/>
        <v>84</v>
      </c>
      <c r="G27" s="345" t="str">
        <f t="shared" si="29"/>
        <v>9</v>
      </c>
      <c r="H27" s="333">
        <f t="shared" si="2"/>
        <v>36</v>
      </c>
      <c r="I27" s="373">
        <v>42.0</v>
      </c>
      <c r="J27" s="375">
        <v>34.0</v>
      </c>
      <c r="K27" s="358">
        <f t="shared" si="3"/>
        <v>76</v>
      </c>
      <c r="L27" s="361" t="str">
        <f t="shared" si="4"/>
        <v>8</v>
      </c>
      <c r="M27" s="333">
        <f t="shared" si="5"/>
        <v>32</v>
      </c>
      <c r="N27" s="359">
        <v>42.0</v>
      </c>
      <c r="O27" s="360">
        <v>21.0</v>
      </c>
      <c r="P27" s="358">
        <f t="shared" si="6"/>
        <v>63</v>
      </c>
      <c r="Q27" s="361" t="str">
        <f t="shared" si="7"/>
        <v>7</v>
      </c>
      <c r="R27" s="362">
        <f t="shared" si="8"/>
        <v>28</v>
      </c>
      <c r="S27" s="366">
        <v>39.0</v>
      </c>
      <c r="T27" s="360">
        <v>25.0</v>
      </c>
      <c r="U27" s="358">
        <f t="shared" si="9"/>
        <v>64</v>
      </c>
      <c r="V27" s="361" t="str">
        <f t="shared" si="10"/>
        <v>7</v>
      </c>
      <c r="W27" s="362">
        <f t="shared" si="11"/>
        <v>21</v>
      </c>
      <c r="X27" s="366">
        <v>39.0</v>
      </c>
      <c r="Y27" s="360">
        <v>35.0</v>
      </c>
      <c r="Z27" s="358">
        <f t="shared" si="12"/>
        <v>74</v>
      </c>
      <c r="AA27" s="361" t="str">
        <f t="shared" si="13"/>
        <v>8</v>
      </c>
      <c r="AB27" s="362">
        <f t="shared" si="14"/>
        <v>8</v>
      </c>
      <c r="AC27" s="366">
        <v>38.0</v>
      </c>
      <c r="AD27" s="360">
        <v>31.0</v>
      </c>
      <c r="AE27" s="358">
        <f t="shared" si="15"/>
        <v>69</v>
      </c>
      <c r="AF27" s="361" t="str">
        <f t="shared" si="16"/>
        <v>7</v>
      </c>
      <c r="AG27" s="362">
        <f t="shared" si="17"/>
        <v>21</v>
      </c>
      <c r="AH27" s="366">
        <v>95.0</v>
      </c>
      <c r="AI27" s="360">
        <v>0.0</v>
      </c>
      <c r="AJ27" s="358">
        <f t="shared" si="18"/>
        <v>95</v>
      </c>
      <c r="AK27" s="361" t="str">
        <f t="shared" si="30"/>
        <v>10</v>
      </c>
      <c r="AL27" s="362">
        <f t="shared" si="20"/>
        <v>10</v>
      </c>
      <c r="AM27" s="366">
        <v>38.0</v>
      </c>
      <c r="AN27" s="360">
        <v>46.0</v>
      </c>
      <c r="AO27" s="358">
        <f t="shared" si="21"/>
        <v>84</v>
      </c>
      <c r="AP27" s="361" t="str">
        <f t="shared" si="22"/>
        <v>9</v>
      </c>
      <c r="AQ27" s="371">
        <f t="shared" si="23"/>
        <v>9</v>
      </c>
      <c r="AR27" s="372">
        <v>88.0</v>
      </c>
      <c r="AS27" s="345">
        <f t="shared" si="24"/>
        <v>165</v>
      </c>
      <c r="AT27" s="346">
        <f t="shared" si="25"/>
        <v>7.857142857</v>
      </c>
      <c r="AU27" s="347" t="str">
        <f t="shared" si="26"/>
        <v>PASS</v>
      </c>
      <c r="AV27" s="347" t="str">
        <f t="shared" si="27"/>
        <v>FCD</v>
      </c>
      <c r="AW27" s="348" t="str">
        <f t="shared" si="28"/>
        <v>FCD</v>
      </c>
    </row>
    <row r="28" ht="15.75" customHeight="1">
      <c r="A28" s="326">
        <v>24.0</v>
      </c>
      <c r="B28" s="349" t="s">
        <v>43</v>
      </c>
      <c r="C28" s="350" t="s">
        <v>44</v>
      </c>
      <c r="D28" s="373">
        <v>45.0</v>
      </c>
      <c r="E28" s="376">
        <v>36.0</v>
      </c>
      <c r="F28" s="358">
        <f t="shared" si="1"/>
        <v>81</v>
      </c>
      <c r="G28" s="345" t="str">
        <f t="shared" si="29"/>
        <v>9</v>
      </c>
      <c r="H28" s="333">
        <f t="shared" si="2"/>
        <v>36</v>
      </c>
      <c r="I28" s="373">
        <v>39.0</v>
      </c>
      <c r="J28" s="375">
        <v>26.0</v>
      </c>
      <c r="K28" s="358">
        <f t="shared" si="3"/>
        <v>65</v>
      </c>
      <c r="L28" s="361" t="str">
        <f t="shared" si="4"/>
        <v>7</v>
      </c>
      <c r="M28" s="333">
        <f t="shared" si="5"/>
        <v>28</v>
      </c>
      <c r="N28" s="359">
        <v>32.0</v>
      </c>
      <c r="O28" s="360">
        <v>18.0</v>
      </c>
      <c r="P28" s="358">
        <f t="shared" si="6"/>
        <v>50</v>
      </c>
      <c r="Q28" s="361" t="str">
        <f t="shared" si="7"/>
        <v>5</v>
      </c>
      <c r="R28" s="362">
        <f t="shared" si="8"/>
        <v>20</v>
      </c>
      <c r="S28" s="366">
        <v>33.0</v>
      </c>
      <c r="T28" s="360">
        <v>26.0</v>
      </c>
      <c r="U28" s="358">
        <f t="shared" si="9"/>
        <v>59</v>
      </c>
      <c r="V28" s="361" t="str">
        <f t="shared" si="10"/>
        <v>6</v>
      </c>
      <c r="W28" s="362">
        <f t="shared" si="11"/>
        <v>18</v>
      </c>
      <c r="X28" s="366">
        <v>35.0</v>
      </c>
      <c r="Y28" s="360">
        <v>49.0</v>
      </c>
      <c r="Z28" s="358">
        <f t="shared" si="12"/>
        <v>84</v>
      </c>
      <c r="AA28" s="361" t="str">
        <f t="shared" si="13"/>
        <v>9</v>
      </c>
      <c r="AB28" s="362">
        <f t="shared" si="14"/>
        <v>9</v>
      </c>
      <c r="AC28" s="366">
        <v>30.0</v>
      </c>
      <c r="AD28" s="360">
        <v>38.0</v>
      </c>
      <c r="AE28" s="358">
        <f t="shared" si="15"/>
        <v>68</v>
      </c>
      <c r="AF28" s="361" t="str">
        <f t="shared" si="16"/>
        <v>7</v>
      </c>
      <c r="AG28" s="362">
        <f t="shared" si="17"/>
        <v>21</v>
      </c>
      <c r="AH28" s="366">
        <v>85.0</v>
      </c>
      <c r="AI28" s="360">
        <v>0.0</v>
      </c>
      <c r="AJ28" s="358">
        <f t="shared" si="18"/>
        <v>85</v>
      </c>
      <c r="AK28" s="361" t="str">
        <f t="shared" si="30"/>
        <v>9</v>
      </c>
      <c r="AL28" s="362">
        <f t="shared" si="20"/>
        <v>9</v>
      </c>
      <c r="AM28" s="366">
        <v>45.0</v>
      </c>
      <c r="AN28" s="360">
        <v>44.0</v>
      </c>
      <c r="AO28" s="358">
        <f t="shared" si="21"/>
        <v>89</v>
      </c>
      <c r="AP28" s="361" t="str">
        <f t="shared" si="22"/>
        <v>9</v>
      </c>
      <c r="AQ28" s="371">
        <f t="shared" si="23"/>
        <v>9</v>
      </c>
      <c r="AR28" s="372">
        <v>88.0</v>
      </c>
      <c r="AS28" s="345">
        <f t="shared" si="24"/>
        <v>150</v>
      </c>
      <c r="AT28" s="346">
        <f t="shared" si="25"/>
        <v>7.142857143</v>
      </c>
      <c r="AU28" s="347" t="str">
        <f t="shared" si="26"/>
        <v>PASS</v>
      </c>
      <c r="AV28" s="347" t="str">
        <f t="shared" si="27"/>
        <v>FCD</v>
      </c>
      <c r="AW28" s="348" t="str">
        <f t="shared" si="28"/>
        <v>FCD</v>
      </c>
    </row>
    <row r="29" ht="15.75" customHeight="1">
      <c r="A29" s="326">
        <v>25.0</v>
      </c>
      <c r="B29" s="349" t="s">
        <v>45</v>
      </c>
      <c r="C29" s="350" t="s">
        <v>46</v>
      </c>
      <c r="D29" s="373">
        <v>45.0</v>
      </c>
      <c r="E29" s="374">
        <v>43.0</v>
      </c>
      <c r="F29" s="358">
        <f t="shared" si="1"/>
        <v>88</v>
      </c>
      <c r="G29" s="345" t="str">
        <f t="shared" si="29"/>
        <v>9</v>
      </c>
      <c r="H29" s="333">
        <f t="shared" si="2"/>
        <v>36</v>
      </c>
      <c r="I29" s="373">
        <v>49.0</v>
      </c>
      <c r="J29" s="375">
        <v>21.0</v>
      </c>
      <c r="K29" s="358">
        <f t="shared" si="3"/>
        <v>70</v>
      </c>
      <c r="L29" s="361" t="str">
        <f t="shared" si="4"/>
        <v>8</v>
      </c>
      <c r="M29" s="333">
        <f t="shared" si="5"/>
        <v>32</v>
      </c>
      <c r="N29" s="359">
        <v>46.0</v>
      </c>
      <c r="O29" s="360">
        <v>30.0</v>
      </c>
      <c r="P29" s="358">
        <f t="shared" si="6"/>
        <v>76</v>
      </c>
      <c r="Q29" s="361" t="str">
        <f t="shared" si="7"/>
        <v>8</v>
      </c>
      <c r="R29" s="362">
        <f t="shared" si="8"/>
        <v>32</v>
      </c>
      <c r="S29" s="366">
        <v>43.0</v>
      </c>
      <c r="T29" s="360">
        <v>28.0</v>
      </c>
      <c r="U29" s="358">
        <f t="shared" si="9"/>
        <v>71</v>
      </c>
      <c r="V29" s="361" t="str">
        <f t="shared" si="10"/>
        <v>8</v>
      </c>
      <c r="W29" s="362">
        <f t="shared" si="11"/>
        <v>24</v>
      </c>
      <c r="X29" s="366">
        <v>43.0</v>
      </c>
      <c r="Y29" s="360">
        <v>48.0</v>
      </c>
      <c r="Z29" s="358">
        <f t="shared" si="12"/>
        <v>91</v>
      </c>
      <c r="AA29" s="361" t="str">
        <f t="shared" si="13"/>
        <v>10</v>
      </c>
      <c r="AB29" s="362">
        <f t="shared" si="14"/>
        <v>10</v>
      </c>
      <c r="AC29" s="366">
        <v>43.0</v>
      </c>
      <c r="AD29" s="360">
        <v>32.0</v>
      </c>
      <c r="AE29" s="358">
        <f t="shared" si="15"/>
        <v>75</v>
      </c>
      <c r="AF29" s="361" t="str">
        <f t="shared" si="16"/>
        <v>8</v>
      </c>
      <c r="AG29" s="362">
        <f t="shared" si="17"/>
        <v>24</v>
      </c>
      <c r="AH29" s="366">
        <v>99.0</v>
      </c>
      <c r="AI29" s="360">
        <v>0.0</v>
      </c>
      <c r="AJ29" s="358">
        <f t="shared" si="18"/>
        <v>99</v>
      </c>
      <c r="AK29" s="361" t="str">
        <f t="shared" si="30"/>
        <v>10</v>
      </c>
      <c r="AL29" s="362">
        <f t="shared" si="20"/>
        <v>10</v>
      </c>
      <c r="AM29" s="366">
        <v>50.0</v>
      </c>
      <c r="AN29" s="360">
        <v>48.0</v>
      </c>
      <c r="AO29" s="358">
        <f t="shared" si="21"/>
        <v>98</v>
      </c>
      <c r="AP29" s="361" t="str">
        <f t="shared" si="22"/>
        <v>10</v>
      </c>
      <c r="AQ29" s="371">
        <f t="shared" si="23"/>
        <v>10</v>
      </c>
      <c r="AR29" s="372">
        <v>98.0</v>
      </c>
      <c r="AS29" s="345">
        <f t="shared" si="24"/>
        <v>178</v>
      </c>
      <c r="AT29" s="346">
        <f t="shared" si="25"/>
        <v>8.476190476</v>
      </c>
      <c r="AU29" s="347" t="str">
        <f t="shared" si="26"/>
        <v>PASS</v>
      </c>
      <c r="AV29" s="347" t="str">
        <f t="shared" si="27"/>
        <v>FCD</v>
      </c>
      <c r="AW29" s="348" t="str">
        <f t="shared" si="28"/>
        <v>FCD</v>
      </c>
    </row>
    <row r="30" ht="15.75" customHeight="1">
      <c r="A30" s="326">
        <v>26.0</v>
      </c>
      <c r="B30" s="349" t="s">
        <v>256</v>
      </c>
      <c r="C30" s="350" t="s">
        <v>257</v>
      </c>
      <c r="D30" s="351">
        <v>23.0</v>
      </c>
      <c r="E30" s="352">
        <v>5.0</v>
      </c>
      <c r="F30" s="353">
        <f t="shared" si="1"/>
        <v>28</v>
      </c>
      <c r="G30" s="369" t="str">
        <f t="shared" si="29"/>
        <v>0</v>
      </c>
      <c r="H30" s="355">
        <f t="shared" si="2"/>
        <v>0</v>
      </c>
      <c r="I30" s="373">
        <v>25.0</v>
      </c>
      <c r="J30" s="375">
        <v>22.0</v>
      </c>
      <c r="K30" s="358">
        <f t="shared" si="3"/>
        <v>47</v>
      </c>
      <c r="L30" s="361" t="str">
        <f t="shared" si="4"/>
        <v>4</v>
      </c>
      <c r="M30" s="333">
        <f t="shared" si="5"/>
        <v>16</v>
      </c>
      <c r="N30" s="380">
        <v>27.0</v>
      </c>
      <c r="O30" s="381">
        <v>2.0</v>
      </c>
      <c r="P30" s="353">
        <f t="shared" si="6"/>
        <v>29</v>
      </c>
      <c r="Q30" s="369" t="str">
        <f t="shared" si="7"/>
        <v>0</v>
      </c>
      <c r="R30" s="370">
        <f t="shared" si="8"/>
        <v>0</v>
      </c>
      <c r="S30" s="367">
        <v>26.0</v>
      </c>
      <c r="T30" s="368">
        <v>1.0</v>
      </c>
      <c r="U30" s="353">
        <f t="shared" si="9"/>
        <v>27</v>
      </c>
      <c r="V30" s="369" t="str">
        <f t="shared" si="10"/>
        <v>0</v>
      </c>
      <c r="W30" s="370">
        <f t="shared" si="11"/>
        <v>0</v>
      </c>
      <c r="X30" s="366">
        <v>26.0</v>
      </c>
      <c r="Y30" s="360">
        <v>23.0</v>
      </c>
      <c r="Z30" s="358">
        <f t="shared" si="12"/>
        <v>49</v>
      </c>
      <c r="AA30" s="361" t="str">
        <f t="shared" si="13"/>
        <v>4</v>
      </c>
      <c r="AB30" s="362">
        <f t="shared" si="14"/>
        <v>4</v>
      </c>
      <c r="AC30" s="366">
        <v>25.0</v>
      </c>
      <c r="AD30" s="360">
        <v>19.0</v>
      </c>
      <c r="AE30" s="358">
        <f t="shared" si="15"/>
        <v>44</v>
      </c>
      <c r="AF30" s="361" t="str">
        <f t="shared" si="16"/>
        <v>4</v>
      </c>
      <c r="AG30" s="362">
        <f t="shared" si="17"/>
        <v>12</v>
      </c>
      <c r="AH30" s="366">
        <v>70.0</v>
      </c>
      <c r="AI30" s="360">
        <v>0.0</v>
      </c>
      <c r="AJ30" s="358">
        <f t="shared" si="18"/>
        <v>70</v>
      </c>
      <c r="AK30" s="361" t="str">
        <f t="shared" si="30"/>
        <v>8</v>
      </c>
      <c r="AL30" s="362">
        <f t="shared" si="20"/>
        <v>8</v>
      </c>
      <c r="AM30" s="366">
        <v>34.0</v>
      </c>
      <c r="AN30" s="360">
        <v>30.0</v>
      </c>
      <c r="AO30" s="358">
        <f t="shared" si="21"/>
        <v>64</v>
      </c>
      <c r="AP30" s="361" t="str">
        <f t="shared" si="22"/>
        <v>7</v>
      </c>
      <c r="AQ30" s="371">
        <f t="shared" si="23"/>
        <v>7</v>
      </c>
      <c r="AR30" s="372">
        <v>88.0</v>
      </c>
      <c r="AS30" s="345">
        <f t="shared" si="24"/>
        <v>47</v>
      </c>
      <c r="AT30" s="346">
        <f t="shared" si="25"/>
        <v>2.238095238</v>
      </c>
      <c r="AU30" s="347" t="str">
        <f t="shared" si="26"/>
        <v>FAIL</v>
      </c>
      <c r="AV30" s="347" t="str">
        <f t="shared" si="27"/>
        <v>SC</v>
      </c>
      <c r="AW30" s="348" t="str">
        <f t="shared" si="28"/>
        <v>FAIL</v>
      </c>
    </row>
    <row r="31" ht="16.5" customHeight="1">
      <c r="A31" s="326">
        <v>27.0</v>
      </c>
      <c r="B31" s="349" t="s">
        <v>258</v>
      </c>
      <c r="C31" s="350" t="s">
        <v>259</v>
      </c>
      <c r="D31" s="373">
        <v>50.0</v>
      </c>
      <c r="E31" s="374">
        <v>34.0</v>
      </c>
      <c r="F31" s="358">
        <f t="shared" si="1"/>
        <v>84</v>
      </c>
      <c r="G31" s="345" t="str">
        <f t="shared" si="29"/>
        <v>9</v>
      </c>
      <c r="H31" s="333">
        <f t="shared" si="2"/>
        <v>36</v>
      </c>
      <c r="I31" s="373">
        <v>41.0</v>
      </c>
      <c r="J31" s="375">
        <v>40.0</v>
      </c>
      <c r="K31" s="358">
        <f t="shared" si="3"/>
        <v>81</v>
      </c>
      <c r="L31" s="361" t="str">
        <f t="shared" si="4"/>
        <v>9</v>
      </c>
      <c r="M31" s="333">
        <f t="shared" si="5"/>
        <v>36</v>
      </c>
      <c r="N31" s="359">
        <v>40.0</v>
      </c>
      <c r="O31" s="360">
        <v>27.0</v>
      </c>
      <c r="P31" s="358">
        <f t="shared" si="6"/>
        <v>67</v>
      </c>
      <c r="Q31" s="361" t="str">
        <f t="shared" si="7"/>
        <v>7</v>
      </c>
      <c r="R31" s="362">
        <f t="shared" si="8"/>
        <v>28</v>
      </c>
      <c r="S31" s="366">
        <v>46.0</v>
      </c>
      <c r="T31" s="360">
        <v>30.0</v>
      </c>
      <c r="U31" s="358">
        <f t="shared" si="9"/>
        <v>76</v>
      </c>
      <c r="V31" s="361" t="str">
        <f t="shared" si="10"/>
        <v>8</v>
      </c>
      <c r="W31" s="362">
        <f t="shared" si="11"/>
        <v>24</v>
      </c>
      <c r="X31" s="366">
        <v>41.0</v>
      </c>
      <c r="Y31" s="360">
        <v>48.0</v>
      </c>
      <c r="Z31" s="358">
        <f t="shared" si="12"/>
        <v>89</v>
      </c>
      <c r="AA31" s="361" t="str">
        <f t="shared" si="13"/>
        <v>9</v>
      </c>
      <c r="AB31" s="362">
        <f t="shared" si="14"/>
        <v>9</v>
      </c>
      <c r="AC31" s="366">
        <v>40.0</v>
      </c>
      <c r="AD31" s="360">
        <v>34.0</v>
      </c>
      <c r="AE31" s="358">
        <f t="shared" si="15"/>
        <v>74</v>
      </c>
      <c r="AF31" s="361" t="str">
        <f t="shared" si="16"/>
        <v>8</v>
      </c>
      <c r="AG31" s="362">
        <f t="shared" si="17"/>
        <v>24</v>
      </c>
      <c r="AH31" s="366">
        <v>90.0</v>
      </c>
      <c r="AI31" s="360">
        <v>0.0</v>
      </c>
      <c r="AJ31" s="358">
        <f t="shared" si="18"/>
        <v>90</v>
      </c>
      <c r="AK31" s="361" t="str">
        <f t="shared" si="30"/>
        <v>10</v>
      </c>
      <c r="AL31" s="362">
        <f t="shared" si="20"/>
        <v>10</v>
      </c>
      <c r="AM31" s="366">
        <v>43.0</v>
      </c>
      <c r="AN31" s="360">
        <v>41.0</v>
      </c>
      <c r="AO31" s="358">
        <f t="shared" si="21"/>
        <v>84</v>
      </c>
      <c r="AP31" s="361" t="str">
        <f t="shared" si="22"/>
        <v>9</v>
      </c>
      <c r="AQ31" s="371">
        <f t="shared" si="23"/>
        <v>9</v>
      </c>
      <c r="AR31" s="372">
        <v>88.0</v>
      </c>
      <c r="AS31" s="345">
        <f t="shared" si="24"/>
        <v>176</v>
      </c>
      <c r="AT31" s="346">
        <f t="shared" si="25"/>
        <v>8.380952381</v>
      </c>
      <c r="AU31" s="347" t="str">
        <f t="shared" si="26"/>
        <v>PASS</v>
      </c>
      <c r="AV31" s="347" t="str">
        <f t="shared" si="27"/>
        <v>FCD</v>
      </c>
      <c r="AW31" s="348" t="str">
        <f t="shared" si="28"/>
        <v>FCD</v>
      </c>
    </row>
    <row r="32" ht="15.75" customHeight="1">
      <c r="A32" s="326">
        <v>28.0</v>
      </c>
      <c r="B32" s="349" t="s">
        <v>260</v>
      </c>
      <c r="C32" s="350" t="s">
        <v>261</v>
      </c>
      <c r="D32" s="373">
        <v>50.0</v>
      </c>
      <c r="E32" s="374">
        <v>43.0</v>
      </c>
      <c r="F32" s="358">
        <f t="shared" si="1"/>
        <v>93</v>
      </c>
      <c r="G32" s="345" t="str">
        <f t="shared" si="29"/>
        <v>10</v>
      </c>
      <c r="H32" s="333">
        <f t="shared" si="2"/>
        <v>40</v>
      </c>
      <c r="I32" s="373">
        <v>50.0</v>
      </c>
      <c r="J32" s="375">
        <v>36.0</v>
      </c>
      <c r="K32" s="358">
        <f t="shared" si="3"/>
        <v>86</v>
      </c>
      <c r="L32" s="361" t="str">
        <f t="shared" si="4"/>
        <v>9</v>
      </c>
      <c r="M32" s="333">
        <f t="shared" si="5"/>
        <v>36</v>
      </c>
      <c r="N32" s="359">
        <v>49.0</v>
      </c>
      <c r="O32" s="360">
        <v>29.0</v>
      </c>
      <c r="P32" s="358">
        <f t="shared" si="6"/>
        <v>78</v>
      </c>
      <c r="Q32" s="361" t="str">
        <f t="shared" si="7"/>
        <v>8</v>
      </c>
      <c r="R32" s="362">
        <f t="shared" si="8"/>
        <v>32</v>
      </c>
      <c r="S32" s="366">
        <v>50.0</v>
      </c>
      <c r="T32" s="378">
        <v>32.0</v>
      </c>
      <c r="U32" s="358">
        <f t="shared" si="9"/>
        <v>82</v>
      </c>
      <c r="V32" s="345" t="str">
        <f t="shared" si="10"/>
        <v>9</v>
      </c>
      <c r="W32" s="362">
        <f t="shared" si="11"/>
        <v>27</v>
      </c>
      <c r="X32" s="366">
        <v>50.0</v>
      </c>
      <c r="Y32" s="360">
        <v>50.0</v>
      </c>
      <c r="Z32" s="358">
        <f t="shared" si="12"/>
        <v>100</v>
      </c>
      <c r="AA32" s="361" t="str">
        <f t="shared" si="13"/>
        <v>10</v>
      </c>
      <c r="AB32" s="362">
        <f t="shared" si="14"/>
        <v>10</v>
      </c>
      <c r="AC32" s="366">
        <v>47.0</v>
      </c>
      <c r="AD32" s="360">
        <v>30.0</v>
      </c>
      <c r="AE32" s="358">
        <f t="shared" si="15"/>
        <v>77</v>
      </c>
      <c r="AF32" s="361" t="str">
        <f t="shared" si="16"/>
        <v>8</v>
      </c>
      <c r="AG32" s="362">
        <f t="shared" si="17"/>
        <v>24</v>
      </c>
      <c r="AH32" s="366">
        <v>98.0</v>
      </c>
      <c r="AI32" s="360">
        <v>0.0</v>
      </c>
      <c r="AJ32" s="358">
        <f t="shared" si="18"/>
        <v>98</v>
      </c>
      <c r="AK32" s="361" t="str">
        <f t="shared" si="30"/>
        <v>10</v>
      </c>
      <c r="AL32" s="362">
        <f t="shared" si="20"/>
        <v>10</v>
      </c>
      <c r="AM32" s="366">
        <v>50.0</v>
      </c>
      <c r="AN32" s="378">
        <v>49.0</v>
      </c>
      <c r="AO32" s="358">
        <f t="shared" si="21"/>
        <v>99</v>
      </c>
      <c r="AP32" s="361" t="str">
        <f t="shared" si="22"/>
        <v>10</v>
      </c>
      <c r="AQ32" s="371">
        <f t="shared" si="23"/>
        <v>10</v>
      </c>
      <c r="AR32" s="372">
        <v>90.0</v>
      </c>
      <c r="AS32" s="345">
        <f t="shared" si="24"/>
        <v>189</v>
      </c>
      <c r="AT32" s="346">
        <f t="shared" si="25"/>
        <v>9</v>
      </c>
      <c r="AU32" s="347" t="str">
        <f t="shared" si="26"/>
        <v>PASS</v>
      </c>
      <c r="AV32" s="347" t="str">
        <f t="shared" si="27"/>
        <v>FCD</v>
      </c>
      <c r="AW32" s="348" t="str">
        <f t="shared" si="28"/>
        <v>FCD</v>
      </c>
    </row>
    <row r="33" ht="15.75" customHeight="1">
      <c r="A33" s="326">
        <v>29.0</v>
      </c>
      <c r="B33" s="349" t="s">
        <v>47</v>
      </c>
      <c r="C33" s="350" t="s">
        <v>48</v>
      </c>
      <c r="D33" s="373">
        <v>50.0</v>
      </c>
      <c r="E33" s="374">
        <v>46.0</v>
      </c>
      <c r="F33" s="358">
        <f t="shared" si="1"/>
        <v>96</v>
      </c>
      <c r="G33" s="345" t="str">
        <f t="shared" si="29"/>
        <v>10</v>
      </c>
      <c r="H33" s="333">
        <f t="shared" si="2"/>
        <v>40</v>
      </c>
      <c r="I33" s="373">
        <v>47.0</v>
      </c>
      <c r="J33" s="375">
        <v>18.0</v>
      </c>
      <c r="K33" s="358">
        <f t="shared" si="3"/>
        <v>65</v>
      </c>
      <c r="L33" s="361" t="str">
        <f t="shared" si="4"/>
        <v>7</v>
      </c>
      <c r="M33" s="333">
        <f t="shared" si="5"/>
        <v>28</v>
      </c>
      <c r="N33" s="359">
        <v>38.0</v>
      </c>
      <c r="O33" s="360">
        <v>22.0</v>
      </c>
      <c r="P33" s="358">
        <f t="shared" si="6"/>
        <v>60</v>
      </c>
      <c r="Q33" s="361" t="str">
        <f t="shared" si="7"/>
        <v>7</v>
      </c>
      <c r="R33" s="362">
        <f t="shared" si="8"/>
        <v>28</v>
      </c>
      <c r="S33" s="366">
        <v>39.0</v>
      </c>
      <c r="T33" s="360">
        <v>26.0</v>
      </c>
      <c r="U33" s="358">
        <f t="shared" si="9"/>
        <v>65</v>
      </c>
      <c r="V33" s="361" t="str">
        <f t="shared" si="10"/>
        <v>7</v>
      </c>
      <c r="W33" s="362">
        <f t="shared" si="11"/>
        <v>21</v>
      </c>
      <c r="X33" s="366">
        <v>40.0</v>
      </c>
      <c r="Y33" s="360">
        <v>34.0</v>
      </c>
      <c r="Z33" s="358">
        <f t="shared" si="12"/>
        <v>74</v>
      </c>
      <c r="AA33" s="361" t="str">
        <f t="shared" si="13"/>
        <v>8</v>
      </c>
      <c r="AB33" s="362">
        <f t="shared" si="14"/>
        <v>8</v>
      </c>
      <c r="AC33" s="366">
        <v>43.0</v>
      </c>
      <c r="AD33" s="360">
        <v>33.0</v>
      </c>
      <c r="AE33" s="358">
        <f t="shared" si="15"/>
        <v>76</v>
      </c>
      <c r="AF33" s="361" t="str">
        <f t="shared" si="16"/>
        <v>8</v>
      </c>
      <c r="AG33" s="362">
        <f t="shared" si="17"/>
        <v>24</v>
      </c>
      <c r="AH33" s="366">
        <v>99.0</v>
      </c>
      <c r="AI33" s="360">
        <v>0.0</v>
      </c>
      <c r="AJ33" s="358">
        <f t="shared" si="18"/>
        <v>99</v>
      </c>
      <c r="AK33" s="361" t="str">
        <f t="shared" si="30"/>
        <v>10</v>
      </c>
      <c r="AL33" s="362">
        <f t="shared" si="20"/>
        <v>10</v>
      </c>
      <c r="AM33" s="366">
        <v>49.0</v>
      </c>
      <c r="AN33" s="360">
        <v>47.0</v>
      </c>
      <c r="AO33" s="358">
        <f t="shared" si="21"/>
        <v>96</v>
      </c>
      <c r="AP33" s="361" t="str">
        <f t="shared" si="22"/>
        <v>10</v>
      </c>
      <c r="AQ33" s="371">
        <f t="shared" si="23"/>
        <v>10</v>
      </c>
      <c r="AR33" s="372">
        <v>88.0</v>
      </c>
      <c r="AS33" s="345">
        <f t="shared" si="24"/>
        <v>169</v>
      </c>
      <c r="AT33" s="346">
        <f t="shared" si="25"/>
        <v>8.047619048</v>
      </c>
      <c r="AU33" s="347" t="str">
        <f t="shared" si="26"/>
        <v>PASS</v>
      </c>
      <c r="AV33" s="347" t="str">
        <f t="shared" si="27"/>
        <v>FCD</v>
      </c>
      <c r="AW33" s="348" t="str">
        <f t="shared" si="28"/>
        <v>FCD</v>
      </c>
    </row>
    <row r="34" ht="15.75" customHeight="1">
      <c r="A34" s="326">
        <v>30.0</v>
      </c>
      <c r="B34" s="349" t="s">
        <v>49</v>
      </c>
      <c r="C34" s="350" t="s">
        <v>50</v>
      </c>
      <c r="D34" s="373">
        <v>50.0</v>
      </c>
      <c r="E34" s="374">
        <v>47.0</v>
      </c>
      <c r="F34" s="358">
        <f t="shared" si="1"/>
        <v>97</v>
      </c>
      <c r="G34" s="345" t="str">
        <f t="shared" si="29"/>
        <v>10</v>
      </c>
      <c r="H34" s="333">
        <f t="shared" si="2"/>
        <v>40</v>
      </c>
      <c r="I34" s="373">
        <v>50.0</v>
      </c>
      <c r="J34" s="375">
        <v>30.0</v>
      </c>
      <c r="K34" s="358">
        <f t="shared" si="3"/>
        <v>80</v>
      </c>
      <c r="L34" s="361" t="str">
        <f t="shared" si="4"/>
        <v>9</v>
      </c>
      <c r="M34" s="333">
        <f t="shared" si="5"/>
        <v>36</v>
      </c>
      <c r="N34" s="359">
        <v>48.0</v>
      </c>
      <c r="O34" s="360">
        <v>33.0</v>
      </c>
      <c r="P34" s="358">
        <f t="shared" si="6"/>
        <v>81</v>
      </c>
      <c r="Q34" s="361" t="str">
        <f t="shared" si="7"/>
        <v>9</v>
      </c>
      <c r="R34" s="362">
        <f t="shared" si="8"/>
        <v>36</v>
      </c>
      <c r="S34" s="366">
        <v>49.0</v>
      </c>
      <c r="T34" s="360">
        <v>40.0</v>
      </c>
      <c r="U34" s="358">
        <f t="shared" si="9"/>
        <v>89</v>
      </c>
      <c r="V34" s="361" t="str">
        <f t="shared" si="10"/>
        <v>9</v>
      </c>
      <c r="W34" s="362">
        <f t="shared" si="11"/>
        <v>27</v>
      </c>
      <c r="X34" s="366">
        <v>44.0</v>
      </c>
      <c r="Y34" s="360">
        <v>49.0</v>
      </c>
      <c r="Z34" s="358">
        <f t="shared" si="12"/>
        <v>93</v>
      </c>
      <c r="AA34" s="361" t="str">
        <f t="shared" si="13"/>
        <v>10</v>
      </c>
      <c r="AB34" s="362">
        <f t="shared" si="14"/>
        <v>10</v>
      </c>
      <c r="AC34" s="366">
        <v>46.0</v>
      </c>
      <c r="AD34" s="360">
        <v>44.0</v>
      </c>
      <c r="AE34" s="358">
        <f t="shared" si="15"/>
        <v>90</v>
      </c>
      <c r="AF34" s="361" t="str">
        <f t="shared" si="16"/>
        <v>10</v>
      </c>
      <c r="AG34" s="362">
        <f t="shared" si="17"/>
        <v>30</v>
      </c>
      <c r="AH34" s="366">
        <v>97.0</v>
      </c>
      <c r="AI34" s="360">
        <v>0.0</v>
      </c>
      <c r="AJ34" s="358">
        <f t="shared" si="18"/>
        <v>97</v>
      </c>
      <c r="AK34" s="361" t="str">
        <f t="shared" si="30"/>
        <v>10</v>
      </c>
      <c r="AL34" s="362">
        <f t="shared" si="20"/>
        <v>10</v>
      </c>
      <c r="AM34" s="366">
        <v>50.0</v>
      </c>
      <c r="AN34" s="360">
        <v>49.0</v>
      </c>
      <c r="AO34" s="358">
        <f t="shared" si="21"/>
        <v>99</v>
      </c>
      <c r="AP34" s="361" t="str">
        <f t="shared" si="22"/>
        <v>10</v>
      </c>
      <c r="AQ34" s="371">
        <f t="shared" si="23"/>
        <v>10</v>
      </c>
      <c r="AR34" s="372">
        <v>88.0</v>
      </c>
      <c r="AS34" s="345">
        <f t="shared" si="24"/>
        <v>199</v>
      </c>
      <c r="AT34" s="346">
        <f t="shared" si="25"/>
        <v>9.476190476</v>
      </c>
      <c r="AU34" s="347" t="str">
        <f t="shared" si="26"/>
        <v>PASS</v>
      </c>
      <c r="AV34" s="347" t="str">
        <f t="shared" si="27"/>
        <v>FCD</v>
      </c>
      <c r="AW34" s="348" t="str">
        <f t="shared" si="28"/>
        <v>FCD</v>
      </c>
    </row>
    <row r="35" ht="15.75" customHeight="1">
      <c r="A35" s="326">
        <v>31.0</v>
      </c>
      <c r="B35" s="349" t="s">
        <v>51</v>
      </c>
      <c r="C35" s="350" t="s">
        <v>52</v>
      </c>
      <c r="D35" s="373">
        <v>59.0</v>
      </c>
      <c r="E35" s="374">
        <v>19.0</v>
      </c>
      <c r="F35" s="358">
        <f t="shared" si="1"/>
        <v>78</v>
      </c>
      <c r="G35" s="345" t="str">
        <f t="shared" si="29"/>
        <v>8</v>
      </c>
      <c r="H35" s="333">
        <f t="shared" si="2"/>
        <v>32</v>
      </c>
      <c r="I35" s="373">
        <v>46.0</v>
      </c>
      <c r="J35" s="375">
        <v>36.0</v>
      </c>
      <c r="K35" s="358">
        <f t="shared" si="3"/>
        <v>82</v>
      </c>
      <c r="L35" s="361" t="str">
        <f t="shared" si="4"/>
        <v>9</v>
      </c>
      <c r="M35" s="333">
        <f t="shared" si="5"/>
        <v>36</v>
      </c>
      <c r="N35" s="359">
        <v>40.0</v>
      </c>
      <c r="O35" s="360">
        <v>29.0</v>
      </c>
      <c r="P35" s="358">
        <f t="shared" si="6"/>
        <v>69</v>
      </c>
      <c r="Q35" s="361" t="str">
        <f t="shared" si="7"/>
        <v>7</v>
      </c>
      <c r="R35" s="362">
        <f t="shared" si="8"/>
        <v>28</v>
      </c>
      <c r="S35" s="366">
        <v>47.0</v>
      </c>
      <c r="T35" s="360">
        <v>33.0</v>
      </c>
      <c r="U35" s="358">
        <f t="shared" si="9"/>
        <v>80</v>
      </c>
      <c r="V35" s="361" t="str">
        <f t="shared" si="10"/>
        <v>9</v>
      </c>
      <c r="W35" s="362">
        <f t="shared" si="11"/>
        <v>27</v>
      </c>
      <c r="X35" s="366">
        <v>44.0</v>
      </c>
      <c r="Y35" s="360">
        <v>35.0</v>
      </c>
      <c r="Z35" s="358">
        <f t="shared" si="12"/>
        <v>79</v>
      </c>
      <c r="AA35" s="361" t="str">
        <f t="shared" si="13"/>
        <v>8</v>
      </c>
      <c r="AB35" s="362">
        <f t="shared" si="14"/>
        <v>8</v>
      </c>
      <c r="AC35" s="366">
        <v>50.0</v>
      </c>
      <c r="AD35" s="360">
        <v>26.0</v>
      </c>
      <c r="AE35" s="358">
        <f t="shared" si="15"/>
        <v>76</v>
      </c>
      <c r="AF35" s="361" t="str">
        <f t="shared" si="16"/>
        <v>8</v>
      </c>
      <c r="AG35" s="362">
        <f t="shared" si="17"/>
        <v>24</v>
      </c>
      <c r="AH35" s="366">
        <v>85.0</v>
      </c>
      <c r="AI35" s="360">
        <v>0.0</v>
      </c>
      <c r="AJ35" s="358">
        <f t="shared" si="18"/>
        <v>85</v>
      </c>
      <c r="AK35" s="361" t="str">
        <f t="shared" si="30"/>
        <v>9</v>
      </c>
      <c r="AL35" s="362">
        <f t="shared" si="20"/>
        <v>9</v>
      </c>
      <c r="AM35" s="366">
        <v>49.0</v>
      </c>
      <c r="AN35" s="360">
        <v>45.0</v>
      </c>
      <c r="AO35" s="358">
        <f t="shared" si="21"/>
        <v>94</v>
      </c>
      <c r="AP35" s="361" t="str">
        <f t="shared" si="22"/>
        <v>10</v>
      </c>
      <c r="AQ35" s="371">
        <f t="shared" si="23"/>
        <v>10</v>
      </c>
      <c r="AR35" s="372">
        <v>80.0</v>
      </c>
      <c r="AS35" s="345">
        <f t="shared" si="24"/>
        <v>174</v>
      </c>
      <c r="AT35" s="346">
        <f t="shared" si="25"/>
        <v>8.285714286</v>
      </c>
      <c r="AU35" s="347" t="str">
        <f t="shared" si="26"/>
        <v>PASS</v>
      </c>
      <c r="AV35" s="347" t="str">
        <f t="shared" si="27"/>
        <v>FCD</v>
      </c>
      <c r="AW35" s="348" t="str">
        <f t="shared" si="28"/>
        <v>FCD</v>
      </c>
    </row>
    <row r="36" ht="15.75" customHeight="1">
      <c r="A36" s="326">
        <v>32.0</v>
      </c>
      <c r="B36" s="349" t="s">
        <v>262</v>
      </c>
      <c r="C36" s="350" t="s">
        <v>263</v>
      </c>
      <c r="D36" s="382">
        <v>44.0</v>
      </c>
      <c r="E36" s="383">
        <v>22.0</v>
      </c>
      <c r="F36" s="365">
        <f t="shared" si="1"/>
        <v>66</v>
      </c>
      <c r="G36" s="345" t="str">
        <f t="shared" si="29"/>
        <v>7</v>
      </c>
      <c r="H36" s="333">
        <f t="shared" si="2"/>
        <v>28</v>
      </c>
      <c r="I36" s="351">
        <v>37.0</v>
      </c>
      <c r="J36" s="384">
        <v>14.0</v>
      </c>
      <c r="K36" s="353">
        <f t="shared" si="3"/>
        <v>51</v>
      </c>
      <c r="L36" s="354">
        <v>0.0</v>
      </c>
      <c r="M36" s="355">
        <f t="shared" si="5"/>
        <v>0</v>
      </c>
      <c r="N36" s="380">
        <v>38.0</v>
      </c>
      <c r="O36" s="368">
        <v>9.0</v>
      </c>
      <c r="P36" s="353">
        <f t="shared" si="6"/>
        <v>47</v>
      </c>
      <c r="Q36" s="354">
        <v>0.0</v>
      </c>
      <c r="R36" s="370">
        <f t="shared" si="8"/>
        <v>0</v>
      </c>
      <c r="S36" s="366">
        <v>39.0</v>
      </c>
      <c r="T36" s="378">
        <v>18.0</v>
      </c>
      <c r="U36" s="358">
        <f t="shared" si="9"/>
        <v>57</v>
      </c>
      <c r="V36" s="345" t="str">
        <f t="shared" si="10"/>
        <v>6</v>
      </c>
      <c r="W36" s="362">
        <f t="shared" si="11"/>
        <v>18</v>
      </c>
      <c r="X36" s="366">
        <v>30.0</v>
      </c>
      <c r="Y36" s="360">
        <v>28.0</v>
      </c>
      <c r="Z36" s="358">
        <f t="shared" si="12"/>
        <v>58</v>
      </c>
      <c r="AA36" s="361" t="str">
        <f t="shared" si="13"/>
        <v>6</v>
      </c>
      <c r="AB36" s="362">
        <f t="shared" si="14"/>
        <v>6</v>
      </c>
      <c r="AC36" s="366">
        <v>42.0</v>
      </c>
      <c r="AD36" s="360">
        <v>18.0</v>
      </c>
      <c r="AE36" s="358">
        <f t="shared" si="15"/>
        <v>60</v>
      </c>
      <c r="AF36" s="361" t="str">
        <f t="shared" si="16"/>
        <v>7</v>
      </c>
      <c r="AG36" s="362">
        <f t="shared" si="17"/>
        <v>21</v>
      </c>
      <c r="AH36" s="366">
        <v>90.0</v>
      </c>
      <c r="AI36" s="360">
        <v>0.0</v>
      </c>
      <c r="AJ36" s="358">
        <f t="shared" si="18"/>
        <v>90</v>
      </c>
      <c r="AK36" s="361" t="str">
        <f t="shared" si="30"/>
        <v>10</v>
      </c>
      <c r="AL36" s="362">
        <f t="shared" si="20"/>
        <v>10</v>
      </c>
      <c r="AM36" s="366">
        <v>44.0</v>
      </c>
      <c r="AN36" s="360">
        <v>44.0</v>
      </c>
      <c r="AO36" s="358">
        <f t="shared" si="21"/>
        <v>88</v>
      </c>
      <c r="AP36" s="361" t="str">
        <f t="shared" si="22"/>
        <v>9</v>
      </c>
      <c r="AQ36" s="371">
        <f t="shared" si="23"/>
        <v>9</v>
      </c>
      <c r="AR36" s="372">
        <v>90.0</v>
      </c>
      <c r="AS36" s="345">
        <f t="shared" si="24"/>
        <v>92</v>
      </c>
      <c r="AT36" s="346">
        <f t="shared" si="25"/>
        <v>4.380952381</v>
      </c>
      <c r="AU36" s="347" t="str">
        <f t="shared" si="26"/>
        <v>FAIL</v>
      </c>
      <c r="AV36" s="347" t="str">
        <f t="shared" si="27"/>
        <v>SC</v>
      </c>
      <c r="AW36" s="348" t="str">
        <f t="shared" si="28"/>
        <v>FAIL</v>
      </c>
    </row>
    <row r="37" ht="15.75" customHeight="1">
      <c r="A37" s="326">
        <v>33.0</v>
      </c>
      <c r="B37" s="349" t="s">
        <v>53</v>
      </c>
      <c r="C37" s="350" t="s">
        <v>54</v>
      </c>
      <c r="D37" s="373">
        <v>50.0</v>
      </c>
      <c r="E37" s="374">
        <v>42.0</v>
      </c>
      <c r="F37" s="358">
        <f t="shared" si="1"/>
        <v>92</v>
      </c>
      <c r="G37" s="345" t="str">
        <f t="shared" si="29"/>
        <v>10</v>
      </c>
      <c r="H37" s="333">
        <f t="shared" si="2"/>
        <v>40</v>
      </c>
      <c r="I37" s="373">
        <v>50.0</v>
      </c>
      <c r="J37" s="375">
        <v>29.0</v>
      </c>
      <c r="K37" s="358">
        <f t="shared" si="3"/>
        <v>79</v>
      </c>
      <c r="L37" s="361" t="str">
        <f t="shared" ref="L37:L57" si="31">if(K37&gt;=90,"10",if(K37&gt;=80,"9",if(K37&gt;=70,"8",if(K37&gt;=60,"7",if(K37&gt;=55,"6",if(K37&gt;=50,"5",if(K37&gt;=40,"4",if(K37&lt;40,"0"))))))))</f>
        <v>8</v>
      </c>
      <c r="M37" s="333">
        <f t="shared" si="5"/>
        <v>32</v>
      </c>
      <c r="N37" s="359">
        <v>48.0</v>
      </c>
      <c r="O37" s="360">
        <v>32.0</v>
      </c>
      <c r="P37" s="358">
        <f t="shared" si="6"/>
        <v>80</v>
      </c>
      <c r="Q37" s="361" t="str">
        <f t="shared" ref="Q37:Q57" si="32">if(P37&gt;=90,"10",if(P37&gt;=80,"9",if(P37&gt;=70,"8",if(P37&gt;=60,"7",if(P37&gt;=55,"6",if(P37&gt;=50,"5",if(P37&gt;=40,"4",if(P37&lt;40,"0"))))))))</f>
        <v>9</v>
      </c>
      <c r="R37" s="362">
        <f t="shared" si="8"/>
        <v>36</v>
      </c>
      <c r="S37" s="366">
        <v>45.0</v>
      </c>
      <c r="T37" s="360">
        <v>30.0</v>
      </c>
      <c r="U37" s="358">
        <f t="shared" si="9"/>
        <v>75</v>
      </c>
      <c r="V37" s="361" t="str">
        <f t="shared" si="10"/>
        <v>8</v>
      </c>
      <c r="W37" s="362">
        <f t="shared" si="11"/>
        <v>24</v>
      </c>
      <c r="X37" s="366">
        <v>43.0</v>
      </c>
      <c r="Y37" s="360">
        <v>35.0</v>
      </c>
      <c r="Z37" s="358">
        <f t="shared" si="12"/>
        <v>78</v>
      </c>
      <c r="AA37" s="361" t="str">
        <f t="shared" si="13"/>
        <v>8</v>
      </c>
      <c r="AB37" s="362">
        <f t="shared" si="14"/>
        <v>8</v>
      </c>
      <c r="AC37" s="366">
        <v>47.0</v>
      </c>
      <c r="AD37" s="360">
        <v>32.0</v>
      </c>
      <c r="AE37" s="358">
        <f t="shared" si="15"/>
        <v>79</v>
      </c>
      <c r="AF37" s="361" t="str">
        <f t="shared" si="16"/>
        <v>8</v>
      </c>
      <c r="AG37" s="362">
        <f t="shared" si="17"/>
        <v>24</v>
      </c>
      <c r="AH37" s="366">
        <v>99.0</v>
      </c>
      <c r="AI37" s="360">
        <v>0.0</v>
      </c>
      <c r="AJ37" s="358">
        <f t="shared" si="18"/>
        <v>99</v>
      </c>
      <c r="AK37" s="361" t="str">
        <f t="shared" si="30"/>
        <v>10</v>
      </c>
      <c r="AL37" s="362">
        <f t="shared" si="20"/>
        <v>10</v>
      </c>
      <c r="AM37" s="366">
        <v>50.0</v>
      </c>
      <c r="AN37" s="360">
        <v>46.0</v>
      </c>
      <c r="AO37" s="358">
        <f t="shared" si="21"/>
        <v>96</v>
      </c>
      <c r="AP37" s="361" t="str">
        <f t="shared" si="22"/>
        <v>10</v>
      </c>
      <c r="AQ37" s="371">
        <f t="shared" si="23"/>
        <v>10</v>
      </c>
      <c r="AR37" s="372">
        <v>98.0</v>
      </c>
      <c r="AS37" s="345">
        <f t="shared" si="24"/>
        <v>184</v>
      </c>
      <c r="AT37" s="346">
        <f t="shared" si="25"/>
        <v>8.761904762</v>
      </c>
      <c r="AU37" s="347" t="str">
        <f t="shared" si="26"/>
        <v>PASS</v>
      </c>
      <c r="AV37" s="347" t="str">
        <f t="shared" si="27"/>
        <v>FCD</v>
      </c>
      <c r="AW37" s="348" t="str">
        <f t="shared" si="28"/>
        <v>FCD</v>
      </c>
    </row>
    <row r="38" ht="15.75" customHeight="1">
      <c r="A38" s="326">
        <v>34.0</v>
      </c>
      <c r="B38" s="349" t="s">
        <v>55</v>
      </c>
      <c r="C38" s="350" t="s">
        <v>56</v>
      </c>
      <c r="D38" s="373">
        <v>50.0</v>
      </c>
      <c r="E38" s="374">
        <v>42.0</v>
      </c>
      <c r="F38" s="358">
        <f t="shared" si="1"/>
        <v>92</v>
      </c>
      <c r="G38" s="345" t="str">
        <f t="shared" si="29"/>
        <v>10</v>
      </c>
      <c r="H38" s="333">
        <f t="shared" si="2"/>
        <v>40</v>
      </c>
      <c r="I38" s="373">
        <v>47.0</v>
      </c>
      <c r="J38" s="375">
        <v>27.0</v>
      </c>
      <c r="K38" s="358">
        <f t="shared" si="3"/>
        <v>74</v>
      </c>
      <c r="L38" s="361" t="str">
        <f t="shared" si="31"/>
        <v>8</v>
      </c>
      <c r="M38" s="333">
        <f t="shared" si="5"/>
        <v>32</v>
      </c>
      <c r="N38" s="359">
        <v>44.0</v>
      </c>
      <c r="O38" s="360">
        <v>22.0</v>
      </c>
      <c r="P38" s="358">
        <f t="shared" si="6"/>
        <v>66</v>
      </c>
      <c r="Q38" s="361" t="str">
        <f t="shared" si="32"/>
        <v>7</v>
      </c>
      <c r="R38" s="362">
        <f t="shared" si="8"/>
        <v>28</v>
      </c>
      <c r="S38" s="366">
        <v>45.0</v>
      </c>
      <c r="T38" s="360">
        <v>30.0</v>
      </c>
      <c r="U38" s="358">
        <f t="shared" si="9"/>
        <v>75</v>
      </c>
      <c r="V38" s="361" t="str">
        <f t="shared" si="10"/>
        <v>8</v>
      </c>
      <c r="W38" s="362">
        <f t="shared" si="11"/>
        <v>24</v>
      </c>
      <c r="X38" s="366">
        <v>39.0</v>
      </c>
      <c r="Y38" s="360">
        <v>40.0</v>
      </c>
      <c r="Z38" s="358">
        <f t="shared" si="12"/>
        <v>79</v>
      </c>
      <c r="AA38" s="361" t="str">
        <f t="shared" si="13"/>
        <v>8</v>
      </c>
      <c r="AB38" s="362">
        <f t="shared" si="14"/>
        <v>8</v>
      </c>
      <c r="AC38" s="366">
        <v>48.0</v>
      </c>
      <c r="AD38" s="360">
        <v>30.0</v>
      </c>
      <c r="AE38" s="358">
        <f t="shared" si="15"/>
        <v>78</v>
      </c>
      <c r="AF38" s="361" t="str">
        <f t="shared" si="16"/>
        <v>8</v>
      </c>
      <c r="AG38" s="362">
        <f t="shared" si="17"/>
        <v>24</v>
      </c>
      <c r="AH38" s="366">
        <v>80.0</v>
      </c>
      <c r="AI38" s="360">
        <v>0.0</v>
      </c>
      <c r="AJ38" s="358">
        <f t="shared" si="18"/>
        <v>80</v>
      </c>
      <c r="AK38" s="361" t="str">
        <f t="shared" si="30"/>
        <v>9</v>
      </c>
      <c r="AL38" s="362">
        <f t="shared" si="20"/>
        <v>9</v>
      </c>
      <c r="AM38" s="366">
        <v>42.0</v>
      </c>
      <c r="AN38" s="360">
        <v>44.0</v>
      </c>
      <c r="AO38" s="358">
        <f t="shared" si="21"/>
        <v>86</v>
      </c>
      <c r="AP38" s="361" t="str">
        <f t="shared" si="22"/>
        <v>9</v>
      </c>
      <c r="AQ38" s="371">
        <f t="shared" si="23"/>
        <v>9</v>
      </c>
      <c r="AR38" s="372">
        <v>80.0</v>
      </c>
      <c r="AS38" s="345">
        <f t="shared" si="24"/>
        <v>174</v>
      </c>
      <c r="AT38" s="346">
        <f t="shared" si="25"/>
        <v>8.285714286</v>
      </c>
      <c r="AU38" s="347" t="str">
        <f t="shared" si="26"/>
        <v>PASS</v>
      </c>
      <c r="AV38" s="347" t="str">
        <f t="shared" si="27"/>
        <v>FCD</v>
      </c>
      <c r="AW38" s="348" t="str">
        <f t="shared" si="28"/>
        <v>FCD</v>
      </c>
    </row>
    <row r="39" ht="15.75" customHeight="1">
      <c r="A39" s="326">
        <v>35.0</v>
      </c>
      <c r="B39" s="349" t="s">
        <v>57</v>
      </c>
      <c r="C39" s="350" t="s">
        <v>58</v>
      </c>
      <c r="D39" s="373">
        <v>42.0</v>
      </c>
      <c r="E39" s="374">
        <v>27.0</v>
      </c>
      <c r="F39" s="358">
        <f t="shared" si="1"/>
        <v>69</v>
      </c>
      <c r="G39" s="345" t="str">
        <f t="shared" si="29"/>
        <v>7</v>
      </c>
      <c r="H39" s="333">
        <f t="shared" si="2"/>
        <v>28</v>
      </c>
      <c r="I39" s="373">
        <v>47.0</v>
      </c>
      <c r="J39" s="375">
        <v>29.0</v>
      </c>
      <c r="K39" s="358">
        <f t="shared" si="3"/>
        <v>76</v>
      </c>
      <c r="L39" s="361" t="str">
        <f t="shared" si="31"/>
        <v>8</v>
      </c>
      <c r="M39" s="333">
        <f t="shared" si="5"/>
        <v>32</v>
      </c>
      <c r="N39" s="359">
        <v>43.0</v>
      </c>
      <c r="O39" s="360">
        <v>18.0</v>
      </c>
      <c r="P39" s="358">
        <f t="shared" si="6"/>
        <v>61</v>
      </c>
      <c r="Q39" s="361" t="str">
        <f t="shared" si="32"/>
        <v>7</v>
      </c>
      <c r="R39" s="362">
        <f t="shared" si="8"/>
        <v>28</v>
      </c>
      <c r="S39" s="366">
        <v>45.0</v>
      </c>
      <c r="T39" s="360">
        <v>24.0</v>
      </c>
      <c r="U39" s="358">
        <f t="shared" si="9"/>
        <v>69</v>
      </c>
      <c r="V39" s="361" t="str">
        <f t="shared" si="10"/>
        <v>7</v>
      </c>
      <c r="W39" s="362">
        <f t="shared" si="11"/>
        <v>21</v>
      </c>
      <c r="X39" s="366">
        <v>44.0</v>
      </c>
      <c r="Y39" s="360">
        <v>40.0</v>
      </c>
      <c r="Z39" s="358">
        <f t="shared" si="12"/>
        <v>84</v>
      </c>
      <c r="AA39" s="361" t="str">
        <f t="shared" si="13"/>
        <v>9</v>
      </c>
      <c r="AB39" s="362">
        <f t="shared" si="14"/>
        <v>9</v>
      </c>
      <c r="AC39" s="366">
        <v>45.0</v>
      </c>
      <c r="AD39" s="360">
        <v>36.0</v>
      </c>
      <c r="AE39" s="358">
        <f t="shared" si="15"/>
        <v>81</v>
      </c>
      <c r="AF39" s="361" t="str">
        <f t="shared" si="16"/>
        <v>9</v>
      </c>
      <c r="AG39" s="362">
        <f t="shared" si="17"/>
        <v>27</v>
      </c>
      <c r="AH39" s="366">
        <v>90.0</v>
      </c>
      <c r="AI39" s="360">
        <v>0.0</v>
      </c>
      <c r="AJ39" s="358">
        <f t="shared" si="18"/>
        <v>90</v>
      </c>
      <c r="AK39" s="361" t="str">
        <f t="shared" si="30"/>
        <v>10</v>
      </c>
      <c r="AL39" s="362">
        <f t="shared" si="20"/>
        <v>10</v>
      </c>
      <c r="AM39" s="366">
        <v>46.0</v>
      </c>
      <c r="AN39" s="360">
        <v>44.0</v>
      </c>
      <c r="AO39" s="358">
        <f t="shared" si="21"/>
        <v>90</v>
      </c>
      <c r="AP39" s="361" t="str">
        <f t="shared" si="22"/>
        <v>10</v>
      </c>
      <c r="AQ39" s="371">
        <f t="shared" si="23"/>
        <v>10</v>
      </c>
      <c r="AR39" s="372">
        <v>70.0</v>
      </c>
      <c r="AS39" s="345">
        <f t="shared" si="24"/>
        <v>165</v>
      </c>
      <c r="AT39" s="346">
        <f t="shared" si="25"/>
        <v>7.857142857</v>
      </c>
      <c r="AU39" s="347" t="str">
        <f t="shared" si="26"/>
        <v>PASS</v>
      </c>
      <c r="AV39" s="347" t="str">
        <f t="shared" si="27"/>
        <v>FCD</v>
      </c>
      <c r="AW39" s="348" t="str">
        <f t="shared" si="28"/>
        <v>FCD</v>
      </c>
    </row>
    <row r="40" ht="15.75" customHeight="1">
      <c r="A40" s="326">
        <v>36.0</v>
      </c>
      <c r="B40" s="349" t="s">
        <v>59</v>
      </c>
      <c r="C40" s="350" t="s">
        <v>60</v>
      </c>
      <c r="D40" s="373">
        <v>42.0</v>
      </c>
      <c r="E40" s="374">
        <v>45.0</v>
      </c>
      <c r="F40" s="358">
        <f t="shared" si="1"/>
        <v>87</v>
      </c>
      <c r="G40" s="345" t="str">
        <f t="shared" si="29"/>
        <v>9</v>
      </c>
      <c r="H40" s="333">
        <f t="shared" si="2"/>
        <v>36</v>
      </c>
      <c r="I40" s="373">
        <v>46.0</v>
      </c>
      <c r="J40" s="375">
        <v>35.0</v>
      </c>
      <c r="K40" s="358">
        <f t="shared" si="3"/>
        <v>81</v>
      </c>
      <c r="L40" s="361" t="str">
        <f t="shared" si="31"/>
        <v>9</v>
      </c>
      <c r="M40" s="333">
        <f t="shared" si="5"/>
        <v>36</v>
      </c>
      <c r="N40" s="359">
        <v>45.0</v>
      </c>
      <c r="O40" s="360">
        <v>36.0</v>
      </c>
      <c r="P40" s="358">
        <f t="shared" si="6"/>
        <v>81</v>
      </c>
      <c r="Q40" s="361" t="str">
        <f t="shared" si="32"/>
        <v>9</v>
      </c>
      <c r="R40" s="362">
        <f t="shared" si="8"/>
        <v>36</v>
      </c>
      <c r="S40" s="366">
        <v>46.0</v>
      </c>
      <c r="T40" s="360">
        <v>36.0</v>
      </c>
      <c r="U40" s="358">
        <f t="shared" si="9"/>
        <v>82</v>
      </c>
      <c r="V40" s="361" t="str">
        <f t="shared" si="10"/>
        <v>9</v>
      </c>
      <c r="W40" s="362">
        <f t="shared" si="11"/>
        <v>27</v>
      </c>
      <c r="X40" s="366">
        <v>40.0</v>
      </c>
      <c r="Y40" s="360">
        <v>48.0</v>
      </c>
      <c r="Z40" s="358">
        <f t="shared" si="12"/>
        <v>88</v>
      </c>
      <c r="AA40" s="361" t="str">
        <f t="shared" si="13"/>
        <v>9</v>
      </c>
      <c r="AB40" s="362">
        <f t="shared" si="14"/>
        <v>9</v>
      </c>
      <c r="AC40" s="366">
        <v>44.0</v>
      </c>
      <c r="AD40" s="360">
        <v>21.0</v>
      </c>
      <c r="AE40" s="358">
        <f t="shared" si="15"/>
        <v>65</v>
      </c>
      <c r="AF40" s="361" t="str">
        <f t="shared" si="16"/>
        <v>7</v>
      </c>
      <c r="AG40" s="362">
        <f t="shared" si="17"/>
        <v>21</v>
      </c>
      <c r="AH40" s="366">
        <v>95.0</v>
      </c>
      <c r="AI40" s="360">
        <v>0.0</v>
      </c>
      <c r="AJ40" s="358">
        <f t="shared" si="18"/>
        <v>95</v>
      </c>
      <c r="AK40" s="361" t="str">
        <f t="shared" si="30"/>
        <v>10</v>
      </c>
      <c r="AL40" s="362">
        <f t="shared" si="20"/>
        <v>10</v>
      </c>
      <c r="AM40" s="366">
        <v>50.0</v>
      </c>
      <c r="AN40" s="360">
        <v>47.0</v>
      </c>
      <c r="AO40" s="358">
        <f t="shared" si="21"/>
        <v>97</v>
      </c>
      <c r="AP40" s="361" t="str">
        <f t="shared" si="22"/>
        <v>10</v>
      </c>
      <c r="AQ40" s="371">
        <f t="shared" si="23"/>
        <v>10</v>
      </c>
      <c r="AR40" s="372">
        <v>90.0</v>
      </c>
      <c r="AS40" s="345">
        <f t="shared" si="24"/>
        <v>185</v>
      </c>
      <c r="AT40" s="346">
        <f t="shared" si="25"/>
        <v>8.80952381</v>
      </c>
      <c r="AU40" s="347" t="str">
        <f t="shared" si="26"/>
        <v>PASS</v>
      </c>
      <c r="AV40" s="347" t="str">
        <f t="shared" si="27"/>
        <v>FCD</v>
      </c>
      <c r="AW40" s="348" t="str">
        <f t="shared" si="28"/>
        <v>FCD</v>
      </c>
    </row>
    <row r="41" ht="15.75" customHeight="1">
      <c r="A41" s="326">
        <v>37.0</v>
      </c>
      <c r="B41" s="349" t="s">
        <v>61</v>
      </c>
      <c r="C41" s="350" t="s">
        <v>62</v>
      </c>
      <c r="D41" s="373">
        <v>50.0</v>
      </c>
      <c r="E41" s="374">
        <v>26.0</v>
      </c>
      <c r="F41" s="358">
        <f t="shared" si="1"/>
        <v>76</v>
      </c>
      <c r="G41" s="345" t="str">
        <f t="shared" si="29"/>
        <v>8</v>
      </c>
      <c r="H41" s="333">
        <f t="shared" si="2"/>
        <v>32</v>
      </c>
      <c r="I41" s="373">
        <v>50.0</v>
      </c>
      <c r="J41" s="375">
        <v>38.0</v>
      </c>
      <c r="K41" s="358">
        <f t="shared" si="3"/>
        <v>88</v>
      </c>
      <c r="L41" s="361" t="str">
        <f t="shared" si="31"/>
        <v>9</v>
      </c>
      <c r="M41" s="333">
        <f t="shared" si="5"/>
        <v>36</v>
      </c>
      <c r="N41" s="359">
        <v>46.0</v>
      </c>
      <c r="O41" s="360">
        <v>32.0</v>
      </c>
      <c r="P41" s="358">
        <f t="shared" si="6"/>
        <v>78</v>
      </c>
      <c r="Q41" s="361" t="str">
        <f t="shared" si="32"/>
        <v>8</v>
      </c>
      <c r="R41" s="362">
        <f t="shared" si="8"/>
        <v>32</v>
      </c>
      <c r="S41" s="366">
        <v>44.0</v>
      </c>
      <c r="T41" s="360">
        <v>25.0</v>
      </c>
      <c r="U41" s="358">
        <f t="shared" si="9"/>
        <v>69</v>
      </c>
      <c r="V41" s="361" t="str">
        <f t="shared" si="10"/>
        <v>7</v>
      </c>
      <c r="W41" s="362">
        <f t="shared" si="11"/>
        <v>21</v>
      </c>
      <c r="X41" s="366">
        <v>38.0</v>
      </c>
      <c r="Y41" s="360">
        <v>50.0</v>
      </c>
      <c r="Z41" s="358">
        <f t="shared" si="12"/>
        <v>88</v>
      </c>
      <c r="AA41" s="361" t="str">
        <f t="shared" si="13"/>
        <v>9</v>
      </c>
      <c r="AB41" s="362">
        <f t="shared" si="14"/>
        <v>9</v>
      </c>
      <c r="AC41" s="366">
        <v>39.0</v>
      </c>
      <c r="AD41" s="360">
        <v>20.0</v>
      </c>
      <c r="AE41" s="358">
        <f t="shared" si="15"/>
        <v>59</v>
      </c>
      <c r="AF41" s="361" t="str">
        <f t="shared" si="16"/>
        <v>6</v>
      </c>
      <c r="AG41" s="362">
        <f t="shared" si="17"/>
        <v>18</v>
      </c>
      <c r="AH41" s="366">
        <v>99.0</v>
      </c>
      <c r="AI41" s="360">
        <v>0.0</v>
      </c>
      <c r="AJ41" s="358">
        <f t="shared" si="18"/>
        <v>99</v>
      </c>
      <c r="AK41" s="361" t="str">
        <f t="shared" si="30"/>
        <v>10</v>
      </c>
      <c r="AL41" s="362">
        <f t="shared" si="20"/>
        <v>10</v>
      </c>
      <c r="AM41" s="366">
        <v>50.0</v>
      </c>
      <c r="AN41" s="360">
        <v>49.0</v>
      </c>
      <c r="AO41" s="358">
        <f t="shared" si="21"/>
        <v>99</v>
      </c>
      <c r="AP41" s="361" t="str">
        <f t="shared" si="22"/>
        <v>10</v>
      </c>
      <c r="AQ41" s="371">
        <f t="shared" si="23"/>
        <v>10</v>
      </c>
      <c r="AR41" s="372">
        <v>98.0</v>
      </c>
      <c r="AS41" s="345">
        <f t="shared" si="24"/>
        <v>168</v>
      </c>
      <c r="AT41" s="346">
        <f t="shared" si="25"/>
        <v>8</v>
      </c>
      <c r="AU41" s="347" t="str">
        <f t="shared" si="26"/>
        <v>PASS</v>
      </c>
      <c r="AV41" s="347" t="str">
        <f t="shared" si="27"/>
        <v>FCD</v>
      </c>
      <c r="AW41" s="348" t="str">
        <f t="shared" si="28"/>
        <v>FCD</v>
      </c>
    </row>
    <row r="42" ht="15.75" customHeight="1">
      <c r="A42" s="326">
        <v>38.0</v>
      </c>
      <c r="B42" s="349" t="s">
        <v>63</v>
      </c>
      <c r="C42" s="350" t="s">
        <v>64</v>
      </c>
      <c r="D42" s="373">
        <v>50.0</v>
      </c>
      <c r="E42" s="374">
        <v>45.0</v>
      </c>
      <c r="F42" s="358">
        <f t="shared" si="1"/>
        <v>95</v>
      </c>
      <c r="G42" s="345" t="str">
        <f t="shared" si="29"/>
        <v>10</v>
      </c>
      <c r="H42" s="333">
        <f t="shared" si="2"/>
        <v>40</v>
      </c>
      <c r="I42" s="373">
        <v>47.0</v>
      </c>
      <c r="J42" s="375">
        <v>42.0</v>
      </c>
      <c r="K42" s="358">
        <f t="shared" si="3"/>
        <v>89</v>
      </c>
      <c r="L42" s="361" t="str">
        <f t="shared" si="31"/>
        <v>9</v>
      </c>
      <c r="M42" s="333">
        <f t="shared" si="5"/>
        <v>36</v>
      </c>
      <c r="N42" s="359">
        <v>43.0</v>
      </c>
      <c r="O42" s="360">
        <v>35.0</v>
      </c>
      <c r="P42" s="358">
        <f t="shared" si="6"/>
        <v>78</v>
      </c>
      <c r="Q42" s="361" t="str">
        <f t="shared" si="32"/>
        <v>8</v>
      </c>
      <c r="R42" s="362">
        <f t="shared" si="8"/>
        <v>32</v>
      </c>
      <c r="S42" s="366">
        <v>45.0</v>
      </c>
      <c r="T42" s="360">
        <v>34.0</v>
      </c>
      <c r="U42" s="358">
        <f t="shared" si="9"/>
        <v>79</v>
      </c>
      <c r="V42" s="361" t="str">
        <f t="shared" si="10"/>
        <v>8</v>
      </c>
      <c r="W42" s="362">
        <f t="shared" si="11"/>
        <v>24</v>
      </c>
      <c r="X42" s="366">
        <v>46.0</v>
      </c>
      <c r="Y42" s="360">
        <v>50.0</v>
      </c>
      <c r="Z42" s="358">
        <f t="shared" si="12"/>
        <v>96</v>
      </c>
      <c r="AA42" s="361" t="str">
        <f t="shared" si="13"/>
        <v>10</v>
      </c>
      <c r="AB42" s="362">
        <f t="shared" si="14"/>
        <v>10</v>
      </c>
      <c r="AC42" s="366">
        <v>45.0</v>
      </c>
      <c r="AD42" s="360">
        <v>35.0</v>
      </c>
      <c r="AE42" s="358">
        <f t="shared" si="15"/>
        <v>80</v>
      </c>
      <c r="AF42" s="361" t="str">
        <f t="shared" si="16"/>
        <v>9</v>
      </c>
      <c r="AG42" s="362">
        <f t="shared" si="17"/>
        <v>27</v>
      </c>
      <c r="AH42" s="366">
        <v>90.0</v>
      </c>
      <c r="AI42" s="360">
        <v>0.0</v>
      </c>
      <c r="AJ42" s="358">
        <f t="shared" si="18"/>
        <v>90</v>
      </c>
      <c r="AK42" s="361" t="str">
        <f t="shared" si="30"/>
        <v>10</v>
      </c>
      <c r="AL42" s="362">
        <f t="shared" si="20"/>
        <v>10</v>
      </c>
      <c r="AM42" s="366">
        <v>49.0</v>
      </c>
      <c r="AN42" s="360">
        <v>45.0</v>
      </c>
      <c r="AO42" s="358">
        <f t="shared" si="21"/>
        <v>94</v>
      </c>
      <c r="AP42" s="361" t="str">
        <f t="shared" si="22"/>
        <v>10</v>
      </c>
      <c r="AQ42" s="371">
        <f t="shared" si="23"/>
        <v>10</v>
      </c>
      <c r="AR42" s="372">
        <v>88.0</v>
      </c>
      <c r="AS42" s="345">
        <f t="shared" si="24"/>
        <v>189</v>
      </c>
      <c r="AT42" s="346">
        <f t="shared" si="25"/>
        <v>9</v>
      </c>
      <c r="AU42" s="347" t="str">
        <f t="shared" si="26"/>
        <v>PASS</v>
      </c>
      <c r="AV42" s="347" t="str">
        <f t="shared" si="27"/>
        <v>FCD</v>
      </c>
      <c r="AW42" s="348" t="str">
        <f t="shared" si="28"/>
        <v>FCD</v>
      </c>
    </row>
    <row r="43" ht="15.75" customHeight="1">
      <c r="A43" s="326">
        <v>39.0</v>
      </c>
      <c r="B43" s="349" t="s">
        <v>65</v>
      </c>
      <c r="C43" s="350" t="s">
        <v>66</v>
      </c>
      <c r="D43" s="373">
        <v>50.0</v>
      </c>
      <c r="E43" s="374">
        <v>26.0</v>
      </c>
      <c r="F43" s="358">
        <f t="shared" si="1"/>
        <v>76</v>
      </c>
      <c r="G43" s="345" t="str">
        <f t="shared" si="29"/>
        <v>8</v>
      </c>
      <c r="H43" s="333">
        <f t="shared" si="2"/>
        <v>32</v>
      </c>
      <c r="I43" s="373">
        <v>48.0</v>
      </c>
      <c r="J43" s="375">
        <v>21.0</v>
      </c>
      <c r="K43" s="358">
        <f t="shared" si="3"/>
        <v>69</v>
      </c>
      <c r="L43" s="361" t="str">
        <f t="shared" si="31"/>
        <v>7</v>
      </c>
      <c r="M43" s="333">
        <f t="shared" si="5"/>
        <v>28</v>
      </c>
      <c r="N43" s="359">
        <v>47.0</v>
      </c>
      <c r="O43" s="360">
        <v>27.0</v>
      </c>
      <c r="P43" s="358">
        <f t="shared" si="6"/>
        <v>74</v>
      </c>
      <c r="Q43" s="361" t="str">
        <f t="shared" si="32"/>
        <v>8</v>
      </c>
      <c r="R43" s="362">
        <f t="shared" si="8"/>
        <v>32</v>
      </c>
      <c r="S43" s="366">
        <v>40.0</v>
      </c>
      <c r="T43" s="360">
        <v>18.0</v>
      </c>
      <c r="U43" s="358">
        <f t="shared" si="9"/>
        <v>58</v>
      </c>
      <c r="V43" s="361" t="str">
        <f t="shared" si="10"/>
        <v>6</v>
      </c>
      <c r="W43" s="362">
        <f t="shared" si="11"/>
        <v>18</v>
      </c>
      <c r="X43" s="366">
        <v>42.0</v>
      </c>
      <c r="Y43" s="360">
        <v>31.0</v>
      </c>
      <c r="Z43" s="358">
        <f t="shared" si="12"/>
        <v>73</v>
      </c>
      <c r="AA43" s="361" t="str">
        <f t="shared" si="13"/>
        <v>8</v>
      </c>
      <c r="AB43" s="362">
        <f t="shared" si="14"/>
        <v>8</v>
      </c>
      <c r="AC43" s="367">
        <v>44.0</v>
      </c>
      <c r="AD43" s="381">
        <v>12.0</v>
      </c>
      <c r="AE43" s="353">
        <f t="shared" si="15"/>
        <v>56</v>
      </c>
      <c r="AF43" s="354">
        <v>0.0</v>
      </c>
      <c r="AG43" s="370">
        <f t="shared" si="17"/>
        <v>0</v>
      </c>
      <c r="AH43" s="366">
        <v>98.0</v>
      </c>
      <c r="AI43" s="360">
        <v>0.0</v>
      </c>
      <c r="AJ43" s="358">
        <f t="shared" si="18"/>
        <v>98</v>
      </c>
      <c r="AK43" s="361" t="str">
        <f t="shared" si="30"/>
        <v>10</v>
      </c>
      <c r="AL43" s="362">
        <f t="shared" si="20"/>
        <v>10</v>
      </c>
      <c r="AM43" s="366">
        <v>49.0</v>
      </c>
      <c r="AN43" s="360">
        <v>48.0</v>
      </c>
      <c r="AO43" s="358">
        <f t="shared" si="21"/>
        <v>97</v>
      </c>
      <c r="AP43" s="361" t="str">
        <f t="shared" si="22"/>
        <v>10</v>
      </c>
      <c r="AQ43" s="371">
        <f t="shared" si="23"/>
        <v>10</v>
      </c>
      <c r="AR43" s="372">
        <v>80.0</v>
      </c>
      <c r="AS43" s="345">
        <f t="shared" si="24"/>
        <v>138</v>
      </c>
      <c r="AT43" s="346">
        <f t="shared" si="25"/>
        <v>6.571428571</v>
      </c>
      <c r="AU43" s="347" t="str">
        <f t="shared" si="26"/>
        <v>FAIL</v>
      </c>
      <c r="AV43" s="347" t="str">
        <f t="shared" si="27"/>
        <v>FC</v>
      </c>
      <c r="AW43" s="348" t="str">
        <f t="shared" si="28"/>
        <v>FAIL</v>
      </c>
    </row>
    <row r="44" ht="15.75" customHeight="1">
      <c r="A44" s="326">
        <v>40.0</v>
      </c>
      <c r="B44" s="349" t="s">
        <v>67</v>
      </c>
      <c r="C44" s="350" t="s">
        <v>68</v>
      </c>
      <c r="D44" s="373">
        <v>50.0</v>
      </c>
      <c r="E44" s="374">
        <v>49.0</v>
      </c>
      <c r="F44" s="358">
        <f t="shared" si="1"/>
        <v>99</v>
      </c>
      <c r="G44" s="345" t="str">
        <f t="shared" si="29"/>
        <v>10</v>
      </c>
      <c r="H44" s="333">
        <f t="shared" si="2"/>
        <v>40</v>
      </c>
      <c r="I44" s="373">
        <v>50.0</v>
      </c>
      <c r="J44" s="375">
        <v>31.0</v>
      </c>
      <c r="K44" s="358">
        <f t="shared" si="3"/>
        <v>81</v>
      </c>
      <c r="L44" s="361" t="str">
        <f t="shared" si="31"/>
        <v>9</v>
      </c>
      <c r="M44" s="333">
        <f t="shared" si="5"/>
        <v>36</v>
      </c>
      <c r="N44" s="359">
        <v>48.0</v>
      </c>
      <c r="O44" s="360">
        <v>35.0</v>
      </c>
      <c r="P44" s="358">
        <f t="shared" si="6"/>
        <v>83</v>
      </c>
      <c r="Q44" s="361" t="str">
        <f t="shared" si="32"/>
        <v>9</v>
      </c>
      <c r="R44" s="362">
        <f t="shared" si="8"/>
        <v>36</v>
      </c>
      <c r="S44" s="366">
        <v>45.0</v>
      </c>
      <c r="T44" s="360">
        <v>33.0</v>
      </c>
      <c r="U44" s="358">
        <f t="shared" si="9"/>
        <v>78</v>
      </c>
      <c r="V44" s="361" t="str">
        <f t="shared" si="10"/>
        <v>8</v>
      </c>
      <c r="W44" s="362">
        <f t="shared" si="11"/>
        <v>24</v>
      </c>
      <c r="X44" s="366">
        <v>37.0</v>
      </c>
      <c r="Y44" s="360">
        <v>50.0</v>
      </c>
      <c r="Z44" s="358">
        <f t="shared" si="12"/>
        <v>87</v>
      </c>
      <c r="AA44" s="361" t="str">
        <f t="shared" si="13"/>
        <v>9</v>
      </c>
      <c r="AB44" s="362">
        <f t="shared" si="14"/>
        <v>9</v>
      </c>
      <c r="AC44" s="366">
        <v>46.0</v>
      </c>
      <c r="AD44" s="360">
        <v>32.0</v>
      </c>
      <c r="AE44" s="358">
        <f t="shared" si="15"/>
        <v>78</v>
      </c>
      <c r="AF44" s="361" t="str">
        <f t="shared" ref="AF44:AF57" si="33">if(AE44&gt;=90,"10",if(AE44&gt;=80,"9",if(AE44&gt;=70,"8",if(AE44&gt;=60,"7",if(AE44&gt;=55,"6",if(AE44&gt;=50,"5",if(AE44&gt;=40,"4",if(AE44&lt;40,"0"))))))))</f>
        <v>8</v>
      </c>
      <c r="AG44" s="362">
        <f t="shared" si="17"/>
        <v>24</v>
      </c>
      <c r="AH44" s="366">
        <v>95.0</v>
      </c>
      <c r="AI44" s="360">
        <v>0.0</v>
      </c>
      <c r="AJ44" s="358">
        <f t="shared" si="18"/>
        <v>95</v>
      </c>
      <c r="AK44" s="361" t="str">
        <f t="shared" si="30"/>
        <v>10</v>
      </c>
      <c r="AL44" s="362">
        <f t="shared" si="20"/>
        <v>10</v>
      </c>
      <c r="AM44" s="366">
        <v>50.0</v>
      </c>
      <c r="AN44" s="360">
        <v>49.0</v>
      </c>
      <c r="AO44" s="358">
        <f t="shared" si="21"/>
        <v>99</v>
      </c>
      <c r="AP44" s="361" t="str">
        <f t="shared" si="22"/>
        <v>10</v>
      </c>
      <c r="AQ44" s="371">
        <f t="shared" si="23"/>
        <v>10</v>
      </c>
      <c r="AR44" s="372">
        <v>88.0</v>
      </c>
      <c r="AS44" s="345">
        <f t="shared" si="24"/>
        <v>189</v>
      </c>
      <c r="AT44" s="346">
        <f t="shared" si="25"/>
        <v>9</v>
      </c>
      <c r="AU44" s="347" t="str">
        <f t="shared" si="26"/>
        <v>PASS</v>
      </c>
      <c r="AV44" s="347" t="str">
        <f t="shared" si="27"/>
        <v>FCD</v>
      </c>
      <c r="AW44" s="348" t="str">
        <f t="shared" si="28"/>
        <v>FCD</v>
      </c>
    </row>
    <row r="45" ht="15.75" customHeight="1">
      <c r="A45" s="326">
        <v>41.0</v>
      </c>
      <c r="B45" s="349" t="s">
        <v>264</v>
      </c>
      <c r="C45" s="350" t="s">
        <v>265</v>
      </c>
      <c r="D45" s="373">
        <v>50.0</v>
      </c>
      <c r="E45" s="374">
        <v>42.0</v>
      </c>
      <c r="F45" s="358">
        <f t="shared" si="1"/>
        <v>92</v>
      </c>
      <c r="G45" s="345" t="str">
        <f t="shared" si="29"/>
        <v>10</v>
      </c>
      <c r="H45" s="333">
        <f t="shared" si="2"/>
        <v>40</v>
      </c>
      <c r="I45" s="373">
        <v>47.0</v>
      </c>
      <c r="J45" s="375">
        <v>18.0</v>
      </c>
      <c r="K45" s="358">
        <f t="shared" si="3"/>
        <v>65</v>
      </c>
      <c r="L45" s="361" t="str">
        <f t="shared" si="31"/>
        <v>7</v>
      </c>
      <c r="M45" s="333">
        <f t="shared" si="5"/>
        <v>28</v>
      </c>
      <c r="N45" s="359">
        <v>45.0</v>
      </c>
      <c r="O45" s="360">
        <v>19.0</v>
      </c>
      <c r="P45" s="358">
        <f t="shared" si="6"/>
        <v>64</v>
      </c>
      <c r="Q45" s="361" t="str">
        <f t="shared" si="32"/>
        <v>7</v>
      </c>
      <c r="R45" s="362">
        <f t="shared" si="8"/>
        <v>28</v>
      </c>
      <c r="S45" s="366">
        <v>42.0</v>
      </c>
      <c r="T45" s="360">
        <v>31.0</v>
      </c>
      <c r="U45" s="358">
        <f t="shared" si="9"/>
        <v>73</v>
      </c>
      <c r="V45" s="361" t="str">
        <f t="shared" si="10"/>
        <v>8</v>
      </c>
      <c r="W45" s="362">
        <f t="shared" si="11"/>
        <v>24</v>
      </c>
      <c r="X45" s="366">
        <v>37.0</v>
      </c>
      <c r="Y45" s="360">
        <v>36.0</v>
      </c>
      <c r="Z45" s="358">
        <f t="shared" si="12"/>
        <v>73</v>
      </c>
      <c r="AA45" s="361" t="str">
        <f t="shared" si="13"/>
        <v>8</v>
      </c>
      <c r="AB45" s="362">
        <f t="shared" si="14"/>
        <v>8</v>
      </c>
      <c r="AC45" s="366">
        <v>42.0</v>
      </c>
      <c r="AD45" s="360">
        <v>31.0</v>
      </c>
      <c r="AE45" s="358">
        <f t="shared" si="15"/>
        <v>73</v>
      </c>
      <c r="AF45" s="361" t="str">
        <f t="shared" si="33"/>
        <v>8</v>
      </c>
      <c r="AG45" s="362">
        <f t="shared" si="17"/>
        <v>24</v>
      </c>
      <c r="AH45" s="366">
        <v>97.0</v>
      </c>
      <c r="AI45" s="360">
        <v>0.0</v>
      </c>
      <c r="AJ45" s="358">
        <f t="shared" si="18"/>
        <v>97</v>
      </c>
      <c r="AK45" s="361" t="str">
        <f t="shared" si="30"/>
        <v>10</v>
      </c>
      <c r="AL45" s="362">
        <f t="shared" si="20"/>
        <v>10</v>
      </c>
      <c r="AM45" s="366">
        <v>49.0</v>
      </c>
      <c r="AN45" s="360">
        <v>47.0</v>
      </c>
      <c r="AO45" s="358">
        <f t="shared" si="21"/>
        <v>96</v>
      </c>
      <c r="AP45" s="361" t="str">
        <f t="shared" si="22"/>
        <v>10</v>
      </c>
      <c r="AQ45" s="371">
        <f t="shared" si="23"/>
        <v>10</v>
      </c>
      <c r="AR45" s="372">
        <v>98.0</v>
      </c>
      <c r="AS45" s="345">
        <f t="shared" si="24"/>
        <v>172</v>
      </c>
      <c r="AT45" s="346">
        <f t="shared" si="25"/>
        <v>8.19047619</v>
      </c>
      <c r="AU45" s="347" t="str">
        <f t="shared" si="26"/>
        <v>PASS</v>
      </c>
      <c r="AV45" s="347" t="str">
        <f t="shared" si="27"/>
        <v>FCD</v>
      </c>
      <c r="AW45" s="348" t="str">
        <f t="shared" si="28"/>
        <v>FCD</v>
      </c>
    </row>
    <row r="46" ht="15.75" customHeight="1">
      <c r="A46" s="326">
        <v>42.0</v>
      </c>
      <c r="B46" s="349" t="s">
        <v>266</v>
      </c>
      <c r="C46" s="350" t="s">
        <v>267</v>
      </c>
      <c r="D46" s="385">
        <v>50.0</v>
      </c>
      <c r="E46" s="386">
        <v>42.0</v>
      </c>
      <c r="F46" s="358">
        <f t="shared" si="1"/>
        <v>92</v>
      </c>
      <c r="G46" s="345" t="str">
        <f t="shared" si="29"/>
        <v>10</v>
      </c>
      <c r="H46" s="333">
        <f t="shared" si="2"/>
        <v>40</v>
      </c>
      <c r="I46" s="387">
        <v>47.0</v>
      </c>
      <c r="J46" s="388">
        <v>25.0</v>
      </c>
      <c r="K46" s="358">
        <f t="shared" si="3"/>
        <v>72</v>
      </c>
      <c r="L46" s="345" t="str">
        <f t="shared" si="31"/>
        <v>8</v>
      </c>
      <c r="M46" s="333">
        <f t="shared" si="5"/>
        <v>32</v>
      </c>
      <c r="N46" s="389">
        <v>41.0</v>
      </c>
      <c r="O46" s="390">
        <v>18.0</v>
      </c>
      <c r="P46" s="358">
        <f t="shared" si="6"/>
        <v>59</v>
      </c>
      <c r="Q46" s="345" t="str">
        <f t="shared" si="32"/>
        <v>6</v>
      </c>
      <c r="R46" s="362">
        <f t="shared" si="8"/>
        <v>24</v>
      </c>
      <c r="S46" s="391">
        <v>45.0</v>
      </c>
      <c r="T46" s="392">
        <v>32.0</v>
      </c>
      <c r="U46" s="358">
        <f t="shared" si="9"/>
        <v>77</v>
      </c>
      <c r="V46" s="361" t="str">
        <f t="shared" si="10"/>
        <v>8</v>
      </c>
      <c r="W46" s="362">
        <f t="shared" si="11"/>
        <v>24</v>
      </c>
      <c r="X46" s="391">
        <v>47.0</v>
      </c>
      <c r="Y46" s="392">
        <v>50.0</v>
      </c>
      <c r="Z46" s="358">
        <f t="shared" si="12"/>
        <v>97</v>
      </c>
      <c r="AA46" s="361" t="str">
        <f t="shared" si="13"/>
        <v>10</v>
      </c>
      <c r="AB46" s="362">
        <f t="shared" si="14"/>
        <v>10</v>
      </c>
      <c r="AC46" s="391">
        <v>46.0</v>
      </c>
      <c r="AD46" s="392">
        <v>24.0</v>
      </c>
      <c r="AE46" s="358">
        <f t="shared" si="15"/>
        <v>70</v>
      </c>
      <c r="AF46" s="361" t="str">
        <f t="shared" si="33"/>
        <v>8</v>
      </c>
      <c r="AG46" s="362">
        <f t="shared" si="17"/>
        <v>24</v>
      </c>
      <c r="AH46" s="391">
        <v>85.0</v>
      </c>
      <c r="AI46" s="360">
        <v>0.0</v>
      </c>
      <c r="AJ46" s="358">
        <f t="shared" si="18"/>
        <v>85</v>
      </c>
      <c r="AK46" s="361" t="str">
        <f t="shared" si="30"/>
        <v>9</v>
      </c>
      <c r="AL46" s="362">
        <f t="shared" si="20"/>
        <v>9</v>
      </c>
      <c r="AM46" s="391">
        <v>50.0</v>
      </c>
      <c r="AN46" s="392">
        <v>49.0</v>
      </c>
      <c r="AO46" s="358">
        <f t="shared" si="21"/>
        <v>99</v>
      </c>
      <c r="AP46" s="361" t="str">
        <f t="shared" si="22"/>
        <v>10</v>
      </c>
      <c r="AQ46" s="371">
        <f t="shared" si="23"/>
        <v>10</v>
      </c>
      <c r="AR46" s="393">
        <v>80.0</v>
      </c>
      <c r="AS46" s="345">
        <f t="shared" si="24"/>
        <v>173</v>
      </c>
      <c r="AT46" s="346">
        <f t="shared" si="25"/>
        <v>8.238095238</v>
      </c>
      <c r="AU46" s="347" t="str">
        <f t="shared" si="26"/>
        <v>PASS</v>
      </c>
      <c r="AV46" s="347" t="str">
        <f t="shared" si="27"/>
        <v>FCD</v>
      </c>
      <c r="AW46" s="348" t="str">
        <f t="shared" si="28"/>
        <v>FCD</v>
      </c>
    </row>
    <row r="47" ht="15.75" customHeight="1">
      <c r="A47" s="326">
        <v>43.0</v>
      </c>
      <c r="B47" s="349" t="s">
        <v>268</v>
      </c>
      <c r="C47" s="350" t="s">
        <v>269</v>
      </c>
      <c r="D47" s="373">
        <v>50.0</v>
      </c>
      <c r="E47" s="374">
        <v>36.0</v>
      </c>
      <c r="F47" s="358">
        <f t="shared" si="1"/>
        <v>86</v>
      </c>
      <c r="G47" s="345" t="str">
        <f t="shared" si="29"/>
        <v>9</v>
      </c>
      <c r="H47" s="333">
        <f t="shared" si="2"/>
        <v>36</v>
      </c>
      <c r="I47" s="373">
        <v>47.0</v>
      </c>
      <c r="J47" s="375">
        <v>18.0</v>
      </c>
      <c r="K47" s="358">
        <f t="shared" si="3"/>
        <v>65</v>
      </c>
      <c r="L47" s="361" t="str">
        <f t="shared" si="31"/>
        <v>7</v>
      </c>
      <c r="M47" s="333">
        <f t="shared" si="5"/>
        <v>28</v>
      </c>
      <c r="N47" s="359">
        <v>47.0</v>
      </c>
      <c r="O47" s="360">
        <v>36.0</v>
      </c>
      <c r="P47" s="358">
        <f t="shared" si="6"/>
        <v>83</v>
      </c>
      <c r="Q47" s="361" t="str">
        <f t="shared" si="32"/>
        <v>9</v>
      </c>
      <c r="R47" s="362">
        <f t="shared" si="8"/>
        <v>36</v>
      </c>
      <c r="S47" s="366">
        <v>40.0</v>
      </c>
      <c r="T47" s="360">
        <v>29.0</v>
      </c>
      <c r="U47" s="358">
        <f t="shared" si="9"/>
        <v>69</v>
      </c>
      <c r="V47" s="361" t="str">
        <f t="shared" si="10"/>
        <v>7</v>
      </c>
      <c r="W47" s="362">
        <f t="shared" si="11"/>
        <v>21</v>
      </c>
      <c r="X47" s="366">
        <v>42.0</v>
      </c>
      <c r="Y47" s="360">
        <v>31.0</v>
      </c>
      <c r="Z47" s="358">
        <f t="shared" si="12"/>
        <v>73</v>
      </c>
      <c r="AA47" s="361" t="str">
        <f t="shared" si="13"/>
        <v>8</v>
      </c>
      <c r="AB47" s="362">
        <f t="shared" si="14"/>
        <v>8</v>
      </c>
      <c r="AC47" s="366">
        <v>41.0</v>
      </c>
      <c r="AD47" s="360">
        <v>19.0</v>
      </c>
      <c r="AE47" s="358">
        <f t="shared" si="15"/>
        <v>60</v>
      </c>
      <c r="AF47" s="361" t="str">
        <f t="shared" si="33"/>
        <v>7</v>
      </c>
      <c r="AG47" s="362">
        <f t="shared" si="17"/>
        <v>21</v>
      </c>
      <c r="AH47" s="366">
        <v>99.0</v>
      </c>
      <c r="AI47" s="360">
        <v>0.0</v>
      </c>
      <c r="AJ47" s="358">
        <f t="shared" si="18"/>
        <v>99</v>
      </c>
      <c r="AK47" s="361" t="str">
        <f t="shared" si="30"/>
        <v>10</v>
      </c>
      <c r="AL47" s="362">
        <f t="shared" si="20"/>
        <v>10</v>
      </c>
      <c r="AM47" s="366">
        <v>49.0</v>
      </c>
      <c r="AN47" s="360">
        <v>45.0</v>
      </c>
      <c r="AO47" s="358">
        <f t="shared" si="21"/>
        <v>94</v>
      </c>
      <c r="AP47" s="361" t="str">
        <f t="shared" si="22"/>
        <v>10</v>
      </c>
      <c r="AQ47" s="371">
        <f t="shared" si="23"/>
        <v>10</v>
      </c>
      <c r="AR47" s="372">
        <v>88.0</v>
      </c>
      <c r="AS47" s="345">
        <f t="shared" si="24"/>
        <v>170</v>
      </c>
      <c r="AT47" s="346">
        <f t="shared" si="25"/>
        <v>8.095238095</v>
      </c>
      <c r="AU47" s="347" t="str">
        <f t="shared" si="26"/>
        <v>PASS</v>
      </c>
      <c r="AV47" s="347" t="str">
        <f t="shared" si="27"/>
        <v>FCD</v>
      </c>
      <c r="AW47" s="348" t="str">
        <f t="shared" si="28"/>
        <v>FCD</v>
      </c>
    </row>
    <row r="48" ht="15.75" customHeight="1">
      <c r="A48" s="326">
        <v>44.0</v>
      </c>
      <c r="B48" s="349" t="s">
        <v>270</v>
      </c>
      <c r="C48" s="350" t="s">
        <v>271</v>
      </c>
      <c r="D48" s="373">
        <v>50.0</v>
      </c>
      <c r="E48" s="374">
        <v>44.0</v>
      </c>
      <c r="F48" s="358">
        <f t="shared" si="1"/>
        <v>94</v>
      </c>
      <c r="G48" s="345" t="str">
        <f t="shared" si="29"/>
        <v>10</v>
      </c>
      <c r="H48" s="333">
        <f t="shared" si="2"/>
        <v>40</v>
      </c>
      <c r="I48" s="373">
        <v>50.0</v>
      </c>
      <c r="J48" s="375">
        <v>29.0</v>
      </c>
      <c r="K48" s="358">
        <f t="shared" si="3"/>
        <v>79</v>
      </c>
      <c r="L48" s="361" t="str">
        <f t="shared" si="31"/>
        <v>8</v>
      </c>
      <c r="M48" s="333">
        <f t="shared" si="5"/>
        <v>32</v>
      </c>
      <c r="N48" s="359">
        <v>49.0</v>
      </c>
      <c r="O48" s="360">
        <v>24.0</v>
      </c>
      <c r="P48" s="358">
        <f t="shared" si="6"/>
        <v>73</v>
      </c>
      <c r="Q48" s="361" t="str">
        <f t="shared" si="32"/>
        <v>8</v>
      </c>
      <c r="R48" s="362">
        <f t="shared" si="8"/>
        <v>32</v>
      </c>
      <c r="S48" s="366">
        <v>46.0</v>
      </c>
      <c r="T48" s="360">
        <v>32.0</v>
      </c>
      <c r="U48" s="358">
        <f t="shared" si="9"/>
        <v>78</v>
      </c>
      <c r="V48" s="361" t="str">
        <f t="shared" si="10"/>
        <v>8</v>
      </c>
      <c r="W48" s="362">
        <f t="shared" si="11"/>
        <v>24</v>
      </c>
      <c r="X48" s="366">
        <v>44.0</v>
      </c>
      <c r="Y48" s="360">
        <v>49.0</v>
      </c>
      <c r="Z48" s="358">
        <f t="shared" si="12"/>
        <v>93</v>
      </c>
      <c r="AA48" s="361" t="str">
        <f t="shared" si="13"/>
        <v>10</v>
      </c>
      <c r="AB48" s="362">
        <f t="shared" si="14"/>
        <v>10</v>
      </c>
      <c r="AC48" s="366">
        <v>45.0</v>
      </c>
      <c r="AD48" s="360">
        <v>32.0</v>
      </c>
      <c r="AE48" s="358">
        <f t="shared" si="15"/>
        <v>77</v>
      </c>
      <c r="AF48" s="361" t="str">
        <f t="shared" si="33"/>
        <v>8</v>
      </c>
      <c r="AG48" s="362">
        <f t="shared" si="17"/>
        <v>24</v>
      </c>
      <c r="AH48" s="366">
        <v>85.0</v>
      </c>
      <c r="AI48" s="360">
        <v>0.0</v>
      </c>
      <c r="AJ48" s="358">
        <f t="shared" si="18"/>
        <v>85</v>
      </c>
      <c r="AK48" s="361" t="str">
        <f t="shared" si="30"/>
        <v>9</v>
      </c>
      <c r="AL48" s="362">
        <f t="shared" si="20"/>
        <v>9</v>
      </c>
      <c r="AM48" s="366">
        <v>50.0</v>
      </c>
      <c r="AN48" s="360">
        <v>49.0</v>
      </c>
      <c r="AO48" s="358">
        <f t="shared" si="21"/>
        <v>99</v>
      </c>
      <c r="AP48" s="361" t="str">
        <f t="shared" si="22"/>
        <v>10</v>
      </c>
      <c r="AQ48" s="371">
        <f t="shared" si="23"/>
        <v>10</v>
      </c>
      <c r="AR48" s="372">
        <v>98.0</v>
      </c>
      <c r="AS48" s="345">
        <f t="shared" si="24"/>
        <v>181</v>
      </c>
      <c r="AT48" s="346">
        <f t="shared" si="25"/>
        <v>8.619047619</v>
      </c>
      <c r="AU48" s="347" t="str">
        <f t="shared" si="26"/>
        <v>PASS</v>
      </c>
      <c r="AV48" s="347" t="str">
        <f t="shared" si="27"/>
        <v>FCD</v>
      </c>
      <c r="AW48" s="348" t="str">
        <f t="shared" si="28"/>
        <v>FCD</v>
      </c>
    </row>
    <row r="49" ht="15.75" customHeight="1">
      <c r="A49" s="326">
        <v>45.0</v>
      </c>
      <c r="B49" s="349" t="s">
        <v>69</v>
      </c>
      <c r="C49" s="350" t="s">
        <v>70</v>
      </c>
      <c r="D49" s="373">
        <v>50.0</v>
      </c>
      <c r="E49" s="374">
        <v>44.0</v>
      </c>
      <c r="F49" s="358">
        <f t="shared" si="1"/>
        <v>94</v>
      </c>
      <c r="G49" s="345" t="str">
        <f t="shared" si="29"/>
        <v>10</v>
      </c>
      <c r="H49" s="333">
        <f t="shared" si="2"/>
        <v>40</v>
      </c>
      <c r="I49" s="373">
        <v>45.0</v>
      </c>
      <c r="J49" s="375">
        <v>34.0</v>
      </c>
      <c r="K49" s="358">
        <f t="shared" si="3"/>
        <v>79</v>
      </c>
      <c r="L49" s="361" t="str">
        <f t="shared" si="31"/>
        <v>8</v>
      </c>
      <c r="M49" s="333">
        <f t="shared" si="5"/>
        <v>32</v>
      </c>
      <c r="N49" s="359">
        <v>40.0</v>
      </c>
      <c r="O49" s="360">
        <v>39.0</v>
      </c>
      <c r="P49" s="358">
        <f t="shared" si="6"/>
        <v>79</v>
      </c>
      <c r="Q49" s="361" t="str">
        <f t="shared" si="32"/>
        <v>8</v>
      </c>
      <c r="R49" s="362">
        <f t="shared" si="8"/>
        <v>32</v>
      </c>
      <c r="S49" s="366">
        <v>40.0</v>
      </c>
      <c r="T49" s="360">
        <v>30.0</v>
      </c>
      <c r="U49" s="358">
        <f t="shared" si="9"/>
        <v>70</v>
      </c>
      <c r="V49" s="361" t="str">
        <f t="shared" si="10"/>
        <v>8</v>
      </c>
      <c r="W49" s="362">
        <f t="shared" si="11"/>
        <v>24</v>
      </c>
      <c r="X49" s="366">
        <v>36.0</v>
      </c>
      <c r="Y49" s="360">
        <v>49.0</v>
      </c>
      <c r="Z49" s="358">
        <f t="shared" si="12"/>
        <v>85</v>
      </c>
      <c r="AA49" s="361" t="str">
        <f t="shared" si="13"/>
        <v>9</v>
      </c>
      <c r="AB49" s="362">
        <f t="shared" si="14"/>
        <v>9</v>
      </c>
      <c r="AC49" s="366">
        <v>42.0</v>
      </c>
      <c r="AD49" s="360">
        <v>36.0</v>
      </c>
      <c r="AE49" s="358">
        <f t="shared" si="15"/>
        <v>78</v>
      </c>
      <c r="AF49" s="361" t="str">
        <f t="shared" si="33"/>
        <v>8</v>
      </c>
      <c r="AG49" s="362">
        <f t="shared" si="17"/>
        <v>24</v>
      </c>
      <c r="AH49" s="366">
        <v>95.0</v>
      </c>
      <c r="AI49" s="360">
        <v>0.0</v>
      </c>
      <c r="AJ49" s="358">
        <f t="shared" si="18"/>
        <v>95</v>
      </c>
      <c r="AK49" s="361" t="str">
        <f t="shared" si="30"/>
        <v>10</v>
      </c>
      <c r="AL49" s="362">
        <f t="shared" si="20"/>
        <v>10</v>
      </c>
      <c r="AM49" s="366">
        <v>47.0</v>
      </c>
      <c r="AN49" s="360">
        <v>47.0</v>
      </c>
      <c r="AO49" s="358">
        <f t="shared" si="21"/>
        <v>94</v>
      </c>
      <c r="AP49" s="361" t="str">
        <f t="shared" si="22"/>
        <v>10</v>
      </c>
      <c r="AQ49" s="371">
        <f t="shared" si="23"/>
        <v>10</v>
      </c>
      <c r="AR49" s="372">
        <v>90.0</v>
      </c>
      <c r="AS49" s="345">
        <f t="shared" si="24"/>
        <v>181</v>
      </c>
      <c r="AT49" s="346">
        <f t="shared" si="25"/>
        <v>8.619047619</v>
      </c>
      <c r="AU49" s="347" t="str">
        <f t="shared" si="26"/>
        <v>PASS</v>
      </c>
      <c r="AV49" s="347" t="str">
        <f t="shared" si="27"/>
        <v>FCD</v>
      </c>
      <c r="AW49" s="348" t="str">
        <f t="shared" si="28"/>
        <v>FCD</v>
      </c>
    </row>
    <row r="50" ht="15.75" customHeight="1">
      <c r="A50" s="326">
        <v>46.0</v>
      </c>
      <c r="B50" s="349" t="s">
        <v>71</v>
      </c>
      <c r="C50" s="350" t="s">
        <v>72</v>
      </c>
      <c r="D50" s="373">
        <v>50.0</v>
      </c>
      <c r="E50" s="374">
        <v>49.0</v>
      </c>
      <c r="F50" s="358">
        <f t="shared" si="1"/>
        <v>99</v>
      </c>
      <c r="G50" s="345" t="str">
        <f t="shared" si="29"/>
        <v>10</v>
      </c>
      <c r="H50" s="333">
        <f t="shared" si="2"/>
        <v>40</v>
      </c>
      <c r="I50" s="373">
        <v>50.0</v>
      </c>
      <c r="J50" s="375">
        <v>41.0</v>
      </c>
      <c r="K50" s="358">
        <f t="shared" si="3"/>
        <v>91</v>
      </c>
      <c r="L50" s="361" t="str">
        <f t="shared" si="31"/>
        <v>10</v>
      </c>
      <c r="M50" s="333">
        <f t="shared" si="5"/>
        <v>40</v>
      </c>
      <c r="N50" s="359">
        <v>47.0</v>
      </c>
      <c r="O50" s="360">
        <v>43.0</v>
      </c>
      <c r="P50" s="358">
        <f t="shared" si="6"/>
        <v>90</v>
      </c>
      <c r="Q50" s="361" t="str">
        <f t="shared" si="32"/>
        <v>10</v>
      </c>
      <c r="R50" s="362">
        <f t="shared" si="8"/>
        <v>40</v>
      </c>
      <c r="S50" s="366">
        <v>44.0</v>
      </c>
      <c r="T50" s="360">
        <v>36.0</v>
      </c>
      <c r="U50" s="358">
        <f t="shared" si="9"/>
        <v>80</v>
      </c>
      <c r="V50" s="361" t="str">
        <f t="shared" si="10"/>
        <v>9</v>
      </c>
      <c r="W50" s="362">
        <f t="shared" si="11"/>
        <v>27</v>
      </c>
      <c r="X50" s="366">
        <v>46.0</v>
      </c>
      <c r="Y50" s="360">
        <v>50.0</v>
      </c>
      <c r="Z50" s="358">
        <f t="shared" si="12"/>
        <v>96</v>
      </c>
      <c r="AA50" s="361" t="str">
        <f t="shared" si="13"/>
        <v>10</v>
      </c>
      <c r="AB50" s="362">
        <f t="shared" si="14"/>
        <v>10</v>
      </c>
      <c r="AC50" s="366">
        <v>48.0</v>
      </c>
      <c r="AD50" s="360">
        <v>31.0</v>
      </c>
      <c r="AE50" s="358">
        <f t="shared" si="15"/>
        <v>79</v>
      </c>
      <c r="AF50" s="361" t="str">
        <f t="shared" si="33"/>
        <v>8</v>
      </c>
      <c r="AG50" s="362">
        <f t="shared" si="17"/>
        <v>24</v>
      </c>
      <c r="AH50" s="366">
        <v>99.0</v>
      </c>
      <c r="AI50" s="360">
        <v>0.0</v>
      </c>
      <c r="AJ50" s="358">
        <f t="shared" si="18"/>
        <v>99</v>
      </c>
      <c r="AK50" s="361" t="str">
        <f t="shared" si="30"/>
        <v>10</v>
      </c>
      <c r="AL50" s="362">
        <f t="shared" si="20"/>
        <v>10</v>
      </c>
      <c r="AM50" s="366">
        <v>50.0</v>
      </c>
      <c r="AN50" s="360">
        <v>49.0</v>
      </c>
      <c r="AO50" s="358">
        <f t="shared" si="21"/>
        <v>99</v>
      </c>
      <c r="AP50" s="361" t="str">
        <f t="shared" si="22"/>
        <v>10</v>
      </c>
      <c r="AQ50" s="371">
        <f t="shared" si="23"/>
        <v>10</v>
      </c>
      <c r="AR50" s="372">
        <v>80.0</v>
      </c>
      <c r="AS50" s="345">
        <f t="shared" si="24"/>
        <v>201</v>
      </c>
      <c r="AT50" s="346">
        <f t="shared" si="25"/>
        <v>9.571428571</v>
      </c>
      <c r="AU50" s="347" t="str">
        <f t="shared" si="26"/>
        <v>PASS</v>
      </c>
      <c r="AV50" s="347" t="str">
        <f t="shared" si="27"/>
        <v>FCD</v>
      </c>
      <c r="AW50" s="348" t="str">
        <f t="shared" si="28"/>
        <v>FCD</v>
      </c>
    </row>
    <row r="51" ht="15.75" customHeight="1">
      <c r="A51" s="326">
        <v>47.0</v>
      </c>
      <c r="B51" s="349" t="s">
        <v>272</v>
      </c>
      <c r="C51" s="350" t="s">
        <v>273</v>
      </c>
      <c r="D51" s="373">
        <v>50.0</v>
      </c>
      <c r="E51" s="374">
        <v>34.0</v>
      </c>
      <c r="F51" s="358">
        <f t="shared" si="1"/>
        <v>84</v>
      </c>
      <c r="G51" s="345" t="str">
        <f t="shared" si="29"/>
        <v>9</v>
      </c>
      <c r="H51" s="333">
        <f t="shared" si="2"/>
        <v>36</v>
      </c>
      <c r="I51" s="373">
        <v>48.0</v>
      </c>
      <c r="J51" s="377">
        <v>25.0</v>
      </c>
      <c r="K51" s="358">
        <f t="shared" si="3"/>
        <v>73</v>
      </c>
      <c r="L51" s="345" t="str">
        <f t="shared" si="31"/>
        <v>8</v>
      </c>
      <c r="M51" s="333">
        <f t="shared" si="5"/>
        <v>32</v>
      </c>
      <c r="N51" s="359">
        <v>46.0</v>
      </c>
      <c r="O51" s="378">
        <v>24.0</v>
      </c>
      <c r="P51" s="358">
        <f t="shared" si="6"/>
        <v>70</v>
      </c>
      <c r="Q51" s="345" t="str">
        <f t="shared" si="32"/>
        <v>8</v>
      </c>
      <c r="R51" s="362">
        <f t="shared" si="8"/>
        <v>32</v>
      </c>
      <c r="S51" s="366">
        <v>41.0</v>
      </c>
      <c r="T51" s="360">
        <v>38.0</v>
      </c>
      <c r="U51" s="358">
        <f t="shared" si="9"/>
        <v>79</v>
      </c>
      <c r="V51" s="361" t="str">
        <f t="shared" si="10"/>
        <v>8</v>
      </c>
      <c r="W51" s="362">
        <f t="shared" si="11"/>
        <v>24</v>
      </c>
      <c r="X51" s="366">
        <v>46.0</v>
      </c>
      <c r="Y51" s="360">
        <v>40.0</v>
      </c>
      <c r="Z51" s="358">
        <f t="shared" si="12"/>
        <v>86</v>
      </c>
      <c r="AA51" s="361" t="str">
        <f t="shared" si="13"/>
        <v>9</v>
      </c>
      <c r="AB51" s="362">
        <f t="shared" si="14"/>
        <v>9</v>
      </c>
      <c r="AC51" s="366">
        <v>46.0</v>
      </c>
      <c r="AD51" s="360">
        <v>18.0</v>
      </c>
      <c r="AE51" s="358">
        <f t="shared" si="15"/>
        <v>64</v>
      </c>
      <c r="AF51" s="361" t="str">
        <f t="shared" si="33"/>
        <v>7</v>
      </c>
      <c r="AG51" s="362">
        <f t="shared" si="17"/>
        <v>21</v>
      </c>
      <c r="AH51" s="366">
        <v>99.0</v>
      </c>
      <c r="AI51" s="360">
        <v>0.0</v>
      </c>
      <c r="AJ51" s="358">
        <f t="shared" si="18"/>
        <v>99</v>
      </c>
      <c r="AK51" s="361" t="str">
        <f t="shared" si="30"/>
        <v>10</v>
      </c>
      <c r="AL51" s="362">
        <f t="shared" si="20"/>
        <v>10</v>
      </c>
      <c r="AM51" s="366">
        <v>48.0</v>
      </c>
      <c r="AN51" s="360">
        <v>47.0</v>
      </c>
      <c r="AO51" s="358">
        <f t="shared" si="21"/>
        <v>95</v>
      </c>
      <c r="AP51" s="361" t="str">
        <f t="shared" si="22"/>
        <v>10</v>
      </c>
      <c r="AQ51" s="371">
        <f t="shared" si="23"/>
        <v>10</v>
      </c>
      <c r="AR51" s="372">
        <v>98.0</v>
      </c>
      <c r="AS51" s="345">
        <f t="shared" si="24"/>
        <v>174</v>
      </c>
      <c r="AT51" s="346">
        <f t="shared" si="25"/>
        <v>8.285714286</v>
      </c>
      <c r="AU51" s="347" t="str">
        <f t="shared" si="26"/>
        <v>PASS</v>
      </c>
      <c r="AV51" s="347" t="str">
        <f t="shared" si="27"/>
        <v>FCD</v>
      </c>
      <c r="AW51" s="348" t="str">
        <f t="shared" si="28"/>
        <v>FCD</v>
      </c>
    </row>
    <row r="52" ht="15.75" customHeight="1">
      <c r="A52" s="326">
        <v>48.0</v>
      </c>
      <c r="B52" s="349" t="s">
        <v>73</v>
      </c>
      <c r="C52" s="350" t="s">
        <v>74</v>
      </c>
      <c r="D52" s="373">
        <v>50.0</v>
      </c>
      <c r="E52" s="374">
        <v>28.0</v>
      </c>
      <c r="F52" s="358">
        <f t="shared" si="1"/>
        <v>78</v>
      </c>
      <c r="G52" s="345" t="str">
        <f t="shared" si="29"/>
        <v>8</v>
      </c>
      <c r="H52" s="333">
        <f t="shared" si="2"/>
        <v>32</v>
      </c>
      <c r="I52" s="373">
        <v>43.0</v>
      </c>
      <c r="J52" s="375">
        <v>26.0</v>
      </c>
      <c r="K52" s="358">
        <f t="shared" si="3"/>
        <v>69</v>
      </c>
      <c r="L52" s="361" t="str">
        <f t="shared" si="31"/>
        <v>7</v>
      </c>
      <c r="M52" s="333">
        <f t="shared" si="5"/>
        <v>28</v>
      </c>
      <c r="N52" s="359">
        <v>41.0</v>
      </c>
      <c r="O52" s="360">
        <v>23.0</v>
      </c>
      <c r="P52" s="358">
        <f t="shared" si="6"/>
        <v>64</v>
      </c>
      <c r="Q52" s="361" t="str">
        <f t="shared" si="32"/>
        <v>7</v>
      </c>
      <c r="R52" s="362">
        <f t="shared" si="8"/>
        <v>28</v>
      </c>
      <c r="S52" s="366">
        <v>42.0</v>
      </c>
      <c r="T52" s="360">
        <v>25.0</v>
      </c>
      <c r="U52" s="358">
        <f t="shared" si="9"/>
        <v>67</v>
      </c>
      <c r="V52" s="361" t="str">
        <f t="shared" si="10"/>
        <v>7</v>
      </c>
      <c r="W52" s="362">
        <f t="shared" si="11"/>
        <v>21</v>
      </c>
      <c r="X52" s="366">
        <v>46.0</v>
      </c>
      <c r="Y52" s="360">
        <v>31.0</v>
      </c>
      <c r="Z52" s="358">
        <f t="shared" si="12"/>
        <v>77</v>
      </c>
      <c r="AA52" s="361" t="str">
        <f t="shared" si="13"/>
        <v>8</v>
      </c>
      <c r="AB52" s="362">
        <f t="shared" si="14"/>
        <v>8</v>
      </c>
      <c r="AC52" s="366">
        <v>42.0</v>
      </c>
      <c r="AD52" s="360">
        <v>31.0</v>
      </c>
      <c r="AE52" s="358">
        <f t="shared" si="15"/>
        <v>73</v>
      </c>
      <c r="AF52" s="361" t="str">
        <f t="shared" si="33"/>
        <v>8</v>
      </c>
      <c r="AG52" s="362">
        <f t="shared" si="17"/>
        <v>24</v>
      </c>
      <c r="AH52" s="366">
        <v>98.0</v>
      </c>
      <c r="AI52" s="360">
        <v>0.0</v>
      </c>
      <c r="AJ52" s="358">
        <f t="shared" si="18"/>
        <v>98</v>
      </c>
      <c r="AK52" s="361" t="str">
        <f t="shared" si="30"/>
        <v>10</v>
      </c>
      <c r="AL52" s="362">
        <f t="shared" si="20"/>
        <v>10</v>
      </c>
      <c r="AM52" s="366">
        <v>47.0</v>
      </c>
      <c r="AN52" s="360">
        <v>42.0</v>
      </c>
      <c r="AO52" s="358">
        <f t="shared" si="21"/>
        <v>89</v>
      </c>
      <c r="AP52" s="361" t="str">
        <f t="shared" si="22"/>
        <v>9</v>
      </c>
      <c r="AQ52" s="371">
        <f t="shared" si="23"/>
        <v>9</v>
      </c>
      <c r="AR52" s="372">
        <v>80.0</v>
      </c>
      <c r="AS52" s="345">
        <f t="shared" si="24"/>
        <v>160</v>
      </c>
      <c r="AT52" s="346">
        <f t="shared" si="25"/>
        <v>7.619047619</v>
      </c>
      <c r="AU52" s="347" t="str">
        <f t="shared" si="26"/>
        <v>PASS</v>
      </c>
      <c r="AV52" s="347" t="str">
        <f t="shared" si="27"/>
        <v>FCD</v>
      </c>
      <c r="AW52" s="348" t="str">
        <f t="shared" si="28"/>
        <v>FCD</v>
      </c>
    </row>
    <row r="53" ht="15.75" customHeight="1">
      <c r="A53" s="326">
        <v>49.0</v>
      </c>
      <c r="B53" s="349" t="s">
        <v>274</v>
      </c>
      <c r="C53" s="350" t="s">
        <v>275</v>
      </c>
      <c r="D53" s="373">
        <v>42.0</v>
      </c>
      <c r="E53" s="374">
        <v>35.0</v>
      </c>
      <c r="F53" s="358">
        <f t="shared" si="1"/>
        <v>77</v>
      </c>
      <c r="G53" s="345" t="str">
        <f t="shared" si="29"/>
        <v>8</v>
      </c>
      <c r="H53" s="333">
        <f t="shared" si="2"/>
        <v>32</v>
      </c>
      <c r="I53" s="373">
        <v>48.0</v>
      </c>
      <c r="J53" s="375">
        <v>22.0</v>
      </c>
      <c r="K53" s="358">
        <f t="shared" si="3"/>
        <v>70</v>
      </c>
      <c r="L53" s="361" t="str">
        <f t="shared" si="31"/>
        <v>8</v>
      </c>
      <c r="M53" s="333">
        <f t="shared" si="5"/>
        <v>32</v>
      </c>
      <c r="N53" s="359">
        <v>44.0</v>
      </c>
      <c r="O53" s="360">
        <v>28.0</v>
      </c>
      <c r="P53" s="358">
        <f t="shared" si="6"/>
        <v>72</v>
      </c>
      <c r="Q53" s="361" t="str">
        <f t="shared" si="32"/>
        <v>8</v>
      </c>
      <c r="R53" s="362">
        <f t="shared" si="8"/>
        <v>32</v>
      </c>
      <c r="S53" s="366">
        <v>39.0</v>
      </c>
      <c r="T53" s="360">
        <v>29.0</v>
      </c>
      <c r="U53" s="358">
        <f t="shared" si="9"/>
        <v>68</v>
      </c>
      <c r="V53" s="361" t="str">
        <f t="shared" si="10"/>
        <v>7</v>
      </c>
      <c r="W53" s="362">
        <f t="shared" si="11"/>
        <v>21</v>
      </c>
      <c r="X53" s="366">
        <v>41.0</v>
      </c>
      <c r="Y53" s="360">
        <v>29.0</v>
      </c>
      <c r="Z53" s="358">
        <f t="shared" si="12"/>
        <v>70</v>
      </c>
      <c r="AA53" s="361" t="str">
        <f t="shared" si="13"/>
        <v>8</v>
      </c>
      <c r="AB53" s="362">
        <f t="shared" si="14"/>
        <v>8</v>
      </c>
      <c r="AC53" s="366">
        <v>45.0</v>
      </c>
      <c r="AD53" s="360">
        <v>18.0</v>
      </c>
      <c r="AE53" s="358">
        <f t="shared" si="15"/>
        <v>63</v>
      </c>
      <c r="AF53" s="361" t="str">
        <f t="shared" si="33"/>
        <v>7</v>
      </c>
      <c r="AG53" s="362">
        <f t="shared" si="17"/>
        <v>21</v>
      </c>
      <c r="AH53" s="366">
        <v>95.0</v>
      </c>
      <c r="AI53" s="360">
        <v>0.0</v>
      </c>
      <c r="AJ53" s="358">
        <f t="shared" si="18"/>
        <v>95</v>
      </c>
      <c r="AK53" s="361" t="str">
        <f t="shared" si="30"/>
        <v>10</v>
      </c>
      <c r="AL53" s="362">
        <f t="shared" si="20"/>
        <v>10</v>
      </c>
      <c r="AM53" s="366">
        <v>50.0</v>
      </c>
      <c r="AN53" s="360">
        <v>49.0</v>
      </c>
      <c r="AO53" s="358">
        <f t="shared" si="21"/>
        <v>99</v>
      </c>
      <c r="AP53" s="361" t="str">
        <f t="shared" si="22"/>
        <v>10</v>
      </c>
      <c r="AQ53" s="371">
        <f t="shared" si="23"/>
        <v>10</v>
      </c>
      <c r="AR53" s="372">
        <v>90.0</v>
      </c>
      <c r="AS53" s="345">
        <f t="shared" si="24"/>
        <v>166</v>
      </c>
      <c r="AT53" s="346">
        <f t="shared" si="25"/>
        <v>7.904761905</v>
      </c>
      <c r="AU53" s="347" t="str">
        <f t="shared" si="26"/>
        <v>PASS</v>
      </c>
      <c r="AV53" s="347" t="str">
        <f t="shared" si="27"/>
        <v>FCD</v>
      </c>
      <c r="AW53" s="348" t="str">
        <f t="shared" si="28"/>
        <v>FCD</v>
      </c>
    </row>
    <row r="54" ht="15.75" customHeight="1">
      <c r="A54" s="326">
        <v>50.0</v>
      </c>
      <c r="B54" s="349" t="s">
        <v>276</v>
      </c>
      <c r="C54" s="350" t="s">
        <v>277</v>
      </c>
      <c r="D54" s="373">
        <v>42.0</v>
      </c>
      <c r="E54" s="374">
        <v>41.0</v>
      </c>
      <c r="F54" s="358">
        <f t="shared" si="1"/>
        <v>83</v>
      </c>
      <c r="G54" s="345" t="str">
        <f t="shared" si="29"/>
        <v>9</v>
      </c>
      <c r="H54" s="333">
        <f t="shared" si="2"/>
        <v>36</v>
      </c>
      <c r="I54" s="373">
        <v>44.0</v>
      </c>
      <c r="J54" s="375">
        <v>19.0</v>
      </c>
      <c r="K54" s="358">
        <f t="shared" si="3"/>
        <v>63</v>
      </c>
      <c r="L54" s="361" t="str">
        <f t="shared" si="31"/>
        <v>7</v>
      </c>
      <c r="M54" s="333">
        <f t="shared" si="5"/>
        <v>28</v>
      </c>
      <c r="N54" s="359">
        <v>40.0</v>
      </c>
      <c r="O54" s="360">
        <v>26.0</v>
      </c>
      <c r="P54" s="358">
        <f t="shared" si="6"/>
        <v>66</v>
      </c>
      <c r="Q54" s="361" t="str">
        <f t="shared" si="32"/>
        <v>7</v>
      </c>
      <c r="R54" s="362">
        <f t="shared" si="8"/>
        <v>28</v>
      </c>
      <c r="S54" s="366">
        <v>44.0</v>
      </c>
      <c r="T54" s="360">
        <v>19.0</v>
      </c>
      <c r="U54" s="358">
        <f t="shared" si="9"/>
        <v>63</v>
      </c>
      <c r="V54" s="361" t="str">
        <f t="shared" si="10"/>
        <v>7</v>
      </c>
      <c r="W54" s="362">
        <f t="shared" si="11"/>
        <v>21</v>
      </c>
      <c r="X54" s="366">
        <v>41.0</v>
      </c>
      <c r="Y54" s="360">
        <v>30.0</v>
      </c>
      <c r="Z54" s="358">
        <f t="shared" si="12"/>
        <v>71</v>
      </c>
      <c r="AA54" s="361" t="str">
        <f t="shared" si="13"/>
        <v>8</v>
      </c>
      <c r="AB54" s="362">
        <f t="shared" si="14"/>
        <v>8</v>
      </c>
      <c r="AC54" s="366">
        <v>42.0</v>
      </c>
      <c r="AD54" s="360">
        <v>33.0</v>
      </c>
      <c r="AE54" s="358">
        <f t="shared" si="15"/>
        <v>75</v>
      </c>
      <c r="AF54" s="361" t="str">
        <f t="shared" si="33"/>
        <v>8</v>
      </c>
      <c r="AG54" s="362">
        <f t="shared" si="17"/>
        <v>24</v>
      </c>
      <c r="AH54" s="366">
        <v>90.0</v>
      </c>
      <c r="AI54" s="360">
        <v>0.0</v>
      </c>
      <c r="AJ54" s="358">
        <f t="shared" si="18"/>
        <v>90</v>
      </c>
      <c r="AK54" s="361" t="str">
        <f t="shared" si="30"/>
        <v>10</v>
      </c>
      <c r="AL54" s="362">
        <f t="shared" si="20"/>
        <v>10</v>
      </c>
      <c r="AM54" s="366">
        <v>48.0</v>
      </c>
      <c r="AN54" s="360">
        <v>43.0</v>
      </c>
      <c r="AO54" s="358">
        <f t="shared" si="21"/>
        <v>91</v>
      </c>
      <c r="AP54" s="361" t="str">
        <f t="shared" si="22"/>
        <v>10</v>
      </c>
      <c r="AQ54" s="371">
        <f t="shared" si="23"/>
        <v>10</v>
      </c>
      <c r="AR54" s="372">
        <v>88.0</v>
      </c>
      <c r="AS54" s="345">
        <f t="shared" si="24"/>
        <v>165</v>
      </c>
      <c r="AT54" s="346">
        <f t="shared" si="25"/>
        <v>7.857142857</v>
      </c>
      <c r="AU54" s="347" t="str">
        <f t="shared" si="26"/>
        <v>PASS</v>
      </c>
      <c r="AV54" s="347" t="str">
        <f t="shared" si="27"/>
        <v>FCD</v>
      </c>
      <c r="AW54" s="348" t="str">
        <f t="shared" si="28"/>
        <v>FCD</v>
      </c>
    </row>
    <row r="55" ht="15.75" customHeight="1">
      <c r="A55" s="326">
        <v>51.0</v>
      </c>
      <c r="B55" s="349" t="s">
        <v>278</v>
      </c>
      <c r="C55" s="350" t="s">
        <v>279</v>
      </c>
      <c r="D55" s="373">
        <v>36.0</v>
      </c>
      <c r="E55" s="374">
        <v>35.0</v>
      </c>
      <c r="F55" s="358">
        <f t="shared" si="1"/>
        <v>71</v>
      </c>
      <c r="G55" s="345" t="str">
        <f t="shared" si="29"/>
        <v>8</v>
      </c>
      <c r="H55" s="333">
        <f t="shared" si="2"/>
        <v>32</v>
      </c>
      <c r="I55" s="373">
        <v>44.0</v>
      </c>
      <c r="J55" s="375">
        <v>31.0</v>
      </c>
      <c r="K55" s="358">
        <f t="shared" si="3"/>
        <v>75</v>
      </c>
      <c r="L55" s="361" t="str">
        <f t="shared" si="31"/>
        <v>8</v>
      </c>
      <c r="M55" s="333">
        <f t="shared" si="5"/>
        <v>32</v>
      </c>
      <c r="N55" s="359">
        <v>42.0</v>
      </c>
      <c r="O55" s="360">
        <v>24.0</v>
      </c>
      <c r="P55" s="358">
        <f t="shared" si="6"/>
        <v>66</v>
      </c>
      <c r="Q55" s="361" t="str">
        <f t="shared" si="32"/>
        <v>7</v>
      </c>
      <c r="R55" s="362">
        <f t="shared" si="8"/>
        <v>28</v>
      </c>
      <c r="S55" s="366">
        <v>42.0</v>
      </c>
      <c r="T55" s="360">
        <v>25.0</v>
      </c>
      <c r="U55" s="358">
        <f t="shared" si="9"/>
        <v>67</v>
      </c>
      <c r="V55" s="361" t="str">
        <f t="shared" si="10"/>
        <v>7</v>
      </c>
      <c r="W55" s="362">
        <f t="shared" si="11"/>
        <v>21</v>
      </c>
      <c r="X55" s="366">
        <v>36.0</v>
      </c>
      <c r="Y55" s="360">
        <v>36.0</v>
      </c>
      <c r="Z55" s="358">
        <f t="shared" si="12"/>
        <v>72</v>
      </c>
      <c r="AA55" s="361" t="str">
        <f t="shared" si="13"/>
        <v>8</v>
      </c>
      <c r="AB55" s="362">
        <f t="shared" si="14"/>
        <v>8</v>
      </c>
      <c r="AC55" s="366">
        <v>46.0</v>
      </c>
      <c r="AD55" s="360">
        <v>31.0</v>
      </c>
      <c r="AE55" s="358">
        <f t="shared" si="15"/>
        <v>77</v>
      </c>
      <c r="AF55" s="361" t="str">
        <f t="shared" si="33"/>
        <v>8</v>
      </c>
      <c r="AG55" s="362">
        <f t="shared" si="17"/>
        <v>24</v>
      </c>
      <c r="AH55" s="366">
        <v>95.0</v>
      </c>
      <c r="AI55" s="360">
        <v>0.0</v>
      </c>
      <c r="AJ55" s="358">
        <f t="shared" si="18"/>
        <v>95</v>
      </c>
      <c r="AK55" s="361" t="str">
        <f t="shared" si="30"/>
        <v>10</v>
      </c>
      <c r="AL55" s="362">
        <f t="shared" si="20"/>
        <v>10</v>
      </c>
      <c r="AM55" s="366">
        <v>46.0</v>
      </c>
      <c r="AN55" s="360">
        <v>49.0</v>
      </c>
      <c r="AO55" s="358">
        <f t="shared" si="21"/>
        <v>95</v>
      </c>
      <c r="AP55" s="361" t="str">
        <f t="shared" si="22"/>
        <v>10</v>
      </c>
      <c r="AQ55" s="371">
        <f t="shared" si="23"/>
        <v>10</v>
      </c>
      <c r="AR55" s="372">
        <v>90.0</v>
      </c>
      <c r="AS55" s="345">
        <f t="shared" si="24"/>
        <v>165</v>
      </c>
      <c r="AT55" s="346">
        <f t="shared" si="25"/>
        <v>7.857142857</v>
      </c>
      <c r="AU55" s="347" t="str">
        <f t="shared" si="26"/>
        <v>PASS</v>
      </c>
      <c r="AV55" s="347" t="str">
        <f t="shared" si="27"/>
        <v>FCD</v>
      </c>
      <c r="AW55" s="348" t="str">
        <f t="shared" si="28"/>
        <v>FCD</v>
      </c>
    </row>
    <row r="56" ht="15.75" customHeight="1">
      <c r="A56" s="326">
        <v>52.0</v>
      </c>
      <c r="B56" s="349" t="s">
        <v>75</v>
      </c>
      <c r="C56" s="350" t="s">
        <v>76</v>
      </c>
      <c r="D56" s="373">
        <v>42.0</v>
      </c>
      <c r="E56" s="374">
        <v>36.0</v>
      </c>
      <c r="F56" s="358">
        <f t="shared" si="1"/>
        <v>78</v>
      </c>
      <c r="G56" s="345" t="str">
        <f t="shared" si="29"/>
        <v>8</v>
      </c>
      <c r="H56" s="333">
        <f t="shared" si="2"/>
        <v>32</v>
      </c>
      <c r="I56" s="373">
        <v>43.0</v>
      </c>
      <c r="J56" s="375">
        <v>27.0</v>
      </c>
      <c r="K56" s="358">
        <f t="shared" si="3"/>
        <v>70</v>
      </c>
      <c r="L56" s="361" t="str">
        <f t="shared" si="31"/>
        <v>8</v>
      </c>
      <c r="M56" s="333">
        <f t="shared" si="5"/>
        <v>32</v>
      </c>
      <c r="N56" s="359">
        <v>42.0</v>
      </c>
      <c r="O56" s="360">
        <v>29.0</v>
      </c>
      <c r="P56" s="358">
        <f t="shared" si="6"/>
        <v>71</v>
      </c>
      <c r="Q56" s="361" t="str">
        <f t="shared" si="32"/>
        <v>8</v>
      </c>
      <c r="R56" s="362">
        <f t="shared" si="8"/>
        <v>32</v>
      </c>
      <c r="S56" s="366">
        <v>38.0</v>
      </c>
      <c r="T56" s="360">
        <v>28.0</v>
      </c>
      <c r="U56" s="358">
        <f t="shared" si="9"/>
        <v>66</v>
      </c>
      <c r="V56" s="361" t="str">
        <f t="shared" si="10"/>
        <v>7</v>
      </c>
      <c r="W56" s="362">
        <f t="shared" si="11"/>
        <v>21</v>
      </c>
      <c r="X56" s="366">
        <v>41.0</v>
      </c>
      <c r="Y56" s="360">
        <v>36.0</v>
      </c>
      <c r="Z56" s="358">
        <f t="shared" si="12"/>
        <v>77</v>
      </c>
      <c r="AA56" s="361" t="str">
        <f t="shared" si="13"/>
        <v>8</v>
      </c>
      <c r="AB56" s="362">
        <f t="shared" si="14"/>
        <v>8</v>
      </c>
      <c r="AC56" s="366">
        <v>46.0</v>
      </c>
      <c r="AD56" s="360">
        <v>30.0</v>
      </c>
      <c r="AE56" s="358">
        <f t="shared" si="15"/>
        <v>76</v>
      </c>
      <c r="AF56" s="361" t="str">
        <f t="shared" si="33"/>
        <v>8</v>
      </c>
      <c r="AG56" s="362">
        <f t="shared" si="17"/>
        <v>24</v>
      </c>
      <c r="AH56" s="366">
        <v>95.0</v>
      </c>
      <c r="AI56" s="360">
        <v>0.0</v>
      </c>
      <c r="AJ56" s="358">
        <f t="shared" si="18"/>
        <v>95</v>
      </c>
      <c r="AK56" s="361" t="str">
        <f t="shared" si="30"/>
        <v>10</v>
      </c>
      <c r="AL56" s="362">
        <f t="shared" si="20"/>
        <v>10</v>
      </c>
      <c r="AM56" s="366">
        <v>46.0</v>
      </c>
      <c r="AN56" s="360">
        <v>41.0</v>
      </c>
      <c r="AO56" s="358">
        <f t="shared" si="21"/>
        <v>87</v>
      </c>
      <c r="AP56" s="361" t="str">
        <f t="shared" si="22"/>
        <v>9</v>
      </c>
      <c r="AQ56" s="371">
        <f t="shared" si="23"/>
        <v>9</v>
      </c>
      <c r="AR56" s="372">
        <v>90.0</v>
      </c>
      <c r="AS56" s="345">
        <f t="shared" si="24"/>
        <v>168</v>
      </c>
      <c r="AT56" s="346">
        <f t="shared" si="25"/>
        <v>8</v>
      </c>
      <c r="AU56" s="347" t="str">
        <f t="shared" si="26"/>
        <v>PASS</v>
      </c>
      <c r="AV56" s="347" t="str">
        <f t="shared" si="27"/>
        <v>FCD</v>
      </c>
      <c r="AW56" s="348" t="str">
        <f t="shared" si="28"/>
        <v>FCD</v>
      </c>
    </row>
    <row r="57" ht="15.75" customHeight="1">
      <c r="A57" s="326">
        <v>53.0</v>
      </c>
      <c r="B57" s="349" t="s">
        <v>77</v>
      </c>
      <c r="C57" s="350" t="s">
        <v>78</v>
      </c>
      <c r="D57" s="373">
        <v>39.0</v>
      </c>
      <c r="E57" s="374">
        <v>28.0</v>
      </c>
      <c r="F57" s="358">
        <f t="shared" si="1"/>
        <v>67</v>
      </c>
      <c r="G57" s="345" t="str">
        <f t="shared" si="29"/>
        <v>7</v>
      </c>
      <c r="H57" s="333">
        <f t="shared" si="2"/>
        <v>28</v>
      </c>
      <c r="I57" s="373">
        <v>47.0</v>
      </c>
      <c r="J57" s="375">
        <v>29.0</v>
      </c>
      <c r="K57" s="358">
        <f t="shared" si="3"/>
        <v>76</v>
      </c>
      <c r="L57" s="361" t="str">
        <f t="shared" si="31"/>
        <v>8</v>
      </c>
      <c r="M57" s="333">
        <f t="shared" si="5"/>
        <v>32</v>
      </c>
      <c r="N57" s="359">
        <v>42.0</v>
      </c>
      <c r="O57" s="360">
        <v>33.0</v>
      </c>
      <c r="P57" s="358">
        <f t="shared" si="6"/>
        <v>75</v>
      </c>
      <c r="Q57" s="361" t="str">
        <f t="shared" si="32"/>
        <v>8</v>
      </c>
      <c r="R57" s="362">
        <f t="shared" si="8"/>
        <v>32</v>
      </c>
      <c r="S57" s="366">
        <v>39.0</v>
      </c>
      <c r="T57" s="360">
        <v>34.0</v>
      </c>
      <c r="U57" s="358">
        <f t="shared" si="9"/>
        <v>73</v>
      </c>
      <c r="V57" s="361" t="str">
        <f t="shared" si="10"/>
        <v>8</v>
      </c>
      <c r="W57" s="362">
        <f t="shared" si="11"/>
        <v>24</v>
      </c>
      <c r="X57" s="366">
        <v>41.0</v>
      </c>
      <c r="Y57" s="360">
        <v>28.0</v>
      </c>
      <c r="Z57" s="358">
        <f t="shared" si="12"/>
        <v>69</v>
      </c>
      <c r="AA57" s="361" t="str">
        <f t="shared" si="13"/>
        <v>7</v>
      </c>
      <c r="AB57" s="362">
        <f t="shared" si="14"/>
        <v>7</v>
      </c>
      <c r="AC57" s="366">
        <v>40.0</v>
      </c>
      <c r="AD57" s="360">
        <v>40.0</v>
      </c>
      <c r="AE57" s="358">
        <f t="shared" si="15"/>
        <v>80</v>
      </c>
      <c r="AF57" s="361" t="str">
        <f t="shared" si="33"/>
        <v>9</v>
      </c>
      <c r="AG57" s="362">
        <f t="shared" si="17"/>
        <v>27</v>
      </c>
      <c r="AH57" s="366">
        <v>99.0</v>
      </c>
      <c r="AI57" s="360">
        <v>0.0</v>
      </c>
      <c r="AJ57" s="358">
        <f t="shared" si="18"/>
        <v>99</v>
      </c>
      <c r="AK57" s="361" t="str">
        <f t="shared" si="30"/>
        <v>10</v>
      </c>
      <c r="AL57" s="362">
        <f t="shared" si="20"/>
        <v>10</v>
      </c>
      <c r="AM57" s="366">
        <v>48.0</v>
      </c>
      <c r="AN57" s="360">
        <v>39.0</v>
      </c>
      <c r="AO57" s="358">
        <f t="shared" si="21"/>
        <v>87</v>
      </c>
      <c r="AP57" s="361" t="str">
        <f t="shared" si="22"/>
        <v>9</v>
      </c>
      <c r="AQ57" s="371">
        <f t="shared" si="23"/>
        <v>9</v>
      </c>
      <c r="AR57" s="372">
        <v>90.0</v>
      </c>
      <c r="AS57" s="345">
        <f t="shared" si="24"/>
        <v>169</v>
      </c>
      <c r="AT57" s="346">
        <f t="shared" si="25"/>
        <v>8.047619048</v>
      </c>
      <c r="AU57" s="347" t="str">
        <f t="shared" si="26"/>
        <v>PASS</v>
      </c>
      <c r="AV57" s="347" t="str">
        <f t="shared" si="27"/>
        <v>FCD</v>
      </c>
      <c r="AW57" s="348" t="str">
        <f t="shared" si="28"/>
        <v>FCD</v>
      </c>
    </row>
    <row r="58" ht="15.75" customHeight="1">
      <c r="A58" s="326">
        <v>54.0</v>
      </c>
      <c r="B58" s="349" t="s">
        <v>280</v>
      </c>
      <c r="C58" s="350" t="s">
        <v>281</v>
      </c>
      <c r="D58" s="351">
        <v>36.0</v>
      </c>
      <c r="E58" s="394">
        <v>10.0</v>
      </c>
      <c r="F58" s="353">
        <f t="shared" si="1"/>
        <v>46</v>
      </c>
      <c r="G58" s="354">
        <v>0.0</v>
      </c>
      <c r="H58" s="355">
        <f t="shared" si="2"/>
        <v>0</v>
      </c>
      <c r="I58" s="351">
        <v>40.0</v>
      </c>
      <c r="J58" s="395">
        <v>10.0</v>
      </c>
      <c r="K58" s="353">
        <f t="shared" si="3"/>
        <v>50</v>
      </c>
      <c r="L58" s="354">
        <v>0.0</v>
      </c>
      <c r="M58" s="355">
        <f t="shared" si="5"/>
        <v>0</v>
      </c>
      <c r="N58" s="380">
        <v>41.0</v>
      </c>
      <c r="O58" s="381">
        <v>9.0</v>
      </c>
      <c r="P58" s="353">
        <f t="shared" si="6"/>
        <v>50</v>
      </c>
      <c r="Q58" s="354">
        <v>0.0</v>
      </c>
      <c r="R58" s="370">
        <f t="shared" si="8"/>
        <v>0</v>
      </c>
      <c r="S58" s="366">
        <v>37.0</v>
      </c>
      <c r="T58" s="360">
        <v>28.0</v>
      </c>
      <c r="U58" s="358">
        <f t="shared" si="9"/>
        <v>65</v>
      </c>
      <c r="V58" s="361" t="str">
        <f t="shared" si="10"/>
        <v>7</v>
      </c>
      <c r="W58" s="362">
        <f t="shared" si="11"/>
        <v>21</v>
      </c>
      <c r="X58" s="367">
        <v>30.0</v>
      </c>
      <c r="Y58" s="381">
        <v>8.0</v>
      </c>
      <c r="Z58" s="353">
        <f t="shared" si="12"/>
        <v>38</v>
      </c>
      <c r="AA58" s="369" t="str">
        <f t="shared" si="13"/>
        <v>0</v>
      </c>
      <c r="AB58" s="370">
        <f t="shared" si="14"/>
        <v>0</v>
      </c>
      <c r="AC58" s="367">
        <v>35.0</v>
      </c>
      <c r="AD58" s="381">
        <v>10.0</v>
      </c>
      <c r="AE58" s="353">
        <f t="shared" si="15"/>
        <v>45</v>
      </c>
      <c r="AF58" s="354">
        <v>0.0</v>
      </c>
      <c r="AG58" s="370">
        <f t="shared" si="17"/>
        <v>0</v>
      </c>
      <c r="AH58" s="366">
        <v>90.0</v>
      </c>
      <c r="AI58" s="360">
        <v>0.0</v>
      </c>
      <c r="AJ58" s="358">
        <f t="shared" si="18"/>
        <v>90</v>
      </c>
      <c r="AK58" s="361" t="str">
        <f t="shared" si="30"/>
        <v>10</v>
      </c>
      <c r="AL58" s="362">
        <f t="shared" si="20"/>
        <v>10</v>
      </c>
      <c r="AM58" s="366">
        <v>39.0</v>
      </c>
      <c r="AN58" s="360">
        <v>35.0</v>
      </c>
      <c r="AO58" s="358">
        <f t="shared" si="21"/>
        <v>74</v>
      </c>
      <c r="AP58" s="361" t="str">
        <f t="shared" si="22"/>
        <v>8</v>
      </c>
      <c r="AQ58" s="371">
        <f t="shared" si="23"/>
        <v>8</v>
      </c>
      <c r="AR58" s="372">
        <v>94.0</v>
      </c>
      <c r="AS58" s="345">
        <f t="shared" si="24"/>
        <v>39</v>
      </c>
      <c r="AT58" s="346">
        <f t="shared" si="25"/>
        <v>1.857142857</v>
      </c>
      <c r="AU58" s="347" t="str">
        <f t="shared" si="26"/>
        <v>FAIL</v>
      </c>
      <c r="AV58" s="347" t="str">
        <f t="shared" si="27"/>
        <v>SC</v>
      </c>
      <c r="AW58" s="348" t="str">
        <f t="shared" si="28"/>
        <v>FAIL</v>
      </c>
    </row>
    <row r="59" ht="15.75" customHeight="1">
      <c r="A59" s="326">
        <v>55.0</v>
      </c>
      <c r="B59" s="349" t="s">
        <v>282</v>
      </c>
      <c r="C59" s="350" t="s">
        <v>283</v>
      </c>
      <c r="D59" s="382">
        <v>30.0</v>
      </c>
      <c r="E59" s="383">
        <v>24.0</v>
      </c>
      <c r="F59" s="365">
        <f t="shared" si="1"/>
        <v>54</v>
      </c>
      <c r="G59" s="396" t="str">
        <f t="shared" ref="G59:G71" si="34">if(F59&gt;=90,"10",if(F59&gt;=80,"9",if(F59&gt;=70,"8",if(F59&gt;=60,"7",if(F59&gt;=55,"6",if(F59&gt;=50,"5",if(F59&gt;=40,"4",if(F59&lt;40,"0"))))))))</f>
        <v>5</v>
      </c>
      <c r="H59" s="397">
        <f t="shared" si="2"/>
        <v>20</v>
      </c>
      <c r="I59" s="373">
        <v>38.0</v>
      </c>
      <c r="J59" s="375">
        <v>20.0</v>
      </c>
      <c r="K59" s="358">
        <f t="shared" si="3"/>
        <v>58</v>
      </c>
      <c r="L59" s="361" t="str">
        <f t="shared" ref="L59:L71" si="35">if(K59&gt;=90,"10",if(K59&gt;=80,"9",if(K59&gt;=70,"8",if(K59&gt;=60,"7",if(K59&gt;=55,"6",if(K59&gt;=50,"5",if(K59&gt;=40,"4",if(K59&lt;40,"0"))))))))</f>
        <v>6</v>
      </c>
      <c r="M59" s="333">
        <f t="shared" si="5"/>
        <v>24</v>
      </c>
      <c r="N59" s="359">
        <v>39.0</v>
      </c>
      <c r="O59" s="360">
        <v>18.0</v>
      </c>
      <c r="P59" s="358">
        <f t="shared" si="6"/>
        <v>57</v>
      </c>
      <c r="Q59" s="361" t="str">
        <f t="shared" ref="Q59:Q68" si="36">if(P59&gt;=90,"10",if(P59&gt;=80,"9",if(P59&gt;=70,"8",if(P59&gt;=60,"7",if(P59&gt;=55,"6",if(P59&gt;=50,"5",if(P59&gt;=40,"4",if(P59&lt;40,"0"))))))))</f>
        <v>6</v>
      </c>
      <c r="R59" s="362">
        <f t="shared" si="8"/>
        <v>24</v>
      </c>
      <c r="S59" s="366">
        <v>41.0</v>
      </c>
      <c r="T59" s="360">
        <v>18.0</v>
      </c>
      <c r="U59" s="358">
        <f t="shared" si="9"/>
        <v>59</v>
      </c>
      <c r="V59" s="361" t="str">
        <f t="shared" si="10"/>
        <v>6</v>
      </c>
      <c r="W59" s="362">
        <f t="shared" si="11"/>
        <v>18</v>
      </c>
      <c r="X59" s="366">
        <v>45.0</v>
      </c>
      <c r="Y59" s="360">
        <v>48.0</v>
      </c>
      <c r="Z59" s="358">
        <f t="shared" si="12"/>
        <v>93</v>
      </c>
      <c r="AA59" s="361" t="str">
        <f t="shared" si="13"/>
        <v>10</v>
      </c>
      <c r="AB59" s="362">
        <f t="shared" si="14"/>
        <v>10</v>
      </c>
      <c r="AC59" s="363">
        <v>33.0</v>
      </c>
      <c r="AD59" s="364">
        <v>18.0</v>
      </c>
      <c r="AE59" s="365">
        <f t="shared" si="15"/>
        <v>51</v>
      </c>
      <c r="AF59" s="361" t="str">
        <f t="shared" ref="AF59:AF63" si="37">if(AE59&gt;=90,"10",if(AE59&gt;=80,"9",if(AE59&gt;=70,"8",if(AE59&gt;=60,"7",if(AE59&gt;=55,"6",if(AE59&gt;=50,"5",if(AE59&gt;=40,"4",if(AE59&lt;40,"0"))))))))</f>
        <v>5</v>
      </c>
      <c r="AG59" s="362">
        <f t="shared" si="17"/>
        <v>15</v>
      </c>
      <c r="AH59" s="366">
        <v>85.0</v>
      </c>
      <c r="AI59" s="360">
        <v>0.0</v>
      </c>
      <c r="AJ59" s="358">
        <f t="shared" si="18"/>
        <v>85</v>
      </c>
      <c r="AK59" s="361" t="str">
        <f t="shared" si="30"/>
        <v>9</v>
      </c>
      <c r="AL59" s="362">
        <f t="shared" si="20"/>
        <v>9</v>
      </c>
      <c r="AM59" s="366">
        <v>35.0</v>
      </c>
      <c r="AN59" s="360">
        <v>40.0</v>
      </c>
      <c r="AO59" s="358">
        <f t="shared" si="21"/>
        <v>75</v>
      </c>
      <c r="AP59" s="361" t="str">
        <f t="shared" si="22"/>
        <v>8</v>
      </c>
      <c r="AQ59" s="371">
        <f t="shared" si="23"/>
        <v>8</v>
      </c>
      <c r="AR59" s="372">
        <v>90.0</v>
      </c>
      <c r="AS59" s="345">
        <f t="shared" si="24"/>
        <v>128</v>
      </c>
      <c r="AT59" s="346">
        <f t="shared" si="25"/>
        <v>6.095238095</v>
      </c>
      <c r="AU59" s="347" t="str">
        <f t="shared" si="26"/>
        <v>PASS</v>
      </c>
      <c r="AV59" s="347" t="str">
        <f t="shared" si="27"/>
        <v>FC</v>
      </c>
      <c r="AW59" s="348" t="str">
        <f t="shared" si="28"/>
        <v>FC</v>
      </c>
    </row>
    <row r="60" ht="15.75" customHeight="1">
      <c r="A60" s="326">
        <v>56.0</v>
      </c>
      <c r="B60" s="349" t="s">
        <v>284</v>
      </c>
      <c r="C60" s="350" t="s">
        <v>285</v>
      </c>
      <c r="D60" s="373">
        <v>50.0</v>
      </c>
      <c r="E60" s="374">
        <v>40.0</v>
      </c>
      <c r="F60" s="358">
        <f t="shared" si="1"/>
        <v>90</v>
      </c>
      <c r="G60" s="345" t="str">
        <f t="shared" si="34"/>
        <v>10</v>
      </c>
      <c r="H60" s="333">
        <f t="shared" si="2"/>
        <v>40</v>
      </c>
      <c r="I60" s="373">
        <v>49.0</v>
      </c>
      <c r="J60" s="375">
        <v>31.0</v>
      </c>
      <c r="K60" s="358">
        <f t="shared" si="3"/>
        <v>80</v>
      </c>
      <c r="L60" s="361" t="str">
        <f t="shared" si="35"/>
        <v>9</v>
      </c>
      <c r="M60" s="333">
        <f t="shared" si="5"/>
        <v>36</v>
      </c>
      <c r="N60" s="359">
        <v>44.0</v>
      </c>
      <c r="O60" s="360">
        <v>40.0</v>
      </c>
      <c r="P60" s="358">
        <f t="shared" si="6"/>
        <v>84</v>
      </c>
      <c r="Q60" s="361" t="str">
        <f t="shared" si="36"/>
        <v>9</v>
      </c>
      <c r="R60" s="362">
        <f t="shared" si="8"/>
        <v>36</v>
      </c>
      <c r="S60" s="366">
        <v>44.0</v>
      </c>
      <c r="T60" s="360">
        <v>26.0</v>
      </c>
      <c r="U60" s="358">
        <f t="shared" si="9"/>
        <v>70</v>
      </c>
      <c r="V60" s="361" t="str">
        <f t="shared" si="10"/>
        <v>8</v>
      </c>
      <c r="W60" s="362">
        <f t="shared" si="11"/>
        <v>24</v>
      </c>
      <c r="X60" s="366">
        <v>39.0</v>
      </c>
      <c r="Y60" s="360">
        <v>35.0</v>
      </c>
      <c r="Z60" s="358">
        <f t="shared" si="12"/>
        <v>74</v>
      </c>
      <c r="AA60" s="361" t="str">
        <f t="shared" si="13"/>
        <v>8</v>
      </c>
      <c r="AB60" s="362">
        <f t="shared" si="14"/>
        <v>8</v>
      </c>
      <c r="AC60" s="366">
        <v>42.0</v>
      </c>
      <c r="AD60" s="360">
        <v>37.0</v>
      </c>
      <c r="AE60" s="358">
        <f t="shared" si="15"/>
        <v>79</v>
      </c>
      <c r="AF60" s="361" t="str">
        <f t="shared" si="37"/>
        <v>8</v>
      </c>
      <c r="AG60" s="362">
        <f t="shared" si="17"/>
        <v>24</v>
      </c>
      <c r="AH60" s="366">
        <v>99.0</v>
      </c>
      <c r="AI60" s="360">
        <v>0.0</v>
      </c>
      <c r="AJ60" s="358">
        <f t="shared" si="18"/>
        <v>99</v>
      </c>
      <c r="AK60" s="361" t="str">
        <f t="shared" si="30"/>
        <v>10</v>
      </c>
      <c r="AL60" s="362">
        <f t="shared" si="20"/>
        <v>10</v>
      </c>
      <c r="AM60" s="366">
        <v>50.0</v>
      </c>
      <c r="AN60" s="360">
        <v>49.0</v>
      </c>
      <c r="AO60" s="358">
        <f t="shared" si="21"/>
        <v>99</v>
      </c>
      <c r="AP60" s="361" t="str">
        <f t="shared" si="22"/>
        <v>10</v>
      </c>
      <c r="AQ60" s="371">
        <f t="shared" si="23"/>
        <v>10</v>
      </c>
      <c r="AR60" s="372">
        <v>90.0</v>
      </c>
      <c r="AS60" s="345">
        <f t="shared" si="24"/>
        <v>188</v>
      </c>
      <c r="AT60" s="346">
        <f t="shared" si="25"/>
        <v>8.952380952</v>
      </c>
      <c r="AU60" s="347" t="str">
        <f t="shared" si="26"/>
        <v>PASS</v>
      </c>
      <c r="AV60" s="347" t="str">
        <f t="shared" si="27"/>
        <v>FCD</v>
      </c>
      <c r="AW60" s="348" t="str">
        <f t="shared" si="28"/>
        <v>FCD</v>
      </c>
    </row>
    <row r="61" ht="15.75" customHeight="1">
      <c r="A61" s="326">
        <v>57.0</v>
      </c>
      <c r="B61" s="349" t="s">
        <v>79</v>
      </c>
      <c r="C61" s="350" t="s">
        <v>80</v>
      </c>
      <c r="D61" s="356">
        <v>50.0</v>
      </c>
      <c r="E61" s="398">
        <v>47.0</v>
      </c>
      <c r="F61" s="358">
        <f t="shared" si="1"/>
        <v>97</v>
      </c>
      <c r="G61" s="345" t="str">
        <f t="shared" si="34"/>
        <v>10</v>
      </c>
      <c r="H61" s="333">
        <f t="shared" si="2"/>
        <v>40</v>
      </c>
      <c r="I61" s="356">
        <v>50.0</v>
      </c>
      <c r="J61" s="399">
        <v>32.0</v>
      </c>
      <c r="K61" s="358">
        <f t="shared" si="3"/>
        <v>82</v>
      </c>
      <c r="L61" s="345" t="str">
        <f t="shared" si="35"/>
        <v>9</v>
      </c>
      <c r="M61" s="333">
        <f t="shared" si="5"/>
        <v>36</v>
      </c>
      <c r="N61" s="400">
        <v>48.0</v>
      </c>
      <c r="O61" s="401">
        <v>33.0</v>
      </c>
      <c r="P61" s="358">
        <f t="shared" si="6"/>
        <v>81</v>
      </c>
      <c r="Q61" s="345" t="str">
        <f t="shared" si="36"/>
        <v>9</v>
      </c>
      <c r="R61" s="362">
        <f t="shared" si="8"/>
        <v>36</v>
      </c>
      <c r="S61" s="402">
        <v>45.0</v>
      </c>
      <c r="T61" s="401">
        <v>38.0</v>
      </c>
      <c r="U61" s="358">
        <f t="shared" si="9"/>
        <v>83</v>
      </c>
      <c r="V61" s="345" t="str">
        <f t="shared" si="10"/>
        <v>9</v>
      </c>
      <c r="W61" s="362">
        <f t="shared" si="11"/>
        <v>27</v>
      </c>
      <c r="X61" s="402">
        <v>47.0</v>
      </c>
      <c r="Y61" s="401">
        <v>50.0</v>
      </c>
      <c r="Z61" s="358">
        <f t="shared" si="12"/>
        <v>97</v>
      </c>
      <c r="AA61" s="345" t="str">
        <f t="shared" si="13"/>
        <v>10</v>
      </c>
      <c r="AB61" s="362">
        <f t="shared" si="14"/>
        <v>10</v>
      </c>
      <c r="AC61" s="402">
        <v>46.0</v>
      </c>
      <c r="AD61" s="401">
        <v>37.0</v>
      </c>
      <c r="AE61" s="358">
        <f t="shared" si="15"/>
        <v>83</v>
      </c>
      <c r="AF61" s="345" t="str">
        <f t="shared" si="37"/>
        <v>9</v>
      </c>
      <c r="AG61" s="362">
        <f t="shared" si="17"/>
        <v>27</v>
      </c>
      <c r="AH61" s="402">
        <v>99.0</v>
      </c>
      <c r="AI61" s="401">
        <v>0.0</v>
      </c>
      <c r="AJ61" s="358">
        <f t="shared" si="18"/>
        <v>99</v>
      </c>
      <c r="AK61" s="345" t="str">
        <f t="shared" si="30"/>
        <v>10</v>
      </c>
      <c r="AL61" s="362">
        <f t="shared" si="20"/>
        <v>10</v>
      </c>
      <c r="AM61" s="402">
        <v>50.0</v>
      </c>
      <c r="AN61" s="401">
        <v>49.0</v>
      </c>
      <c r="AO61" s="358">
        <f t="shared" si="21"/>
        <v>99</v>
      </c>
      <c r="AP61" s="345" t="str">
        <f t="shared" si="22"/>
        <v>10</v>
      </c>
      <c r="AQ61" s="371">
        <f t="shared" si="23"/>
        <v>10</v>
      </c>
      <c r="AR61" s="403">
        <v>98.0</v>
      </c>
      <c r="AS61" s="345">
        <f t="shared" si="24"/>
        <v>196</v>
      </c>
      <c r="AT61" s="346">
        <f t="shared" si="25"/>
        <v>9.333333333</v>
      </c>
      <c r="AU61" s="347" t="str">
        <f t="shared" si="26"/>
        <v>PASS</v>
      </c>
      <c r="AV61" s="347" t="str">
        <f t="shared" si="27"/>
        <v>FCD</v>
      </c>
      <c r="AW61" s="348" t="str">
        <f t="shared" si="28"/>
        <v>FCD</v>
      </c>
    </row>
    <row r="62" ht="15.75" customHeight="1">
      <c r="A62" s="326">
        <v>58.0</v>
      </c>
      <c r="B62" s="349" t="s">
        <v>81</v>
      </c>
      <c r="C62" s="350" t="s">
        <v>82</v>
      </c>
      <c r="D62" s="373">
        <v>50.0</v>
      </c>
      <c r="E62" s="374">
        <v>45.0</v>
      </c>
      <c r="F62" s="358">
        <f t="shared" si="1"/>
        <v>95</v>
      </c>
      <c r="G62" s="345" t="str">
        <f t="shared" si="34"/>
        <v>10</v>
      </c>
      <c r="H62" s="333">
        <f t="shared" si="2"/>
        <v>40</v>
      </c>
      <c r="I62" s="373">
        <v>45.0</v>
      </c>
      <c r="J62" s="375">
        <v>32.0</v>
      </c>
      <c r="K62" s="358">
        <f t="shared" si="3"/>
        <v>77</v>
      </c>
      <c r="L62" s="361" t="str">
        <f t="shared" si="35"/>
        <v>8</v>
      </c>
      <c r="M62" s="333">
        <f t="shared" si="5"/>
        <v>32</v>
      </c>
      <c r="N62" s="359">
        <v>44.0</v>
      </c>
      <c r="O62" s="360">
        <v>29.0</v>
      </c>
      <c r="P62" s="358">
        <f t="shared" si="6"/>
        <v>73</v>
      </c>
      <c r="Q62" s="361" t="str">
        <f t="shared" si="36"/>
        <v>8</v>
      </c>
      <c r="R62" s="362">
        <f t="shared" si="8"/>
        <v>32</v>
      </c>
      <c r="S62" s="366">
        <v>38.0</v>
      </c>
      <c r="T62" s="360">
        <v>24.0</v>
      </c>
      <c r="U62" s="358">
        <f t="shared" si="9"/>
        <v>62</v>
      </c>
      <c r="V62" s="361" t="str">
        <f t="shared" si="10"/>
        <v>7</v>
      </c>
      <c r="W62" s="362">
        <f t="shared" si="11"/>
        <v>21</v>
      </c>
      <c r="X62" s="366">
        <v>46.0</v>
      </c>
      <c r="Y62" s="360">
        <v>38.0</v>
      </c>
      <c r="Z62" s="358">
        <f t="shared" si="12"/>
        <v>84</v>
      </c>
      <c r="AA62" s="361" t="str">
        <f t="shared" si="13"/>
        <v>9</v>
      </c>
      <c r="AB62" s="362">
        <f t="shared" si="14"/>
        <v>9</v>
      </c>
      <c r="AC62" s="366">
        <v>44.0</v>
      </c>
      <c r="AD62" s="360">
        <v>31.0</v>
      </c>
      <c r="AE62" s="358">
        <f t="shared" si="15"/>
        <v>75</v>
      </c>
      <c r="AF62" s="361" t="str">
        <f t="shared" si="37"/>
        <v>8</v>
      </c>
      <c r="AG62" s="362">
        <f t="shared" si="17"/>
        <v>24</v>
      </c>
      <c r="AH62" s="366">
        <v>99.0</v>
      </c>
      <c r="AI62" s="360">
        <v>0.0</v>
      </c>
      <c r="AJ62" s="358">
        <f t="shared" si="18"/>
        <v>99</v>
      </c>
      <c r="AK62" s="361" t="str">
        <f t="shared" si="30"/>
        <v>10</v>
      </c>
      <c r="AL62" s="362">
        <f t="shared" si="20"/>
        <v>10</v>
      </c>
      <c r="AM62" s="366">
        <v>48.0</v>
      </c>
      <c r="AN62" s="360">
        <v>36.0</v>
      </c>
      <c r="AO62" s="358">
        <f t="shared" si="21"/>
        <v>84</v>
      </c>
      <c r="AP62" s="361" t="str">
        <f t="shared" si="22"/>
        <v>9</v>
      </c>
      <c r="AQ62" s="371">
        <f t="shared" si="23"/>
        <v>9</v>
      </c>
      <c r="AR62" s="372">
        <v>80.0</v>
      </c>
      <c r="AS62" s="345">
        <f t="shared" si="24"/>
        <v>177</v>
      </c>
      <c r="AT62" s="346">
        <f t="shared" si="25"/>
        <v>8.428571429</v>
      </c>
      <c r="AU62" s="347" t="str">
        <f t="shared" si="26"/>
        <v>PASS</v>
      </c>
      <c r="AV62" s="347" t="str">
        <f t="shared" si="27"/>
        <v>FCD</v>
      </c>
      <c r="AW62" s="348" t="str">
        <f t="shared" si="28"/>
        <v>FCD</v>
      </c>
    </row>
    <row r="63" ht="15.75" customHeight="1">
      <c r="A63" s="326">
        <v>59.0</v>
      </c>
      <c r="B63" s="349" t="s">
        <v>286</v>
      </c>
      <c r="C63" s="350" t="s">
        <v>82</v>
      </c>
      <c r="D63" s="373">
        <v>44.0</v>
      </c>
      <c r="E63" s="374">
        <v>23.0</v>
      </c>
      <c r="F63" s="358">
        <f t="shared" si="1"/>
        <v>67</v>
      </c>
      <c r="G63" s="345" t="str">
        <f t="shared" si="34"/>
        <v>7</v>
      </c>
      <c r="H63" s="333">
        <f t="shared" si="2"/>
        <v>28</v>
      </c>
      <c r="I63" s="373">
        <v>39.0</v>
      </c>
      <c r="J63" s="375">
        <v>24.0</v>
      </c>
      <c r="K63" s="358">
        <f t="shared" si="3"/>
        <v>63</v>
      </c>
      <c r="L63" s="361" t="str">
        <f t="shared" si="35"/>
        <v>7</v>
      </c>
      <c r="M63" s="333">
        <f t="shared" si="5"/>
        <v>28</v>
      </c>
      <c r="N63" s="359">
        <v>34.0</v>
      </c>
      <c r="O63" s="360">
        <v>35.0</v>
      </c>
      <c r="P63" s="358">
        <f t="shared" si="6"/>
        <v>69</v>
      </c>
      <c r="Q63" s="361" t="str">
        <f t="shared" si="36"/>
        <v>7</v>
      </c>
      <c r="R63" s="362">
        <f t="shared" si="8"/>
        <v>28</v>
      </c>
      <c r="S63" s="366">
        <v>39.0</v>
      </c>
      <c r="T63" s="360">
        <v>28.0</v>
      </c>
      <c r="U63" s="358">
        <f t="shared" si="9"/>
        <v>67</v>
      </c>
      <c r="V63" s="361" t="str">
        <f t="shared" si="10"/>
        <v>7</v>
      </c>
      <c r="W63" s="362">
        <f t="shared" si="11"/>
        <v>21</v>
      </c>
      <c r="X63" s="366">
        <v>46.0</v>
      </c>
      <c r="Y63" s="360">
        <v>34.0</v>
      </c>
      <c r="Z63" s="358">
        <f t="shared" si="12"/>
        <v>80</v>
      </c>
      <c r="AA63" s="361" t="str">
        <f t="shared" si="13"/>
        <v>9</v>
      </c>
      <c r="AB63" s="362">
        <f t="shared" si="14"/>
        <v>9</v>
      </c>
      <c r="AC63" s="366">
        <v>42.0</v>
      </c>
      <c r="AD63" s="360">
        <v>34.0</v>
      </c>
      <c r="AE63" s="358">
        <f t="shared" si="15"/>
        <v>76</v>
      </c>
      <c r="AF63" s="361" t="str">
        <f t="shared" si="37"/>
        <v>8</v>
      </c>
      <c r="AG63" s="362">
        <f t="shared" si="17"/>
        <v>24</v>
      </c>
      <c r="AH63" s="366">
        <v>90.0</v>
      </c>
      <c r="AI63" s="360">
        <v>0.0</v>
      </c>
      <c r="AJ63" s="358">
        <f t="shared" si="18"/>
        <v>90</v>
      </c>
      <c r="AK63" s="361" t="str">
        <f t="shared" si="30"/>
        <v>10</v>
      </c>
      <c r="AL63" s="362">
        <f t="shared" si="20"/>
        <v>10</v>
      </c>
      <c r="AM63" s="366">
        <v>43.0</v>
      </c>
      <c r="AN63" s="360">
        <v>45.0</v>
      </c>
      <c r="AO63" s="358">
        <f t="shared" si="21"/>
        <v>88</v>
      </c>
      <c r="AP63" s="361" t="str">
        <f t="shared" si="22"/>
        <v>9</v>
      </c>
      <c r="AQ63" s="371">
        <f t="shared" si="23"/>
        <v>9</v>
      </c>
      <c r="AR63" s="372">
        <v>90.0</v>
      </c>
      <c r="AS63" s="345">
        <f t="shared" si="24"/>
        <v>157</v>
      </c>
      <c r="AT63" s="346">
        <f t="shared" si="25"/>
        <v>7.476190476</v>
      </c>
      <c r="AU63" s="347" t="str">
        <f t="shared" si="26"/>
        <v>PASS</v>
      </c>
      <c r="AV63" s="347" t="str">
        <f t="shared" si="27"/>
        <v>FCD</v>
      </c>
      <c r="AW63" s="348" t="str">
        <f t="shared" si="28"/>
        <v>FCD</v>
      </c>
    </row>
    <row r="64" ht="15.75" customHeight="1">
      <c r="A64" s="326">
        <v>60.0</v>
      </c>
      <c r="B64" s="349" t="s">
        <v>287</v>
      </c>
      <c r="C64" s="350" t="s">
        <v>288</v>
      </c>
      <c r="D64" s="373">
        <v>36.0</v>
      </c>
      <c r="E64" s="376">
        <v>22.0</v>
      </c>
      <c r="F64" s="358">
        <f t="shared" si="1"/>
        <v>58</v>
      </c>
      <c r="G64" s="345" t="str">
        <f t="shared" si="34"/>
        <v>6</v>
      </c>
      <c r="H64" s="333">
        <f t="shared" si="2"/>
        <v>24</v>
      </c>
      <c r="I64" s="373">
        <v>40.0</v>
      </c>
      <c r="J64" s="375">
        <v>27.0</v>
      </c>
      <c r="K64" s="358">
        <f t="shared" si="3"/>
        <v>67</v>
      </c>
      <c r="L64" s="361" t="str">
        <f t="shared" si="35"/>
        <v>7</v>
      </c>
      <c r="M64" s="333">
        <f t="shared" si="5"/>
        <v>28</v>
      </c>
      <c r="N64" s="380">
        <v>21.0</v>
      </c>
      <c r="O64" s="381">
        <v>11.0</v>
      </c>
      <c r="P64" s="353">
        <f t="shared" si="6"/>
        <v>32</v>
      </c>
      <c r="Q64" s="369" t="str">
        <f t="shared" si="36"/>
        <v>0</v>
      </c>
      <c r="R64" s="370">
        <f t="shared" si="8"/>
        <v>0</v>
      </c>
      <c r="S64" s="366">
        <v>32.0</v>
      </c>
      <c r="T64" s="360">
        <v>25.0</v>
      </c>
      <c r="U64" s="358">
        <f t="shared" si="9"/>
        <v>57</v>
      </c>
      <c r="V64" s="361" t="str">
        <f t="shared" si="10"/>
        <v>6</v>
      </c>
      <c r="W64" s="362">
        <f t="shared" si="11"/>
        <v>18</v>
      </c>
      <c r="X64" s="366">
        <v>38.0</v>
      </c>
      <c r="Y64" s="360">
        <v>38.0</v>
      </c>
      <c r="Z64" s="358">
        <f t="shared" si="12"/>
        <v>76</v>
      </c>
      <c r="AA64" s="361" t="str">
        <f t="shared" si="13"/>
        <v>8</v>
      </c>
      <c r="AB64" s="362">
        <f t="shared" si="14"/>
        <v>8</v>
      </c>
      <c r="AC64" s="367">
        <v>37.0</v>
      </c>
      <c r="AD64" s="381">
        <v>12.0</v>
      </c>
      <c r="AE64" s="353">
        <f t="shared" si="15"/>
        <v>49</v>
      </c>
      <c r="AF64" s="354">
        <v>0.0</v>
      </c>
      <c r="AG64" s="370">
        <f t="shared" si="17"/>
        <v>0</v>
      </c>
      <c r="AH64" s="366">
        <v>98.0</v>
      </c>
      <c r="AI64" s="360">
        <v>0.0</v>
      </c>
      <c r="AJ64" s="358">
        <f t="shared" si="18"/>
        <v>98</v>
      </c>
      <c r="AK64" s="361" t="str">
        <f t="shared" si="30"/>
        <v>10</v>
      </c>
      <c r="AL64" s="362">
        <f t="shared" si="20"/>
        <v>10</v>
      </c>
      <c r="AM64" s="366">
        <v>43.0</v>
      </c>
      <c r="AN64" s="360">
        <v>45.0</v>
      </c>
      <c r="AO64" s="358">
        <f t="shared" si="21"/>
        <v>88</v>
      </c>
      <c r="AP64" s="361" t="str">
        <f t="shared" si="22"/>
        <v>9</v>
      </c>
      <c r="AQ64" s="371">
        <f t="shared" si="23"/>
        <v>9</v>
      </c>
      <c r="AR64" s="372">
        <v>86.0</v>
      </c>
      <c r="AS64" s="345">
        <f t="shared" si="24"/>
        <v>97</v>
      </c>
      <c r="AT64" s="346">
        <f t="shared" si="25"/>
        <v>4.619047619</v>
      </c>
      <c r="AU64" s="347" t="str">
        <f t="shared" si="26"/>
        <v>FAIL</v>
      </c>
      <c r="AV64" s="347" t="str">
        <f t="shared" si="27"/>
        <v>SC</v>
      </c>
      <c r="AW64" s="348" t="str">
        <f t="shared" si="28"/>
        <v>FAIL</v>
      </c>
    </row>
    <row r="65" ht="15.75" customHeight="1">
      <c r="A65" s="326">
        <v>61.0</v>
      </c>
      <c r="B65" s="349" t="s">
        <v>85</v>
      </c>
      <c r="C65" s="350" t="s">
        <v>86</v>
      </c>
      <c r="D65" s="373">
        <v>50.0</v>
      </c>
      <c r="E65" s="374">
        <v>44.0</v>
      </c>
      <c r="F65" s="358">
        <f t="shared" si="1"/>
        <v>94</v>
      </c>
      <c r="G65" s="345" t="str">
        <f t="shared" si="34"/>
        <v>10</v>
      </c>
      <c r="H65" s="333">
        <f t="shared" si="2"/>
        <v>40</v>
      </c>
      <c r="I65" s="373">
        <v>43.0</v>
      </c>
      <c r="J65" s="375">
        <v>30.0</v>
      </c>
      <c r="K65" s="358">
        <f t="shared" si="3"/>
        <v>73</v>
      </c>
      <c r="L65" s="361" t="str">
        <f t="shared" si="35"/>
        <v>8</v>
      </c>
      <c r="M65" s="333">
        <f t="shared" si="5"/>
        <v>32</v>
      </c>
      <c r="N65" s="359">
        <v>41.0</v>
      </c>
      <c r="O65" s="360">
        <v>26.0</v>
      </c>
      <c r="P65" s="358">
        <f t="shared" si="6"/>
        <v>67</v>
      </c>
      <c r="Q65" s="361" t="str">
        <f t="shared" si="36"/>
        <v>7</v>
      </c>
      <c r="R65" s="362">
        <f t="shared" si="8"/>
        <v>28</v>
      </c>
      <c r="S65" s="366">
        <v>38.0</v>
      </c>
      <c r="T65" s="360">
        <v>18.0</v>
      </c>
      <c r="U65" s="358">
        <f t="shared" si="9"/>
        <v>56</v>
      </c>
      <c r="V65" s="361" t="str">
        <f t="shared" si="10"/>
        <v>6</v>
      </c>
      <c r="W65" s="362">
        <f t="shared" si="11"/>
        <v>18</v>
      </c>
      <c r="X65" s="366">
        <v>42.0</v>
      </c>
      <c r="Y65" s="360">
        <v>47.0</v>
      </c>
      <c r="Z65" s="358">
        <f t="shared" si="12"/>
        <v>89</v>
      </c>
      <c r="AA65" s="361" t="str">
        <f t="shared" si="13"/>
        <v>9</v>
      </c>
      <c r="AB65" s="362">
        <f t="shared" si="14"/>
        <v>9</v>
      </c>
      <c r="AC65" s="366">
        <v>47.0</v>
      </c>
      <c r="AD65" s="360">
        <v>28.0</v>
      </c>
      <c r="AE65" s="358">
        <f t="shared" si="15"/>
        <v>75</v>
      </c>
      <c r="AF65" s="361" t="str">
        <f t="shared" ref="AF65:AF71" si="38">if(AE65&gt;=90,"10",if(AE65&gt;=80,"9",if(AE65&gt;=70,"8",if(AE65&gt;=60,"7",if(AE65&gt;=55,"6",if(AE65&gt;=50,"5",if(AE65&gt;=40,"4",if(AE65&lt;40,"0"))))))))</f>
        <v>8</v>
      </c>
      <c r="AG65" s="362">
        <f t="shared" si="17"/>
        <v>24</v>
      </c>
      <c r="AH65" s="366">
        <v>99.0</v>
      </c>
      <c r="AI65" s="360">
        <v>0.0</v>
      </c>
      <c r="AJ65" s="358">
        <f t="shared" si="18"/>
        <v>99</v>
      </c>
      <c r="AK65" s="361" t="str">
        <f t="shared" si="30"/>
        <v>10</v>
      </c>
      <c r="AL65" s="362">
        <f t="shared" si="20"/>
        <v>10</v>
      </c>
      <c r="AM65" s="366">
        <v>47.0</v>
      </c>
      <c r="AN65" s="360">
        <v>47.0</v>
      </c>
      <c r="AO65" s="358">
        <f t="shared" si="21"/>
        <v>94</v>
      </c>
      <c r="AP65" s="361" t="str">
        <f t="shared" si="22"/>
        <v>10</v>
      </c>
      <c r="AQ65" s="371">
        <f t="shared" si="23"/>
        <v>10</v>
      </c>
      <c r="AR65" s="372">
        <v>98.0</v>
      </c>
      <c r="AS65" s="345">
        <f t="shared" si="24"/>
        <v>171</v>
      </c>
      <c r="AT65" s="346">
        <f t="shared" si="25"/>
        <v>8.142857143</v>
      </c>
      <c r="AU65" s="347" t="str">
        <f t="shared" si="26"/>
        <v>PASS</v>
      </c>
      <c r="AV65" s="347" t="str">
        <f t="shared" si="27"/>
        <v>FCD</v>
      </c>
      <c r="AW65" s="348" t="str">
        <f t="shared" si="28"/>
        <v>FCD</v>
      </c>
    </row>
    <row r="66" ht="15.75" customHeight="1">
      <c r="A66" s="326">
        <v>62.0</v>
      </c>
      <c r="B66" s="349" t="s">
        <v>289</v>
      </c>
      <c r="C66" s="350" t="s">
        <v>290</v>
      </c>
      <c r="D66" s="373">
        <v>44.0</v>
      </c>
      <c r="E66" s="374">
        <v>24.0</v>
      </c>
      <c r="F66" s="358">
        <f t="shared" si="1"/>
        <v>68</v>
      </c>
      <c r="G66" s="345" t="str">
        <f t="shared" si="34"/>
        <v>7</v>
      </c>
      <c r="H66" s="333">
        <f t="shared" si="2"/>
        <v>28</v>
      </c>
      <c r="I66" s="373">
        <v>42.0</v>
      </c>
      <c r="J66" s="375">
        <v>35.0</v>
      </c>
      <c r="K66" s="358">
        <f t="shared" si="3"/>
        <v>77</v>
      </c>
      <c r="L66" s="361" t="str">
        <f t="shared" si="35"/>
        <v>8</v>
      </c>
      <c r="M66" s="333">
        <f t="shared" si="5"/>
        <v>32</v>
      </c>
      <c r="N66" s="359">
        <v>44.0</v>
      </c>
      <c r="O66" s="360">
        <v>25.0</v>
      </c>
      <c r="P66" s="358">
        <f t="shared" si="6"/>
        <v>69</v>
      </c>
      <c r="Q66" s="361" t="str">
        <f t="shared" si="36"/>
        <v>7</v>
      </c>
      <c r="R66" s="362">
        <f t="shared" si="8"/>
        <v>28</v>
      </c>
      <c r="S66" s="366">
        <v>41.0</v>
      </c>
      <c r="T66" s="360">
        <v>22.0</v>
      </c>
      <c r="U66" s="358">
        <f t="shared" si="9"/>
        <v>63</v>
      </c>
      <c r="V66" s="361" t="str">
        <f t="shared" si="10"/>
        <v>7</v>
      </c>
      <c r="W66" s="362">
        <f t="shared" si="11"/>
        <v>21</v>
      </c>
      <c r="X66" s="366">
        <v>44.0</v>
      </c>
      <c r="Y66" s="360">
        <v>46.0</v>
      </c>
      <c r="Z66" s="358">
        <f t="shared" si="12"/>
        <v>90</v>
      </c>
      <c r="AA66" s="361" t="str">
        <f t="shared" si="13"/>
        <v>10</v>
      </c>
      <c r="AB66" s="362">
        <f t="shared" si="14"/>
        <v>10</v>
      </c>
      <c r="AC66" s="366">
        <v>45.0</v>
      </c>
      <c r="AD66" s="360">
        <v>35.0</v>
      </c>
      <c r="AE66" s="358">
        <f t="shared" si="15"/>
        <v>80</v>
      </c>
      <c r="AF66" s="361" t="str">
        <f t="shared" si="38"/>
        <v>9</v>
      </c>
      <c r="AG66" s="362">
        <f t="shared" si="17"/>
        <v>27</v>
      </c>
      <c r="AH66" s="366">
        <v>85.0</v>
      </c>
      <c r="AI66" s="360">
        <v>0.0</v>
      </c>
      <c r="AJ66" s="358">
        <f t="shared" si="18"/>
        <v>85</v>
      </c>
      <c r="AK66" s="361" t="str">
        <f t="shared" si="30"/>
        <v>9</v>
      </c>
      <c r="AL66" s="362">
        <f t="shared" si="20"/>
        <v>9</v>
      </c>
      <c r="AM66" s="366">
        <v>46.0</v>
      </c>
      <c r="AN66" s="360">
        <v>46.0</v>
      </c>
      <c r="AO66" s="358">
        <f t="shared" si="21"/>
        <v>92</v>
      </c>
      <c r="AP66" s="361" t="str">
        <f t="shared" si="22"/>
        <v>10</v>
      </c>
      <c r="AQ66" s="371">
        <f t="shared" si="23"/>
        <v>10</v>
      </c>
      <c r="AR66" s="372">
        <v>98.0</v>
      </c>
      <c r="AS66" s="345">
        <f t="shared" si="24"/>
        <v>165</v>
      </c>
      <c r="AT66" s="346">
        <f t="shared" si="25"/>
        <v>7.857142857</v>
      </c>
      <c r="AU66" s="347" t="str">
        <f t="shared" si="26"/>
        <v>PASS</v>
      </c>
      <c r="AV66" s="347" t="str">
        <f t="shared" si="27"/>
        <v>FCD</v>
      </c>
      <c r="AW66" s="348" t="str">
        <f t="shared" si="28"/>
        <v>FCD</v>
      </c>
    </row>
    <row r="67" ht="15.75" customHeight="1">
      <c r="A67" s="326">
        <v>63.0</v>
      </c>
      <c r="B67" s="349" t="s">
        <v>486</v>
      </c>
      <c r="C67" s="404" t="s">
        <v>487</v>
      </c>
      <c r="D67" s="405">
        <v>39.0</v>
      </c>
      <c r="E67" s="406">
        <v>21.0</v>
      </c>
      <c r="F67" s="358">
        <f t="shared" si="1"/>
        <v>60</v>
      </c>
      <c r="G67" s="345" t="str">
        <f t="shared" si="34"/>
        <v>7</v>
      </c>
      <c r="H67" s="333">
        <f t="shared" si="2"/>
        <v>28</v>
      </c>
      <c r="I67" s="405">
        <v>41.0</v>
      </c>
      <c r="J67" s="407">
        <v>18.0</v>
      </c>
      <c r="K67" s="358">
        <f t="shared" si="3"/>
        <v>59</v>
      </c>
      <c r="L67" s="361" t="str">
        <f t="shared" si="35"/>
        <v>6</v>
      </c>
      <c r="M67" s="333">
        <f t="shared" si="5"/>
        <v>24</v>
      </c>
      <c r="N67" s="359">
        <v>37.0</v>
      </c>
      <c r="O67" s="408">
        <v>26.0</v>
      </c>
      <c r="P67" s="358">
        <f t="shared" si="6"/>
        <v>63</v>
      </c>
      <c r="Q67" s="361" t="str">
        <f t="shared" si="36"/>
        <v>7</v>
      </c>
      <c r="R67" s="362">
        <f t="shared" si="8"/>
        <v>28</v>
      </c>
      <c r="S67" s="409">
        <v>38.0</v>
      </c>
      <c r="T67" s="408">
        <v>18.0</v>
      </c>
      <c r="U67" s="358">
        <f t="shared" si="9"/>
        <v>56</v>
      </c>
      <c r="V67" s="361" t="str">
        <f t="shared" si="10"/>
        <v>6</v>
      </c>
      <c r="W67" s="362">
        <f t="shared" si="11"/>
        <v>18</v>
      </c>
      <c r="X67" s="409">
        <v>34.0</v>
      </c>
      <c r="Y67" s="408">
        <v>23.0</v>
      </c>
      <c r="Z67" s="358">
        <f t="shared" si="12"/>
        <v>57</v>
      </c>
      <c r="AA67" s="361" t="str">
        <f t="shared" si="13"/>
        <v>6</v>
      </c>
      <c r="AB67" s="362">
        <f t="shared" si="14"/>
        <v>6</v>
      </c>
      <c r="AC67" s="409">
        <v>40.0</v>
      </c>
      <c r="AD67" s="408">
        <v>29.0</v>
      </c>
      <c r="AE67" s="358">
        <f t="shared" si="15"/>
        <v>69</v>
      </c>
      <c r="AF67" s="361" t="str">
        <f t="shared" si="38"/>
        <v>7</v>
      </c>
      <c r="AG67" s="362">
        <f t="shared" si="17"/>
        <v>21</v>
      </c>
      <c r="AH67" s="409">
        <v>99.0</v>
      </c>
      <c r="AI67" s="360">
        <v>0.0</v>
      </c>
      <c r="AJ67" s="358">
        <f t="shared" si="18"/>
        <v>99</v>
      </c>
      <c r="AK67" s="361" t="str">
        <f t="shared" si="30"/>
        <v>10</v>
      </c>
      <c r="AL67" s="362">
        <f t="shared" si="20"/>
        <v>10</v>
      </c>
      <c r="AM67" s="366">
        <v>48.0</v>
      </c>
      <c r="AN67" s="408">
        <v>48.0</v>
      </c>
      <c r="AO67" s="358">
        <f t="shared" si="21"/>
        <v>96</v>
      </c>
      <c r="AP67" s="361" t="str">
        <f t="shared" si="22"/>
        <v>10</v>
      </c>
      <c r="AQ67" s="371">
        <f t="shared" si="23"/>
        <v>10</v>
      </c>
      <c r="AR67" s="410">
        <v>98.0</v>
      </c>
      <c r="AS67" s="345">
        <f t="shared" si="24"/>
        <v>145</v>
      </c>
      <c r="AT67" s="346">
        <f t="shared" si="25"/>
        <v>6.904761905</v>
      </c>
      <c r="AU67" s="347" t="str">
        <f t="shared" si="26"/>
        <v>PASS</v>
      </c>
      <c r="AV67" s="347" t="str">
        <f t="shared" si="27"/>
        <v>FCD</v>
      </c>
      <c r="AW67" s="348" t="str">
        <f t="shared" si="28"/>
        <v>FCD</v>
      </c>
    </row>
    <row r="68" ht="15.75" customHeight="1">
      <c r="A68" s="326">
        <v>64.0</v>
      </c>
      <c r="B68" s="327" t="s">
        <v>488</v>
      </c>
      <c r="C68" s="411" t="s">
        <v>489</v>
      </c>
      <c r="D68" s="408">
        <v>44.0</v>
      </c>
      <c r="E68" s="406">
        <v>30.0</v>
      </c>
      <c r="F68" s="358">
        <f t="shared" si="1"/>
        <v>74</v>
      </c>
      <c r="G68" s="345" t="str">
        <f t="shared" si="34"/>
        <v>8</v>
      </c>
      <c r="H68" s="333">
        <f t="shared" si="2"/>
        <v>32</v>
      </c>
      <c r="I68" s="373">
        <v>50.0</v>
      </c>
      <c r="J68" s="375">
        <v>26.0</v>
      </c>
      <c r="K68" s="358">
        <f t="shared" si="3"/>
        <v>76</v>
      </c>
      <c r="L68" s="361" t="str">
        <f t="shared" si="35"/>
        <v>8</v>
      </c>
      <c r="M68" s="333">
        <f t="shared" si="5"/>
        <v>32</v>
      </c>
      <c r="N68" s="359">
        <v>37.0</v>
      </c>
      <c r="O68" s="360">
        <v>29.0</v>
      </c>
      <c r="P68" s="358">
        <f t="shared" si="6"/>
        <v>66</v>
      </c>
      <c r="Q68" s="361" t="str">
        <f t="shared" si="36"/>
        <v>7</v>
      </c>
      <c r="R68" s="362">
        <f t="shared" si="8"/>
        <v>28</v>
      </c>
      <c r="S68" s="366">
        <v>43.0</v>
      </c>
      <c r="T68" s="360">
        <v>33.0</v>
      </c>
      <c r="U68" s="358">
        <f t="shared" si="9"/>
        <v>76</v>
      </c>
      <c r="V68" s="361" t="str">
        <f t="shared" si="10"/>
        <v>8</v>
      </c>
      <c r="W68" s="362">
        <f t="shared" si="11"/>
        <v>24</v>
      </c>
      <c r="X68" s="366">
        <v>46.0</v>
      </c>
      <c r="Y68" s="360">
        <v>32.0</v>
      </c>
      <c r="Z68" s="358">
        <f t="shared" si="12"/>
        <v>78</v>
      </c>
      <c r="AA68" s="361" t="str">
        <f t="shared" si="13"/>
        <v>8</v>
      </c>
      <c r="AB68" s="362">
        <f t="shared" si="14"/>
        <v>8</v>
      </c>
      <c r="AC68" s="366">
        <v>42.0</v>
      </c>
      <c r="AD68" s="360">
        <v>20.0</v>
      </c>
      <c r="AE68" s="358">
        <f t="shared" si="15"/>
        <v>62</v>
      </c>
      <c r="AF68" s="361" t="str">
        <f t="shared" si="38"/>
        <v>7</v>
      </c>
      <c r="AG68" s="362">
        <f t="shared" si="17"/>
        <v>21</v>
      </c>
      <c r="AH68" s="366">
        <v>100.0</v>
      </c>
      <c r="AI68" s="360">
        <v>0.0</v>
      </c>
      <c r="AJ68" s="358">
        <f t="shared" si="18"/>
        <v>100</v>
      </c>
      <c r="AK68" s="361" t="str">
        <f t="shared" si="30"/>
        <v>10</v>
      </c>
      <c r="AL68" s="362">
        <f t="shared" si="20"/>
        <v>10</v>
      </c>
      <c r="AM68" s="366">
        <v>48.0</v>
      </c>
      <c r="AN68" s="360">
        <v>49.0</v>
      </c>
      <c r="AO68" s="358">
        <f t="shared" si="21"/>
        <v>97</v>
      </c>
      <c r="AP68" s="361" t="str">
        <f t="shared" si="22"/>
        <v>10</v>
      </c>
      <c r="AQ68" s="371">
        <f t="shared" si="23"/>
        <v>10</v>
      </c>
      <c r="AR68" s="410">
        <v>90.0</v>
      </c>
      <c r="AS68" s="345">
        <f t="shared" si="24"/>
        <v>165</v>
      </c>
      <c r="AT68" s="346">
        <f t="shared" si="25"/>
        <v>7.857142857</v>
      </c>
      <c r="AU68" s="347" t="str">
        <f t="shared" si="26"/>
        <v>PASS</v>
      </c>
      <c r="AV68" s="347" t="str">
        <f t="shared" si="27"/>
        <v>FCD</v>
      </c>
      <c r="AW68" s="348" t="str">
        <f t="shared" si="28"/>
        <v>FCD</v>
      </c>
    </row>
    <row r="69" ht="15.75" customHeight="1">
      <c r="A69" s="326">
        <v>65.0</v>
      </c>
      <c r="B69" s="412" t="s">
        <v>490</v>
      </c>
      <c r="C69" s="413" t="s">
        <v>491</v>
      </c>
      <c r="D69" s="360">
        <v>44.0</v>
      </c>
      <c r="E69" s="374">
        <v>21.0</v>
      </c>
      <c r="F69" s="358">
        <f t="shared" si="1"/>
        <v>65</v>
      </c>
      <c r="G69" s="345" t="str">
        <f t="shared" si="34"/>
        <v>7</v>
      </c>
      <c r="H69" s="333">
        <f t="shared" si="2"/>
        <v>28</v>
      </c>
      <c r="I69" s="356">
        <v>42.0</v>
      </c>
      <c r="J69" s="399">
        <v>28.0</v>
      </c>
      <c r="K69" s="358">
        <f t="shared" si="3"/>
        <v>70</v>
      </c>
      <c r="L69" s="361" t="str">
        <f t="shared" si="35"/>
        <v>8</v>
      </c>
      <c r="M69" s="333">
        <f t="shared" si="5"/>
        <v>32</v>
      </c>
      <c r="N69" s="380">
        <v>37.0</v>
      </c>
      <c r="O69" s="381">
        <v>11.0</v>
      </c>
      <c r="P69" s="353">
        <f t="shared" si="6"/>
        <v>48</v>
      </c>
      <c r="Q69" s="354">
        <v>0.0</v>
      </c>
      <c r="R69" s="414">
        <v>0.0</v>
      </c>
      <c r="S69" s="402">
        <v>37.0</v>
      </c>
      <c r="T69" s="401">
        <v>18.0</v>
      </c>
      <c r="U69" s="358">
        <f t="shared" si="9"/>
        <v>55</v>
      </c>
      <c r="V69" s="361" t="str">
        <f t="shared" si="10"/>
        <v>6</v>
      </c>
      <c r="W69" s="362">
        <f t="shared" si="11"/>
        <v>18</v>
      </c>
      <c r="X69" s="402">
        <v>32.0</v>
      </c>
      <c r="Y69" s="360">
        <v>26.0</v>
      </c>
      <c r="Z69" s="358">
        <f t="shared" si="12"/>
        <v>58</v>
      </c>
      <c r="AA69" s="361" t="str">
        <f t="shared" si="13"/>
        <v>6</v>
      </c>
      <c r="AB69" s="362">
        <f t="shared" si="14"/>
        <v>6</v>
      </c>
      <c r="AC69" s="402">
        <v>40.0</v>
      </c>
      <c r="AD69" s="401">
        <v>28.0</v>
      </c>
      <c r="AE69" s="358">
        <f t="shared" si="15"/>
        <v>68</v>
      </c>
      <c r="AF69" s="361" t="str">
        <f t="shared" si="38"/>
        <v>7</v>
      </c>
      <c r="AG69" s="362">
        <f t="shared" si="17"/>
        <v>21</v>
      </c>
      <c r="AH69" s="402">
        <v>98.0</v>
      </c>
      <c r="AI69" s="360">
        <v>0.0</v>
      </c>
      <c r="AJ69" s="358">
        <f t="shared" si="18"/>
        <v>98</v>
      </c>
      <c r="AK69" s="361" t="str">
        <f t="shared" si="30"/>
        <v>10</v>
      </c>
      <c r="AL69" s="362">
        <f t="shared" si="20"/>
        <v>10</v>
      </c>
      <c r="AM69" s="402">
        <v>44.0</v>
      </c>
      <c r="AN69" s="401">
        <v>48.0</v>
      </c>
      <c r="AO69" s="358">
        <f t="shared" si="21"/>
        <v>92</v>
      </c>
      <c r="AP69" s="361" t="str">
        <f t="shared" si="22"/>
        <v>10</v>
      </c>
      <c r="AQ69" s="371">
        <f t="shared" si="23"/>
        <v>10</v>
      </c>
      <c r="AR69" s="415">
        <v>98.0</v>
      </c>
      <c r="AS69" s="345">
        <f t="shared" si="24"/>
        <v>125</v>
      </c>
      <c r="AT69" s="346">
        <f t="shared" si="25"/>
        <v>5.952380952</v>
      </c>
      <c r="AU69" s="347" t="str">
        <f t="shared" si="26"/>
        <v>FAIL</v>
      </c>
      <c r="AV69" s="347" t="str">
        <f t="shared" si="27"/>
        <v>SC</v>
      </c>
      <c r="AW69" s="348" t="str">
        <f t="shared" si="28"/>
        <v>FAIL</v>
      </c>
    </row>
    <row r="70" ht="15.75" customHeight="1">
      <c r="A70" s="326">
        <v>66.0</v>
      </c>
      <c r="B70" s="412" t="s">
        <v>492</v>
      </c>
      <c r="C70" s="411" t="s">
        <v>493</v>
      </c>
      <c r="D70" s="408">
        <v>34.0</v>
      </c>
      <c r="E70" s="416">
        <v>30.0</v>
      </c>
      <c r="F70" s="358">
        <f t="shared" si="1"/>
        <v>64</v>
      </c>
      <c r="G70" s="345" t="str">
        <f t="shared" si="34"/>
        <v>7</v>
      </c>
      <c r="H70" s="333">
        <f t="shared" si="2"/>
        <v>28</v>
      </c>
      <c r="I70" s="417">
        <v>42.0</v>
      </c>
      <c r="J70" s="417">
        <v>26.0</v>
      </c>
      <c r="K70" s="358">
        <f t="shared" si="3"/>
        <v>68</v>
      </c>
      <c r="L70" s="361" t="str">
        <f t="shared" si="35"/>
        <v>7</v>
      </c>
      <c r="M70" s="333">
        <f t="shared" si="5"/>
        <v>28</v>
      </c>
      <c r="N70" s="417">
        <v>38.0</v>
      </c>
      <c r="O70" s="417">
        <v>29.0</v>
      </c>
      <c r="P70" s="358">
        <f t="shared" si="6"/>
        <v>67</v>
      </c>
      <c r="Q70" s="361" t="str">
        <f t="shared" ref="Q70:Q71" si="39">if(P70&gt;=90,"10",if(P70&gt;=80,"9",if(P70&gt;=70,"8",if(P70&gt;=60,"7",if(P70&gt;=55,"6",if(P70&gt;=50,"5",if(P70&gt;=40,"4",if(P70&lt;40,"0"))))))))</f>
        <v>7</v>
      </c>
      <c r="R70" s="362">
        <f t="shared" ref="R70:R71" si="40">Q70*4</f>
        <v>28</v>
      </c>
      <c r="S70" s="417">
        <v>34.0</v>
      </c>
      <c r="T70" s="417">
        <v>25.0</v>
      </c>
      <c r="U70" s="358">
        <f t="shared" si="9"/>
        <v>59</v>
      </c>
      <c r="V70" s="361" t="str">
        <f t="shared" si="10"/>
        <v>6</v>
      </c>
      <c r="W70" s="362">
        <f t="shared" si="11"/>
        <v>18</v>
      </c>
      <c r="X70" s="417">
        <v>38.0</v>
      </c>
      <c r="Y70" s="416">
        <v>22.0</v>
      </c>
      <c r="Z70" s="358">
        <f t="shared" si="12"/>
        <v>60</v>
      </c>
      <c r="AA70" s="361" t="str">
        <f t="shared" si="13"/>
        <v>7</v>
      </c>
      <c r="AB70" s="362">
        <f t="shared" si="14"/>
        <v>7</v>
      </c>
      <c r="AC70" s="417">
        <v>40.0</v>
      </c>
      <c r="AD70" s="417">
        <v>32.0</v>
      </c>
      <c r="AE70" s="358">
        <f t="shared" si="15"/>
        <v>72</v>
      </c>
      <c r="AF70" s="361" t="str">
        <f t="shared" si="38"/>
        <v>8</v>
      </c>
      <c r="AG70" s="362">
        <f t="shared" si="17"/>
        <v>24</v>
      </c>
      <c r="AH70" s="417">
        <v>97.0</v>
      </c>
      <c r="AI70" s="416">
        <v>0.0</v>
      </c>
      <c r="AJ70" s="358">
        <f t="shared" si="18"/>
        <v>97</v>
      </c>
      <c r="AK70" s="361" t="str">
        <f t="shared" si="30"/>
        <v>10</v>
      </c>
      <c r="AL70" s="362">
        <f t="shared" si="20"/>
        <v>10</v>
      </c>
      <c r="AM70" s="417">
        <v>45.0</v>
      </c>
      <c r="AN70" s="417">
        <v>45.0</v>
      </c>
      <c r="AO70" s="358">
        <f t="shared" si="21"/>
        <v>90</v>
      </c>
      <c r="AP70" s="361" t="str">
        <f t="shared" si="22"/>
        <v>10</v>
      </c>
      <c r="AQ70" s="371">
        <f t="shared" si="23"/>
        <v>10</v>
      </c>
      <c r="AR70" s="418">
        <v>88.0</v>
      </c>
      <c r="AS70" s="345">
        <f t="shared" si="24"/>
        <v>153</v>
      </c>
      <c r="AT70" s="346">
        <f t="shared" si="25"/>
        <v>7.285714286</v>
      </c>
      <c r="AU70" s="347" t="str">
        <f t="shared" si="26"/>
        <v>PASS</v>
      </c>
      <c r="AV70" s="347" t="str">
        <f t="shared" si="27"/>
        <v>FCD</v>
      </c>
      <c r="AW70" s="348" t="str">
        <f t="shared" si="28"/>
        <v>FCD</v>
      </c>
    </row>
    <row r="71" ht="15.75" customHeight="1">
      <c r="A71" s="326">
        <v>67.0</v>
      </c>
      <c r="B71" s="412" t="s">
        <v>494</v>
      </c>
      <c r="C71" s="413" t="s">
        <v>495</v>
      </c>
      <c r="D71" s="360">
        <v>43.0</v>
      </c>
      <c r="E71" s="374">
        <v>34.0</v>
      </c>
      <c r="F71" s="358">
        <f t="shared" si="1"/>
        <v>77</v>
      </c>
      <c r="G71" s="345" t="str">
        <f t="shared" si="34"/>
        <v>8</v>
      </c>
      <c r="H71" s="333">
        <f t="shared" si="2"/>
        <v>32</v>
      </c>
      <c r="I71" s="356">
        <v>43.0</v>
      </c>
      <c r="J71" s="419">
        <v>26.0</v>
      </c>
      <c r="K71" s="358">
        <f t="shared" si="3"/>
        <v>69</v>
      </c>
      <c r="L71" s="361" t="str">
        <f t="shared" si="35"/>
        <v>7</v>
      </c>
      <c r="M71" s="333">
        <f t="shared" si="5"/>
        <v>28</v>
      </c>
      <c r="N71" s="400">
        <v>40.0</v>
      </c>
      <c r="O71" s="401">
        <v>19.0</v>
      </c>
      <c r="P71" s="358">
        <f t="shared" si="6"/>
        <v>59</v>
      </c>
      <c r="Q71" s="361" t="str">
        <f t="shared" si="39"/>
        <v>6</v>
      </c>
      <c r="R71" s="362">
        <f t="shared" si="40"/>
        <v>24</v>
      </c>
      <c r="S71" s="402">
        <v>38.0</v>
      </c>
      <c r="T71" s="401">
        <v>24.0</v>
      </c>
      <c r="U71" s="358">
        <f t="shared" si="9"/>
        <v>62</v>
      </c>
      <c r="V71" s="361" t="str">
        <f t="shared" si="10"/>
        <v>7</v>
      </c>
      <c r="W71" s="362">
        <f t="shared" si="11"/>
        <v>21</v>
      </c>
      <c r="X71" s="402">
        <v>35.0</v>
      </c>
      <c r="Y71" s="401">
        <v>24.0</v>
      </c>
      <c r="Z71" s="358">
        <f t="shared" si="12"/>
        <v>59</v>
      </c>
      <c r="AA71" s="361" t="str">
        <f t="shared" si="13"/>
        <v>6</v>
      </c>
      <c r="AB71" s="362">
        <f t="shared" si="14"/>
        <v>6</v>
      </c>
      <c r="AC71" s="402">
        <v>39.0</v>
      </c>
      <c r="AD71" s="401">
        <v>34.0</v>
      </c>
      <c r="AE71" s="358">
        <f t="shared" si="15"/>
        <v>73</v>
      </c>
      <c r="AF71" s="361" t="str">
        <f t="shared" si="38"/>
        <v>8</v>
      </c>
      <c r="AG71" s="362">
        <f t="shared" si="17"/>
        <v>24</v>
      </c>
      <c r="AH71" s="402">
        <v>99.0</v>
      </c>
      <c r="AI71" s="378">
        <v>0.0</v>
      </c>
      <c r="AJ71" s="358">
        <f t="shared" si="18"/>
        <v>99</v>
      </c>
      <c r="AK71" s="361" t="str">
        <f t="shared" si="30"/>
        <v>10</v>
      </c>
      <c r="AL71" s="362">
        <f t="shared" si="20"/>
        <v>10</v>
      </c>
      <c r="AM71" s="402">
        <v>48.0</v>
      </c>
      <c r="AN71" s="401">
        <v>48.0</v>
      </c>
      <c r="AO71" s="358">
        <f t="shared" si="21"/>
        <v>96</v>
      </c>
      <c r="AP71" s="361" t="str">
        <f t="shared" si="22"/>
        <v>10</v>
      </c>
      <c r="AQ71" s="371">
        <f t="shared" si="23"/>
        <v>10</v>
      </c>
      <c r="AR71" s="415">
        <v>96.0</v>
      </c>
      <c r="AS71" s="345">
        <f t="shared" si="24"/>
        <v>155</v>
      </c>
      <c r="AT71" s="346">
        <f t="shared" si="25"/>
        <v>7.380952381</v>
      </c>
      <c r="AU71" s="347" t="str">
        <f t="shared" si="26"/>
        <v>PASS</v>
      </c>
      <c r="AV71" s="347" t="str">
        <f t="shared" si="27"/>
        <v>FCD</v>
      </c>
      <c r="AW71" s="348" t="str">
        <f t="shared" si="28"/>
        <v>FCD</v>
      </c>
    </row>
    <row r="72" ht="15.75" customHeight="1">
      <c r="A72" s="72"/>
      <c r="B72" s="72"/>
      <c r="C72" s="420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421"/>
    </row>
    <row r="73" ht="15.75" customHeight="1">
      <c r="A73" s="72"/>
      <c r="B73" s="422"/>
      <c r="C73" s="423" t="s">
        <v>496</v>
      </c>
      <c r="D73" s="424" t="s">
        <v>497</v>
      </c>
      <c r="E73" s="425"/>
      <c r="F73" s="425"/>
      <c r="G73" s="425"/>
      <c r="H73" s="426"/>
      <c r="I73" s="427" t="s">
        <v>498</v>
      </c>
      <c r="J73" s="425"/>
      <c r="K73" s="425"/>
      <c r="L73" s="425"/>
      <c r="M73" s="426"/>
      <c r="N73" s="427" t="s">
        <v>499</v>
      </c>
      <c r="O73" s="425"/>
      <c r="P73" s="425"/>
      <c r="Q73" s="425"/>
      <c r="R73" s="426"/>
      <c r="S73" s="427" t="s">
        <v>500</v>
      </c>
      <c r="T73" s="425"/>
      <c r="U73" s="425"/>
      <c r="V73" s="425"/>
      <c r="W73" s="426"/>
      <c r="X73" s="427" t="s">
        <v>501</v>
      </c>
      <c r="Y73" s="425"/>
      <c r="Z73" s="425"/>
      <c r="AA73" s="425"/>
      <c r="AB73" s="426"/>
      <c r="AC73" s="427" t="s">
        <v>502</v>
      </c>
      <c r="AD73" s="425"/>
      <c r="AE73" s="425"/>
      <c r="AF73" s="425"/>
      <c r="AG73" s="426"/>
      <c r="AH73" s="427" t="s">
        <v>503</v>
      </c>
      <c r="AI73" s="425"/>
      <c r="AJ73" s="425"/>
      <c r="AK73" s="425"/>
      <c r="AL73" s="426"/>
      <c r="AM73" s="427" t="s">
        <v>503</v>
      </c>
      <c r="AN73" s="425"/>
      <c r="AO73" s="425"/>
      <c r="AP73" s="425"/>
      <c r="AQ73" s="426"/>
      <c r="AR73" s="72"/>
      <c r="AS73" s="72"/>
      <c r="AT73" s="72"/>
      <c r="AU73" s="72"/>
      <c r="AV73" s="72"/>
      <c r="AW73" s="421"/>
    </row>
    <row r="74" ht="15.75" customHeight="1">
      <c r="A74" s="191"/>
      <c r="B74" s="78" t="s">
        <v>197</v>
      </c>
      <c r="C74" s="12"/>
      <c r="D74" s="428">
        <f>(D75/(D78-D77)*100)</f>
        <v>95.52238806</v>
      </c>
      <c r="E74" s="2"/>
      <c r="F74" s="2"/>
      <c r="G74" s="2"/>
      <c r="H74" s="12"/>
      <c r="I74" s="429">
        <f>(I75/(I78-I77)*100)</f>
        <v>97.01492537</v>
      </c>
      <c r="J74" s="2"/>
      <c r="K74" s="2"/>
      <c r="L74" s="2"/>
      <c r="M74" s="12"/>
      <c r="N74" s="429">
        <f>(N75/(N78-N77)*100)</f>
        <v>92.53731343</v>
      </c>
      <c r="O74" s="2"/>
      <c r="P74" s="2"/>
      <c r="Q74" s="2"/>
      <c r="R74" s="12"/>
      <c r="S74" s="429">
        <f>(S75/(S78-S77)*100)</f>
        <v>98.50746269</v>
      </c>
      <c r="T74" s="2"/>
      <c r="U74" s="2"/>
      <c r="V74" s="2"/>
      <c r="W74" s="12"/>
      <c r="X74" s="429">
        <f>(X75/(X78-X77)*100)</f>
        <v>98.50746269</v>
      </c>
      <c r="Y74" s="2"/>
      <c r="Z74" s="2"/>
      <c r="AA74" s="2"/>
      <c r="AB74" s="12"/>
      <c r="AC74" s="429">
        <f>(AC75/(AC78-AC77)*100)</f>
        <v>94.02985075</v>
      </c>
      <c r="AD74" s="2"/>
      <c r="AE74" s="2"/>
      <c r="AF74" s="2"/>
      <c r="AG74" s="12"/>
      <c r="AH74" s="429">
        <f>(AH75/(AH78-AH77)*100)</f>
        <v>100</v>
      </c>
      <c r="AI74" s="2"/>
      <c r="AJ74" s="2"/>
      <c r="AK74" s="2"/>
      <c r="AL74" s="12"/>
      <c r="AM74" s="429">
        <f>(AM75/(AM78-AM77)*100)</f>
        <v>100</v>
      </c>
      <c r="AN74" s="2"/>
      <c r="AO74" s="2"/>
      <c r="AP74" s="2"/>
      <c r="AQ74" s="12"/>
      <c r="AR74" s="72"/>
      <c r="AS74" s="72"/>
      <c r="AT74" s="72"/>
      <c r="AU74" s="72"/>
      <c r="AV74" s="72"/>
      <c r="AW74" s="421"/>
    </row>
    <row r="75" ht="15.75" customHeight="1">
      <c r="A75" s="191"/>
      <c r="B75" s="78" t="s">
        <v>198</v>
      </c>
      <c r="C75" s="12"/>
      <c r="D75" s="78">
        <f>countif(E5:E71,"&gt;=18")</f>
        <v>64</v>
      </c>
      <c r="E75" s="2"/>
      <c r="F75" s="2"/>
      <c r="G75" s="2"/>
      <c r="H75" s="12"/>
      <c r="I75" s="78">
        <f>countif(J5:J71,"&gt;=18")</f>
        <v>65</v>
      </c>
      <c r="J75" s="2"/>
      <c r="K75" s="2"/>
      <c r="L75" s="2"/>
      <c r="M75" s="12"/>
      <c r="N75" s="78">
        <f>countif(O5:O71,"&gt;=18")</f>
        <v>62</v>
      </c>
      <c r="O75" s="2"/>
      <c r="P75" s="2"/>
      <c r="Q75" s="2"/>
      <c r="R75" s="12"/>
      <c r="S75" s="78">
        <f>countif(T5:T71,"&gt;=18")</f>
        <v>66</v>
      </c>
      <c r="T75" s="2"/>
      <c r="U75" s="2"/>
      <c r="V75" s="2"/>
      <c r="W75" s="12"/>
      <c r="X75" s="78">
        <f>countif(Y5:Y71,"&gt;=18")</f>
        <v>66</v>
      </c>
      <c r="Y75" s="2"/>
      <c r="Z75" s="2"/>
      <c r="AA75" s="2"/>
      <c r="AB75" s="12"/>
      <c r="AC75" s="78">
        <f>countif(AD5:AD71,"&gt;=18")</f>
        <v>63</v>
      </c>
      <c r="AD75" s="2"/>
      <c r="AE75" s="2"/>
      <c r="AF75" s="2"/>
      <c r="AG75" s="12"/>
      <c r="AH75" s="78">
        <f>countif(AJ5:AJ71,"&gt;=18")</f>
        <v>67</v>
      </c>
      <c r="AI75" s="2"/>
      <c r="AJ75" s="2"/>
      <c r="AK75" s="2"/>
      <c r="AL75" s="12"/>
      <c r="AM75" s="78">
        <f>countif(AN5:AN71,"&gt;=18")</f>
        <v>67</v>
      </c>
      <c r="AN75" s="2"/>
      <c r="AO75" s="2"/>
      <c r="AP75" s="2"/>
      <c r="AQ75" s="12"/>
      <c r="AR75" s="72"/>
      <c r="AS75" s="72"/>
      <c r="AT75" s="72"/>
      <c r="AU75" s="72"/>
      <c r="AV75" s="72"/>
      <c r="AW75" s="421"/>
    </row>
    <row r="76" ht="15.75" customHeight="1">
      <c r="A76" s="191"/>
      <c r="B76" s="78" t="s">
        <v>199</v>
      </c>
      <c r="C76" s="12"/>
      <c r="D76" s="78">
        <f>countif(E5:E71,"&lt;18")</f>
        <v>3</v>
      </c>
      <c r="E76" s="2"/>
      <c r="F76" s="2"/>
      <c r="G76" s="2"/>
      <c r="H76" s="79"/>
      <c r="I76" s="78">
        <f>countif(J5:J71,"&lt;18")</f>
        <v>2</v>
      </c>
      <c r="J76" s="2"/>
      <c r="K76" s="2"/>
      <c r="L76" s="2"/>
      <c r="M76" s="79"/>
      <c r="N76" s="78">
        <f>countif(O5:O71,"&lt;18")</f>
        <v>5</v>
      </c>
      <c r="O76" s="2"/>
      <c r="P76" s="2"/>
      <c r="Q76" s="2"/>
      <c r="R76" s="79"/>
      <c r="S76" s="78">
        <f>countif(T5:T71,"&lt;18")</f>
        <v>1</v>
      </c>
      <c r="T76" s="2"/>
      <c r="U76" s="2"/>
      <c r="V76" s="2"/>
      <c r="W76" s="79"/>
      <c r="X76" s="78">
        <f>countif(Y5:Y71,"&lt;18")</f>
        <v>1</v>
      </c>
      <c r="Y76" s="2"/>
      <c r="Z76" s="2"/>
      <c r="AA76" s="2"/>
      <c r="AB76" s="79"/>
      <c r="AC76" s="78">
        <f>countif(AD5:AD71,"&lt;18")</f>
        <v>4</v>
      </c>
      <c r="AD76" s="2"/>
      <c r="AE76" s="2"/>
      <c r="AF76" s="2"/>
      <c r="AG76" s="79"/>
      <c r="AH76" s="78">
        <f>countif(AJ5:AJ71,"&lt;18")</f>
        <v>0</v>
      </c>
      <c r="AI76" s="2"/>
      <c r="AJ76" s="2"/>
      <c r="AK76" s="2"/>
      <c r="AL76" s="79"/>
      <c r="AM76" s="78">
        <f>countif(AN5:AN71,"&lt;18")</f>
        <v>0</v>
      </c>
      <c r="AN76" s="2"/>
      <c r="AO76" s="2"/>
      <c r="AP76" s="2"/>
      <c r="AQ76" s="79"/>
      <c r="AR76" s="72"/>
      <c r="AS76" s="72"/>
      <c r="AT76" s="72"/>
      <c r="AU76" s="72"/>
      <c r="AV76" s="72"/>
      <c r="AW76" s="421"/>
    </row>
    <row r="77" ht="15.75" customHeight="1">
      <c r="A77" s="191"/>
      <c r="B77" s="89" t="s">
        <v>200</v>
      </c>
      <c r="C77" s="12"/>
      <c r="D77" s="83">
        <f>COUNTIF(E5:E71,"AB")</f>
        <v>0</v>
      </c>
      <c r="E77" s="2"/>
      <c r="F77" s="2"/>
      <c r="G77" s="2"/>
      <c r="H77" s="12"/>
      <c r="I77" s="83">
        <f>COUNTIF(J5:J71,"AB")</f>
        <v>0</v>
      </c>
      <c r="J77" s="2"/>
      <c r="K77" s="2"/>
      <c r="L77" s="2"/>
      <c r="M77" s="12"/>
      <c r="N77" s="83">
        <f>COUNTIF(O5:O71,"AB")</f>
        <v>0</v>
      </c>
      <c r="O77" s="2"/>
      <c r="P77" s="2"/>
      <c r="Q77" s="2"/>
      <c r="R77" s="12"/>
      <c r="S77" s="83">
        <f>COUNTIF(T5:T71,"AB")</f>
        <v>0</v>
      </c>
      <c r="T77" s="2"/>
      <c r="U77" s="2"/>
      <c r="V77" s="2"/>
      <c r="W77" s="12"/>
      <c r="X77" s="83">
        <f>COUNTIF(Y5:Y71,"AB")</f>
        <v>0</v>
      </c>
      <c r="Y77" s="2"/>
      <c r="Z77" s="2"/>
      <c r="AA77" s="2"/>
      <c r="AB77" s="12"/>
      <c r="AC77" s="83">
        <f>COUNTIF(AD5:AD71,"AB")</f>
        <v>0</v>
      </c>
      <c r="AD77" s="2"/>
      <c r="AE77" s="2"/>
      <c r="AF77" s="2"/>
      <c r="AG77" s="12"/>
      <c r="AH77" s="83">
        <f>COUNTIF(AJ5:AJ71,"AB")</f>
        <v>0</v>
      </c>
      <c r="AI77" s="2"/>
      <c r="AJ77" s="2"/>
      <c r="AK77" s="2"/>
      <c r="AL77" s="12"/>
      <c r="AM77" s="83">
        <f>COUNTIF(AN5:AN71,"AB")</f>
        <v>0</v>
      </c>
      <c r="AN77" s="2"/>
      <c r="AO77" s="2"/>
      <c r="AP77" s="2"/>
      <c r="AQ77" s="12"/>
      <c r="AR77" s="72"/>
      <c r="AS77" s="72"/>
      <c r="AT77" s="72"/>
      <c r="AU77" s="72"/>
      <c r="AV77" s="72"/>
      <c r="AW77" s="421"/>
    </row>
    <row r="78" ht="15.75" customHeight="1">
      <c r="A78" s="191"/>
      <c r="B78" s="89" t="s">
        <v>201</v>
      </c>
      <c r="C78" s="12"/>
      <c r="D78" s="83">
        <f>D75+D76+D77</f>
        <v>67</v>
      </c>
      <c r="E78" s="2"/>
      <c r="F78" s="2"/>
      <c r="G78" s="2"/>
      <c r="H78" s="12"/>
      <c r="I78" s="83">
        <f>I75+I76+I77</f>
        <v>67</v>
      </c>
      <c r="J78" s="2"/>
      <c r="K78" s="2"/>
      <c r="L78" s="2"/>
      <c r="M78" s="12"/>
      <c r="N78" s="83">
        <f>N75+N76+N77</f>
        <v>67</v>
      </c>
      <c r="O78" s="2"/>
      <c r="P78" s="2"/>
      <c r="Q78" s="2"/>
      <c r="R78" s="12"/>
      <c r="S78" s="83">
        <f>S75+S76+S77</f>
        <v>67</v>
      </c>
      <c r="T78" s="2"/>
      <c r="U78" s="2"/>
      <c r="V78" s="2"/>
      <c r="W78" s="12"/>
      <c r="X78" s="83">
        <f>X75+X76+X77</f>
        <v>67</v>
      </c>
      <c r="Y78" s="2"/>
      <c r="Z78" s="2"/>
      <c r="AA78" s="2"/>
      <c r="AB78" s="12"/>
      <c r="AC78" s="83">
        <f>AC75+AC76+AC77</f>
        <v>67</v>
      </c>
      <c r="AD78" s="2"/>
      <c r="AE78" s="2"/>
      <c r="AF78" s="2"/>
      <c r="AG78" s="12"/>
      <c r="AH78" s="83">
        <f>AH75+AH76+AH77</f>
        <v>67</v>
      </c>
      <c r="AI78" s="2"/>
      <c r="AJ78" s="2"/>
      <c r="AK78" s="2"/>
      <c r="AL78" s="12"/>
      <c r="AM78" s="83">
        <f>AM75+AM76+AM77</f>
        <v>67</v>
      </c>
      <c r="AN78" s="2"/>
      <c r="AO78" s="2"/>
      <c r="AP78" s="2"/>
      <c r="AQ78" s="12"/>
      <c r="AR78" s="72"/>
      <c r="AS78" s="72"/>
      <c r="AT78" s="72"/>
      <c r="AU78" s="72"/>
      <c r="AV78" s="72"/>
      <c r="AW78" s="421"/>
    </row>
    <row r="79" ht="15.75" customHeight="1">
      <c r="A79" s="72"/>
      <c r="B79" s="258"/>
      <c r="C79" s="430"/>
      <c r="D79" s="258"/>
      <c r="E79" s="258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421"/>
    </row>
    <row r="80" ht="15.75" customHeight="1">
      <c r="A80" s="191"/>
      <c r="B80" s="65" t="s">
        <v>203</v>
      </c>
      <c r="C80" s="431">
        <f>COUNTIF(AW5:AW71,"FCD")</f>
        <v>56</v>
      </c>
      <c r="D80" s="2"/>
      <c r="E80" s="1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421"/>
    </row>
    <row r="81" ht="15.75" customHeight="1">
      <c r="A81" s="191"/>
      <c r="B81" s="65" t="s">
        <v>204</v>
      </c>
      <c r="C81" s="431">
        <f>COUNTIF(AW5:AW71,"FC")</f>
        <v>4</v>
      </c>
      <c r="D81" s="2"/>
      <c r="E81" s="1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421"/>
    </row>
    <row r="82" ht="15.75" customHeight="1">
      <c r="A82" s="191"/>
      <c r="B82" s="65" t="s">
        <v>205</v>
      </c>
      <c r="C82" s="431">
        <f>COUNTIF(AW5:AW71,"SC")</f>
        <v>0</v>
      </c>
      <c r="D82" s="2"/>
      <c r="E82" s="1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421"/>
    </row>
    <row r="83" ht="15.75" customHeight="1">
      <c r="A83" s="191"/>
      <c r="B83" s="65" t="s">
        <v>206</v>
      </c>
      <c r="C83" s="431">
        <f>COUNTIF(AW5:AW71,"FAIL")</f>
        <v>7</v>
      </c>
      <c r="D83" s="2"/>
      <c r="E83" s="1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421"/>
    </row>
    <row r="84" ht="15.75" customHeight="1">
      <c r="A84" s="191"/>
      <c r="B84" s="65" t="s">
        <v>207</v>
      </c>
      <c r="C84" s="431">
        <f>C80+C81+C82+C83</f>
        <v>67</v>
      </c>
      <c r="D84" s="2"/>
      <c r="E84" s="1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421"/>
    </row>
    <row r="85" ht="15.75" customHeight="1">
      <c r="A85" s="191"/>
      <c r="B85" s="65" t="s">
        <v>449</v>
      </c>
      <c r="C85" s="432">
        <f>((C80+C81+C82)/C84)*100</f>
        <v>89.55223881</v>
      </c>
      <c r="D85" s="2"/>
      <c r="E85" s="1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421"/>
    </row>
    <row r="86" ht="15.75" customHeight="1">
      <c r="A86" s="72"/>
      <c r="B86" s="72"/>
      <c r="C86" s="420"/>
      <c r="D86" s="72"/>
      <c r="E86" s="72"/>
      <c r="F86" s="72"/>
      <c r="G86" s="72"/>
      <c r="H86" s="260" t="s">
        <v>209</v>
      </c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261" t="s">
        <v>210</v>
      </c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421"/>
    </row>
    <row r="87" ht="15.75" customHeight="1">
      <c r="C87" s="433"/>
      <c r="AW87" s="434"/>
    </row>
    <row r="88" ht="15.75" customHeight="1">
      <c r="C88" s="433"/>
      <c r="AW88" s="434"/>
    </row>
    <row r="89" ht="15.75" customHeight="1">
      <c r="C89" s="433"/>
      <c r="AW89" s="434"/>
    </row>
    <row r="90" ht="15.75" customHeight="1">
      <c r="C90" s="433"/>
      <c r="AW90" s="434"/>
    </row>
    <row r="91" ht="15.75" customHeight="1">
      <c r="C91" s="433"/>
      <c r="AW91" s="434"/>
    </row>
    <row r="92" ht="15.75" customHeight="1">
      <c r="C92" s="433"/>
      <c r="AW92" s="434"/>
    </row>
    <row r="93" ht="15.75" customHeight="1">
      <c r="C93" s="433"/>
      <c r="AW93" s="434"/>
    </row>
    <row r="94" ht="15.75" customHeight="1">
      <c r="C94" s="433"/>
      <c r="AW94" s="434"/>
    </row>
    <row r="95" ht="15.75" customHeight="1">
      <c r="C95" s="433"/>
      <c r="AW95" s="434"/>
    </row>
    <row r="96" ht="15.75" customHeight="1">
      <c r="C96" s="433"/>
      <c r="AW96" s="434"/>
    </row>
    <row r="97" ht="15.75" customHeight="1">
      <c r="C97" s="433"/>
      <c r="AW97" s="434"/>
    </row>
    <row r="98" ht="15.75" customHeight="1">
      <c r="C98" s="433"/>
      <c r="AW98" s="434"/>
    </row>
    <row r="99" ht="15.75" customHeight="1">
      <c r="C99" s="433"/>
      <c r="AW99" s="434"/>
    </row>
    <row r="100" ht="15.75" customHeight="1">
      <c r="C100" s="433"/>
      <c r="AW100" s="434"/>
    </row>
    <row r="101" ht="15.75" customHeight="1">
      <c r="C101" s="433"/>
      <c r="AW101" s="434"/>
    </row>
    <row r="102" ht="15.75" customHeight="1">
      <c r="C102" s="433"/>
      <c r="AW102" s="434"/>
    </row>
    <row r="103" ht="15.75" customHeight="1">
      <c r="C103" s="433"/>
      <c r="AW103" s="434"/>
    </row>
    <row r="104" ht="15.75" customHeight="1">
      <c r="C104" s="433"/>
      <c r="AW104" s="434"/>
    </row>
    <row r="105" ht="15.75" customHeight="1">
      <c r="C105" s="433"/>
      <c r="AW105" s="434"/>
    </row>
    <row r="106" ht="15.75" customHeight="1">
      <c r="C106" s="433"/>
      <c r="AW106" s="434"/>
    </row>
    <row r="107" ht="15.75" customHeight="1">
      <c r="C107" s="433"/>
      <c r="AW107" s="434"/>
    </row>
    <row r="108" ht="15.75" customHeight="1">
      <c r="C108" s="433"/>
      <c r="AW108" s="434"/>
    </row>
    <row r="109" ht="15.75" customHeight="1">
      <c r="C109" s="433"/>
      <c r="AW109" s="434"/>
    </row>
    <row r="110" ht="15.75" customHeight="1">
      <c r="C110" s="433"/>
      <c r="AW110" s="434"/>
    </row>
    <row r="111" ht="15.75" customHeight="1">
      <c r="C111" s="433"/>
      <c r="AW111" s="434"/>
    </row>
    <row r="112" ht="15.75" customHeight="1">
      <c r="C112" s="433"/>
      <c r="AW112" s="434"/>
    </row>
    <row r="113" ht="15.75" customHeight="1">
      <c r="C113" s="433"/>
      <c r="AW113" s="434"/>
    </row>
    <row r="114" ht="15.75" customHeight="1">
      <c r="C114" s="433"/>
      <c r="AW114" s="434"/>
    </row>
    <row r="115" ht="15.75" customHeight="1">
      <c r="C115" s="433"/>
      <c r="AW115" s="434"/>
    </row>
    <row r="116" ht="15.75" customHeight="1">
      <c r="C116" s="433"/>
      <c r="AW116" s="434"/>
    </row>
    <row r="117" ht="15.75" customHeight="1">
      <c r="C117" s="433"/>
      <c r="AW117" s="434"/>
    </row>
    <row r="118" ht="15.75" customHeight="1">
      <c r="C118" s="433"/>
      <c r="AW118" s="434"/>
    </row>
    <row r="119" ht="15.75" customHeight="1">
      <c r="C119" s="433"/>
      <c r="AW119" s="434"/>
    </row>
    <row r="120" ht="15.75" customHeight="1">
      <c r="C120" s="433"/>
      <c r="AW120" s="434"/>
    </row>
    <row r="121" ht="15.75" customHeight="1">
      <c r="C121" s="433"/>
      <c r="AW121" s="434"/>
    </row>
    <row r="122" ht="15.75" customHeight="1">
      <c r="C122" s="433"/>
      <c r="AW122" s="434"/>
    </row>
    <row r="123" ht="15.75" customHeight="1">
      <c r="C123" s="433"/>
      <c r="AW123" s="434"/>
    </row>
    <row r="124" ht="15.75" customHeight="1">
      <c r="C124" s="433"/>
      <c r="AW124" s="434"/>
    </row>
    <row r="125" ht="15.75" customHeight="1">
      <c r="C125" s="433"/>
      <c r="AW125" s="434"/>
    </row>
    <row r="126" ht="15.75" customHeight="1">
      <c r="C126" s="433"/>
      <c r="AW126" s="434"/>
    </row>
    <row r="127" ht="15.75" customHeight="1">
      <c r="C127" s="433"/>
      <c r="AW127" s="434"/>
    </row>
    <row r="128" ht="15.75" customHeight="1">
      <c r="C128" s="433"/>
      <c r="AW128" s="434"/>
    </row>
    <row r="129" ht="15.75" customHeight="1">
      <c r="C129" s="433"/>
      <c r="AW129" s="434"/>
    </row>
    <row r="130" ht="15.75" customHeight="1">
      <c r="C130" s="433"/>
      <c r="AW130" s="434"/>
    </row>
    <row r="131" ht="15.75" customHeight="1">
      <c r="C131" s="433"/>
      <c r="AW131" s="434"/>
    </row>
    <row r="132" ht="15.75" customHeight="1">
      <c r="C132" s="433"/>
      <c r="AW132" s="434"/>
    </row>
    <row r="133" ht="15.75" customHeight="1">
      <c r="C133" s="433"/>
      <c r="AW133" s="434"/>
    </row>
    <row r="134" ht="15.75" customHeight="1">
      <c r="C134" s="433"/>
      <c r="AW134" s="434"/>
    </row>
    <row r="135" ht="15.75" customHeight="1">
      <c r="C135" s="433"/>
      <c r="AW135" s="434"/>
    </row>
    <row r="136" ht="15.75" customHeight="1">
      <c r="C136" s="433"/>
      <c r="AW136" s="434"/>
    </row>
    <row r="137" ht="15.75" customHeight="1">
      <c r="C137" s="433"/>
      <c r="AW137" s="434"/>
    </row>
    <row r="138" ht="15.75" customHeight="1">
      <c r="C138" s="433"/>
      <c r="AW138" s="434"/>
    </row>
    <row r="139" ht="15.75" customHeight="1">
      <c r="C139" s="433"/>
      <c r="AW139" s="434"/>
    </row>
    <row r="140" ht="15.75" customHeight="1">
      <c r="C140" s="433"/>
      <c r="AW140" s="434"/>
    </row>
    <row r="141" ht="15.75" customHeight="1">
      <c r="C141" s="433"/>
      <c r="AW141" s="434"/>
    </row>
    <row r="142" ht="15.75" customHeight="1">
      <c r="C142" s="433"/>
      <c r="AW142" s="434"/>
    </row>
    <row r="143" ht="15.75" customHeight="1">
      <c r="C143" s="433"/>
      <c r="AW143" s="434"/>
    </row>
    <row r="144" ht="15.75" customHeight="1">
      <c r="C144" s="433"/>
      <c r="AW144" s="434"/>
    </row>
    <row r="145" ht="15.75" customHeight="1">
      <c r="C145" s="433"/>
      <c r="AW145" s="434"/>
    </row>
    <row r="146" ht="15.75" customHeight="1">
      <c r="C146" s="433"/>
      <c r="AW146" s="434"/>
    </row>
    <row r="147" ht="15.75" customHeight="1">
      <c r="C147" s="433"/>
      <c r="AW147" s="434"/>
    </row>
    <row r="148" ht="15.75" customHeight="1">
      <c r="C148" s="433"/>
      <c r="AW148" s="434"/>
    </row>
    <row r="149" ht="15.75" customHeight="1">
      <c r="C149" s="433"/>
      <c r="AW149" s="434"/>
    </row>
    <row r="150" ht="15.75" customHeight="1">
      <c r="C150" s="433"/>
      <c r="AW150" s="434"/>
    </row>
    <row r="151" ht="15.75" customHeight="1">
      <c r="C151" s="433"/>
      <c r="AW151" s="434"/>
    </row>
    <row r="152" ht="15.75" customHeight="1">
      <c r="C152" s="433"/>
      <c r="AW152" s="434"/>
    </row>
    <row r="153" ht="15.75" customHeight="1">
      <c r="C153" s="433"/>
      <c r="AW153" s="434"/>
    </row>
    <row r="154" ht="15.75" customHeight="1">
      <c r="C154" s="433"/>
      <c r="AW154" s="434"/>
    </row>
    <row r="155" ht="15.75" customHeight="1">
      <c r="C155" s="433"/>
      <c r="AW155" s="434"/>
    </row>
    <row r="156" ht="15.75" customHeight="1">
      <c r="C156" s="433"/>
      <c r="AW156" s="434"/>
    </row>
    <row r="157" ht="15.75" customHeight="1">
      <c r="C157" s="433"/>
      <c r="AW157" s="434"/>
    </row>
    <row r="158" ht="15.75" customHeight="1">
      <c r="C158" s="433"/>
      <c r="AW158" s="434"/>
    </row>
    <row r="159" ht="15.75" customHeight="1">
      <c r="C159" s="433"/>
      <c r="AW159" s="434"/>
    </row>
    <row r="160" ht="15.75" customHeight="1">
      <c r="C160" s="433"/>
      <c r="AW160" s="434"/>
    </row>
    <row r="161" ht="15.75" customHeight="1">
      <c r="C161" s="433"/>
      <c r="AW161" s="434"/>
    </row>
    <row r="162" ht="15.75" customHeight="1">
      <c r="C162" s="433"/>
      <c r="AW162" s="434"/>
    </row>
    <row r="163" ht="15.75" customHeight="1">
      <c r="C163" s="433"/>
      <c r="AW163" s="434"/>
    </row>
    <row r="164" ht="15.75" customHeight="1">
      <c r="C164" s="433"/>
      <c r="AW164" s="434"/>
    </row>
    <row r="165" ht="15.75" customHeight="1">
      <c r="C165" s="433"/>
      <c r="AW165" s="434"/>
    </row>
    <row r="166" ht="15.75" customHeight="1">
      <c r="C166" s="433"/>
      <c r="AW166" s="434"/>
    </row>
    <row r="167" ht="15.75" customHeight="1">
      <c r="C167" s="433"/>
      <c r="AW167" s="434"/>
    </row>
    <row r="168" ht="15.75" customHeight="1">
      <c r="C168" s="433"/>
      <c r="AW168" s="434"/>
    </row>
    <row r="169" ht="15.75" customHeight="1">
      <c r="C169" s="433"/>
      <c r="AW169" s="434"/>
    </row>
    <row r="170" ht="15.75" customHeight="1">
      <c r="C170" s="433"/>
      <c r="AW170" s="434"/>
    </row>
    <row r="171" ht="15.75" customHeight="1">
      <c r="C171" s="433"/>
      <c r="AW171" s="434"/>
    </row>
    <row r="172" ht="15.75" customHeight="1">
      <c r="C172" s="433"/>
      <c r="AW172" s="434"/>
    </row>
    <row r="173" ht="15.75" customHeight="1">
      <c r="C173" s="433"/>
      <c r="AW173" s="434"/>
    </row>
    <row r="174" ht="15.75" customHeight="1">
      <c r="C174" s="433"/>
      <c r="AW174" s="434"/>
    </row>
    <row r="175" ht="15.75" customHeight="1">
      <c r="C175" s="433"/>
      <c r="AW175" s="434"/>
    </row>
    <row r="176" ht="15.75" customHeight="1">
      <c r="C176" s="433"/>
      <c r="AW176" s="434"/>
    </row>
    <row r="177" ht="15.75" customHeight="1">
      <c r="C177" s="433"/>
      <c r="AW177" s="434"/>
    </row>
    <row r="178" ht="15.75" customHeight="1">
      <c r="C178" s="433"/>
      <c r="AW178" s="434"/>
    </row>
    <row r="179" ht="15.75" customHeight="1">
      <c r="C179" s="433"/>
      <c r="AW179" s="434"/>
    </row>
    <row r="180" ht="15.75" customHeight="1">
      <c r="C180" s="433"/>
      <c r="AW180" s="434"/>
    </row>
    <row r="181" ht="15.75" customHeight="1">
      <c r="C181" s="433"/>
      <c r="AW181" s="434"/>
    </row>
    <row r="182" ht="15.75" customHeight="1">
      <c r="C182" s="433"/>
      <c r="AW182" s="434"/>
    </row>
    <row r="183" ht="15.75" customHeight="1">
      <c r="C183" s="433"/>
      <c r="AW183" s="434"/>
    </row>
    <row r="184" ht="15.75" customHeight="1">
      <c r="C184" s="433"/>
      <c r="AW184" s="434"/>
    </row>
    <row r="185" ht="15.75" customHeight="1">
      <c r="C185" s="433"/>
      <c r="AW185" s="434"/>
    </row>
    <row r="186" ht="15.75" customHeight="1">
      <c r="C186" s="433"/>
      <c r="AW186" s="434"/>
    </row>
    <row r="187" ht="15.75" customHeight="1">
      <c r="C187" s="433"/>
      <c r="AW187" s="434"/>
    </row>
    <row r="188" ht="15.75" customHeight="1">
      <c r="C188" s="433"/>
      <c r="AW188" s="434"/>
    </row>
    <row r="189" ht="15.75" customHeight="1">
      <c r="C189" s="433"/>
      <c r="AW189" s="434"/>
    </row>
    <row r="190" ht="15.75" customHeight="1">
      <c r="C190" s="433"/>
      <c r="AW190" s="434"/>
    </row>
    <row r="191" ht="15.75" customHeight="1">
      <c r="C191" s="433"/>
      <c r="AW191" s="434"/>
    </row>
    <row r="192" ht="15.75" customHeight="1">
      <c r="C192" s="433"/>
      <c r="AW192" s="434"/>
    </row>
    <row r="193" ht="15.75" customHeight="1">
      <c r="C193" s="433"/>
      <c r="AW193" s="434"/>
    </row>
    <row r="194" ht="15.75" customHeight="1">
      <c r="C194" s="433"/>
      <c r="AW194" s="434"/>
    </row>
    <row r="195" ht="15.75" customHeight="1">
      <c r="C195" s="433"/>
      <c r="AW195" s="434"/>
    </row>
    <row r="196" ht="15.75" customHeight="1">
      <c r="C196" s="433"/>
      <c r="AW196" s="434"/>
    </row>
    <row r="197" ht="15.75" customHeight="1">
      <c r="C197" s="433"/>
      <c r="AW197" s="434"/>
    </row>
    <row r="198" ht="15.75" customHeight="1">
      <c r="C198" s="433"/>
      <c r="AW198" s="434"/>
    </row>
    <row r="199" ht="15.75" customHeight="1">
      <c r="C199" s="433"/>
      <c r="AW199" s="434"/>
    </row>
    <row r="200" ht="15.75" customHeight="1">
      <c r="C200" s="433"/>
      <c r="AW200" s="434"/>
    </row>
    <row r="201" ht="15.75" customHeight="1">
      <c r="C201" s="433"/>
      <c r="AW201" s="434"/>
    </row>
    <row r="202" ht="15.75" customHeight="1">
      <c r="C202" s="433"/>
      <c r="AW202" s="434"/>
    </row>
    <row r="203" ht="15.75" customHeight="1">
      <c r="C203" s="433"/>
      <c r="AW203" s="434"/>
    </row>
    <row r="204" ht="15.75" customHeight="1">
      <c r="C204" s="433"/>
      <c r="AW204" s="434"/>
    </row>
    <row r="205" ht="15.75" customHeight="1">
      <c r="C205" s="433"/>
      <c r="AW205" s="434"/>
    </row>
    <row r="206" ht="15.75" customHeight="1">
      <c r="C206" s="433"/>
      <c r="AW206" s="434"/>
    </row>
    <row r="207" ht="15.75" customHeight="1">
      <c r="C207" s="433"/>
      <c r="AW207" s="434"/>
    </row>
    <row r="208" ht="15.75" customHeight="1">
      <c r="C208" s="433"/>
      <c r="AW208" s="434"/>
    </row>
    <row r="209" ht="15.75" customHeight="1">
      <c r="C209" s="433"/>
      <c r="AW209" s="434"/>
    </row>
    <row r="210" ht="15.75" customHeight="1">
      <c r="C210" s="433"/>
      <c r="AW210" s="434"/>
    </row>
    <row r="211" ht="15.75" customHeight="1">
      <c r="C211" s="433"/>
      <c r="AW211" s="434"/>
    </row>
    <row r="212" ht="15.75" customHeight="1">
      <c r="C212" s="433"/>
      <c r="AW212" s="434"/>
    </row>
    <row r="213" ht="15.75" customHeight="1">
      <c r="C213" s="433"/>
      <c r="AW213" s="434"/>
    </row>
    <row r="214" ht="15.75" customHeight="1">
      <c r="C214" s="433"/>
      <c r="AW214" s="434"/>
    </row>
    <row r="215" ht="15.75" customHeight="1">
      <c r="C215" s="433"/>
      <c r="AW215" s="434"/>
    </row>
    <row r="216" ht="15.75" customHeight="1">
      <c r="C216" s="433"/>
      <c r="AW216" s="434"/>
    </row>
    <row r="217" ht="15.75" customHeight="1">
      <c r="C217" s="433"/>
      <c r="AW217" s="434"/>
    </row>
    <row r="218" ht="15.75" customHeight="1">
      <c r="C218" s="433"/>
      <c r="AW218" s="434"/>
    </row>
    <row r="219" ht="15.75" customHeight="1">
      <c r="C219" s="433"/>
      <c r="AW219" s="434"/>
    </row>
    <row r="220" ht="15.75" customHeight="1">
      <c r="C220" s="433"/>
      <c r="AW220" s="434"/>
    </row>
    <row r="221" ht="15.75" customHeight="1">
      <c r="C221" s="433"/>
      <c r="AW221" s="434"/>
    </row>
    <row r="222" ht="15.75" customHeight="1">
      <c r="C222" s="433"/>
      <c r="AW222" s="434"/>
    </row>
    <row r="223" ht="15.75" customHeight="1">
      <c r="C223" s="433"/>
      <c r="AW223" s="434"/>
    </row>
    <row r="224" ht="15.75" customHeight="1">
      <c r="C224" s="433"/>
      <c r="AW224" s="434"/>
    </row>
    <row r="225" ht="15.75" customHeight="1">
      <c r="C225" s="433"/>
      <c r="AW225" s="434"/>
    </row>
    <row r="226" ht="15.75" customHeight="1">
      <c r="C226" s="433"/>
      <c r="AW226" s="434"/>
    </row>
    <row r="227" ht="15.75" customHeight="1">
      <c r="C227" s="433"/>
      <c r="AW227" s="434"/>
    </row>
    <row r="228" ht="15.75" customHeight="1">
      <c r="C228" s="433"/>
      <c r="AW228" s="434"/>
    </row>
    <row r="229" ht="15.75" customHeight="1">
      <c r="C229" s="433"/>
      <c r="AW229" s="434"/>
    </row>
    <row r="230" ht="15.75" customHeight="1">
      <c r="C230" s="433"/>
      <c r="AW230" s="434"/>
    </row>
    <row r="231" ht="15.75" customHeight="1">
      <c r="C231" s="433"/>
      <c r="AW231" s="434"/>
    </row>
    <row r="232" ht="15.75" customHeight="1">
      <c r="C232" s="433"/>
      <c r="AW232" s="434"/>
    </row>
    <row r="233" ht="15.75" customHeight="1">
      <c r="C233" s="433"/>
      <c r="AW233" s="434"/>
    </row>
    <row r="234" ht="15.75" customHeight="1">
      <c r="C234" s="433"/>
      <c r="AW234" s="434"/>
    </row>
    <row r="235" ht="15.75" customHeight="1">
      <c r="C235" s="433"/>
      <c r="AW235" s="434"/>
    </row>
    <row r="236" ht="15.75" customHeight="1">
      <c r="C236" s="433"/>
      <c r="AW236" s="434"/>
    </row>
    <row r="237" ht="15.75" customHeight="1">
      <c r="C237" s="433"/>
      <c r="AW237" s="434"/>
    </row>
    <row r="238" ht="15.75" customHeight="1">
      <c r="C238" s="433"/>
      <c r="AW238" s="434"/>
    </row>
    <row r="239" ht="15.75" customHeight="1">
      <c r="C239" s="433"/>
      <c r="AW239" s="434"/>
    </row>
    <row r="240" ht="15.75" customHeight="1">
      <c r="C240" s="433"/>
      <c r="AW240" s="434"/>
    </row>
    <row r="241" ht="15.75" customHeight="1">
      <c r="C241" s="433"/>
      <c r="AW241" s="434"/>
    </row>
    <row r="242" ht="15.75" customHeight="1">
      <c r="C242" s="433"/>
      <c r="AW242" s="434"/>
    </row>
    <row r="243" ht="15.75" customHeight="1">
      <c r="C243" s="433"/>
      <c r="AW243" s="434"/>
    </row>
    <row r="244" ht="15.75" customHeight="1">
      <c r="C244" s="433"/>
      <c r="AW244" s="434"/>
    </row>
    <row r="245" ht="15.75" customHeight="1">
      <c r="C245" s="433"/>
      <c r="AW245" s="434"/>
    </row>
    <row r="246" ht="15.75" customHeight="1">
      <c r="C246" s="433"/>
      <c r="AW246" s="434"/>
    </row>
    <row r="247" ht="15.75" customHeight="1">
      <c r="C247" s="433"/>
      <c r="AW247" s="434"/>
    </row>
    <row r="248" ht="15.75" customHeight="1">
      <c r="C248" s="433"/>
      <c r="AW248" s="434"/>
    </row>
    <row r="249" ht="15.75" customHeight="1">
      <c r="C249" s="433"/>
      <c r="AW249" s="434"/>
    </row>
    <row r="250" ht="15.75" customHeight="1">
      <c r="C250" s="433"/>
      <c r="AW250" s="434"/>
    </row>
    <row r="251" ht="15.75" customHeight="1">
      <c r="C251" s="433"/>
      <c r="AW251" s="434"/>
    </row>
    <row r="252" ht="15.75" customHeight="1">
      <c r="C252" s="433"/>
      <c r="AW252" s="434"/>
    </row>
    <row r="253" ht="15.75" customHeight="1">
      <c r="C253" s="433"/>
      <c r="AW253" s="434"/>
    </row>
    <row r="254" ht="15.75" customHeight="1">
      <c r="C254" s="433"/>
      <c r="AW254" s="434"/>
    </row>
    <row r="255" ht="15.75" customHeight="1">
      <c r="C255" s="433"/>
      <c r="AW255" s="434"/>
    </row>
    <row r="256" ht="15.75" customHeight="1">
      <c r="C256" s="433"/>
      <c r="AW256" s="434"/>
    </row>
    <row r="257" ht="15.75" customHeight="1">
      <c r="C257" s="433"/>
      <c r="AW257" s="434"/>
    </row>
    <row r="258" ht="15.75" customHeight="1">
      <c r="C258" s="433"/>
      <c r="AW258" s="434"/>
    </row>
    <row r="259" ht="15.75" customHeight="1">
      <c r="C259" s="433"/>
      <c r="AW259" s="434"/>
    </row>
    <row r="260" ht="15.75" customHeight="1">
      <c r="C260" s="433"/>
      <c r="AW260" s="434"/>
    </row>
    <row r="261" ht="15.75" customHeight="1">
      <c r="C261" s="433"/>
      <c r="AW261" s="434"/>
    </row>
    <row r="262" ht="15.75" customHeight="1">
      <c r="C262" s="433"/>
      <c r="AW262" s="434"/>
    </row>
    <row r="263" ht="15.75" customHeight="1">
      <c r="C263" s="433"/>
      <c r="AW263" s="434"/>
    </row>
    <row r="264" ht="15.75" customHeight="1">
      <c r="C264" s="433"/>
      <c r="AW264" s="434"/>
    </row>
    <row r="265" ht="15.75" customHeight="1">
      <c r="C265" s="433"/>
      <c r="AW265" s="434"/>
    </row>
    <row r="266" ht="15.75" customHeight="1">
      <c r="C266" s="433"/>
      <c r="AW266" s="434"/>
    </row>
    <row r="267" ht="15.75" customHeight="1">
      <c r="C267" s="433"/>
      <c r="AW267" s="434"/>
    </row>
    <row r="268" ht="15.75" customHeight="1">
      <c r="C268" s="433"/>
      <c r="AW268" s="434"/>
    </row>
    <row r="269" ht="15.75" customHeight="1">
      <c r="C269" s="433"/>
      <c r="AW269" s="434"/>
    </row>
    <row r="270" ht="15.75" customHeight="1">
      <c r="C270" s="433"/>
      <c r="AW270" s="434"/>
    </row>
    <row r="271" ht="15.75" customHeight="1">
      <c r="C271" s="433"/>
      <c r="AW271" s="434"/>
    </row>
    <row r="272" ht="15.75" customHeight="1">
      <c r="C272" s="433"/>
      <c r="AW272" s="434"/>
    </row>
    <row r="273" ht="15.75" customHeight="1">
      <c r="C273" s="433"/>
      <c r="AW273" s="434"/>
    </row>
    <row r="274" ht="15.75" customHeight="1">
      <c r="C274" s="433"/>
      <c r="AW274" s="434"/>
    </row>
    <row r="275" ht="15.75" customHeight="1">
      <c r="C275" s="433"/>
      <c r="AW275" s="434"/>
    </row>
    <row r="276" ht="15.75" customHeight="1">
      <c r="C276" s="433"/>
      <c r="AW276" s="434"/>
    </row>
    <row r="277" ht="15.75" customHeight="1">
      <c r="C277" s="433"/>
      <c r="AW277" s="434"/>
    </row>
    <row r="278" ht="15.75" customHeight="1">
      <c r="C278" s="433"/>
      <c r="AW278" s="434"/>
    </row>
    <row r="279" ht="15.75" customHeight="1">
      <c r="C279" s="433"/>
      <c r="AW279" s="434"/>
    </row>
    <row r="280" ht="15.75" customHeight="1">
      <c r="C280" s="433"/>
      <c r="AW280" s="434"/>
    </row>
    <row r="281" ht="15.75" customHeight="1">
      <c r="C281" s="433"/>
      <c r="AW281" s="434"/>
    </row>
    <row r="282" ht="15.75" customHeight="1">
      <c r="C282" s="433"/>
      <c r="AW282" s="434"/>
    </row>
    <row r="283" ht="15.75" customHeight="1">
      <c r="C283" s="433"/>
      <c r="AW283" s="434"/>
    </row>
    <row r="284" ht="15.75" customHeight="1">
      <c r="C284" s="433"/>
      <c r="AW284" s="434"/>
    </row>
    <row r="285" ht="15.75" customHeight="1">
      <c r="C285" s="433"/>
      <c r="AW285" s="434"/>
    </row>
    <row r="286" ht="15.75" customHeight="1">
      <c r="C286" s="433"/>
      <c r="AW286" s="434"/>
    </row>
    <row r="287" ht="15.75" customHeight="1">
      <c r="C287" s="433"/>
      <c r="AW287" s="434"/>
    </row>
    <row r="288" ht="15.75" customHeight="1">
      <c r="C288" s="433"/>
      <c r="AW288" s="434"/>
    </row>
    <row r="289" ht="15.75" customHeight="1">
      <c r="C289" s="433"/>
      <c r="AW289" s="434"/>
    </row>
    <row r="290" ht="15.75" customHeight="1">
      <c r="C290" s="433"/>
      <c r="AW290" s="434"/>
    </row>
    <row r="291" ht="15.75" customHeight="1">
      <c r="C291" s="433"/>
      <c r="AW291" s="434"/>
    </row>
    <row r="292" ht="15.75" customHeight="1">
      <c r="C292" s="433"/>
      <c r="AW292" s="434"/>
    </row>
    <row r="293" ht="15.75" customHeight="1">
      <c r="C293" s="433"/>
      <c r="AW293" s="434"/>
    </row>
    <row r="294" ht="15.75" customHeight="1">
      <c r="C294" s="433"/>
      <c r="AW294" s="434"/>
    </row>
    <row r="295" ht="15.75" customHeight="1">
      <c r="C295" s="433"/>
      <c r="AW295" s="434"/>
    </row>
    <row r="296" ht="15.75" customHeight="1">
      <c r="C296" s="433"/>
      <c r="AW296" s="434"/>
    </row>
    <row r="297" ht="15.75" customHeight="1">
      <c r="C297" s="433"/>
      <c r="AW297" s="434"/>
    </row>
    <row r="298" ht="15.75" customHeight="1">
      <c r="C298" s="433"/>
      <c r="AW298" s="434"/>
    </row>
    <row r="299" ht="15.75" customHeight="1">
      <c r="C299" s="433"/>
      <c r="AW299" s="434"/>
    </row>
    <row r="300" ht="15.75" customHeight="1">
      <c r="C300" s="433"/>
      <c r="AW300" s="434"/>
    </row>
    <row r="301" ht="15.75" customHeight="1">
      <c r="C301" s="433"/>
      <c r="AW301" s="434"/>
    </row>
    <row r="302" ht="15.75" customHeight="1">
      <c r="C302" s="433"/>
      <c r="AW302" s="434"/>
    </row>
    <row r="303" ht="15.75" customHeight="1">
      <c r="C303" s="433"/>
      <c r="AW303" s="434"/>
    </row>
    <row r="304" ht="15.75" customHeight="1">
      <c r="C304" s="433"/>
      <c r="AW304" s="434"/>
    </row>
    <row r="305" ht="15.75" customHeight="1">
      <c r="C305" s="433"/>
      <c r="AW305" s="434"/>
    </row>
    <row r="306" ht="15.75" customHeight="1">
      <c r="C306" s="433"/>
      <c r="AW306" s="434"/>
    </row>
    <row r="307" ht="15.75" customHeight="1">
      <c r="C307" s="433"/>
      <c r="AW307" s="434"/>
    </row>
    <row r="308" ht="15.75" customHeight="1">
      <c r="C308" s="433"/>
      <c r="AW308" s="434"/>
    </row>
    <row r="309" ht="15.75" customHeight="1">
      <c r="C309" s="433"/>
      <c r="AW309" s="434"/>
    </row>
    <row r="310" ht="15.75" customHeight="1">
      <c r="C310" s="433"/>
      <c r="AW310" s="434"/>
    </row>
    <row r="311" ht="15.75" customHeight="1">
      <c r="C311" s="433"/>
      <c r="AW311" s="434"/>
    </row>
    <row r="312" ht="15.75" customHeight="1">
      <c r="C312" s="433"/>
      <c r="AW312" s="434"/>
    </row>
    <row r="313" ht="15.75" customHeight="1">
      <c r="C313" s="433"/>
      <c r="AW313" s="434"/>
    </row>
    <row r="314" ht="15.75" customHeight="1">
      <c r="C314" s="433"/>
      <c r="AW314" s="434"/>
    </row>
    <row r="315" ht="15.75" customHeight="1">
      <c r="C315" s="433"/>
      <c r="AW315" s="434"/>
    </row>
    <row r="316" ht="15.75" customHeight="1">
      <c r="C316" s="433"/>
      <c r="AW316" s="434"/>
    </row>
    <row r="317" ht="15.75" customHeight="1">
      <c r="C317" s="433"/>
      <c r="AW317" s="434"/>
    </row>
    <row r="318" ht="15.75" customHeight="1">
      <c r="C318" s="433"/>
      <c r="AW318" s="434"/>
    </row>
    <row r="319" ht="15.75" customHeight="1">
      <c r="C319" s="433"/>
      <c r="AW319" s="434"/>
    </row>
    <row r="320" ht="15.75" customHeight="1">
      <c r="C320" s="433"/>
      <c r="AW320" s="434"/>
    </row>
    <row r="321" ht="15.75" customHeight="1">
      <c r="C321" s="433"/>
      <c r="AW321" s="434"/>
    </row>
    <row r="322" ht="15.75" customHeight="1">
      <c r="C322" s="433"/>
      <c r="AW322" s="434"/>
    </row>
    <row r="323" ht="15.75" customHeight="1">
      <c r="C323" s="433"/>
      <c r="AW323" s="434"/>
    </row>
    <row r="324" ht="15.75" customHeight="1">
      <c r="C324" s="433"/>
      <c r="AW324" s="434"/>
    </row>
    <row r="325" ht="15.75" customHeight="1">
      <c r="C325" s="433"/>
      <c r="AW325" s="434"/>
    </row>
    <row r="326" ht="15.75" customHeight="1">
      <c r="C326" s="433"/>
      <c r="AW326" s="434"/>
    </row>
    <row r="327" ht="15.75" customHeight="1">
      <c r="C327" s="433"/>
      <c r="AW327" s="434"/>
    </row>
    <row r="328" ht="15.75" customHeight="1">
      <c r="C328" s="433"/>
      <c r="AW328" s="434"/>
    </row>
    <row r="329" ht="15.75" customHeight="1">
      <c r="C329" s="433"/>
      <c r="AW329" s="434"/>
    </row>
    <row r="330" ht="15.75" customHeight="1">
      <c r="C330" s="433"/>
      <c r="AW330" s="434"/>
    </row>
    <row r="331" ht="15.75" customHeight="1">
      <c r="C331" s="433"/>
      <c r="AW331" s="434"/>
    </row>
    <row r="332" ht="15.75" customHeight="1">
      <c r="C332" s="433"/>
      <c r="AW332" s="434"/>
    </row>
    <row r="333" ht="15.75" customHeight="1">
      <c r="C333" s="433"/>
      <c r="AW333" s="434"/>
    </row>
    <row r="334" ht="15.75" customHeight="1">
      <c r="C334" s="433"/>
      <c r="AW334" s="434"/>
    </row>
    <row r="335" ht="15.75" customHeight="1">
      <c r="C335" s="433"/>
      <c r="AW335" s="434"/>
    </row>
    <row r="336" ht="15.75" customHeight="1">
      <c r="C336" s="433"/>
      <c r="AW336" s="434"/>
    </row>
    <row r="337" ht="15.75" customHeight="1">
      <c r="C337" s="433"/>
      <c r="AW337" s="434"/>
    </row>
    <row r="338" ht="15.75" customHeight="1">
      <c r="C338" s="433"/>
      <c r="AW338" s="434"/>
    </row>
    <row r="339" ht="15.75" customHeight="1">
      <c r="C339" s="433"/>
      <c r="AW339" s="434"/>
    </row>
    <row r="340" ht="15.75" customHeight="1">
      <c r="C340" s="433"/>
      <c r="AW340" s="434"/>
    </row>
    <row r="341" ht="15.75" customHeight="1">
      <c r="C341" s="433"/>
      <c r="AW341" s="434"/>
    </row>
    <row r="342" ht="15.75" customHeight="1">
      <c r="C342" s="433"/>
      <c r="AW342" s="434"/>
    </row>
    <row r="343" ht="15.75" customHeight="1">
      <c r="C343" s="433"/>
      <c r="AW343" s="434"/>
    </row>
    <row r="344" ht="15.75" customHeight="1">
      <c r="C344" s="433"/>
      <c r="AW344" s="434"/>
    </row>
    <row r="345" ht="15.75" customHeight="1">
      <c r="C345" s="433"/>
      <c r="AW345" s="434"/>
    </row>
    <row r="346" ht="15.75" customHeight="1">
      <c r="C346" s="433"/>
      <c r="AW346" s="434"/>
    </row>
    <row r="347" ht="15.75" customHeight="1">
      <c r="C347" s="433"/>
      <c r="AW347" s="434"/>
    </row>
    <row r="348" ht="15.75" customHeight="1">
      <c r="C348" s="433"/>
      <c r="AW348" s="434"/>
    </row>
    <row r="349" ht="15.75" customHeight="1">
      <c r="C349" s="433"/>
      <c r="AW349" s="434"/>
    </row>
    <row r="350" ht="15.75" customHeight="1">
      <c r="C350" s="433"/>
      <c r="AW350" s="434"/>
    </row>
    <row r="351" ht="15.75" customHeight="1">
      <c r="C351" s="433"/>
      <c r="AW351" s="434"/>
    </row>
    <row r="352" ht="15.75" customHeight="1">
      <c r="C352" s="433"/>
      <c r="AW352" s="434"/>
    </row>
    <row r="353" ht="15.75" customHeight="1">
      <c r="C353" s="433"/>
      <c r="AW353" s="434"/>
    </row>
    <row r="354" ht="15.75" customHeight="1">
      <c r="C354" s="433"/>
      <c r="AW354" s="434"/>
    </row>
    <row r="355" ht="15.75" customHeight="1">
      <c r="C355" s="433"/>
      <c r="AW355" s="434"/>
    </row>
    <row r="356" ht="15.75" customHeight="1">
      <c r="C356" s="433"/>
      <c r="AW356" s="434"/>
    </row>
    <row r="357" ht="15.75" customHeight="1">
      <c r="C357" s="433"/>
      <c r="AW357" s="434"/>
    </row>
    <row r="358" ht="15.75" customHeight="1">
      <c r="C358" s="433"/>
      <c r="AW358" s="434"/>
    </row>
    <row r="359" ht="15.75" customHeight="1">
      <c r="C359" s="433"/>
      <c r="AW359" s="434"/>
    </row>
    <row r="360" ht="15.75" customHeight="1">
      <c r="C360" s="433"/>
      <c r="AW360" s="434"/>
    </row>
    <row r="361" ht="15.75" customHeight="1">
      <c r="C361" s="433"/>
      <c r="AW361" s="434"/>
    </row>
    <row r="362" ht="15.75" customHeight="1">
      <c r="C362" s="433"/>
      <c r="AW362" s="434"/>
    </row>
    <row r="363" ht="15.75" customHeight="1">
      <c r="C363" s="433"/>
      <c r="AW363" s="434"/>
    </row>
    <row r="364" ht="15.75" customHeight="1">
      <c r="C364" s="433"/>
      <c r="AW364" s="434"/>
    </row>
    <row r="365" ht="15.75" customHeight="1">
      <c r="C365" s="433"/>
      <c r="AW365" s="434"/>
    </row>
    <row r="366" ht="15.75" customHeight="1">
      <c r="C366" s="433"/>
      <c r="AW366" s="434"/>
    </row>
    <row r="367" ht="15.75" customHeight="1">
      <c r="C367" s="433"/>
      <c r="AW367" s="434"/>
    </row>
    <row r="368" ht="15.75" customHeight="1">
      <c r="C368" s="433"/>
      <c r="AW368" s="434"/>
    </row>
    <row r="369" ht="15.75" customHeight="1">
      <c r="C369" s="433"/>
      <c r="AW369" s="434"/>
    </row>
    <row r="370" ht="15.75" customHeight="1">
      <c r="C370" s="433"/>
      <c r="AW370" s="434"/>
    </row>
    <row r="371" ht="15.75" customHeight="1">
      <c r="C371" s="433"/>
      <c r="AW371" s="434"/>
    </row>
    <row r="372" ht="15.75" customHeight="1">
      <c r="C372" s="433"/>
      <c r="AW372" s="434"/>
    </row>
    <row r="373" ht="15.75" customHeight="1">
      <c r="C373" s="433"/>
      <c r="AW373" s="434"/>
    </row>
    <row r="374" ht="15.75" customHeight="1">
      <c r="C374" s="433"/>
      <c r="AW374" s="434"/>
    </row>
    <row r="375" ht="15.75" customHeight="1">
      <c r="C375" s="433"/>
      <c r="AW375" s="434"/>
    </row>
    <row r="376" ht="15.75" customHeight="1">
      <c r="C376" s="433"/>
      <c r="AW376" s="434"/>
    </row>
    <row r="377" ht="15.75" customHeight="1">
      <c r="C377" s="433"/>
      <c r="AW377" s="434"/>
    </row>
    <row r="378" ht="15.75" customHeight="1">
      <c r="C378" s="433"/>
      <c r="AW378" s="434"/>
    </row>
    <row r="379" ht="15.75" customHeight="1">
      <c r="C379" s="433"/>
      <c r="AW379" s="434"/>
    </row>
    <row r="380" ht="15.75" customHeight="1">
      <c r="C380" s="433"/>
      <c r="AW380" s="434"/>
    </row>
    <row r="381" ht="15.75" customHeight="1">
      <c r="C381" s="433"/>
      <c r="AW381" s="434"/>
    </row>
    <row r="382" ht="15.75" customHeight="1">
      <c r="C382" s="433"/>
      <c r="AW382" s="434"/>
    </row>
    <row r="383" ht="15.75" customHeight="1">
      <c r="C383" s="433"/>
      <c r="AW383" s="434"/>
    </row>
    <row r="384" ht="15.75" customHeight="1">
      <c r="C384" s="433"/>
      <c r="AW384" s="434"/>
    </row>
    <row r="385" ht="15.75" customHeight="1">
      <c r="C385" s="433"/>
      <c r="AW385" s="434"/>
    </row>
    <row r="386" ht="15.75" customHeight="1">
      <c r="C386" s="433"/>
      <c r="AW386" s="434"/>
    </row>
    <row r="387" ht="15.75" customHeight="1">
      <c r="C387" s="433"/>
      <c r="AW387" s="434"/>
    </row>
    <row r="388" ht="15.75" customHeight="1">
      <c r="C388" s="433"/>
      <c r="AW388" s="434"/>
    </row>
    <row r="389" ht="15.75" customHeight="1">
      <c r="C389" s="433"/>
      <c r="AW389" s="434"/>
    </row>
    <row r="390" ht="15.75" customHeight="1">
      <c r="C390" s="433"/>
      <c r="AW390" s="434"/>
    </row>
    <row r="391" ht="15.75" customHeight="1">
      <c r="C391" s="433"/>
      <c r="AW391" s="434"/>
    </row>
    <row r="392" ht="15.75" customHeight="1">
      <c r="C392" s="433"/>
      <c r="AW392" s="434"/>
    </row>
    <row r="393" ht="15.75" customHeight="1">
      <c r="C393" s="433"/>
      <c r="AW393" s="434"/>
    </row>
    <row r="394" ht="15.75" customHeight="1">
      <c r="C394" s="433"/>
      <c r="AW394" s="434"/>
    </row>
    <row r="395" ht="15.75" customHeight="1">
      <c r="C395" s="433"/>
      <c r="AW395" s="434"/>
    </row>
    <row r="396" ht="15.75" customHeight="1">
      <c r="C396" s="433"/>
      <c r="AW396" s="434"/>
    </row>
    <row r="397" ht="15.75" customHeight="1">
      <c r="C397" s="433"/>
      <c r="AW397" s="434"/>
    </row>
    <row r="398" ht="15.75" customHeight="1">
      <c r="C398" s="433"/>
      <c r="AW398" s="434"/>
    </row>
    <row r="399" ht="15.75" customHeight="1">
      <c r="C399" s="433"/>
      <c r="AW399" s="434"/>
    </row>
    <row r="400" ht="15.75" customHeight="1">
      <c r="C400" s="433"/>
      <c r="AW400" s="434"/>
    </row>
    <row r="401" ht="15.75" customHeight="1">
      <c r="C401" s="433"/>
      <c r="AW401" s="434"/>
    </row>
    <row r="402" ht="15.75" customHeight="1">
      <c r="C402" s="433"/>
      <c r="AW402" s="434"/>
    </row>
    <row r="403" ht="15.75" customHeight="1">
      <c r="C403" s="433"/>
      <c r="AW403" s="434"/>
    </row>
    <row r="404" ht="15.75" customHeight="1">
      <c r="C404" s="433"/>
      <c r="AW404" s="434"/>
    </row>
    <row r="405" ht="15.75" customHeight="1">
      <c r="C405" s="433"/>
      <c r="AW405" s="434"/>
    </row>
    <row r="406" ht="15.75" customHeight="1">
      <c r="C406" s="433"/>
      <c r="AW406" s="434"/>
    </row>
    <row r="407" ht="15.75" customHeight="1">
      <c r="C407" s="433"/>
      <c r="AW407" s="434"/>
    </row>
    <row r="408" ht="15.75" customHeight="1">
      <c r="C408" s="433"/>
      <c r="AW408" s="434"/>
    </row>
    <row r="409" ht="15.75" customHeight="1">
      <c r="C409" s="433"/>
      <c r="AW409" s="434"/>
    </row>
    <row r="410" ht="15.75" customHeight="1">
      <c r="C410" s="433"/>
      <c r="AW410" s="434"/>
    </row>
    <row r="411" ht="15.75" customHeight="1">
      <c r="C411" s="433"/>
      <c r="AW411" s="434"/>
    </row>
    <row r="412" ht="15.75" customHeight="1">
      <c r="C412" s="433"/>
      <c r="AW412" s="434"/>
    </row>
    <row r="413" ht="15.75" customHeight="1">
      <c r="C413" s="433"/>
      <c r="AW413" s="434"/>
    </row>
    <row r="414" ht="15.75" customHeight="1">
      <c r="C414" s="433"/>
      <c r="AW414" s="434"/>
    </row>
    <row r="415" ht="15.75" customHeight="1">
      <c r="C415" s="433"/>
      <c r="AW415" s="434"/>
    </row>
    <row r="416" ht="15.75" customHeight="1">
      <c r="C416" s="433"/>
      <c r="AW416" s="434"/>
    </row>
    <row r="417" ht="15.75" customHeight="1">
      <c r="C417" s="433"/>
      <c r="AW417" s="434"/>
    </row>
    <row r="418" ht="15.75" customHeight="1">
      <c r="C418" s="433"/>
      <c r="AW418" s="434"/>
    </row>
    <row r="419" ht="15.75" customHeight="1">
      <c r="C419" s="433"/>
      <c r="AW419" s="434"/>
    </row>
    <row r="420" ht="15.75" customHeight="1">
      <c r="C420" s="433"/>
      <c r="AW420" s="434"/>
    </row>
    <row r="421" ht="15.75" customHeight="1">
      <c r="C421" s="433"/>
      <c r="AW421" s="434"/>
    </row>
    <row r="422" ht="15.75" customHeight="1">
      <c r="C422" s="433"/>
      <c r="AW422" s="434"/>
    </row>
    <row r="423" ht="15.75" customHeight="1">
      <c r="C423" s="433"/>
      <c r="AW423" s="434"/>
    </row>
    <row r="424" ht="15.75" customHeight="1">
      <c r="C424" s="433"/>
      <c r="AW424" s="434"/>
    </row>
    <row r="425" ht="15.75" customHeight="1">
      <c r="C425" s="433"/>
      <c r="AW425" s="434"/>
    </row>
    <row r="426" ht="15.75" customHeight="1">
      <c r="C426" s="433"/>
      <c r="AW426" s="434"/>
    </row>
    <row r="427" ht="15.75" customHeight="1">
      <c r="C427" s="433"/>
      <c r="AW427" s="434"/>
    </row>
    <row r="428" ht="15.75" customHeight="1">
      <c r="C428" s="433"/>
      <c r="AW428" s="434"/>
    </row>
    <row r="429" ht="15.75" customHeight="1">
      <c r="C429" s="433"/>
      <c r="AW429" s="434"/>
    </row>
    <row r="430" ht="15.75" customHeight="1">
      <c r="C430" s="433"/>
      <c r="AW430" s="434"/>
    </row>
    <row r="431" ht="15.75" customHeight="1">
      <c r="C431" s="433"/>
      <c r="AW431" s="434"/>
    </row>
    <row r="432" ht="15.75" customHeight="1">
      <c r="C432" s="433"/>
      <c r="AW432" s="434"/>
    </row>
    <row r="433" ht="15.75" customHeight="1">
      <c r="C433" s="433"/>
      <c r="AW433" s="434"/>
    </row>
    <row r="434" ht="15.75" customHeight="1">
      <c r="C434" s="433"/>
      <c r="AW434" s="434"/>
    </row>
    <row r="435" ht="15.75" customHeight="1">
      <c r="C435" s="433"/>
      <c r="AW435" s="434"/>
    </row>
    <row r="436" ht="15.75" customHeight="1">
      <c r="C436" s="433"/>
      <c r="AW436" s="434"/>
    </row>
    <row r="437" ht="15.75" customHeight="1">
      <c r="C437" s="433"/>
      <c r="AW437" s="434"/>
    </row>
    <row r="438" ht="15.75" customHeight="1">
      <c r="C438" s="433"/>
      <c r="AW438" s="434"/>
    </row>
    <row r="439" ht="15.75" customHeight="1">
      <c r="C439" s="433"/>
      <c r="AW439" s="434"/>
    </row>
    <row r="440" ht="15.75" customHeight="1">
      <c r="C440" s="433"/>
      <c r="AW440" s="434"/>
    </row>
    <row r="441" ht="15.75" customHeight="1">
      <c r="C441" s="433"/>
      <c r="AW441" s="434"/>
    </row>
    <row r="442" ht="15.75" customHeight="1">
      <c r="C442" s="433"/>
      <c r="AW442" s="434"/>
    </row>
    <row r="443" ht="15.75" customHeight="1">
      <c r="C443" s="433"/>
      <c r="AW443" s="434"/>
    </row>
    <row r="444" ht="15.75" customHeight="1">
      <c r="C444" s="433"/>
      <c r="AW444" s="434"/>
    </row>
    <row r="445" ht="15.75" customHeight="1">
      <c r="C445" s="433"/>
      <c r="AW445" s="434"/>
    </row>
    <row r="446" ht="15.75" customHeight="1">
      <c r="C446" s="433"/>
      <c r="AW446" s="434"/>
    </row>
    <row r="447" ht="15.75" customHeight="1">
      <c r="C447" s="433"/>
      <c r="AW447" s="434"/>
    </row>
    <row r="448" ht="15.75" customHeight="1">
      <c r="C448" s="433"/>
      <c r="AW448" s="434"/>
    </row>
    <row r="449" ht="15.75" customHeight="1">
      <c r="C449" s="433"/>
      <c r="AW449" s="434"/>
    </row>
    <row r="450" ht="15.75" customHeight="1">
      <c r="C450" s="433"/>
      <c r="AW450" s="434"/>
    </row>
    <row r="451" ht="15.75" customHeight="1">
      <c r="C451" s="433"/>
      <c r="AW451" s="434"/>
    </row>
    <row r="452" ht="15.75" customHeight="1">
      <c r="C452" s="433"/>
      <c r="AW452" s="434"/>
    </row>
    <row r="453" ht="15.75" customHeight="1">
      <c r="C453" s="433"/>
      <c r="AW453" s="434"/>
    </row>
    <row r="454" ht="15.75" customHeight="1">
      <c r="C454" s="433"/>
      <c r="AW454" s="434"/>
    </row>
    <row r="455" ht="15.75" customHeight="1">
      <c r="C455" s="433"/>
      <c r="AW455" s="434"/>
    </row>
    <row r="456" ht="15.75" customHeight="1">
      <c r="C456" s="433"/>
      <c r="AW456" s="434"/>
    </row>
    <row r="457" ht="15.75" customHeight="1">
      <c r="C457" s="433"/>
      <c r="AW457" s="434"/>
    </row>
    <row r="458" ht="15.75" customHeight="1">
      <c r="C458" s="433"/>
      <c r="AW458" s="434"/>
    </row>
    <row r="459" ht="15.75" customHeight="1">
      <c r="C459" s="433"/>
      <c r="AW459" s="434"/>
    </row>
    <row r="460" ht="15.75" customHeight="1">
      <c r="C460" s="433"/>
      <c r="AW460" s="434"/>
    </row>
    <row r="461" ht="15.75" customHeight="1">
      <c r="C461" s="433"/>
      <c r="AW461" s="434"/>
    </row>
    <row r="462" ht="15.75" customHeight="1">
      <c r="C462" s="433"/>
      <c r="AW462" s="434"/>
    </row>
    <row r="463" ht="15.75" customHeight="1">
      <c r="C463" s="433"/>
      <c r="AW463" s="434"/>
    </row>
    <row r="464" ht="15.75" customHeight="1">
      <c r="C464" s="433"/>
      <c r="AW464" s="434"/>
    </row>
    <row r="465" ht="15.75" customHeight="1">
      <c r="C465" s="433"/>
      <c r="AW465" s="434"/>
    </row>
    <row r="466" ht="15.75" customHeight="1">
      <c r="C466" s="433"/>
      <c r="AW466" s="434"/>
    </row>
    <row r="467" ht="15.75" customHeight="1">
      <c r="C467" s="433"/>
      <c r="AW467" s="434"/>
    </row>
    <row r="468" ht="15.75" customHeight="1">
      <c r="C468" s="433"/>
      <c r="AW468" s="434"/>
    </row>
    <row r="469" ht="15.75" customHeight="1">
      <c r="C469" s="433"/>
      <c r="AW469" s="434"/>
    </row>
    <row r="470" ht="15.75" customHeight="1">
      <c r="C470" s="433"/>
      <c r="AW470" s="434"/>
    </row>
    <row r="471" ht="15.75" customHeight="1">
      <c r="C471" s="433"/>
      <c r="AW471" s="434"/>
    </row>
    <row r="472" ht="15.75" customHeight="1">
      <c r="C472" s="433"/>
      <c r="AW472" s="434"/>
    </row>
    <row r="473" ht="15.75" customHeight="1">
      <c r="C473" s="433"/>
      <c r="AW473" s="434"/>
    </row>
    <row r="474" ht="15.75" customHeight="1">
      <c r="C474" s="433"/>
      <c r="AW474" s="434"/>
    </row>
    <row r="475" ht="15.75" customHeight="1">
      <c r="C475" s="433"/>
      <c r="AW475" s="434"/>
    </row>
    <row r="476" ht="15.75" customHeight="1">
      <c r="C476" s="433"/>
      <c r="AW476" s="434"/>
    </row>
    <row r="477" ht="15.75" customHeight="1">
      <c r="C477" s="433"/>
      <c r="AW477" s="434"/>
    </row>
    <row r="478" ht="15.75" customHeight="1">
      <c r="C478" s="433"/>
      <c r="AW478" s="434"/>
    </row>
    <row r="479" ht="15.75" customHeight="1">
      <c r="C479" s="433"/>
      <c r="AW479" s="434"/>
    </row>
    <row r="480" ht="15.75" customHeight="1">
      <c r="C480" s="433"/>
      <c r="AW480" s="434"/>
    </row>
    <row r="481" ht="15.75" customHeight="1">
      <c r="C481" s="433"/>
      <c r="AW481" s="434"/>
    </row>
    <row r="482" ht="15.75" customHeight="1">
      <c r="C482" s="433"/>
      <c r="AW482" s="434"/>
    </row>
    <row r="483" ht="15.75" customHeight="1">
      <c r="C483" s="433"/>
      <c r="AW483" s="434"/>
    </row>
    <row r="484" ht="15.75" customHeight="1">
      <c r="C484" s="433"/>
      <c r="AW484" s="434"/>
    </row>
    <row r="485" ht="15.75" customHeight="1">
      <c r="C485" s="433"/>
      <c r="AW485" s="434"/>
    </row>
    <row r="486" ht="15.75" customHeight="1">
      <c r="C486" s="433"/>
      <c r="AW486" s="434"/>
    </row>
    <row r="487" ht="15.75" customHeight="1">
      <c r="C487" s="433"/>
      <c r="AW487" s="434"/>
    </row>
    <row r="488" ht="15.75" customHeight="1">
      <c r="C488" s="433"/>
      <c r="AW488" s="434"/>
    </row>
    <row r="489" ht="15.75" customHeight="1">
      <c r="C489" s="433"/>
      <c r="AW489" s="434"/>
    </row>
    <row r="490" ht="15.75" customHeight="1">
      <c r="C490" s="433"/>
      <c r="AW490" s="434"/>
    </row>
    <row r="491" ht="15.75" customHeight="1">
      <c r="C491" s="433"/>
      <c r="AW491" s="434"/>
    </row>
    <row r="492" ht="15.75" customHeight="1">
      <c r="C492" s="433"/>
      <c r="AW492" s="434"/>
    </row>
    <row r="493" ht="15.75" customHeight="1">
      <c r="C493" s="433"/>
      <c r="AW493" s="434"/>
    </row>
    <row r="494" ht="15.75" customHeight="1">
      <c r="C494" s="433"/>
      <c r="AW494" s="434"/>
    </row>
    <row r="495" ht="15.75" customHeight="1">
      <c r="C495" s="433"/>
      <c r="AW495" s="434"/>
    </row>
    <row r="496" ht="15.75" customHeight="1">
      <c r="C496" s="433"/>
      <c r="AW496" s="434"/>
    </row>
    <row r="497" ht="15.75" customHeight="1">
      <c r="C497" s="433"/>
      <c r="AW497" s="434"/>
    </row>
    <row r="498" ht="15.75" customHeight="1">
      <c r="C498" s="433"/>
      <c r="AW498" s="434"/>
    </row>
    <row r="499" ht="15.75" customHeight="1">
      <c r="C499" s="433"/>
      <c r="AW499" s="434"/>
    </row>
    <row r="500" ht="15.75" customHeight="1">
      <c r="C500" s="433"/>
      <c r="AW500" s="434"/>
    </row>
    <row r="501" ht="15.75" customHeight="1">
      <c r="C501" s="433"/>
      <c r="AW501" s="434"/>
    </row>
    <row r="502" ht="15.75" customHeight="1">
      <c r="C502" s="433"/>
      <c r="AW502" s="434"/>
    </row>
    <row r="503" ht="15.75" customHeight="1">
      <c r="C503" s="433"/>
      <c r="AW503" s="434"/>
    </row>
    <row r="504" ht="15.75" customHeight="1">
      <c r="C504" s="433"/>
      <c r="AW504" s="434"/>
    </row>
    <row r="505" ht="15.75" customHeight="1">
      <c r="C505" s="433"/>
      <c r="AW505" s="434"/>
    </row>
    <row r="506" ht="15.75" customHeight="1">
      <c r="C506" s="433"/>
      <c r="AW506" s="434"/>
    </row>
    <row r="507" ht="15.75" customHeight="1">
      <c r="C507" s="433"/>
      <c r="AW507" s="434"/>
    </row>
    <row r="508" ht="15.75" customHeight="1">
      <c r="C508" s="433"/>
      <c r="AW508" s="434"/>
    </row>
    <row r="509" ht="15.75" customHeight="1">
      <c r="C509" s="433"/>
      <c r="AW509" s="434"/>
    </row>
    <row r="510" ht="15.75" customHeight="1">
      <c r="C510" s="433"/>
      <c r="AW510" s="434"/>
    </row>
    <row r="511" ht="15.75" customHeight="1">
      <c r="C511" s="433"/>
      <c r="AW511" s="434"/>
    </row>
    <row r="512" ht="15.75" customHeight="1">
      <c r="C512" s="433"/>
      <c r="AW512" s="434"/>
    </row>
    <row r="513" ht="15.75" customHeight="1">
      <c r="C513" s="433"/>
      <c r="AW513" s="434"/>
    </row>
    <row r="514" ht="15.75" customHeight="1">
      <c r="C514" s="433"/>
      <c r="AW514" s="434"/>
    </row>
    <row r="515" ht="15.75" customHeight="1">
      <c r="C515" s="433"/>
      <c r="AW515" s="434"/>
    </row>
    <row r="516" ht="15.75" customHeight="1">
      <c r="C516" s="433"/>
      <c r="AW516" s="434"/>
    </row>
    <row r="517" ht="15.75" customHeight="1">
      <c r="C517" s="433"/>
      <c r="AW517" s="434"/>
    </row>
    <row r="518" ht="15.75" customHeight="1">
      <c r="C518" s="433"/>
      <c r="AW518" s="434"/>
    </row>
    <row r="519" ht="15.75" customHeight="1">
      <c r="C519" s="433"/>
      <c r="AW519" s="434"/>
    </row>
    <row r="520" ht="15.75" customHeight="1">
      <c r="C520" s="433"/>
      <c r="AW520" s="434"/>
    </row>
    <row r="521" ht="15.75" customHeight="1">
      <c r="C521" s="433"/>
      <c r="AW521" s="434"/>
    </row>
    <row r="522" ht="15.75" customHeight="1">
      <c r="C522" s="433"/>
      <c r="AW522" s="434"/>
    </row>
    <row r="523" ht="15.75" customHeight="1">
      <c r="C523" s="433"/>
      <c r="AW523" s="434"/>
    </row>
    <row r="524" ht="15.75" customHeight="1">
      <c r="C524" s="433"/>
      <c r="AW524" s="434"/>
    </row>
    <row r="525" ht="15.75" customHeight="1">
      <c r="C525" s="433"/>
      <c r="AW525" s="434"/>
    </row>
    <row r="526" ht="15.75" customHeight="1">
      <c r="C526" s="433"/>
      <c r="AW526" s="434"/>
    </row>
    <row r="527" ht="15.75" customHeight="1">
      <c r="C527" s="433"/>
      <c r="AW527" s="434"/>
    </row>
    <row r="528" ht="15.75" customHeight="1">
      <c r="C528" s="433"/>
      <c r="AW528" s="434"/>
    </row>
    <row r="529" ht="15.75" customHeight="1">
      <c r="C529" s="433"/>
      <c r="AW529" s="434"/>
    </row>
    <row r="530" ht="15.75" customHeight="1">
      <c r="C530" s="433"/>
      <c r="AW530" s="434"/>
    </row>
    <row r="531" ht="15.75" customHeight="1">
      <c r="C531" s="433"/>
      <c r="AW531" s="434"/>
    </row>
    <row r="532" ht="15.75" customHeight="1">
      <c r="C532" s="433"/>
      <c r="AW532" s="434"/>
    </row>
    <row r="533" ht="15.75" customHeight="1">
      <c r="C533" s="433"/>
      <c r="AW533" s="434"/>
    </row>
    <row r="534" ht="15.75" customHeight="1">
      <c r="C534" s="433"/>
      <c r="AW534" s="434"/>
    </row>
    <row r="535" ht="15.75" customHeight="1">
      <c r="C535" s="433"/>
      <c r="AW535" s="434"/>
    </row>
    <row r="536" ht="15.75" customHeight="1">
      <c r="C536" s="433"/>
      <c r="AW536" s="434"/>
    </row>
    <row r="537" ht="15.75" customHeight="1">
      <c r="C537" s="433"/>
      <c r="AW537" s="434"/>
    </row>
    <row r="538" ht="15.75" customHeight="1">
      <c r="C538" s="433"/>
      <c r="AW538" s="434"/>
    </row>
    <row r="539" ht="15.75" customHeight="1">
      <c r="C539" s="433"/>
      <c r="AW539" s="434"/>
    </row>
    <row r="540" ht="15.75" customHeight="1">
      <c r="C540" s="433"/>
      <c r="AW540" s="434"/>
    </row>
    <row r="541" ht="15.75" customHeight="1">
      <c r="C541" s="433"/>
      <c r="AW541" s="434"/>
    </row>
    <row r="542" ht="15.75" customHeight="1">
      <c r="C542" s="433"/>
      <c r="AW542" s="434"/>
    </row>
    <row r="543" ht="15.75" customHeight="1">
      <c r="C543" s="433"/>
      <c r="AW543" s="434"/>
    </row>
    <row r="544" ht="15.75" customHeight="1">
      <c r="C544" s="433"/>
      <c r="AW544" s="434"/>
    </row>
    <row r="545" ht="15.75" customHeight="1">
      <c r="C545" s="433"/>
      <c r="AW545" s="434"/>
    </row>
    <row r="546" ht="15.75" customHeight="1">
      <c r="C546" s="433"/>
      <c r="AW546" s="434"/>
    </row>
    <row r="547" ht="15.75" customHeight="1">
      <c r="C547" s="433"/>
      <c r="AW547" s="434"/>
    </row>
    <row r="548" ht="15.75" customHeight="1">
      <c r="C548" s="433"/>
      <c r="AW548" s="434"/>
    </row>
    <row r="549" ht="15.75" customHeight="1">
      <c r="C549" s="433"/>
      <c r="AW549" s="434"/>
    </row>
    <row r="550" ht="15.75" customHeight="1">
      <c r="C550" s="433"/>
      <c r="AW550" s="434"/>
    </row>
    <row r="551" ht="15.75" customHeight="1">
      <c r="C551" s="433"/>
      <c r="AW551" s="434"/>
    </row>
    <row r="552" ht="15.75" customHeight="1">
      <c r="C552" s="433"/>
      <c r="AW552" s="434"/>
    </row>
    <row r="553" ht="15.75" customHeight="1">
      <c r="C553" s="433"/>
      <c r="AW553" s="434"/>
    </row>
    <row r="554" ht="15.75" customHeight="1">
      <c r="C554" s="433"/>
      <c r="AW554" s="434"/>
    </row>
    <row r="555" ht="15.75" customHeight="1">
      <c r="C555" s="433"/>
      <c r="AW555" s="434"/>
    </row>
    <row r="556" ht="15.75" customHeight="1">
      <c r="C556" s="433"/>
      <c r="AW556" s="434"/>
    </row>
    <row r="557" ht="15.75" customHeight="1">
      <c r="C557" s="433"/>
      <c r="AW557" s="434"/>
    </row>
    <row r="558" ht="15.75" customHeight="1">
      <c r="C558" s="433"/>
      <c r="AW558" s="434"/>
    </row>
    <row r="559" ht="15.75" customHeight="1">
      <c r="C559" s="433"/>
      <c r="AW559" s="434"/>
    </row>
    <row r="560" ht="15.75" customHeight="1">
      <c r="C560" s="433"/>
      <c r="AW560" s="434"/>
    </row>
    <row r="561" ht="15.75" customHeight="1">
      <c r="C561" s="433"/>
      <c r="AW561" s="434"/>
    </row>
    <row r="562" ht="15.75" customHeight="1">
      <c r="C562" s="433"/>
      <c r="AW562" s="434"/>
    </row>
    <row r="563" ht="15.75" customHeight="1">
      <c r="C563" s="433"/>
      <c r="AW563" s="434"/>
    </row>
    <row r="564" ht="15.75" customHeight="1">
      <c r="C564" s="433"/>
      <c r="AW564" s="434"/>
    </row>
    <row r="565" ht="15.75" customHeight="1">
      <c r="C565" s="433"/>
      <c r="AW565" s="434"/>
    </row>
    <row r="566" ht="15.75" customHeight="1">
      <c r="C566" s="433"/>
      <c r="AW566" s="434"/>
    </row>
    <row r="567" ht="15.75" customHeight="1">
      <c r="C567" s="433"/>
      <c r="AW567" s="434"/>
    </row>
    <row r="568" ht="15.75" customHeight="1">
      <c r="C568" s="433"/>
      <c r="AW568" s="434"/>
    </row>
    <row r="569" ht="15.75" customHeight="1">
      <c r="C569" s="433"/>
      <c r="AW569" s="434"/>
    </row>
    <row r="570" ht="15.75" customHeight="1">
      <c r="C570" s="433"/>
      <c r="AW570" s="434"/>
    </row>
    <row r="571" ht="15.75" customHeight="1">
      <c r="C571" s="433"/>
      <c r="AW571" s="434"/>
    </row>
    <row r="572" ht="15.75" customHeight="1">
      <c r="C572" s="433"/>
      <c r="AW572" s="434"/>
    </row>
    <row r="573" ht="15.75" customHeight="1">
      <c r="C573" s="433"/>
      <c r="AW573" s="434"/>
    </row>
    <row r="574" ht="15.75" customHeight="1">
      <c r="C574" s="433"/>
      <c r="AW574" s="434"/>
    </row>
    <row r="575" ht="15.75" customHeight="1">
      <c r="C575" s="433"/>
      <c r="AW575" s="434"/>
    </row>
    <row r="576" ht="15.75" customHeight="1">
      <c r="C576" s="433"/>
      <c r="AW576" s="434"/>
    </row>
    <row r="577" ht="15.75" customHeight="1">
      <c r="C577" s="433"/>
      <c r="AW577" s="434"/>
    </row>
    <row r="578" ht="15.75" customHeight="1">
      <c r="C578" s="433"/>
      <c r="AW578" s="434"/>
    </row>
    <row r="579" ht="15.75" customHeight="1">
      <c r="C579" s="433"/>
      <c r="AW579" s="434"/>
    </row>
    <row r="580" ht="15.75" customHeight="1">
      <c r="C580" s="433"/>
      <c r="AW580" s="434"/>
    </row>
    <row r="581" ht="15.75" customHeight="1">
      <c r="C581" s="433"/>
      <c r="AW581" s="434"/>
    </row>
    <row r="582" ht="15.75" customHeight="1">
      <c r="C582" s="433"/>
      <c r="AW582" s="434"/>
    </row>
    <row r="583" ht="15.75" customHeight="1">
      <c r="C583" s="433"/>
      <c r="AW583" s="434"/>
    </row>
    <row r="584" ht="15.75" customHeight="1">
      <c r="C584" s="433"/>
      <c r="AW584" s="434"/>
    </row>
    <row r="585" ht="15.75" customHeight="1">
      <c r="C585" s="433"/>
      <c r="AW585" s="434"/>
    </row>
    <row r="586" ht="15.75" customHeight="1">
      <c r="C586" s="433"/>
      <c r="AW586" s="434"/>
    </row>
    <row r="587" ht="15.75" customHeight="1">
      <c r="C587" s="433"/>
      <c r="AW587" s="434"/>
    </row>
    <row r="588" ht="15.75" customHeight="1">
      <c r="C588" s="433"/>
      <c r="AW588" s="434"/>
    </row>
    <row r="589" ht="15.75" customHeight="1">
      <c r="C589" s="433"/>
      <c r="AW589" s="434"/>
    </row>
    <row r="590" ht="15.75" customHeight="1">
      <c r="C590" s="433"/>
      <c r="AW590" s="434"/>
    </row>
    <row r="591" ht="15.75" customHeight="1">
      <c r="C591" s="433"/>
      <c r="AW591" s="434"/>
    </row>
    <row r="592" ht="15.75" customHeight="1">
      <c r="C592" s="433"/>
      <c r="AW592" s="434"/>
    </row>
    <row r="593" ht="15.75" customHeight="1">
      <c r="C593" s="433"/>
      <c r="AW593" s="434"/>
    </row>
    <row r="594" ht="15.75" customHeight="1">
      <c r="C594" s="433"/>
      <c r="AW594" s="434"/>
    </row>
    <row r="595" ht="15.75" customHeight="1">
      <c r="C595" s="433"/>
      <c r="AW595" s="434"/>
    </row>
    <row r="596" ht="15.75" customHeight="1">
      <c r="C596" s="433"/>
      <c r="AW596" s="434"/>
    </row>
    <row r="597" ht="15.75" customHeight="1">
      <c r="C597" s="433"/>
      <c r="AW597" s="434"/>
    </row>
    <row r="598" ht="15.75" customHeight="1">
      <c r="C598" s="433"/>
      <c r="AW598" s="434"/>
    </row>
    <row r="599" ht="15.75" customHeight="1">
      <c r="C599" s="433"/>
      <c r="AW599" s="434"/>
    </row>
    <row r="600" ht="15.75" customHeight="1">
      <c r="C600" s="433"/>
      <c r="AW600" s="434"/>
    </row>
    <row r="601" ht="15.75" customHeight="1">
      <c r="C601" s="433"/>
      <c r="AW601" s="434"/>
    </row>
    <row r="602" ht="15.75" customHeight="1">
      <c r="C602" s="433"/>
      <c r="AW602" s="434"/>
    </row>
    <row r="603" ht="15.75" customHeight="1">
      <c r="C603" s="433"/>
      <c r="AW603" s="434"/>
    </row>
    <row r="604" ht="15.75" customHeight="1">
      <c r="C604" s="433"/>
      <c r="AW604" s="434"/>
    </row>
    <row r="605" ht="15.75" customHeight="1">
      <c r="C605" s="433"/>
      <c r="AW605" s="434"/>
    </row>
    <row r="606" ht="15.75" customHeight="1">
      <c r="C606" s="433"/>
      <c r="AW606" s="434"/>
    </row>
    <row r="607" ht="15.75" customHeight="1">
      <c r="C607" s="433"/>
      <c r="AW607" s="434"/>
    </row>
    <row r="608" ht="15.75" customHeight="1">
      <c r="C608" s="433"/>
      <c r="AW608" s="434"/>
    </row>
    <row r="609" ht="15.75" customHeight="1">
      <c r="C609" s="433"/>
      <c r="AW609" s="434"/>
    </row>
    <row r="610" ht="15.75" customHeight="1">
      <c r="C610" s="433"/>
      <c r="AW610" s="434"/>
    </row>
    <row r="611" ht="15.75" customHeight="1">
      <c r="C611" s="433"/>
      <c r="AW611" s="434"/>
    </row>
    <row r="612" ht="15.75" customHeight="1">
      <c r="C612" s="433"/>
      <c r="AW612" s="434"/>
    </row>
    <row r="613" ht="15.75" customHeight="1">
      <c r="C613" s="433"/>
      <c r="AW613" s="434"/>
    </row>
    <row r="614" ht="15.75" customHeight="1">
      <c r="C614" s="433"/>
      <c r="AW614" s="434"/>
    </row>
    <row r="615" ht="15.75" customHeight="1">
      <c r="C615" s="433"/>
      <c r="AW615" s="434"/>
    </row>
    <row r="616" ht="15.75" customHeight="1">
      <c r="C616" s="433"/>
      <c r="AW616" s="434"/>
    </row>
    <row r="617" ht="15.75" customHeight="1">
      <c r="C617" s="433"/>
      <c r="AW617" s="434"/>
    </row>
    <row r="618" ht="15.75" customHeight="1">
      <c r="C618" s="433"/>
      <c r="AW618" s="434"/>
    </row>
    <row r="619" ht="15.75" customHeight="1">
      <c r="C619" s="433"/>
      <c r="AW619" s="434"/>
    </row>
    <row r="620" ht="15.75" customHeight="1">
      <c r="C620" s="433"/>
      <c r="AW620" s="434"/>
    </row>
    <row r="621" ht="15.75" customHeight="1">
      <c r="C621" s="433"/>
      <c r="AW621" s="434"/>
    </row>
    <row r="622" ht="15.75" customHeight="1">
      <c r="C622" s="433"/>
      <c r="AW622" s="434"/>
    </row>
    <row r="623" ht="15.75" customHeight="1">
      <c r="C623" s="433"/>
      <c r="AW623" s="434"/>
    </row>
    <row r="624" ht="15.75" customHeight="1">
      <c r="C624" s="433"/>
      <c r="AW624" s="434"/>
    </row>
    <row r="625" ht="15.75" customHeight="1">
      <c r="C625" s="433"/>
      <c r="AW625" s="434"/>
    </row>
    <row r="626" ht="15.75" customHeight="1">
      <c r="C626" s="433"/>
      <c r="AW626" s="434"/>
    </row>
    <row r="627" ht="15.75" customHeight="1">
      <c r="C627" s="433"/>
      <c r="AW627" s="434"/>
    </row>
    <row r="628" ht="15.75" customHeight="1">
      <c r="C628" s="433"/>
      <c r="AW628" s="434"/>
    </row>
    <row r="629" ht="15.75" customHeight="1">
      <c r="C629" s="433"/>
      <c r="AW629" s="434"/>
    </row>
    <row r="630" ht="15.75" customHeight="1">
      <c r="C630" s="433"/>
      <c r="AW630" s="434"/>
    </row>
    <row r="631" ht="15.75" customHeight="1">
      <c r="C631" s="433"/>
      <c r="AW631" s="434"/>
    </row>
    <row r="632" ht="15.75" customHeight="1">
      <c r="C632" s="433"/>
      <c r="AW632" s="434"/>
    </row>
    <row r="633" ht="15.75" customHeight="1">
      <c r="C633" s="433"/>
      <c r="AW633" s="434"/>
    </row>
    <row r="634" ht="15.75" customHeight="1">
      <c r="C634" s="433"/>
      <c r="AW634" s="434"/>
    </row>
    <row r="635" ht="15.75" customHeight="1">
      <c r="C635" s="433"/>
      <c r="AW635" s="434"/>
    </row>
    <row r="636" ht="15.75" customHeight="1">
      <c r="C636" s="433"/>
      <c r="AW636" s="434"/>
    </row>
    <row r="637" ht="15.75" customHeight="1">
      <c r="C637" s="433"/>
      <c r="AW637" s="434"/>
    </row>
    <row r="638" ht="15.75" customHeight="1">
      <c r="C638" s="433"/>
      <c r="AW638" s="434"/>
    </row>
    <row r="639" ht="15.75" customHeight="1">
      <c r="C639" s="433"/>
      <c r="AW639" s="434"/>
    </row>
    <row r="640" ht="15.75" customHeight="1">
      <c r="C640" s="433"/>
      <c r="AW640" s="434"/>
    </row>
    <row r="641" ht="15.75" customHeight="1">
      <c r="C641" s="433"/>
      <c r="AW641" s="434"/>
    </row>
    <row r="642" ht="15.75" customHeight="1">
      <c r="C642" s="433"/>
      <c r="AW642" s="434"/>
    </row>
    <row r="643" ht="15.75" customHeight="1">
      <c r="C643" s="433"/>
      <c r="AW643" s="434"/>
    </row>
    <row r="644" ht="15.75" customHeight="1">
      <c r="C644" s="433"/>
      <c r="AW644" s="434"/>
    </row>
    <row r="645" ht="15.75" customHeight="1">
      <c r="C645" s="433"/>
      <c r="AW645" s="434"/>
    </row>
    <row r="646" ht="15.75" customHeight="1">
      <c r="C646" s="433"/>
      <c r="AW646" s="434"/>
    </row>
    <row r="647" ht="15.75" customHeight="1">
      <c r="C647" s="433"/>
      <c r="AW647" s="434"/>
    </row>
    <row r="648" ht="15.75" customHeight="1">
      <c r="C648" s="433"/>
      <c r="AW648" s="434"/>
    </row>
    <row r="649" ht="15.75" customHeight="1">
      <c r="C649" s="433"/>
      <c r="AW649" s="434"/>
    </row>
    <row r="650" ht="15.75" customHeight="1">
      <c r="C650" s="433"/>
      <c r="AW650" s="434"/>
    </row>
    <row r="651" ht="15.75" customHeight="1">
      <c r="C651" s="433"/>
      <c r="AW651" s="434"/>
    </row>
    <row r="652" ht="15.75" customHeight="1">
      <c r="C652" s="433"/>
      <c r="AW652" s="434"/>
    </row>
    <row r="653" ht="15.75" customHeight="1">
      <c r="C653" s="433"/>
      <c r="AW653" s="434"/>
    </row>
    <row r="654" ht="15.75" customHeight="1">
      <c r="C654" s="433"/>
      <c r="AW654" s="434"/>
    </row>
    <row r="655" ht="15.75" customHeight="1">
      <c r="C655" s="433"/>
      <c r="AW655" s="434"/>
    </row>
    <row r="656" ht="15.75" customHeight="1">
      <c r="C656" s="433"/>
      <c r="AW656" s="434"/>
    </row>
    <row r="657" ht="15.75" customHeight="1">
      <c r="C657" s="433"/>
      <c r="AW657" s="434"/>
    </row>
    <row r="658" ht="15.75" customHeight="1">
      <c r="C658" s="433"/>
      <c r="AW658" s="434"/>
    </row>
    <row r="659" ht="15.75" customHeight="1">
      <c r="C659" s="433"/>
      <c r="AW659" s="434"/>
    </row>
    <row r="660" ht="15.75" customHeight="1">
      <c r="C660" s="433"/>
      <c r="AW660" s="434"/>
    </row>
    <row r="661" ht="15.75" customHeight="1">
      <c r="C661" s="433"/>
      <c r="AW661" s="434"/>
    </row>
    <row r="662" ht="15.75" customHeight="1">
      <c r="C662" s="433"/>
      <c r="AW662" s="434"/>
    </row>
    <row r="663" ht="15.75" customHeight="1">
      <c r="C663" s="433"/>
      <c r="AW663" s="434"/>
    </row>
    <row r="664" ht="15.75" customHeight="1">
      <c r="C664" s="433"/>
      <c r="AW664" s="434"/>
    </row>
    <row r="665" ht="15.75" customHeight="1">
      <c r="C665" s="433"/>
      <c r="AW665" s="434"/>
    </row>
    <row r="666" ht="15.75" customHeight="1">
      <c r="C666" s="433"/>
      <c r="AW666" s="434"/>
    </row>
    <row r="667" ht="15.75" customHeight="1">
      <c r="C667" s="433"/>
      <c r="AW667" s="434"/>
    </row>
    <row r="668" ht="15.75" customHeight="1">
      <c r="C668" s="433"/>
      <c r="AW668" s="434"/>
    </row>
    <row r="669" ht="15.75" customHeight="1">
      <c r="C669" s="433"/>
      <c r="AW669" s="434"/>
    </row>
    <row r="670" ht="15.75" customHeight="1">
      <c r="C670" s="433"/>
      <c r="AW670" s="434"/>
    </row>
    <row r="671" ht="15.75" customHeight="1">
      <c r="C671" s="433"/>
      <c r="AW671" s="434"/>
    </row>
    <row r="672" ht="15.75" customHeight="1">
      <c r="C672" s="433"/>
      <c r="AW672" s="434"/>
    </row>
    <row r="673" ht="15.75" customHeight="1">
      <c r="C673" s="433"/>
      <c r="AW673" s="434"/>
    </row>
    <row r="674" ht="15.75" customHeight="1">
      <c r="C674" s="433"/>
      <c r="AW674" s="434"/>
    </row>
    <row r="675" ht="15.75" customHeight="1">
      <c r="C675" s="433"/>
      <c r="AW675" s="434"/>
    </row>
    <row r="676" ht="15.75" customHeight="1">
      <c r="C676" s="433"/>
      <c r="AW676" s="434"/>
    </row>
    <row r="677" ht="15.75" customHeight="1">
      <c r="C677" s="433"/>
      <c r="AW677" s="434"/>
    </row>
    <row r="678" ht="15.75" customHeight="1">
      <c r="C678" s="433"/>
      <c r="AW678" s="434"/>
    </row>
    <row r="679" ht="15.75" customHeight="1">
      <c r="C679" s="433"/>
      <c r="AW679" s="434"/>
    </row>
    <row r="680" ht="15.75" customHeight="1">
      <c r="C680" s="433"/>
      <c r="AW680" s="434"/>
    </row>
    <row r="681" ht="15.75" customHeight="1">
      <c r="C681" s="433"/>
      <c r="AW681" s="434"/>
    </row>
    <row r="682" ht="15.75" customHeight="1">
      <c r="C682" s="433"/>
      <c r="AW682" s="434"/>
    </row>
    <row r="683" ht="15.75" customHeight="1">
      <c r="C683" s="433"/>
      <c r="AW683" s="434"/>
    </row>
    <row r="684" ht="15.75" customHeight="1">
      <c r="C684" s="433"/>
      <c r="AW684" s="434"/>
    </row>
    <row r="685" ht="15.75" customHeight="1">
      <c r="C685" s="433"/>
      <c r="AW685" s="434"/>
    </row>
    <row r="686" ht="15.75" customHeight="1">
      <c r="C686" s="433"/>
      <c r="AW686" s="434"/>
    </row>
    <row r="687" ht="15.75" customHeight="1">
      <c r="C687" s="433"/>
      <c r="AW687" s="434"/>
    </row>
    <row r="688" ht="15.75" customHeight="1">
      <c r="C688" s="433"/>
      <c r="AW688" s="434"/>
    </row>
    <row r="689" ht="15.75" customHeight="1">
      <c r="C689" s="433"/>
      <c r="AW689" s="434"/>
    </row>
    <row r="690" ht="15.75" customHeight="1">
      <c r="C690" s="433"/>
      <c r="AW690" s="434"/>
    </row>
    <row r="691" ht="15.75" customHeight="1">
      <c r="C691" s="433"/>
      <c r="AW691" s="434"/>
    </row>
    <row r="692" ht="15.75" customHeight="1">
      <c r="C692" s="433"/>
      <c r="AW692" s="434"/>
    </row>
    <row r="693" ht="15.75" customHeight="1">
      <c r="C693" s="433"/>
      <c r="AW693" s="434"/>
    </row>
    <row r="694" ht="15.75" customHeight="1">
      <c r="C694" s="433"/>
      <c r="AW694" s="434"/>
    </row>
    <row r="695" ht="15.75" customHeight="1">
      <c r="C695" s="433"/>
      <c r="AW695" s="434"/>
    </row>
    <row r="696" ht="15.75" customHeight="1">
      <c r="C696" s="433"/>
      <c r="AW696" s="434"/>
    </row>
    <row r="697" ht="15.75" customHeight="1">
      <c r="C697" s="433"/>
      <c r="AW697" s="434"/>
    </row>
    <row r="698" ht="15.75" customHeight="1">
      <c r="C698" s="433"/>
      <c r="AW698" s="434"/>
    </row>
    <row r="699" ht="15.75" customHeight="1">
      <c r="C699" s="433"/>
      <c r="AW699" s="434"/>
    </row>
    <row r="700" ht="15.75" customHeight="1">
      <c r="C700" s="433"/>
      <c r="AW700" s="434"/>
    </row>
    <row r="701" ht="15.75" customHeight="1">
      <c r="C701" s="433"/>
      <c r="AW701" s="434"/>
    </row>
    <row r="702" ht="15.75" customHeight="1">
      <c r="C702" s="433"/>
      <c r="AW702" s="434"/>
    </row>
    <row r="703" ht="15.75" customHeight="1">
      <c r="C703" s="433"/>
      <c r="AW703" s="434"/>
    </row>
    <row r="704" ht="15.75" customHeight="1">
      <c r="C704" s="433"/>
      <c r="AW704" s="434"/>
    </row>
    <row r="705" ht="15.75" customHeight="1">
      <c r="C705" s="433"/>
      <c r="AW705" s="434"/>
    </row>
    <row r="706" ht="15.75" customHeight="1">
      <c r="C706" s="433"/>
      <c r="AW706" s="434"/>
    </row>
    <row r="707" ht="15.75" customHeight="1">
      <c r="C707" s="433"/>
      <c r="AW707" s="434"/>
    </row>
    <row r="708" ht="15.75" customHeight="1">
      <c r="C708" s="433"/>
      <c r="AW708" s="434"/>
    </row>
    <row r="709" ht="15.75" customHeight="1">
      <c r="C709" s="433"/>
      <c r="AW709" s="434"/>
    </row>
    <row r="710" ht="15.75" customHeight="1">
      <c r="C710" s="433"/>
      <c r="AW710" s="434"/>
    </row>
    <row r="711" ht="15.75" customHeight="1">
      <c r="C711" s="433"/>
      <c r="AW711" s="434"/>
    </row>
    <row r="712" ht="15.75" customHeight="1">
      <c r="C712" s="433"/>
      <c r="AW712" s="434"/>
    </row>
    <row r="713" ht="15.75" customHeight="1">
      <c r="C713" s="433"/>
      <c r="AW713" s="434"/>
    </row>
    <row r="714" ht="15.75" customHeight="1">
      <c r="C714" s="433"/>
      <c r="AW714" s="434"/>
    </row>
    <row r="715" ht="15.75" customHeight="1">
      <c r="C715" s="433"/>
      <c r="AW715" s="434"/>
    </row>
    <row r="716" ht="15.75" customHeight="1">
      <c r="C716" s="433"/>
      <c r="AW716" s="434"/>
    </row>
    <row r="717" ht="15.75" customHeight="1">
      <c r="C717" s="433"/>
      <c r="AW717" s="434"/>
    </row>
    <row r="718" ht="15.75" customHeight="1">
      <c r="C718" s="433"/>
      <c r="AW718" s="434"/>
    </row>
    <row r="719" ht="15.75" customHeight="1">
      <c r="C719" s="433"/>
      <c r="AW719" s="434"/>
    </row>
    <row r="720" ht="15.75" customHeight="1">
      <c r="C720" s="433"/>
      <c r="AW720" s="434"/>
    </row>
    <row r="721" ht="15.75" customHeight="1">
      <c r="C721" s="433"/>
      <c r="AW721" s="434"/>
    </row>
    <row r="722" ht="15.75" customHeight="1">
      <c r="C722" s="433"/>
      <c r="AW722" s="434"/>
    </row>
    <row r="723" ht="15.75" customHeight="1">
      <c r="C723" s="433"/>
      <c r="AW723" s="434"/>
    </row>
    <row r="724" ht="15.75" customHeight="1">
      <c r="C724" s="433"/>
      <c r="AW724" s="434"/>
    </row>
    <row r="725" ht="15.75" customHeight="1">
      <c r="C725" s="433"/>
      <c r="AW725" s="434"/>
    </row>
    <row r="726" ht="15.75" customHeight="1">
      <c r="C726" s="433"/>
      <c r="AW726" s="434"/>
    </row>
    <row r="727" ht="15.75" customHeight="1">
      <c r="C727" s="433"/>
      <c r="AW727" s="434"/>
    </row>
    <row r="728" ht="15.75" customHeight="1">
      <c r="C728" s="433"/>
      <c r="AW728" s="434"/>
    </row>
    <row r="729" ht="15.75" customHeight="1">
      <c r="C729" s="433"/>
      <c r="AW729" s="434"/>
    </row>
    <row r="730" ht="15.75" customHeight="1">
      <c r="C730" s="433"/>
      <c r="AW730" s="434"/>
    </row>
    <row r="731" ht="15.75" customHeight="1">
      <c r="C731" s="433"/>
      <c r="AW731" s="434"/>
    </row>
    <row r="732" ht="15.75" customHeight="1">
      <c r="C732" s="433"/>
      <c r="AW732" s="434"/>
    </row>
    <row r="733" ht="15.75" customHeight="1">
      <c r="C733" s="433"/>
      <c r="AW733" s="434"/>
    </row>
    <row r="734" ht="15.75" customHeight="1">
      <c r="C734" s="433"/>
      <c r="AW734" s="434"/>
    </row>
    <row r="735" ht="15.75" customHeight="1">
      <c r="C735" s="433"/>
      <c r="AW735" s="434"/>
    </row>
    <row r="736" ht="15.75" customHeight="1">
      <c r="C736" s="433"/>
      <c r="AW736" s="434"/>
    </row>
    <row r="737" ht="15.75" customHeight="1">
      <c r="C737" s="433"/>
      <c r="AW737" s="434"/>
    </row>
    <row r="738" ht="15.75" customHeight="1">
      <c r="C738" s="433"/>
      <c r="AW738" s="434"/>
    </row>
    <row r="739" ht="15.75" customHeight="1">
      <c r="C739" s="433"/>
      <c r="AW739" s="434"/>
    </row>
    <row r="740" ht="15.75" customHeight="1">
      <c r="C740" s="433"/>
      <c r="AW740" s="434"/>
    </row>
    <row r="741" ht="15.75" customHeight="1">
      <c r="C741" s="433"/>
      <c r="AW741" s="434"/>
    </row>
    <row r="742" ht="15.75" customHeight="1">
      <c r="C742" s="433"/>
      <c r="AW742" s="434"/>
    </row>
    <row r="743" ht="15.75" customHeight="1">
      <c r="C743" s="433"/>
      <c r="AW743" s="434"/>
    </row>
    <row r="744" ht="15.75" customHeight="1">
      <c r="C744" s="433"/>
      <c r="AW744" s="434"/>
    </row>
    <row r="745" ht="15.75" customHeight="1">
      <c r="C745" s="433"/>
      <c r="AW745" s="434"/>
    </row>
    <row r="746" ht="15.75" customHeight="1">
      <c r="C746" s="433"/>
      <c r="AW746" s="434"/>
    </row>
    <row r="747" ht="15.75" customHeight="1">
      <c r="C747" s="433"/>
      <c r="AW747" s="434"/>
    </row>
    <row r="748" ht="15.75" customHeight="1">
      <c r="C748" s="433"/>
      <c r="AW748" s="434"/>
    </row>
    <row r="749" ht="15.75" customHeight="1">
      <c r="C749" s="433"/>
      <c r="AW749" s="434"/>
    </row>
    <row r="750" ht="15.75" customHeight="1">
      <c r="C750" s="433"/>
      <c r="AW750" s="434"/>
    </row>
    <row r="751" ht="15.75" customHeight="1">
      <c r="C751" s="433"/>
      <c r="AW751" s="434"/>
    </row>
    <row r="752" ht="15.75" customHeight="1">
      <c r="C752" s="433"/>
      <c r="AW752" s="434"/>
    </row>
    <row r="753" ht="15.75" customHeight="1">
      <c r="C753" s="433"/>
      <c r="AW753" s="434"/>
    </row>
    <row r="754" ht="15.75" customHeight="1">
      <c r="C754" s="433"/>
      <c r="AW754" s="434"/>
    </row>
    <row r="755" ht="15.75" customHeight="1">
      <c r="C755" s="433"/>
      <c r="AW755" s="434"/>
    </row>
    <row r="756" ht="15.75" customHeight="1">
      <c r="C756" s="433"/>
      <c r="AW756" s="434"/>
    </row>
    <row r="757" ht="15.75" customHeight="1">
      <c r="C757" s="433"/>
      <c r="AW757" s="434"/>
    </row>
    <row r="758" ht="15.75" customHeight="1">
      <c r="C758" s="433"/>
      <c r="AW758" s="434"/>
    </row>
    <row r="759" ht="15.75" customHeight="1">
      <c r="C759" s="433"/>
      <c r="AW759" s="434"/>
    </row>
    <row r="760" ht="15.75" customHeight="1">
      <c r="C760" s="433"/>
      <c r="AW760" s="434"/>
    </row>
    <row r="761" ht="15.75" customHeight="1">
      <c r="C761" s="433"/>
      <c r="AW761" s="434"/>
    </row>
    <row r="762" ht="15.75" customHeight="1">
      <c r="C762" s="433"/>
      <c r="AW762" s="434"/>
    </row>
    <row r="763" ht="15.75" customHeight="1">
      <c r="C763" s="433"/>
      <c r="AW763" s="434"/>
    </row>
    <row r="764" ht="15.75" customHeight="1">
      <c r="C764" s="433"/>
      <c r="AW764" s="434"/>
    </row>
    <row r="765" ht="15.75" customHeight="1">
      <c r="C765" s="433"/>
      <c r="AW765" s="434"/>
    </row>
    <row r="766" ht="15.75" customHeight="1">
      <c r="C766" s="433"/>
      <c r="AW766" s="434"/>
    </row>
    <row r="767" ht="15.75" customHeight="1">
      <c r="C767" s="433"/>
      <c r="AW767" s="434"/>
    </row>
    <row r="768" ht="15.75" customHeight="1">
      <c r="C768" s="433"/>
      <c r="AW768" s="434"/>
    </row>
    <row r="769" ht="15.75" customHeight="1">
      <c r="C769" s="433"/>
      <c r="AW769" s="434"/>
    </row>
    <row r="770" ht="15.75" customHeight="1">
      <c r="C770" s="433"/>
      <c r="AW770" s="434"/>
    </row>
    <row r="771" ht="15.75" customHeight="1">
      <c r="C771" s="433"/>
      <c r="AW771" s="434"/>
    </row>
    <row r="772" ht="15.75" customHeight="1">
      <c r="C772" s="433"/>
      <c r="AW772" s="434"/>
    </row>
    <row r="773" ht="15.75" customHeight="1">
      <c r="C773" s="433"/>
      <c r="AW773" s="434"/>
    </row>
    <row r="774" ht="15.75" customHeight="1">
      <c r="C774" s="433"/>
      <c r="AW774" s="434"/>
    </row>
    <row r="775" ht="15.75" customHeight="1">
      <c r="C775" s="433"/>
      <c r="AW775" s="434"/>
    </row>
    <row r="776" ht="15.75" customHeight="1">
      <c r="C776" s="433"/>
      <c r="AW776" s="434"/>
    </row>
    <row r="777" ht="15.75" customHeight="1">
      <c r="C777" s="433"/>
      <c r="AW777" s="434"/>
    </row>
    <row r="778" ht="15.75" customHeight="1">
      <c r="C778" s="433"/>
      <c r="AW778" s="434"/>
    </row>
    <row r="779" ht="15.75" customHeight="1">
      <c r="C779" s="433"/>
      <c r="AW779" s="434"/>
    </row>
    <row r="780" ht="15.75" customHeight="1">
      <c r="C780" s="433"/>
      <c r="AW780" s="434"/>
    </row>
    <row r="781" ht="15.75" customHeight="1">
      <c r="C781" s="433"/>
      <c r="AW781" s="434"/>
    </row>
    <row r="782" ht="15.75" customHeight="1">
      <c r="C782" s="433"/>
      <c r="AW782" s="434"/>
    </row>
    <row r="783" ht="15.75" customHeight="1">
      <c r="C783" s="433"/>
      <c r="AW783" s="434"/>
    </row>
    <row r="784" ht="15.75" customHeight="1">
      <c r="C784" s="433"/>
      <c r="AW784" s="434"/>
    </row>
    <row r="785" ht="15.75" customHeight="1">
      <c r="C785" s="433"/>
      <c r="AW785" s="434"/>
    </row>
    <row r="786" ht="15.75" customHeight="1">
      <c r="C786" s="433"/>
      <c r="AW786" s="434"/>
    </row>
    <row r="787" ht="15.75" customHeight="1">
      <c r="C787" s="433"/>
      <c r="AW787" s="434"/>
    </row>
    <row r="788" ht="15.75" customHeight="1">
      <c r="C788" s="433"/>
      <c r="AW788" s="434"/>
    </row>
    <row r="789" ht="15.75" customHeight="1">
      <c r="C789" s="433"/>
      <c r="AW789" s="434"/>
    </row>
    <row r="790" ht="15.75" customHeight="1">
      <c r="C790" s="433"/>
      <c r="AW790" s="434"/>
    </row>
    <row r="791" ht="15.75" customHeight="1">
      <c r="C791" s="433"/>
      <c r="AW791" s="434"/>
    </row>
    <row r="792" ht="15.75" customHeight="1">
      <c r="C792" s="433"/>
      <c r="AW792" s="434"/>
    </row>
    <row r="793" ht="15.75" customHeight="1">
      <c r="C793" s="433"/>
      <c r="AW793" s="434"/>
    </row>
    <row r="794" ht="15.75" customHeight="1">
      <c r="C794" s="433"/>
      <c r="AW794" s="434"/>
    </row>
    <row r="795" ht="15.75" customHeight="1">
      <c r="C795" s="433"/>
      <c r="AW795" s="434"/>
    </row>
    <row r="796" ht="15.75" customHeight="1">
      <c r="C796" s="433"/>
      <c r="AW796" s="434"/>
    </row>
    <row r="797" ht="15.75" customHeight="1">
      <c r="C797" s="433"/>
      <c r="AW797" s="434"/>
    </row>
    <row r="798" ht="15.75" customHeight="1">
      <c r="C798" s="433"/>
      <c r="AW798" s="434"/>
    </row>
    <row r="799" ht="15.75" customHeight="1">
      <c r="C799" s="433"/>
      <c r="AW799" s="434"/>
    </row>
    <row r="800" ht="15.75" customHeight="1">
      <c r="C800" s="433"/>
      <c r="AW800" s="434"/>
    </row>
    <row r="801" ht="15.75" customHeight="1">
      <c r="C801" s="433"/>
      <c r="AW801" s="434"/>
    </row>
    <row r="802" ht="15.75" customHeight="1">
      <c r="C802" s="433"/>
      <c r="AW802" s="434"/>
    </row>
    <row r="803" ht="15.75" customHeight="1">
      <c r="C803" s="433"/>
      <c r="AW803" s="434"/>
    </row>
    <row r="804" ht="15.75" customHeight="1">
      <c r="C804" s="433"/>
      <c r="AW804" s="434"/>
    </row>
    <row r="805" ht="15.75" customHeight="1">
      <c r="C805" s="433"/>
      <c r="AW805" s="434"/>
    </row>
    <row r="806" ht="15.75" customHeight="1">
      <c r="C806" s="433"/>
      <c r="AW806" s="434"/>
    </row>
    <row r="807" ht="15.75" customHeight="1">
      <c r="C807" s="433"/>
      <c r="AW807" s="434"/>
    </row>
    <row r="808" ht="15.75" customHeight="1">
      <c r="C808" s="433"/>
      <c r="AW808" s="434"/>
    </row>
    <row r="809" ht="15.75" customHeight="1">
      <c r="C809" s="433"/>
      <c r="AW809" s="434"/>
    </row>
    <row r="810" ht="15.75" customHeight="1">
      <c r="C810" s="433"/>
      <c r="AW810" s="434"/>
    </row>
    <row r="811" ht="15.75" customHeight="1">
      <c r="C811" s="433"/>
      <c r="AW811" s="434"/>
    </row>
    <row r="812" ht="15.75" customHeight="1">
      <c r="C812" s="433"/>
      <c r="AW812" s="434"/>
    </row>
    <row r="813" ht="15.75" customHeight="1">
      <c r="C813" s="433"/>
      <c r="AW813" s="434"/>
    </row>
    <row r="814" ht="15.75" customHeight="1">
      <c r="C814" s="433"/>
      <c r="AW814" s="434"/>
    </row>
    <row r="815" ht="15.75" customHeight="1">
      <c r="C815" s="433"/>
      <c r="AW815" s="434"/>
    </row>
    <row r="816" ht="15.75" customHeight="1">
      <c r="C816" s="433"/>
      <c r="AW816" s="434"/>
    </row>
    <row r="817" ht="15.75" customHeight="1">
      <c r="C817" s="433"/>
      <c r="AW817" s="434"/>
    </row>
    <row r="818" ht="15.75" customHeight="1">
      <c r="C818" s="433"/>
      <c r="AW818" s="434"/>
    </row>
    <row r="819" ht="15.75" customHeight="1">
      <c r="C819" s="433"/>
      <c r="AW819" s="434"/>
    </row>
    <row r="820" ht="15.75" customHeight="1">
      <c r="C820" s="433"/>
      <c r="AW820" s="434"/>
    </row>
    <row r="821" ht="15.75" customHeight="1">
      <c r="C821" s="433"/>
      <c r="AW821" s="434"/>
    </row>
    <row r="822" ht="15.75" customHeight="1">
      <c r="C822" s="433"/>
      <c r="AW822" s="434"/>
    </row>
    <row r="823" ht="15.75" customHeight="1">
      <c r="C823" s="433"/>
      <c r="AW823" s="434"/>
    </row>
    <row r="824" ht="15.75" customHeight="1">
      <c r="C824" s="433"/>
      <c r="AW824" s="434"/>
    </row>
    <row r="825" ht="15.75" customHeight="1">
      <c r="C825" s="433"/>
      <c r="AW825" s="434"/>
    </row>
    <row r="826" ht="15.75" customHeight="1">
      <c r="C826" s="433"/>
      <c r="AW826" s="434"/>
    </row>
    <row r="827" ht="15.75" customHeight="1">
      <c r="C827" s="433"/>
      <c r="AW827" s="434"/>
    </row>
    <row r="828" ht="15.75" customHeight="1">
      <c r="C828" s="433"/>
      <c r="AW828" s="434"/>
    </row>
    <row r="829" ht="15.75" customHeight="1">
      <c r="C829" s="433"/>
      <c r="AW829" s="434"/>
    </row>
    <row r="830" ht="15.75" customHeight="1">
      <c r="C830" s="433"/>
      <c r="AW830" s="434"/>
    </row>
    <row r="831" ht="15.75" customHeight="1">
      <c r="C831" s="433"/>
      <c r="AW831" s="434"/>
    </row>
    <row r="832" ht="15.75" customHeight="1">
      <c r="C832" s="433"/>
      <c r="AW832" s="434"/>
    </row>
    <row r="833" ht="15.75" customHeight="1">
      <c r="C833" s="433"/>
      <c r="AW833" s="434"/>
    </row>
    <row r="834" ht="15.75" customHeight="1">
      <c r="C834" s="433"/>
      <c r="AW834" s="434"/>
    </row>
    <row r="835" ht="15.75" customHeight="1">
      <c r="C835" s="433"/>
      <c r="AW835" s="434"/>
    </row>
    <row r="836" ht="15.75" customHeight="1">
      <c r="C836" s="433"/>
      <c r="AW836" s="434"/>
    </row>
    <row r="837" ht="15.75" customHeight="1">
      <c r="C837" s="433"/>
      <c r="AW837" s="434"/>
    </row>
    <row r="838" ht="15.75" customHeight="1">
      <c r="C838" s="433"/>
      <c r="AW838" s="434"/>
    </row>
    <row r="839" ht="15.75" customHeight="1">
      <c r="C839" s="433"/>
      <c r="AW839" s="434"/>
    </row>
    <row r="840" ht="15.75" customHeight="1">
      <c r="C840" s="433"/>
      <c r="AW840" s="434"/>
    </row>
    <row r="841" ht="15.75" customHeight="1">
      <c r="C841" s="433"/>
      <c r="AW841" s="434"/>
    </row>
    <row r="842" ht="15.75" customHeight="1">
      <c r="C842" s="433"/>
      <c r="AW842" s="434"/>
    </row>
    <row r="843" ht="15.75" customHeight="1">
      <c r="C843" s="433"/>
      <c r="AW843" s="434"/>
    </row>
    <row r="844" ht="15.75" customHeight="1">
      <c r="C844" s="433"/>
      <c r="AW844" s="434"/>
    </row>
    <row r="845" ht="15.75" customHeight="1">
      <c r="C845" s="433"/>
      <c r="AW845" s="434"/>
    </row>
    <row r="846" ht="15.75" customHeight="1">
      <c r="C846" s="433"/>
      <c r="AW846" s="434"/>
    </row>
    <row r="847" ht="15.75" customHeight="1">
      <c r="C847" s="433"/>
      <c r="AW847" s="434"/>
    </row>
    <row r="848" ht="15.75" customHeight="1">
      <c r="C848" s="433"/>
      <c r="AW848" s="434"/>
    </row>
    <row r="849" ht="15.75" customHeight="1">
      <c r="C849" s="433"/>
      <c r="AW849" s="434"/>
    </row>
    <row r="850" ht="15.75" customHeight="1">
      <c r="C850" s="433"/>
      <c r="AW850" s="434"/>
    </row>
    <row r="851" ht="15.75" customHeight="1">
      <c r="C851" s="433"/>
      <c r="AW851" s="434"/>
    </row>
    <row r="852" ht="15.75" customHeight="1">
      <c r="C852" s="433"/>
      <c r="AW852" s="434"/>
    </row>
    <row r="853" ht="15.75" customHeight="1">
      <c r="C853" s="433"/>
      <c r="AW853" s="434"/>
    </row>
    <row r="854" ht="15.75" customHeight="1">
      <c r="C854" s="433"/>
      <c r="AW854" s="434"/>
    </row>
    <row r="855" ht="15.75" customHeight="1">
      <c r="C855" s="433"/>
      <c r="AW855" s="434"/>
    </row>
    <row r="856" ht="15.75" customHeight="1">
      <c r="C856" s="433"/>
      <c r="AW856" s="434"/>
    </row>
    <row r="857" ht="15.75" customHeight="1">
      <c r="C857" s="433"/>
      <c r="AW857" s="434"/>
    </row>
    <row r="858" ht="15.75" customHeight="1">
      <c r="C858" s="433"/>
      <c r="AW858" s="434"/>
    </row>
    <row r="859" ht="15.75" customHeight="1">
      <c r="C859" s="433"/>
      <c r="AW859" s="434"/>
    </row>
    <row r="860" ht="15.75" customHeight="1">
      <c r="C860" s="433"/>
      <c r="AW860" s="434"/>
    </row>
    <row r="861" ht="15.75" customHeight="1">
      <c r="C861" s="433"/>
      <c r="AW861" s="434"/>
    </row>
    <row r="862" ht="15.75" customHeight="1">
      <c r="C862" s="433"/>
      <c r="AW862" s="434"/>
    </row>
    <row r="863" ht="15.75" customHeight="1">
      <c r="C863" s="433"/>
      <c r="AW863" s="434"/>
    </row>
    <row r="864" ht="15.75" customHeight="1">
      <c r="C864" s="433"/>
      <c r="AW864" s="434"/>
    </row>
    <row r="865" ht="15.75" customHeight="1">
      <c r="C865" s="433"/>
      <c r="AW865" s="434"/>
    </row>
    <row r="866" ht="15.75" customHeight="1">
      <c r="C866" s="433"/>
      <c r="AW866" s="434"/>
    </row>
    <row r="867" ht="15.75" customHeight="1">
      <c r="C867" s="433"/>
      <c r="AW867" s="434"/>
    </row>
    <row r="868" ht="15.75" customHeight="1">
      <c r="C868" s="433"/>
      <c r="AW868" s="434"/>
    </row>
    <row r="869" ht="15.75" customHeight="1">
      <c r="C869" s="433"/>
      <c r="AW869" s="434"/>
    </row>
    <row r="870" ht="15.75" customHeight="1">
      <c r="C870" s="433"/>
      <c r="AW870" s="434"/>
    </row>
    <row r="871" ht="15.75" customHeight="1">
      <c r="C871" s="433"/>
      <c r="AW871" s="434"/>
    </row>
    <row r="872" ht="15.75" customHeight="1">
      <c r="C872" s="433"/>
      <c r="AW872" s="434"/>
    </row>
    <row r="873" ht="15.75" customHeight="1">
      <c r="C873" s="433"/>
      <c r="AW873" s="434"/>
    </row>
    <row r="874" ht="15.75" customHeight="1">
      <c r="C874" s="433"/>
      <c r="AW874" s="434"/>
    </row>
    <row r="875" ht="15.75" customHeight="1">
      <c r="C875" s="433"/>
      <c r="AW875" s="434"/>
    </row>
    <row r="876" ht="15.75" customHeight="1">
      <c r="C876" s="433"/>
      <c r="AW876" s="434"/>
    </row>
    <row r="877" ht="15.75" customHeight="1">
      <c r="C877" s="433"/>
      <c r="AW877" s="434"/>
    </row>
    <row r="878" ht="15.75" customHeight="1">
      <c r="C878" s="433"/>
      <c r="AW878" s="434"/>
    </row>
    <row r="879" ht="15.75" customHeight="1">
      <c r="C879" s="433"/>
      <c r="AW879" s="434"/>
    </row>
    <row r="880" ht="15.75" customHeight="1">
      <c r="C880" s="433"/>
      <c r="AW880" s="434"/>
    </row>
    <row r="881" ht="15.75" customHeight="1">
      <c r="C881" s="433"/>
      <c r="AW881" s="434"/>
    </row>
    <row r="882" ht="15.75" customHeight="1">
      <c r="C882" s="433"/>
      <c r="AW882" s="434"/>
    </row>
    <row r="883" ht="15.75" customHeight="1">
      <c r="C883" s="433"/>
      <c r="AW883" s="434"/>
    </row>
    <row r="884" ht="15.75" customHeight="1">
      <c r="C884" s="433"/>
      <c r="AW884" s="434"/>
    </row>
    <row r="885" ht="15.75" customHeight="1">
      <c r="C885" s="433"/>
      <c r="AW885" s="434"/>
    </row>
    <row r="886" ht="15.75" customHeight="1">
      <c r="C886" s="433"/>
      <c r="AW886" s="434"/>
    </row>
    <row r="887" ht="15.75" customHeight="1">
      <c r="C887" s="433"/>
      <c r="AW887" s="434"/>
    </row>
    <row r="888" ht="15.75" customHeight="1">
      <c r="C888" s="433"/>
      <c r="AW888" s="434"/>
    </row>
    <row r="889" ht="15.75" customHeight="1">
      <c r="C889" s="433"/>
      <c r="AW889" s="434"/>
    </row>
    <row r="890" ht="15.75" customHeight="1">
      <c r="C890" s="433"/>
      <c r="AW890" s="434"/>
    </row>
    <row r="891" ht="15.75" customHeight="1">
      <c r="C891" s="433"/>
      <c r="AW891" s="434"/>
    </row>
    <row r="892" ht="15.75" customHeight="1">
      <c r="C892" s="433"/>
      <c r="AW892" s="434"/>
    </row>
    <row r="893" ht="15.75" customHeight="1">
      <c r="C893" s="433"/>
      <c r="AW893" s="434"/>
    </row>
    <row r="894" ht="15.75" customHeight="1">
      <c r="C894" s="433"/>
      <c r="AW894" s="434"/>
    </row>
    <row r="895" ht="15.75" customHeight="1">
      <c r="C895" s="433"/>
      <c r="AW895" s="434"/>
    </row>
    <row r="896" ht="15.75" customHeight="1">
      <c r="C896" s="433"/>
      <c r="AW896" s="434"/>
    </row>
    <row r="897" ht="15.75" customHeight="1">
      <c r="C897" s="433"/>
      <c r="AW897" s="434"/>
    </row>
    <row r="898" ht="15.75" customHeight="1">
      <c r="C898" s="433"/>
      <c r="AW898" s="434"/>
    </row>
    <row r="899" ht="15.75" customHeight="1">
      <c r="C899" s="433"/>
      <c r="AW899" s="434"/>
    </row>
    <row r="900" ht="15.75" customHeight="1">
      <c r="C900" s="433"/>
      <c r="AW900" s="434"/>
    </row>
    <row r="901" ht="15.75" customHeight="1">
      <c r="C901" s="433"/>
      <c r="AW901" s="434"/>
    </row>
    <row r="902" ht="15.75" customHeight="1">
      <c r="C902" s="433"/>
      <c r="AW902" s="434"/>
    </row>
    <row r="903" ht="15.75" customHeight="1">
      <c r="C903" s="433"/>
      <c r="AW903" s="434"/>
    </row>
    <row r="904" ht="15.75" customHeight="1">
      <c r="C904" s="433"/>
      <c r="AW904" s="434"/>
    </row>
    <row r="905" ht="15.75" customHeight="1">
      <c r="C905" s="433"/>
      <c r="AW905" s="434"/>
    </row>
    <row r="906" ht="15.75" customHeight="1">
      <c r="C906" s="433"/>
      <c r="AW906" s="434"/>
    </row>
    <row r="907" ht="15.75" customHeight="1">
      <c r="C907" s="433"/>
      <c r="AW907" s="434"/>
    </row>
    <row r="908" ht="15.75" customHeight="1">
      <c r="C908" s="433"/>
      <c r="AW908" s="434"/>
    </row>
    <row r="909" ht="15.75" customHeight="1">
      <c r="C909" s="433"/>
      <c r="AW909" s="434"/>
    </row>
    <row r="910" ht="15.75" customHeight="1">
      <c r="C910" s="433"/>
      <c r="AW910" s="434"/>
    </row>
    <row r="911" ht="15.75" customHeight="1">
      <c r="C911" s="433"/>
      <c r="AW911" s="434"/>
    </row>
    <row r="912" ht="15.75" customHeight="1">
      <c r="C912" s="433"/>
      <c r="AW912" s="434"/>
    </row>
    <row r="913" ht="15.75" customHeight="1">
      <c r="C913" s="433"/>
      <c r="AW913" s="434"/>
    </row>
    <row r="914" ht="15.75" customHeight="1">
      <c r="C914" s="433"/>
      <c r="AW914" s="434"/>
    </row>
    <row r="915" ht="15.75" customHeight="1">
      <c r="C915" s="433"/>
      <c r="AW915" s="434"/>
    </row>
    <row r="916" ht="15.75" customHeight="1">
      <c r="C916" s="433"/>
      <c r="AW916" s="434"/>
    </row>
    <row r="917" ht="15.75" customHeight="1">
      <c r="C917" s="433"/>
      <c r="AW917" s="434"/>
    </row>
    <row r="918" ht="15.75" customHeight="1">
      <c r="C918" s="433"/>
      <c r="AW918" s="434"/>
    </row>
    <row r="919" ht="15.75" customHeight="1">
      <c r="C919" s="433"/>
      <c r="AW919" s="434"/>
    </row>
    <row r="920" ht="15.75" customHeight="1">
      <c r="C920" s="433"/>
      <c r="AW920" s="434"/>
    </row>
    <row r="921" ht="15.75" customHeight="1">
      <c r="C921" s="433"/>
      <c r="AW921" s="434"/>
    </row>
    <row r="922" ht="15.75" customHeight="1">
      <c r="C922" s="433"/>
      <c r="AW922" s="434"/>
    </row>
    <row r="923" ht="15.75" customHeight="1">
      <c r="C923" s="433"/>
      <c r="AW923" s="434"/>
    </row>
    <row r="924" ht="15.75" customHeight="1">
      <c r="C924" s="433"/>
      <c r="AW924" s="434"/>
    </row>
    <row r="925" ht="15.75" customHeight="1">
      <c r="C925" s="433"/>
      <c r="AW925" s="434"/>
    </row>
    <row r="926" ht="15.75" customHeight="1">
      <c r="C926" s="433"/>
      <c r="AW926" s="434"/>
    </row>
    <row r="927" ht="15.75" customHeight="1">
      <c r="C927" s="433"/>
      <c r="AW927" s="434"/>
    </row>
    <row r="928" ht="15.75" customHeight="1">
      <c r="C928" s="433"/>
      <c r="AW928" s="434"/>
    </row>
    <row r="929" ht="15.75" customHeight="1">
      <c r="C929" s="433"/>
      <c r="AW929" s="434"/>
    </row>
    <row r="930" ht="15.75" customHeight="1">
      <c r="C930" s="433"/>
      <c r="AW930" s="434"/>
    </row>
    <row r="931" ht="15.75" customHeight="1">
      <c r="C931" s="433"/>
      <c r="AW931" s="434"/>
    </row>
    <row r="932" ht="15.75" customHeight="1">
      <c r="C932" s="433"/>
      <c r="AW932" s="434"/>
    </row>
    <row r="933" ht="15.75" customHeight="1">
      <c r="C933" s="433"/>
      <c r="AW933" s="434"/>
    </row>
    <row r="934" ht="15.75" customHeight="1">
      <c r="C934" s="433"/>
      <c r="AW934" s="434"/>
    </row>
    <row r="935" ht="15.75" customHeight="1">
      <c r="C935" s="433"/>
      <c r="AW935" s="434"/>
    </row>
    <row r="936" ht="15.75" customHeight="1">
      <c r="C936" s="433"/>
      <c r="AW936" s="434"/>
    </row>
    <row r="937" ht="15.75" customHeight="1">
      <c r="C937" s="433"/>
      <c r="AW937" s="434"/>
    </row>
    <row r="938" ht="15.75" customHeight="1">
      <c r="C938" s="433"/>
      <c r="AW938" s="434"/>
    </row>
    <row r="939" ht="15.75" customHeight="1">
      <c r="C939" s="433"/>
      <c r="AW939" s="434"/>
    </row>
    <row r="940" ht="15.75" customHeight="1">
      <c r="C940" s="433"/>
      <c r="AW940" s="434"/>
    </row>
    <row r="941" ht="15.75" customHeight="1">
      <c r="C941" s="433"/>
      <c r="AW941" s="434"/>
    </row>
    <row r="942" ht="15.75" customHeight="1">
      <c r="C942" s="433"/>
      <c r="AW942" s="434"/>
    </row>
    <row r="943" ht="15.75" customHeight="1">
      <c r="C943" s="433"/>
      <c r="AW943" s="434"/>
    </row>
    <row r="944" ht="15.75" customHeight="1">
      <c r="C944" s="433"/>
      <c r="AW944" s="434"/>
    </row>
    <row r="945" ht="15.75" customHeight="1">
      <c r="C945" s="433"/>
      <c r="AW945" s="434"/>
    </row>
    <row r="946" ht="15.75" customHeight="1">
      <c r="C946" s="433"/>
      <c r="AW946" s="434"/>
    </row>
    <row r="947" ht="15.75" customHeight="1">
      <c r="C947" s="433"/>
      <c r="AW947" s="434"/>
    </row>
    <row r="948" ht="15.75" customHeight="1">
      <c r="C948" s="433"/>
      <c r="AW948" s="434"/>
    </row>
    <row r="949" ht="15.75" customHeight="1">
      <c r="C949" s="433"/>
      <c r="AW949" s="434"/>
    </row>
    <row r="950" ht="15.75" customHeight="1">
      <c r="C950" s="433"/>
      <c r="AW950" s="434"/>
    </row>
    <row r="951" ht="15.75" customHeight="1">
      <c r="C951" s="433"/>
      <c r="AW951" s="434"/>
    </row>
    <row r="952" ht="15.75" customHeight="1">
      <c r="C952" s="433"/>
      <c r="AW952" s="434"/>
    </row>
    <row r="953" ht="15.75" customHeight="1">
      <c r="C953" s="433"/>
      <c r="AW953" s="434"/>
    </row>
    <row r="954" ht="15.75" customHeight="1">
      <c r="C954" s="433"/>
      <c r="AW954" s="434"/>
    </row>
    <row r="955" ht="15.75" customHeight="1">
      <c r="C955" s="433"/>
      <c r="AW955" s="434"/>
    </row>
    <row r="956" ht="15.75" customHeight="1">
      <c r="C956" s="433"/>
      <c r="AW956" s="434"/>
    </row>
    <row r="957" ht="15.75" customHeight="1">
      <c r="C957" s="433"/>
      <c r="AW957" s="434"/>
    </row>
    <row r="958" ht="15.75" customHeight="1">
      <c r="C958" s="433"/>
      <c r="AW958" s="434"/>
    </row>
    <row r="959" ht="15.75" customHeight="1">
      <c r="C959" s="433"/>
      <c r="AW959" s="434"/>
    </row>
    <row r="960" ht="15.75" customHeight="1">
      <c r="C960" s="433"/>
      <c r="AW960" s="434"/>
    </row>
    <row r="961" ht="15.75" customHeight="1">
      <c r="C961" s="433"/>
      <c r="AW961" s="434"/>
    </row>
  </sheetData>
  <mergeCells count="85">
    <mergeCell ref="AM2:AQ2"/>
    <mergeCell ref="AS2:AS4"/>
    <mergeCell ref="AM3:AQ3"/>
    <mergeCell ref="A1:AW1"/>
    <mergeCell ref="A2:A4"/>
    <mergeCell ref="B2:B4"/>
    <mergeCell ref="C2:C4"/>
    <mergeCell ref="D2:H2"/>
    <mergeCell ref="I2:M2"/>
    <mergeCell ref="N2:R2"/>
    <mergeCell ref="AH3:AL3"/>
    <mergeCell ref="S2:W2"/>
    <mergeCell ref="X2:AB2"/>
    <mergeCell ref="AC2:AG2"/>
    <mergeCell ref="AH2:AL2"/>
    <mergeCell ref="AT2:AT4"/>
    <mergeCell ref="AU2:AU4"/>
    <mergeCell ref="AV2:AV4"/>
    <mergeCell ref="AW2:AW4"/>
    <mergeCell ref="N3:R3"/>
    <mergeCell ref="S3:W3"/>
    <mergeCell ref="X3:AB3"/>
    <mergeCell ref="AC3:AG3"/>
    <mergeCell ref="D3:H3"/>
    <mergeCell ref="I3:M3"/>
    <mergeCell ref="D73:H73"/>
    <mergeCell ref="I73:M73"/>
    <mergeCell ref="N73:R73"/>
    <mergeCell ref="S73:W73"/>
    <mergeCell ref="X73:AB73"/>
    <mergeCell ref="AH77:AL77"/>
    <mergeCell ref="AM77:AQ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C80:E80"/>
    <mergeCell ref="C81:E81"/>
    <mergeCell ref="C82:E82"/>
    <mergeCell ref="C83:E83"/>
    <mergeCell ref="C84:E84"/>
    <mergeCell ref="C85:E85"/>
    <mergeCell ref="V86:X86"/>
    <mergeCell ref="B78:C78"/>
    <mergeCell ref="D78:H78"/>
    <mergeCell ref="I78:M78"/>
    <mergeCell ref="N78:R78"/>
    <mergeCell ref="S78:W78"/>
    <mergeCell ref="X78:AB78"/>
    <mergeCell ref="AC78:AG78"/>
    <mergeCell ref="S74:W74"/>
    <mergeCell ref="X74:AB74"/>
    <mergeCell ref="AC74:AG74"/>
    <mergeCell ref="AH74:AL74"/>
    <mergeCell ref="AC73:AG73"/>
    <mergeCell ref="AH73:AL73"/>
    <mergeCell ref="AM73:AQ73"/>
    <mergeCell ref="D74:H74"/>
    <mergeCell ref="I74:M74"/>
    <mergeCell ref="N74:R74"/>
    <mergeCell ref="AM74:AQ74"/>
    <mergeCell ref="AC75:AG75"/>
    <mergeCell ref="AH75:AL75"/>
    <mergeCell ref="AM75:AQ75"/>
    <mergeCell ref="B74:C74"/>
    <mergeCell ref="B75:C75"/>
    <mergeCell ref="D75:H75"/>
    <mergeCell ref="I75:M75"/>
    <mergeCell ref="N75:R75"/>
    <mergeCell ref="S75:W75"/>
    <mergeCell ref="X75:AB75"/>
    <mergeCell ref="AH76:AL76"/>
    <mergeCell ref="AM76:AQ76"/>
    <mergeCell ref="B76:C76"/>
    <mergeCell ref="D76:H76"/>
    <mergeCell ref="I76:M76"/>
    <mergeCell ref="N76:R76"/>
    <mergeCell ref="S76:W76"/>
    <mergeCell ref="X76:AB76"/>
    <mergeCell ref="AC76:AG76"/>
  </mergeCells>
  <conditionalFormatting sqref="AW1:AW961">
    <cfRule type="containsText" dxfId="2" priority="1" operator="containsText" text="FAIL">
      <formula>NOT(ISERROR(SEARCH(("FAIL"),(AW1))))</formula>
    </cfRule>
  </conditionalFormatting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5.38"/>
    <col customWidth="1" min="3" max="3" width="32.88"/>
    <col customWidth="1" min="4" max="4" width="5.25"/>
    <col customWidth="1" min="5" max="5" width="4.25"/>
    <col customWidth="1" min="6" max="6" width="5.25"/>
    <col customWidth="1" min="7" max="8" width="4.75"/>
    <col customWidth="1" min="9" max="9" width="5.63"/>
    <col customWidth="1" min="10" max="10" width="4.88"/>
    <col customWidth="1" min="11" max="11" width="4.5"/>
    <col customWidth="1" min="12" max="12" width="4.13"/>
    <col customWidth="1" min="13" max="13" width="5.88"/>
    <col customWidth="1" min="14" max="14" width="5.25"/>
    <col customWidth="1" min="15" max="15" width="5.13"/>
    <col customWidth="1" min="16" max="16" width="4.88"/>
    <col customWidth="1" min="17" max="17" width="4.75"/>
    <col customWidth="1" min="18" max="19" width="5.0"/>
    <col customWidth="1" min="20" max="20" width="5.63"/>
    <col customWidth="1" min="21" max="21" width="5.38"/>
    <col customWidth="1" min="22" max="22" width="5.13"/>
    <col customWidth="1" min="23" max="23" width="4.75"/>
    <col customWidth="1" min="24" max="24" width="5.25"/>
    <col customWidth="1" min="25" max="25" width="5.13"/>
    <col customWidth="1" min="26" max="26" width="5.38"/>
    <col customWidth="1" min="27" max="27" width="4.0"/>
    <col customWidth="1" min="28" max="28" width="4.75"/>
    <col customWidth="1" min="29" max="29" width="4.63"/>
    <col customWidth="1" min="30" max="30" width="4.88"/>
    <col customWidth="1" min="31" max="32" width="4.75"/>
    <col customWidth="1" min="33" max="33" width="4.13"/>
    <col customWidth="1" min="34" max="35" width="5.5"/>
    <col customWidth="1" min="36" max="37" width="4.88"/>
    <col customWidth="1" min="38" max="38" width="6.25"/>
    <col customWidth="1" min="39" max="39" width="4.75"/>
    <col customWidth="1" min="40" max="41" width="5.13"/>
    <col customWidth="1" min="42" max="42" width="4.75"/>
    <col customWidth="1" min="43" max="43" width="5.75"/>
    <col customWidth="1" min="44" max="44" width="6.25"/>
    <col customWidth="1" min="45" max="45" width="6.63"/>
    <col customWidth="1" min="46" max="46" width="5.88"/>
    <col customWidth="1" hidden="1" min="47" max="47" width="7.63"/>
    <col customWidth="1" hidden="1" min="48" max="48" width="8.0"/>
    <col customWidth="1" min="49" max="49" width="8.75"/>
  </cols>
  <sheetData>
    <row r="1">
      <c r="A1" s="194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95" t="s">
        <v>1</v>
      </c>
      <c r="B2" s="195" t="s">
        <v>2</v>
      </c>
      <c r="C2" s="303" t="s">
        <v>3</v>
      </c>
      <c r="D2" s="304" t="s">
        <v>468</v>
      </c>
      <c r="E2" s="2"/>
      <c r="F2" s="2"/>
      <c r="G2" s="2"/>
      <c r="H2" s="12"/>
      <c r="I2" s="305" t="s">
        <v>469</v>
      </c>
      <c r="J2" s="2"/>
      <c r="K2" s="2"/>
      <c r="L2" s="2"/>
      <c r="M2" s="12"/>
      <c r="N2" s="306" t="s">
        <v>470</v>
      </c>
      <c r="O2" s="2"/>
      <c r="P2" s="2"/>
      <c r="Q2" s="2"/>
      <c r="R2" s="12"/>
      <c r="S2" s="306" t="s">
        <v>471</v>
      </c>
      <c r="T2" s="2"/>
      <c r="U2" s="2"/>
      <c r="V2" s="2"/>
      <c r="W2" s="12"/>
      <c r="X2" s="306" t="s">
        <v>472</v>
      </c>
      <c r="Y2" s="2"/>
      <c r="Z2" s="2"/>
      <c r="AA2" s="2"/>
      <c r="AB2" s="12"/>
      <c r="AC2" s="306" t="s">
        <v>473</v>
      </c>
      <c r="AD2" s="2"/>
      <c r="AE2" s="2"/>
      <c r="AF2" s="2"/>
      <c r="AG2" s="12"/>
      <c r="AH2" s="307" t="s">
        <v>474</v>
      </c>
      <c r="AI2" s="2"/>
      <c r="AJ2" s="2"/>
      <c r="AK2" s="2"/>
      <c r="AL2" s="12"/>
      <c r="AM2" s="306" t="s">
        <v>475</v>
      </c>
      <c r="AN2" s="2"/>
      <c r="AO2" s="2"/>
      <c r="AP2" s="2"/>
      <c r="AQ2" s="12"/>
      <c r="AR2" s="435" t="s">
        <v>505</v>
      </c>
      <c r="AS2" s="101" t="s">
        <v>14</v>
      </c>
      <c r="AT2" s="436" t="s">
        <v>15</v>
      </c>
      <c r="AU2" s="100"/>
      <c r="AV2" s="100"/>
      <c r="AW2" s="100" t="s">
        <v>16</v>
      </c>
    </row>
    <row r="3" ht="15.75" customHeight="1">
      <c r="A3" s="15"/>
      <c r="B3" s="18"/>
      <c r="C3" s="18"/>
      <c r="D3" s="312" t="s">
        <v>477</v>
      </c>
      <c r="E3" s="2"/>
      <c r="F3" s="2"/>
      <c r="G3" s="2"/>
      <c r="H3" s="12"/>
      <c r="I3" s="312" t="s">
        <v>478</v>
      </c>
      <c r="J3" s="2"/>
      <c r="K3" s="2"/>
      <c r="L3" s="2"/>
      <c r="M3" s="12"/>
      <c r="N3" s="312" t="s">
        <v>479</v>
      </c>
      <c r="O3" s="2"/>
      <c r="P3" s="2"/>
      <c r="Q3" s="2"/>
      <c r="R3" s="12"/>
      <c r="S3" s="312" t="s">
        <v>480</v>
      </c>
      <c r="T3" s="2"/>
      <c r="U3" s="2"/>
      <c r="V3" s="2"/>
      <c r="W3" s="12"/>
      <c r="X3" s="312" t="s">
        <v>481</v>
      </c>
      <c r="Y3" s="2"/>
      <c r="Z3" s="2"/>
      <c r="AA3" s="2"/>
      <c r="AB3" s="12"/>
      <c r="AC3" s="312" t="s">
        <v>482</v>
      </c>
      <c r="AD3" s="2"/>
      <c r="AE3" s="2"/>
      <c r="AF3" s="2"/>
      <c r="AG3" s="12"/>
      <c r="AH3" s="312" t="s">
        <v>483</v>
      </c>
      <c r="AI3" s="2"/>
      <c r="AJ3" s="2"/>
      <c r="AK3" s="2"/>
      <c r="AL3" s="12"/>
      <c r="AM3" s="312" t="s">
        <v>484</v>
      </c>
      <c r="AN3" s="2"/>
      <c r="AO3" s="2"/>
      <c r="AP3" s="2"/>
      <c r="AQ3" s="12"/>
      <c r="AR3" s="437" t="s">
        <v>485</v>
      </c>
      <c r="AS3" s="18"/>
      <c r="AT3" s="18"/>
      <c r="AU3" s="18"/>
      <c r="AV3" s="18"/>
      <c r="AW3" s="18"/>
    </row>
    <row r="4" ht="15.75" customHeight="1">
      <c r="A4" s="22"/>
      <c r="B4" s="12"/>
      <c r="C4" s="12"/>
      <c r="D4" s="438" t="s">
        <v>24</v>
      </c>
      <c r="E4" s="438" t="s">
        <v>25</v>
      </c>
      <c r="F4" s="438" t="s">
        <v>26</v>
      </c>
      <c r="G4" s="439" t="s">
        <v>27</v>
      </c>
      <c r="H4" s="439" t="s">
        <v>14</v>
      </c>
      <c r="I4" s="440" t="s">
        <v>24</v>
      </c>
      <c r="J4" s="440" t="s">
        <v>25</v>
      </c>
      <c r="K4" s="440" t="s">
        <v>26</v>
      </c>
      <c r="L4" s="439" t="s">
        <v>27</v>
      </c>
      <c r="M4" s="439" t="s">
        <v>14</v>
      </c>
      <c r="N4" s="440" t="s">
        <v>24</v>
      </c>
      <c r="O4" s="440" t="s">
        <v>25</v>
      </c>
      <c r="P4" s="440" t="s">
        <v>26</v>
      </c>
      <c r="Q4" s="439" t="s">
        <v>27</v>
      </c>
      <c r="R4" s="439" t="s">
        <v>14</v>
      </c>
      <c r="S4" s="440" t="s">
        <v>24</v>
      </c>
      <c r="T4" s="440" t="s">
        <v>25</v>
      </c>
      <c r="U4" s="440" t="s">
        <v>26</v>
      </c>
      <c r="V4" s="439" t="s">
        <v>27</v>
      </c>
      <c r="W4" s="439" t="s">
        <v>14</v>
      </c>
      <c r="X4" s="438" t="s">
        <v>24</v>
      </c>
      <c r="Y4" s="438" t="s">
        <v>25</v>
      </c>
      <c r="Z4" s="438" t="s">
        <v>26</v>
      </c>
      <c r="AA4" s="439" t="s">
        <v>27</v>
      </c>
      <c r="AB4" s="439" t="s">
        <v>14</v>
      </c>
      <c r="AC4" s="440" t="s">
        <v>24</v>
      </c>
      <c r="AD4" s="440" t="s">
        <v>25</v>
      </c>
      <c r="AE4" s="440" t="s">
        <v>26</v>
      </c>
      <c r="AF4" s="439" t="s">
        <v>27</v>
      </c>
      <c r="AG4" s="439" t="s">
        <v>14</v>
      </c>
      <c r="AH4" s="440" t="s">
        <v>24</v>
      </c>
      <c r="AI4" s="440" t="s">
        <v>25</v>
      </c>
      <c r="AJ4" s="440" t="s">
        <v>26</v>
      </c>
      <c r="AK4" s="439" t="s">
        <v>27</v>
      </c>
      <c r="AL4" s="439" t="s">
        <v>14</v>
      </c>
      <c r="AM4" s="440" t="s">
        <v>24</v>
      </c>
      <c r="AN4" s="440" t="s">
        <v>25</v>
      </c>
      <c r="AO4" s="440" t="s">
        <v>26</v>
      </c>
      <c r="AP4" s="439" t="s">
        <v>27</v>
      </c>
      <c r="AQ4" s="439" t="s">
        <v>14</v>
      </c>
      <c r="AR4" s="440" t="s">
        <v>24</v>
      </c>
      <c r="AS4" s="12"/>
      <c r="AT4" s="12"/>
      <c r="AU4" s="12"/>
      <c r="AV4" s="12"/>
      <c r="AW4" s="12"/>
    </row>
    <row r="5" ht="15.75" customHeight="1">
      <c r="A5" s="326">
        <v>1.0</v>
      </c>
      <c r="B5" s="441" t="s">
        <v>87</v>
      </c>
      <c r="C5" s="442" t="s">
        <v>88</v>
      </c>
      <c r="D5" s="329">
        <v>40.0</v>
      </c>
      <c r="E5" s="339">
        <v>40.0</v>
      </c>
      <c r="F5" s="340">
        <f t="shared" ref="F5:F71" si="1">SUM(D5+E5)</f>
        <v>80</v>
      </c>
      <c r="G5" s="443" t="str">
        <f t="shared" ref="G5:G31" si="2">if(F5&gt;=90,"10",if(F5&gt;=80,"9",if(F5&gt;=70,"8",if(F5&gt;=60,"7",if(F5&gt;=55,"6",if(F5&gt;=50,"5",if(F5&gt;=40,"4",if(F5&lt;40,"0"))))))))</f>
        <v>9</v>
      </c>
      <c r="H5" s="444">
        <f t="shared" ref="H5:H71" si="3">G5*4</f>
        <v>36</v>
      </c>
      <c r="I5" s="329">
        <v>42.0</v>
      </c>
      <c r="J5" s="339">
        <v>27.0</v>
      </c>
      <c r="K5" s="340">
        <f t="shared" ref="K5:K71" si="4">sum(I5:J5)</f>
        <v>69</v>
      </c>
      <c r="L5" s="445" t="str">
        <f t="shared" ref="L5:L47" si="5">if(K5&gt;=90,"10",if(K5&gt;=80,"9",if(K5&gt;=70,"8",if(K5&gt;=60,"7",if(K5&gt;=55,"6",if(K5&gt;=50,"5",if(K5&gt;=40,"4",if(K5&lt;40,"0"))))))))</f>
        <v>7</v>
      </c>
      <c r="M5" s="444">
        <f t="shared" ref="M5:M71" si="6">L5*4</f>
        <v>28</v>
      </c>
      <c r="N5" s="329">
        <v>46.0</v>
      </c>
      <c r="O5" s="339">
        <v>30.0</v>
      </c>
      <c r="P5" s="340">
        <f t="shared" ref="P5:P71" si="7">sum(N5:O5)</f>
        <v>76</v>
      </c>
      <c r="Q5" s="445" t="str">
        <f t="shared" ref="Q5:Q9" si="8">if(P5&gt;=90,"10",if(P5&gt;=80,"9",if(P5&gt;=70,"8",if(P5&gt;=60,"7",if(P5&gt;=55,"6",if(P5&gt;=50,"5",if(P5&gt;=40,"4",if(P5&lt;40,"0"))))))))</f>
        <v>8</v>
      </c>
      <c r="R5" s="444">
        <f t="shared" ref="R5:R71" si="9">Q5*4</f>
        <v>32</v>
      </c>
      <c r="S5" s="329">
        <v>40.0</v>
      </c>
      <c r="T5" s="339">
        <v>23.0</v>
      </c>
      <c r="U5" s="340">
        <f t="shared" ref="U5:U71" si="10">sum(S5:T5)</f>
        <v>63</v>
      </c>
      <c r="V5" s="445" t="str">
        <f t="shared" ref="V5:V9" si="11">if(U5&gt;=90,"10",if(U5&gt;=80,"9",if(U5&gt;=70,"8",if(U5&gt;=60,"7",if(U5&gt;=55,"6",if(U5&gt;=50,"5",if(U5&gt;=40,"4",if(U5&lt;40,"0"))))))))</f>
        <v>7</v>
      </c>
      <c r="W5" s="446">
        <f t="shared" ref="W5:W71" si="12">V5*3</f>
        <v>21</v>
      </c>
      <c r="X5" s="330">
        <v>34.0</v>
      </c>
      <c r="Y5" s="339">
        <v>34.0</v>
      </c>
      <c r="Z5" s="340">
        <f t="shared" ref="Z5:Z71" si="13">SUM(X5+Y5)</f>
        <v>68</v>
      </c>
      <c r="AA5" s="445" t="str">
        <f t="shared" ref="AA5:AA28" si="14">if(Z5&gt;=90,"10",if(Z5&gt;=80,"9",if(Z5&gt;=70,"8",if(Z5&gt;=60,"7",if(Z5&gt;=55,"6",if(Z5&gt;=50,"5",if(Z5&gt;=40,"4",if(Z5&lt;40,"0"))))))))</f>
        <v>7</v>
      </c>
      <c r="AB5" s="444">
        <f t="shared" ref="AB5:AB71" si="15">AA5*1</f>
        <v>7</v>
      </c>
      <c r="AC5" s="329">
        <v>41.0</v>
      </c>
      <c r="AD5" s="339">
        <v>29.0</v>
      </c>
      <c r="AE5" s="340">
        <f t="shared" ref="AE5:AE71" si="16">SUM(AC5+AD5)</f>
        <v>70</v>
      </c>
      <c r="AF5" s="445" t="str">
        <f t="shared" ref="AF5:AF8" si="17">if(AE5&gt;=90,"10",if(AE5&gt;=80,"9",if(AE5&gt;=70,"8",if(AE5&gt;=60,"7",if(AE5&gt;=55,"6",if(AE5&gt;=50,"5",if(AE5&gt;=40,"4",if(AE5&lt;40,"0"))))))))</f>
        <v>8</v>
      </c>
      <c r="AG5" s="444">
        <f t="shared" ref="AG5:AG71" si="18">AF5*3</f>
        <v>24</v>
      </c>
      <c r="AH5" s="329">
        <v>96.0</v>
      </c>
      <c r="AI5" s="339">
        <v>0.0</v>
      </c>
      <c r="AJ5" s="340">
        <f t="shared" ref="AJ5:AJ71" si="19">SUM(AH5+AI5)</f>
        <v>96</v>
      </c>
      <c r="AK5" s="445" t="str">
        <f t="shared" ref="AK5:AK71" si="20">if(AJ5&gt;=90,"10",if(AJ5&gt;=80,"9",if(AJ5&gt;=70,"8",if(AJ5&gt;=60,"7",if(AJ5&gt;=55,"6",if(AJ5&gt;=50,"5",if(AJ5&gt;=40,"4",if(AJ5&lt;40,"0"))))))))</f>
        <v>10</v>
      </c>
      <c r="AL5" s="444">
        <f t="shared" ref="AL5:AL71" si="21">AK5*1</f>
        <v>10</v>
      </c>
      <c r="AM5" s="329">
        <v>49.0</v>
      </c>
      <c r="AN5" s="339">
        <v>47.0</v>
      </c>
      <c r="AO5" s="340">
        <f t="shared" ref="AO5:AO71" si="22">SUM(AM5:AN5)</f>
        <v>96</v>
      </c>
      <c r="AP5" s="445" t="str">
        <f t="shared" ref="AP5:AP71" si="23">if(AO5&gt;=90,"10",if(AO5&gt;=80,"9",if(AO5&gt;=70,"8",if(AO5&gt;=60,"7",if(AO5&gt;=55,"6",if(AO5&gt;=50,"5",if(AO5&gt;=40,"4",if(AO5&lt;40,"0"))))))))</f>
        <v>10</v>
      </c>
      <c r="AQ5" s="447">
        <f t="shared" ref="AQ5:AQ71" si="24">AP5*1</f>
        <v>10</v>
      </c>
      <c r="AR5" s="448">
        <v>96.0</v>
      </c>
      <c r="AS5" s="449">
        <f t="shared" ref="AS5:AS71" si="25">H5+M5+R5+W5+AB5+AG5+AL5+AQ5</f>
        <v>168</v>
      </c>
      <c r="AT5" s="450">
        <f t="shared" ref="AT5:AT71" si="26">AS5/21</f>
        <v>8</v>
      </c>
      <c r="AU5" s="449" t="str">
        <f t="shared" ref="AU5:AU71" si="27">IF((OR(E5&lt;18,F5&lt;40,J5&lt;18,K5&lt;40,O5&lt;18,P5&lt;40,T5&lt;18,U5&lt;40,Y5&lt;18,Z5&lt;42,AD5&lt;18,AE5&lt;40,AJ5&lt;40,AN5&lt;18,AO5&lt;42,#REF!&lt;40)),"FAIL","PASS")</f>
        <v>#REF!</v>
      </c>
      <c r="AV5" s="449" t="str">
        <f t="shared" ref="AV5:AV71" si="28">IF(#REF!&gt;69.44,"FCD",IF(#REF!&gt;59.66,"FC","SC"))</f>
        <v>#REF!</v>
      </c>
      <c r="AW5" s="449" t="str">
        <f t="shared" ref="AW5:AW8" si="29">IF(AT5&gt;6.75,"FCD",IF(AT5&gt;6,"FC","SC"))</f>
        <v>FCD</v>
      </c>
    </row>
    <row r="6" ht="15.75" customHeight="1">
      <c r="A6" s="326">
        <v>2.0</v>
      </c>
      <c r="B6" s="451" t="s">
        <v>291</v>
      </c>
      <c r="C6" s="452" t="s">
        <v>292</v>
      </c>
      <c r="D6" s="366">
        <v>50.0</v>
      </c>
      <c r="E6" s="378">
        <v>44.0</v>
      </c>
      <c r="F6" s="358">
        <f t="shared" si="1"/>
        <v>94</v>
      </c>
      <c r="G6" s="347" t="str">
        <f t="shared" si="2"/>
        <v>10</v>
      </c>
      <c r="H6" s="453">
        <f t="shared" si="3"/>
        <v>40</v>
      </c>
      <c r="I6" s="366">
        <v>50.0</v>
      </c>
      <c r="J6" s="360">
        <v>26.0</v>
      </c>
      <c r="K6" s="358">
        <f t="shared" si="4"/>
        <v>76</v>
      </c>
      <c r="L6" s="454" t="str">
        <f t="shared" si="5"/>
        <v>8</v>
      </c>
      <c r="M6" s="453">
        <f t="shared" si="6"/>
        <v>32</v>
      </c>
      <c r="N6" s="366">
        <v>47.0</v>
      </c>
      <c r="O6" s="360">
        <v>22.0</v>
      </c>
      <c r="P6" s="358">
        <f t="shared" si="7"/>
        <v>69</v>
      </c>
      <c r="Q6" s="454" t="str">
        <f t="shared" si="8"/>
        <v>7</v>
      </c>
      <c r="R6" s="453">
        <f t="shared" si="9"/>
        <v>28</v>
      </c>
      <c r="S6" s="366">
        <v>41.0</v>
      </c>
      <c r="T6" s="360">
        <v>28.0</v>
      </c>
      <c r="U6" s="358">
        <f t="shared" si="10"/>
        <v>69</v>
      </c>
      <c r="V6" s="454" t="str">
        <f t="shared" si="11"/>
        <v>7</v>
      </c>
      <c r="W6" s="348">
        <f t="shared" si="12"/>
        <v>21</v>
      </c>
      <c r="X6" s="455">
        <v>45.0</v>
      </c>
      <c r="Y6" s="360">
        <v>49.0</v>
      </c>
      <c r="Z6" s="358">
        <f t="shared" si="13"/>
        <v>94</v>
      </c>
      <c r="AA6" s="454" t="str">
        <f t="shared" si="14"/>
        <v>10</v>
      </c>
      <c r="AB6" s="453">
        <f t="shared" si="15"/>
        <v>10</v>
      </c>
      <c r="AC6" s="366">
        <v>45.0</v>
      </c>
      <c r="AD6" s="360">
        <v>22.0</v>
      </c>
      <c r="AE6" s="358">
        <f t="shared" si="16"/>
        <v>67</v>
      </c>
      <c r="AF6" s="454" t="str">
        <f t="shared" si="17"/>
        <v>7</v>
      </c>
      <c r="AG6" s="453">
        <f t="shared" si="18"/>
        <v>21</v>
      </c>
      <c r="AH6" s="366">
        <v>95.0</v>
      </c>
      <c r="AI6" s="360">
        <v>0.0</v>
      </c>
      <c r="AJ6" s="358">
        <f t="shared" si="19"/>
        <v>95</v>
      </c>
      <c r="AK6" s="454" t="str">
        <f t="shared" si="20"/>
        <v>10</v>
      </c>
      <c r="AL6" s="453">
        <f t="shared" si="21"/>
        <v>10</v>
      </c>
      <c r="AM6" s="366">
        <v>48.0</v>
      </c>
      <c r="AN6" s="360">
        <v>48.0</v>
      </c>
      <c r="AO6" s="358">
        <f t="shared" si="22"/>
        <v>96</v>
      </c>
      <c r="AP6" s="454" t="str">
        <f t="shared" si="23"/>
        <v>10</v>
      </c>
      <c r="AQ6" s="456">
        <f t="shared" si="24"/>
        <v>10</v>
      </c>
      <c r="AR6" s="457">
        <v>96.0</v>
      </c>
      <c r="AS6" s="449">
        <f t="shared" si="25"/>
        <v>172</v>
      </c>
      <c r="AT6" s="450">
        <f t="shared" si="26"/>
        <v>8.19047619</v>
      </c>
      <c r="AU6" s="449" t="str">
        <f t="shared" si="27"/>
        <v>#REF!</v>
      </c>
      <c r="AV6" s="449" t="str">
        <f t="shared" si="28"/>
        <v>#REF!</v>
      </c>
      <c r="AW6" s="449" t="str">
        <f t="shared" si="29"/>
        <v>FCD</v>
      </c>
    </row>
    <row r="7" ht="15.75" customHeight="1">
      <c r="A7" s="326">
        <v>3.0</v>
      </c>
      <c r="B7" s="451" t="s">
        <v>293</v>
      </c>
      <c r="C7" s="452" t="s">
        <v>294</v>
      </c>
      <c r="D7" s="366">
        <v>50.0</v>
      </c>
      <c r="E7" s="360">
        <v>41.0</v>
      </c>
      <c r="F7" s="358">
        <f t="shared" si="1"/>
        <v>91</v>
      </c>
      <c r="G7" s="347" t="str">
        <f t="shared" si="2"/>
        <v>10</v>
      </c>
      <c r="H7" s="453">
        <f t="shared" si="3"/>
        <v>40</v>
      </c>
      <c r="I7" s="366">
        <v>47.0</v>
      </c>
      <c r="J7" s="360">
        <v>26.0</v>
      </c>
      <c r="K7" s="358">
        <f t="shared" si="4"/>
        <v>73</v>
      </c>
      <c r="L7" s="454" t="str">
        <f t="shared" si="5"/>
        <v>8</v>
      </c>
      <c r="M7" s="453">
        <f t="shared" si="6"/>
        <v>32</v>
      </c>
      <c r="N7" s="366">
        <v>48.0</v>
      </c>
      <c r="O7" s="360">
        <v>31.0</v>
      </c>
      <c r="P7" s="358">
        <f t="shared" si="7"/>
        <v>79</v>
      </c>
      <c r="Q7" s="454" t="str">
        <f t="shared" si="8"/>
        <v>8</v>
      </c>
      <c r="R7" s="453">
        <f t="shared" si="9"/>
        <v>32</v>
      </c>
      <c r="S7" s="366">
        <v>45.0</v>
      </c>
      <c r="T7" s="360">
        <v>35.0</v>
      </c>
      <c r="U7" s="358">
        <f t="shared" si="10"/>
        <v>80</v>
      </c>
      <c r="V7" s="454" t="str">
        <f t="shared" si="11"/>
        <v>9</v>
      </c>
      <c r="W7" s="348">
        <f t="shared" si="12"/>
        <v>27</v>
      </c>
      <c r="X7" s="455">
        <v>40.0</v>
      </c>
      <c r="Y7" s="360">
        <v>49.0</v>
      </c>
      <c r="Z7" s="358">
        <f t="shared" si="13"/>
        <v>89</v>
      </c>
      <c r="AA7" s="454" t="str">
        <f t="shared" si="14"/>
        <v>9</v>
      </c>
      <c r="AB7" s="453">
        <f t="shared" si="15"/>
        <v>9</v>
      </c>
      <c r="AC7" s="366">
        <v>47.0</v>
      </c>
      <c r="AD7" s="360">
        <v>35.0</v>
      </c>
      <c r="AE7" s="358">
        <f t="shared" si="16"/>
        <v>82</v>
      </c>
      <c r="AF7" s="454" t="str">
        <f t="shared" si="17"/>
        <v>9</v>
      </c>
      <c r="AG7" s="453">
        <f t="shared" si="18"/>
        <v>27</v>
      </c>
      <c r="AH7" s="366">
        <v>98.0</v>
      </c>
      <c r="AI7" s="360">
        <v>0.0</v>
      </c>
      <c r="AJ7" s="358">
        <f t="shared" si="19"/>
        <v>98</v>
      </c>
      <c r="AK7" s="454" t="str">
        <f t="shared" si="20"/>
        <v>10</v>
      </c>
      <c r="AL7" s="453">
        <f t="shared" si="21"/>
        <v>10</v>
      </c>
      <c r="AM7" s="366">
        <v>50.0</v>
      </c>
      <c r="AN7" s="360">
        <v>48.0</v>
      </c>
      <c r="AO7" s="358">
        <f t="shared" si="22"/>
        <v>98</v>
      </c>
      <c r="AP7" s="454" t="str">
        <f t="shared" si="23"/>
        <v>10</v>
      </c>
      <c r="AQ7" s="456">
        <f t="shared" si="24"/>
        <v>10</v>
      </c>
      <c r="AR7" s="457">
        <v>96.0</v>
      </c>
      <c r="AS7" s="449">
        <f t="shared" si="25"/>
        <v>187</v>
      </c>
      <c r="AT7" s="450">
        <f t="shared" si="26"/>
        <v>8.904761905</v>
      </c>
      <c r="AU7" s="449" t="str">
        <f t="shared" si="27"/>
        <v>#REF!</v>
      </c>
      <c r="AV7" s="449" t="str">
        <f t="shared" si="28"/>
        <v>#REF!</v>
      </c>
      <c r="AW7" s="449" t="str">
        <f t="shared" si="29"/>
        <v>FCD</v>
      </c>
    </row>
    <row r="8" ht="15.75" customHeight="1">
      <c r="A8" s="326">
        <v>4.0</v>
      </c>
      <c r="B8" s="458" t="s">
        <v>89</v>
      </c>
      <c r="C8" s="459" t="s">
        <v>90</v>
      </c>
      <c r="D8" s="366">
        <v>39.0</v>
      </c>
      <c r="E8" s="360">
        <v>35.0</v>
      </c>
      <c r="F8" s="358">
        <f t="shared" si="1"/>
        <v>74</v>
      </c>
      <c r="G8" s="347" t="str">
        <f t="shared" si="2"/>
        <v>8</v>
      </c>
      <c r="H8" s="453">
        <f t="shared" si="3"/>
        <v>32</v>
      </c>
      <c r="I8" s="366">
        <v>37.0</v>
      </c>
      <c r="J8" s="360">
        <v>23.0</v>
      </c>
      <c r="K8" s="358">
        <f t="shared" si="4"/>
        <v>60</v>
      </c>
      <c r="L8" s="454" t="str">
        <f t="shared" si="5"/>
        <v>7</v>
      </c>
      <c r="M8" s="453">
        <f t="shared" si="6"/>
        <v>28</v>
      </c>
      <c r="N8" s="366">
        <v>36.0</v>
      </c>
      <c r="O8" s="360">
        <v>28.0</v>
      </c>
      <c r="P8" s="358">
        <f t="shared" si="7"/>
        <v>64</v>
      </c>
      <c r="Q8" s="454" t="str">
        <f t="shared" si="8"/>
        <v>7</v>
      </c>
      <c r="R8" s="453">
        <f t="shared" si="9"/>
        <v>28</v>
      </c>
      <c r="S8" s="366">
        <v>38.0</v>
      </c>
      <c r="T8" s="360">
        <v>25.0</v>
      </c>
      <c r="U8" s="358">
        <f t="shared" si="10"/>
        <v>63</v>
      </c>
      <c r="V8" s="454" t="str">
        <f t="shared" si="11"/>
        <v>7</v>
      </c>
      <c r="W8" s="348">
        <f t="shared" si="12"/>
        <v>21</v>
      </c>
      <c r="X8" s="455">
        <v>37.0</v>
      </c>
      <c r="Y8" s="360">
        <v>49.0</v>
      </c>
      <c r="Z8" s="358">
        <f t="shared" si="13"/>
        <v>86</v>
      </c>
      <c r="AA8" s="454" t="str">
        <f t="shared" si="14"/>
        <v>9</v>
      </c>
      <c r="AB8" s="453">
        <f t="shared" si="15"/>
        <v>9</v>
      </c>
      <c r="AC8" s="366">
        <v>44.0</v>
      </c>
      <c r="AD8" s="360">
        <v>33.0</v>
      </c>
      <c r="AE8" s="358">
        <f t="shared" si="16"/>
        <v>77</v>
      </c>
      <c r="AF8" s="454" t="str">
        <f t="shared" si="17"/>
        <v>8</v>
      </c>
      <c r="AG8" s="453">
        <f t="shared" si="18"/>
        <v>24</v>
      </c>
      <c r="AH8" s="366">
        <v>86.0</v>
      </c>
      <c r="AI8" s="360">
        <v>0.0</v>
      </c>
      <c r="AJ8" s="358">
        <f t="shared" si="19"/>
        <v>86</v>
      </c>
      <c r="AK8" s="454" t="str">
        <f t="shared" si="20"/>
        <v>9</v>
      </c>
      <c r="AL8" s="453">
        <f t="shared" si="21"/>
        <v>9</v>
      </c>
      <c r="AM8" s="366">
        <v>39.0</v>
      </c>
      <c r="AN8" s="360">
        <v>45.0</v>
      </c>
      <c r="AO8" s="358">
        <f t="shared" si="22"/>
        <v>84</v>
      </c>
      <c r="AP8" s="454" t="str">
        <f t="shared" si="23"/>
        <v>9</v>
      </c>
      <c r="AQ8" s="456">
        <f t="shared" si="24"/>
        <v>9</v>
      </c>
      <c r="AR8" s="457">
        <v>94.0</v>
      </c>
      <c r="AS8" s="449">
        <f t="shared" si="25"/>
        <v>160</v>
      </c>
      <c r="AT8" s="450">
        <f t="shared" si="26"/>
        <v>7.619047619</v>
      </c>
      <c r="AU8" s="449" t="str">
        <f t="shared" si="27"/>
        <v>#REF!</v>
      </c>
      <c r="AV8" s="449" t="str">
        <f t="shared" si="28"/>
        <v>#REF!</v>
      </c>
      <c r="AW8" s="449" t="str">
        <f t="shared" si="29"/>
        <v>FCD</v>
      </c>
    </row>
    <row r="9" ht="15.75" customHeight="1">
      <c r="A9" s="326">
        <v>5.0</v>
      </c>
      <c r="B9" s="451" t="s">
        <v>295</v>
      </c>
      <c r="C9" s="452" t="s">
        <v>296</v>
      </c>
      <c r="D9" s="366">
        <v>36.0</v>
      </c>
      <c r="E9" s="378">
        <v>24.0</v>
      </c>
      <c r="F9" s="358">
        <f t="shared" si="1"/>
        <v>60</v>
      </c>
      <c r="G9" s="347" t="str">
        <f t="shared" si="2"/>
        <v>7</v>
      </c>
      <c r="H9" s="453">
        <f t="shared" si="3"/>
        <v>28</v>
      </c>
      <c r="I9" s="366">
        <v>40.0</v>
      </c>
      <c r="J9" s="378">
        <v>18.0</v>
      </c>
      <c r="K9" s="358">
        <f t="shared" si="4"/>
        <v>58</v>
      </c>
      <c r="L9" s="347" t="str">
        <f t="shared" si="5"/>
        <v>6</v>
      </c>
      <c r="M9" s="453">
        <f t="shared" si="6"/>
        <v>24</v>
      </c>
      <c r="N9" s="366">
        <v>38.0</v>
      </c>
      <c r="O9" s="378">
        <v>18.0</v>
      </c>
      <c r="P9" s="358">
        <f t="shared" si="7"/>
        <v>56</v>
      </c>
      <c r="Q9" s="347" t="str">
        <f t="shared" si="8"/>
        <v>6</v>
      </c>
      <c r="R9" s="453">
        <f t="shared" si="9"/>
        <v>24</v>
      </c>
      <c r="S9" s="402">
        <v>30.0</v>
      </c>
      <c r="T9" s="460">
        <v>19.0</v>
      </c>
      <c r="U9" s="358">
        <f t="shared" si="10"/>
        <v>49</v>
      </c>
      <c r="V9" s="454" t="str">
        <f t="shared" si="11"/>
        <v>4</v>
      </c>
      <c r="W9" s="348">
        <f t="shared" si="12"/>
        <v>12</v>
      </c>
      <c r="X9" s="455">
        <v>37.0</v>
      </c>
      <c r="Y9" s="360">
        <v>25.0</v>
      </c>
      <c r="Z9" s="358">
        <f t="shared" si="13"/>
        <v>62</v>
      </c>
      <c r="AA9" s="454" t="str">
        <f t="shared" si="14"/>
        <v>7</v>
      </c>
      <c r="AB9" s="453">
        <f t="shared" si="15"/>
        <v>7</v>
      </c>
      <c r="AC9" s="367">
        <v>34.0</v>
      </c>
      <c r="AD9" s="381">
        <v>11.0</v>
      </c>
      <c r="AE9" s="353">
        <f t="shared" si="16"/>
        <v>45</v>
      </c>
      <c r="AF9" s="461">
        <v>0.0</v>
      </c>
      <c r="AG9" s="462">
        <f t="shared" si="18"/>
        <v>0</v>
      </c>
      <c r="AH9" s="366">
        <v>96.0</v>
      </c>
      <c r="AI9" s="378">
        <v>0.0</v>
      </c>
      <c r="AJ9" s="358">
        <f t="shared" si="19"/>
        <v>96</v>
      </c>
      <c r="AK9" s="454" t="str">
        <f t="shared" si="20"/>
        <v>10</v>
      </c>
      <c r="AL9" s="453">
        <f t="shared" si="21"/>
        <v>10</v>
      </c>
      <c r="AM9" s="366">
        <v>50.0</v>
      </c>
      <c r="AN9" s="360">
        <v>47.0</v>
      </c>
      <c r="AO9" s="358">
        <f t="shared" si="22"/>
        <v>97</v>
      </c>
      <c r="AP9" s="454" t="str">
        <f t="shared" si="23"/>
        <v>10</v>
      </c>
      <c r="AQ9" s="456">
        <f t="shared" si="24"/>
        <v>10</v>
      </c>
      <c r="AR9" s="457">
        <v>96.0</v>
      </c>
      <c r="AS9" s="449">
        <f t="shared" si="25"/>
        <v>115</v>
      </c>
      <c r="AT9" s="450">
        <f t="shared" si="26"/>
        <v>5.476190476</v>
      </c>
      <c r="AU9" s="449" t="str">
        <f t="shared" si="27"/>
        <v>#REF!</v>
      </c>
      <c r="AV9" s="449" t="str">
        <f t="shared" si="28"/>
        <v>#REF!</v>
      </c>
      <c r="AW9" s="463" t="s">
        <v>506</v>
      </c>
    </row>
    <row r="10" ht="15.75" customHeight="1">
      <c r="A10" s="326">
        <v>6.0</v>
      </c>
      <c r="B10" s="458" t="s">
        <v>297</v>
      </c>
      <c r="C10" s="459" t="s">
        <v>298</v>
      </c>
      <c r="D10" s="366">
        <v>33.0</v>
      </c>
      <c r="E10" s="360">
        <v>23.0</v>
      </c>
      <c r="F10" s="358">
        <f t="shared" si="1"/>
        <v>56</v>
      </c>
      <c r="G10" s="347" t="str">
        <f t="shared" si="2"/>
        <v>6</v>
      </c>
      <c r="H10" s="453">
        <f t="shared" si="3"/>
        <v>24</v>
      </c>
      <c r="I10" s="366">
        <v>37.0</v>
      </c>
      <c r="J10" s="360">
        <v>18.0</v>
      </c>
      <c r="K10" s="358">
        <f t="shared" si="4"/>
        <v>55</v>
      </c>
      <c r="L10" s="454" t="str">
        <f t="shared" si="5"/>
        <v>6</v>
      </c>
      <c r="M10" s="453">
        <f t="shared" si="6"/>
        <v>24</v>
      </c>
      <c r="N10" s="367">
        <v>36.0</v>
      </c>
      <c r="O10" s="381">
        <v>9.0</v>
      </c>
      <c r="P10" s="353">
        <f t="shared" si="7"/>
        <v>45</v>
      </c>
      <c r="Q10" s="461">
        <v>0.0</v>
      </c>
      <c r="R10" s="462">
        <f t="shared" si="9"/>
        <v>0</v>
      </c>
      <c r="S10" s="367">
        <v>34.0</v>
      </c>
      <c r="T10" s="381">
        <v>12.0</v>
      </c>
      <c r="U10" s="353">
        <f t="shared" si="10"/>
        <v>46</v>
      </c>
      <c r="V10" s="461">
        <v>0.0</v>
      </c>
      <c r="W10" s="464">
        <f t="shared" si="12"/>
        <v>0</v>
      </c>
      <c r="X10" s="455">
        <v>37.0</v>
      </c>
      <c r="Y10" s="360">
        <v>47.0</v>
      </c>
      <c r="Z10" s="358">
        <f t="shared" si="13"/>
        <v>84</v>
      </c>
      <c r="AA10" s="454" t="str">
        <f t="shared" si="14"/>
        <v>9</v>
      </c>
      <c r="AB10" s="453">
        <f t="shared" si="15"/>
        <v>9</v>
      </c>
      <c r="AC10" s="366">
        <v>30.0</v>
      </c>
      <c r="AD10" s="360">
        <v>20.0</v>
      </c>
      <c r="AE10" s="358">
        <f t="shared" si="16"/>
        <v>50</v>
      </c>
      <c r="AF10" s="454" t="str">
        <f t="shared" ref="AF10:AF47" si="30">if(AE10&gt;=90,"10",if(AE10&gt;=80,"9",if(AE10&gt;=70,"8",if(AE10&gt;=60,"7",if(AE10&gt;=55,"6",if(AE10&gt;=50,"5",if(AE10&gt;=40,"4",if(AE10&lt;40,"0"))))))))</f>
        <v>5</v>
      </c>
      <c r="AG10" s="453">
        <f t="shared" si="18"/>
        <v>15</v>
      </c>
      <c r="AH10" s="366">
        <v>86.0</v>
      </c>
      <c r="AI10" s="360">
        <v>0.0</v>
      </c>
      <c r="AJ10" s="358">
        <f t="shared" si="19"/>
        <v>86</v>
      </c>
      <c r="AK10" s="454" t="str">
        <f t="shared" si="20"/>
        <v>9</v>
      </c>
      <c r="AL10" s="453">
        <f t="shared" si="21"/>
        <v>9</v>
      </c>
      <c r="AM10" s="366">
        <v>47.0</v>
      </c>
      <c r="AN10" s="360">
        <v>30.0</v>
      </c>
      <c r="AO10" s="358">
        <f t="shared" si="22"/>
        <v>77</v>
      </c>
      <c r="AP10" s="454" t="str">
        <f t="shared" si="23"/>
        <v>8</v>
      </c>
      <c r="AQ10" s="456">
        <f t="shared" si="24"/>
        <v>8</v>
      </c>
      <c r="AR10" s="457">
        <v>88.0</v>
      </c>
      <c r="AS10" s="449">
        <f t="shared" si="25"/>
        <v>89</v>
      </c>
      <c r="AT10" s="450">
        <f t="shared" si="26"/>
        <v>4.238095238</v>
      </c>
      <c r="AU10" s="449" t="str">
        <f t="shared" si="27"/>
        <v>#REF!</v>
      </c>
      <c r="AV10" s="449" t="str">
        <f t="shared" si="28"/>
        <v>#REF!</v>
      </c>
      <c r="AW10" s="463" t="s">
        <v>506</v>
      </c>
    </row>
    <row r="11" ht="15.75" customHeight="1">
      <c r="A11" s="326">
        <v>7.0</v>
      </c>
      <c r="B11" s="451" t="s">
        <v>91</v>
      </c>
      <c r="C11" s="452" t="s">
        <v>92</v>
      </c>
      <c r="D11" s="366">
        <v>44.0</v>
      </c>
      <c r="E11" s="360">
        <v>40.0</v>
      </c>
      <c r="F11" s="358">
        <f t="shared" si="1"/>
        <v>84</v>
      </c>
      <c r="G11" s="347" t="str">
        <f t="shared" si="2"/>
        <v>9</v>
      </c>
      <c r="H11" s="453">
        <f t="shared" si="3"/>
        <v>36</v>
      </c>
      <c r="I11" s="366">
        <v>48.0</v>
      </c>
      <c r="J11" s="360">
        <v>41.0</v>
      </c>
      <c r="K11" s="358">
        <f t="shared" si="4"/>
        <v>89</v>
      </c>
      <c r="L11" s="454" t="str">
        <f t="shared" si="5"/>
        <v>9</v>
      </c>
      <c r="M11" s="453">
        <f t="shared" si="6"/>
        <v>36</v>
      </c>
      <c r="N11" s="366">
        <v>43.0</v>
      </c>
      <c r="O11" s="360">
        <v>18.0</v>
      </c>
      <c r="P11" s="358">
        <f t="shared" si="7"/>
        <v>61</v>
      </c>
      <c r="Q11" s="454" t="str">
        <f t="shared" ref="Q11:Q71" si="31">if(P11&gt;=90,"10",if(P11&gt;=80,"9",if(P11&gt;=70,"8",if(P11&gt;=60,"7",if(P11&gt;=55,"6",if(P11&gt;=50,"5",if(P11&gt;=40,"4",if(P11&lt;40,"0"))))))))</f>
        <v>7</v>
      </c>
      <c r="R11" s="453">
        <f t="shared" si="9"/>
        <v>28</v>
      </c>
      <c r="S11" s="366">
        <v>42.0</v>
      </c>
      <c r="T11" s="360">
        <v>25.0</v>
      </c>
      <c r="U11" s="358">
        <f t="shared" si="10"/>
        <v>67</v>
      </c>
      <c r="V11" s="454" t="str">
        <f t="shared" ref="V11:V71" si="32">if(U11&gt;=90,"10",if(U11&gt;=80,"9",if(U11&gt;=70,"8",if(U11&gt;=60,"7",if(U11&gt;=55,"6",if(U11&gt;=50,"5",if(U11&gt;=40,"4",if(U11&lt;40,"0"))))))))</f>
        <v>7</v>
      </c>
      <c r="W11" s="348">
        <f t="shared" si="12"/>
        <v>21</v>
      </c>
      <c r="X11" s="455">
        <v>41.0</v>
      </c>
      <c r="Y11" s="360">
        <v>41.0</v>
      </c>
      <c r="Z11" s="358">
        <f t="shared" si="13"/>
        <v>82</v>
      </c>
      <c r="AA11" s="454" t="str">
        <f t="shared" si="14"/>
        <v>9</v>
      </c>
      <c r="AB11" s="453">
        <f t="shared" si="15"/>
        <v>9</v>
      </c>
      <c r="AC11" s="366">
        <v>44.0</v>
      </c>
      <c r="AD11" s="360">
        <v>27.0</v>
      </c>
      <c r="AE11" s="358">
        <f t="shared" si="16"/>
        <v>71</v>
      </c>
      <c r="AF11" s="454" t="str">
        <f t="shared" si="30"/>
        <v>8</v>
      </c>
      <c r="AG11" s="453">
        <f t="shared" si="18"/>
        <v>24</v>
      </c>
      <c r="AH11" s="366">
        <v>98.0</v>
      </c>
      <c r="AI11" s="360">
        <v>0.0</v>
      </c>
      <c r="AJ11" s="358">
        <f t="shared" si="19"/>
        <v>98</v>
      </c>
      <c r="AK11" s="454" t="str">
        <f t="shared" si="20"/>
        <v>10</v>
      </c>
      <c r="AL11" s="453">
        <f t="shared" si="21"/>
        <v>10</v>
      </c>
      <c r="AM11" s="366">
        <v>45.0</v>
      </c>
      <c r="AN11" s="360">
        <v>48.0</v>
      </c>
      <c r="AO11" s="358">
        <f t="shared" si="22"/>
        <v>93</v>
      </c>
      <c r="AP11" s="454" t="str">
        <f t="shared" si="23"/>
        <v>10</v>
      </c>
      <c r="AQ11" s="456">
        <f t="shared" si="24"/>
        <v>10</v>
      </c>
      <c r="AR11" s="457">
        <v>88.0</v>
      </c>
      <c r="AS11" s="449">
        <f t="shared" si="25"/>
        <v>174</v>
      </c>
      <c r="AT11" s="450">
        <f t="shared" si="26"/>
        <v>8.285714286</v>
      </c>
      <c r="AU11" s="449" t="str">
        <f t="shared" si="27"/>
        <v>#REF!</v>
      </c>
      <c r="AV11" s="449" t="str">
        <f t="shared" si="28"/>
        <v>#REF!</v>
      </c>
      <c r="AW11" s="449" t="str">
        <f t="shared" ref="AW11:AW28" si="33">IF(AT11&gt;6.75,"FCD",IF(AT11&gt;6,"FC","SC"))</f>
        <v>FCD</v>
      </c>
    </row>
    <row r="12" ht="15.75" customHeight="1">
      <c r="A12" s="326">
        <v>8.0</v>
      </c>
      <c r="B12" s="451" t="s">
        <v>93</v>
      </c>
      <c r="C12" s="452" t="s">
        <v>94</v>
      </c>
      <c r="D12" s="366">
        <v>47.0</v>
      </c>
      <c r="E12" s="360">
        <v>33.0</v>
      </c>
      <c r="F12" s="358">
        <f t="shared" si="1"/>
        <v>80</v>
      </c>
      <c r="G12" s="347" t="str">
        <f t="shared" si="2"/>
        <v>9</v>
      </c>
      <c r="H12" s="453">
        <f t="shared" si="3"/>
        <v>36</v>
      </c>
      <c r="I12" s="366">
        <v>47.0</v>
      </c>
      <c r="J12" s="360">
        <v>23.0</v>
      </c>
      <c r="K12" s="358">
        <f t="shared" si="4"/>
        <v>70</v>
      </c>
      <c r="L12" s="454" t="str">
        <f t="shared" si="5"/>
        <v>8</v>
      </c>
      <c r="M12" s="453">
        <f t="shared" si="6"/>
        <v>32</v>
      </c>
      <c r="N12" s="366">
        <v>47.0</v>
      </c>
      <c r="O12" s="360">
        <v>37.0</v>
      </c>
      <c r="P12" s="358">
        <f t="shared" si="7"/>
        <v>84</v>
      </c>
      <c r="Q12" s="454" t="str">
        <f t="shared" si="31"/>
        <v>9</v>
      </c>
      <c r="R12" s="453">
        <f t="shared" si="9"/>
        <v>36</v>
      </c>
      <c r="S12" s="366">
        <v>45.0</v>
      </c>
      <c r="T12" s="360">
        <v>36.0</v>
      </c>
      <c r="U12" s="358">
        <f t="shared" si="10"/>
        <v>81</v>
      </c>
      <c r="V12" s="454" t="str">
        <f t="shared" si="32"/>
        <v>9</v>
      </c>
      <c r="W12" s="348">
        <f t="shared" si="12"/>
        <v>27</v>
      </c>
      <c r="X12" s="455">
        <v>46.0</v>
      </c>
      <c r="Y12" s="360">
        <v>49.0</v>
      </c>
      <c r="Z12" s="358">
        <f t="shared" si="13"/>
        <v>95</v>
      </c>
      <c r="AA12" s="454" t="str">
        <f t="shared" si="14"/>
        <v>10</v>
      </c>
      <c r="AB12" s="453">
        <f t="shared" si="15"/>
        <v>10</v>
      </c>
      <c r="AC12" s="366">
        <v>46.0</v>
      </c>
      <c r="AD12" s="360">
        <v>29.0</v>
      </c>
      <c r="AE12" s="358">
        <f t="shared" si="16"/>
        <v>75</v>
      </c>
      <c r="AF12" s="454" t="str">
        <f t="shared" si="30"/>
        <v>8</v>
      </c>
      <c r="AG12" s="453">
        <f t="shared" si="18"/>
        <v>24</v>
      </c>
      <c r="AH12" s="366">
        <v>98.0</v>
      </c>
      <c r="AI12" s="360">
        <v>0.0</v>
      </c>
      <c r="AJ12" s="358">
        <f t="shared" si="19"/>
        <v>98</v>
      </c>
      <c r="AK12" s="454" t="str">
        <f t="shared" si="20"/>
        <v>10</v>
      </c>
      <c r="AL12" s="453">
        <f t="shared" si="21"/>
        <v>10</v>
      </c>
      <c r="AM12" s="366">
        <v>48.0</v>
      </c>
      <c r="AN12" s="360">
        <v>47.0</v>
      </c>
      <c r="AO12" s="358">
        <f t="shared" si="22"/>
        <v>95</v>
      </c>
      <c r="AP12" s="454" t="str">
        <f t="shared" si="23"/>
        <v>10</v>
      </c>
      <c r="AQ12" s="456">
        <f t="shared" si="24"/>
        <v>10</v>
      </c>
      <c r="AR12" s="457">
        <v>88.0</v>
      </c>
      <c r="AS12" s="449">
        <f t="shared" si="25"/>
        <v>185</v>
      </c>
      <c r="AT12" s="450">
        <f t="shared" si="26"/>
        <v>8.80952381</v>
      </c>
      <c r="AU12" s="449" t="str">
        <f t="shared" si="27"/>
        <v>#REF!</v>
      </c>
      <c r="AV12" s="449" t="str">
        <f t="shared" si="28"/>
        <v>#REF!</v>
      </c>
      <c r="AW12" s="449" t="str">
        <f t="shared" si="33"/>
        <v>FCD</v>
      </c>
    </row>
    <row r="13" ht="15.75" customHeight="1">
      <c r="A13" s="326">
        <v>9.0</v>
      </c>
      <c r="B13" s="451" t="s">
        <v>299</v>
      </c>
      <c r="C13" s="452" t="s">
        <v>300</v>
      </c>
      <c r="D13" s="366">
        <v>31.0</v>
      </c>
      <c r="E13" s="360">
        <v>36.0</v>
      </c>
      <c r="F13" s="358">
        <f t="shared" si="1"/>
        <v>67</v>
      </c>
      <c r="G13" s="347" t="str">
        <f t="shared" si="2"/>
        <v>7</v>
      </c>
      <c r="H13" s="453">
        <f t="shared" si="3"/>
        <v>28</v>
      </c>
      <c r="I13" s="366">
        <v>45.0</v>
      </c>
      <c r="J13" s="360">
        <v>35.0</v>
      </c>
      <c r="K13" s="358">
        <f t="shared" si="4"/>
        <v>80</v>
      </c>
      <c r="L13" s="454" t="str">
        <f t="shared" si="5"/>
        <v>9</v>
      </c>
      <c r="M13" s="453">
        <f t="shared" si="6"/>
        <v>36</v>
      </c>
      <c r="N13" s="366">
        <v>45.0</v>
      </c>
      <c r="O13" s="360">
        <v>29.0</v>
      </c>
      <c r="P13" s="358">
        <f t="shared" si="7"/>
        <v>74</v>
      </c>
      <c r="Q13" s="454" t="str">
        <f t="shared" si="31"/>
        <v>8</v>
      </c>
      <c r="R13" s="453">
        <f t="shared" si="9"/>
        <v>32</v>
      </c>
      <c r="S13" s="366">
        <v>38.0</v>
      </c>
      <c r="T13" s="360">
        <v>40.0</v>
      </c>
      <c r="U13" s="358">
        <f t="shared" si="10"/>
        <v>78</v>
      </c>
      <c r="V13" s="454" t="str">
        <f t="shared" si="32"/>
        <v>8</v>
      </c>
      <c r="W13" s="348">
        <f t="shared" si="12"/>
        <v>24</v>
      </c>
      <c r="X13" s="455">
        <v>34.0</v>
      </c>
      <c r="Y13" s="360">
        <v>34.0</v>
      </c>
      <c r="Z13" s="358">
        <f t="shared" si="13"/>
        <v>68</v>
      </c>
      <c r="AA13" s="454" t="str">
        <f t="shared" si="14"/>
        <v>7</v>
      </c>
      <c r="AB13" s="453">
        <f t="shared" si="15"/>
        <v>7</v>
      </c>
      <c r="AC13" s="366">
        <v>34.0</v>
      </c>
      <c r="AD13" s="360">
        <v>30.0</v>
      </c>
      <c r="AE13" s="358">
        <f t="shared" si="16"/>
        <v>64</v>
      </c>
      <c r="AF13" s="454" t="str">
        <f t="shared" si="30"/>
        <v>7</v>
      </c>
      <c r="AG13" s="453">
        <f t="shared" si="18"/>
        <v>21</v>
      </c>
      <c r="AH13" s="366">
        <v>85.0</v>
      </c>
      <c r="AI13" s="360">
        <v>0.0</v>
      </c>
      <c r="AJ13" s="358">
        <f t="shared" si="19"/>
        <v>85</v>
      </c>
      <c r="AK13" s="454" t="str">
        <f t="shared" si="20"/>
        <v>9</v>
      </c>
      <c r="AL13" s="453">
        <f t="shared" si="21"/>
        <v>9</v>
      </c>
      <c r="AM13" s="366">
        <v>48.0</v>
      </c>
      <c r="AN13" s="360">
        <v>42.0</v>
      </c>
      <c r="AO13" s="358">
        <f t="shared" si="22"/>
        <v>90</v>
      </c>
      <c r="AP13" s="454" t="str">
        <f t="shared" si="23"/>
        <v>10</v>
      </c>
      <c r="AQ13" s="456">
        <f t="shared" si="24"/>
        <v>10</v>
      </c>
      <c r="AR13" s="457">
        <v>88.0</v>
      </c>
      <c r="AS13" s="449">
        <f t="shared" si="25"/>
        <v>167</v>
      </c>
      <c r="AT13" s="450">
        <f t="shared" si="26"/>
        <v>7.952380952</v>
      </c>
      <c r="AU13" s="449" t="str">
        <f t="shared" si="27"/>
        <v>#REF!</v>
      </c>
      <c r="AV13" s="449" t="str">
        <f t="shared" si="28"/>
        <v>#REF!</v>
      </c>
      <c r="AW13" s="449" t="str">
        <f t="shared" si="33"/>
        <v>FCD</v>
      </c>
    </row>
    <row r="14" ht="15.75" customHeight="1">
      <c r="A14" s="326">
        <v>10.0</v>
      </c>
      <c r="B14" s="451" t="s">
        <v>95</v>
      </c>
      <c r="C14" s="452" t="s">
        <v>96</v>
      </c>
      <c r="D14" s="366">
        <v>50.0</v>
      </c>
      <c r="E14" s="360">
        <v>47.0</v>
      </c>
      <c r="F14" s="358">
        <f t="shared" si="1"/>
        <v>97</v>
      </c>
      <c r="G14" s="347" t="str">
        <f t="shared" si="2"/>
        <v>10</v>
      </c>
      <c r="H14" s="453">
        <f t="shared" si="3"/>
        <v>40</v>
      </c>
      <c r="I14" s="366">
        <v>50.0</v>
      </c>
      <c r="J14" s="360">
        <v>35.0</v>
      </c>
      <c r="K14" s="358">
        <f t="shared" si="4"/>
        <v>85</v>
      </c>
      <c r="L14" s="454" t="str">
        <f t="shared" si="5"/>
        <v>9</v>
      </c>
      <c r="M14" s="453">
        <f t="shared" si="6"/>
        <v>36</v>
      </c>
      <c r="N14" s="366">
        <v>44.0</v>
      </c>
      <c r="O14" s="360">
        <v>22.0</v>
      </c>
      <c r="P14" s="358">
        <f t="shared" si="7"/>
        <v>66</v>
      </c>
      <c r="Q14" s="454" t="str">
        <f t="shared" si="31"/>
        <v>7</v>
      </c>
      <c r="R14" s="453">
        <f t="shared" si="9"/>
        <v>28</v>
      </c>
      <c r="S14" s="366">
        <v>41.0</v>
      </c>
      <c r="T14" s="360">
        <v>43.0</v>
      </c>
      <c r="U14" s="358">
        <f t="shared" si="10"/>
        <v>84</v>
      </c>
      <c r="V14" s="454" t="str">
        <f t="shared" si="32"/>
        <v>9</v>
      </c>
      <c r="W14" s="348">
        <f t="shared" si="12"/>
        <v>27</v>
      </c>
      <c r="X14" s="455">
        <v>47.0</v>
      </c>
      <c r="Y14" s="360">
        <v>49.0</v>
      </c>
      <c r="Z14" s="358">
        <f t="shared" si="13"/>
        <v>96</v>
      </c>
      <c r="AA14" s="454" t="str">
        <f t="shared" si="14"/>
        <v>10</v>
      </c>
      <c r="AB14" s="453">
        <f t="shared" si="15"/>
        <v>10</v>
      </c>
      <c r="AC14" s="366">
        <v>46.0</v>
      </c>
      <c r="AD14" s="360">
        <v>43.0</v>
      </c>
      <c r="AE14" s="358">
        <f t="shared" si="16"/>
        <v>89</v>
      </c>
      <c r="AF14" s="454" t="str">
        <f t="shared" si="30"/>
        <v>9</v>
      </c>
      <c r="AG14" s="453">
        <f t="shared" si="18"/>
        <v>27</v>
      </c>
      <c r="AH14" s="366">
        <v>100.0</v>
      </c>
      <c r="AI14" s="360">
        <v>0.0</v>
      </c>
      <c r="AJ14" s="358">
        <f t="shared" si="19"/>
        <v>100</v>
      </c>
      <c r="AK14" s="454" t="str">
        <f t="shared" si="20"/>
        <v>10</v>
      </c>
      <c r="AL14" s="453">
        <f t="shared" si="21"/>
        <v>10</v>
      </c>
      <c r="AM14" s="366">
        <v>49.0</v>
      </c>
      <c r="AN14" s="360">
        <v>47.0</v>
      </c>
      <c r="AO14" s="358">
        <f t="shared" si="22"/>
        <v>96</v>
      </c>
      <c r="AP14" s="454" t="str">
        <f t="shared" si="23"/>
        <v>10</v>
      </c>
      <c r="AQ14" s="456">
        <f t="shared" si="24"/>
        <v>10</v>
      </c>
      <c r="AR14" s="457">
        <v>98.0</v>
      </c>
      <c r="AS14" s="449">
        <f t="shared" si="25"/>
        <v>188</v>
      </c>
      <c r="AT14" s="450">
        <f t="shared" si="26"/>
        <v>8.952380952</v>
      </c>
      <c r="AU14" s="449" t="str">
        <f t="shared" si="27"/>
        <v>#REF!</v>
      </c>
      <c r="AV14" s="449" t="str">
        <f t="shared" si="28"/>
        <v>#REF!</v>
      </c>
      <c r="AW14" s="449" t="str">
        <f t="shared" si="33"/>
        <v>FCD</v>
      </c>
    </row>
    <row r="15" ht="15.75" customHeight="1">
      <c r="A15" s="326">
        <v>11.0</v>
      </c>
      <c r="B15" s="451" t="s">
        <v>97</v>
      </c>
      <c r="C15" s="452" t="s">
        <v>98</v>
      </c>
      <c r="D15" s="366">
        <v>50.0</v>
      </c>
      <c r="E15" s="360">
        <v>40.0</v>
      </c>
      <c r="F15" s="358">
        <f t="shared" si="1"/>
        <v>90</v>
      </c>
      <c r="G15" s="347" t="str">
        <f t="shared" si="2"/>
        <v>10</v>
      </c>
      <c r="H15" s="453">
        <f t="shared" si="3"/>
        <v>40</v>
      </c>
      <c r="I15" s="366">
        <v>48.0</v>
      </c>
      <c r="J15" s="360">
        <v>35.0</v>
      </c>
      <c r="K15" s="358">
        <f t="shared" si="4"/>
        <v>83</v>
      </c>
      <c r="L15" s="454" t="str">
        <f t="shared" si="5"/>
        <v>9</v>
      </c>
      <c r="M15" s="453">
        <f t="shared" si="6"/>
        <v>36</v>
      </c>
      <c r="N15" s="366">
        <v>46.0</v>
      </c>
      <c r="O15" s="360">
        <v>27.0</v>
      </c>
      <c r="P15" s="358">
        <f t="shared" si="7"/>
        <v>73</v>
      </c>
      <c r="Q15" s="454" t="str">
        <f t="shared" si="31"/>
        <v>8</v>
      </c>
      <c r="R15" s="453">
        <f t="shared" si="9"/>
        <v>32</v>
      </c>
      <c r="S15" s="366">
        <v>44.0</v>
      </c>
      <c r="T15" s="360">
        <v>29.0</v>
      </c>
      <c r="U15" s="358">
        <f t="shared" si="10"/>
        <v>73</v>
      </c>
      <c r="V15" s="454" t="str">
        <f t="shared" si="32"/>
        <v>8</v>
      </c>
      <c r="W15" s="348">
        <f t="shared" si="12"/>
        <v>24</v>
      </c>
      <c r="X15" s="455">
        <v>40.0</v>
      </c>
      <c r="Y15" s="360">
        <v>50.0</v>
      </c>
      <c r="Z15" s="358">
        <f t="shared" si="13"/>
        <v>90</v>
      </c>
      <c r="AA15" s="454" t="str">
        <f t="shared" si="14"/>
        <v>10</v>
      </c>
      <c r="AB15" s="453">
        <f t="shared" si="15"/>
        <v>10</v>
      </c>
      <c r="AC15" s="366">
        <v>48.0</v>
      </c>
      <c r="AD15" s="360">
        <v>31.0</v>
      </c>
      <c r="AE15" s="358">
        <f t="shared" si="16"/>
        <v>79</v>
      </c>
      <c r="AF15" s="454" t="str">
        <f t="shared" si="30"/>
        <v>8</v>
      </c>
      <c r="AG15" s="453">
        <f t="shared" si="18"/>
        <v>24</v>
      </c>
      <c r="AH15" s="366">
        <v>99.0</v>
      </c>
      <c r="AI15" s="360">
        <v>0.0</v>
      </c>
      <c r="AJ15" s="358">
        <f t="shared" si="19"/>
        <v>99</v>
      </c>
      <c r="AK15" s="454" t="str">
        <f t="shared" si="20"/>
        <v>10</v>
      </c>
      <c r="AL15" s="453">
        <f t="shared" si="21"/>
        <v>10</v>
      </c>
      <c r="AM15" s="366">
        <v>50.0</v>
      </c>
      <c r="AN15" s="360">
        <v>42.0</v>
      </c>
      <c r="AO15" s="358">
        <f t="shared" si="22"/>
        <v>92</v>
      </c>
      <c r="AP15" s="454" t="str">
        <f t="shared" si="23"/>
        <v>10</v>
      </c>
      <c r="AQ15" s="456">
        <f t="shared" si="24"/>
        <v>10</v>
      </c>
      <c r="AR15" s="457">
        <v>94.0</v>
      </c>
      <c r="AS15" s="449">
        <f t="shared" si="25"/>
        <v>186</v>
      </c>
      <c r="AT15" s="450">
        <f t="shared" si="26"/>
        <v>8.857142857</v>
      </c>
      <c r="AU15" s="449" t="str">
        <f t="shared" si="27"/>
        <v>#REF!</v>
      </c>
      <c r="AV15" s="449" t="str">
        <f t="shared" si="28"/>
        <v>#REF!</v>
      </c>
      <c r="AW15" s="449" t="str">
        <f t="shared" si="33"/>
        <v>FCD</v>
      </c>
    </row>
    <row r="16" ht="15.75" customHeight="1">
      <c r="A16" s="326">
        <v>12.0</v>
      </c>
      <c r="B16" s="451" t="s">
        <v>301</v>
      </c>
      <c r="C16" s="452" t="s">
        <v>302</v>
      </c>
      <c r="D16" s="366">
        <v>33.0</v>
      </c>
      <c r="E16" s="360">
        <v>34.0</v>
      </c>
      <c r="F16" s="358">
        <f t="shared" si="1"/>
        <v>67</v>
      </c>
      <c r="G16" s="347" t="str">
        <f t="shared" si="2"/>
        <v>7</v>
      </c>
      <c r="H16" s="453">
        <f t="shared" si="3"/>
        <v>28</v>
      </c>
      <c r="I16" s="366">
        <v>40.0</v>
      </c>
      <c r="J16" s="360">
        <v>34.0</v>
      </c>
      <c r="K16" s="358">
        <f t="shared" si="4"/>
        <v>74</v>
      </c>
      <c r="L16" s="454" t="str">
        <f t="shared" si="5"/>
        <v>8</v>
      </c>
      <c r="M16" s="453">
        <f t="shared" si="6"/>
        <v>32</v>
      </c>
      <c r="N16" s="366">
        <v>46.0</v>
      </c>
      <c r="O16" s="360">
        <v>38.0</v>
      </c>
      <c r="P16" s="358">
        <f t="shared" si="7"/>
        <v>84</v>
      </c>
      <c r="Q16" s="454" t="str">
        <f t="shared" si="31"/>
        <v>9</v>
      </c>
      <c r="R16" s="453">
        <f t="shared" si="9"/>
        <v>36</v>
      </c>
      <c r="S16" s="366">
        <v>36.0</v>
      </c>
      <c r="T16" s="360">
        <v>32.0</v>
      </c>
      <c r="U16" s="358">
        <f t="shared" si="10"/>
        <v>68</v>
      </c>
      <c r="V16" s="454" t="str">
        <f t="shared" si="32"/>
        <v>7</v>
      </c>
      <c r="W16" s="348">
        <f t="shared" si="12"/>
        <v>21</v>
      </c>
      <c r="X16" s="455">
        <v>36.0</v>
      </c>
      <c r="Y16" s="360">
        <v>39.0</v>
      </c>
      <c r="Z16" s="358">
        <f t="shared" si="13"/>
        <v>75</v>
      </c>
      <c r="AA16" s="454" t="str">
        <f t="shared" si="14"/>
        <v>8</v>
      </c>
      <c r="AB16" s="453">
        <f t="shared" si="15"/>
        <v>8</v>
      </c>
      <c r="AC16" s="366">
        <v>40.0</v>
      </c>
      <c r="AD16" s="360">
        <v>36.0</v>
      </c>
      <c r="AE16" s="358">
        <f t="shared" si="16"/>
        <v>76</v>
      </c>
      <c r="AF16" s="454" t="str">
        <f t="shared" si="30"/>
        <v>8</v>
      </c>
      <c r="AG16" s="453">
        <f t="shared" si="18"/>
        <v>24</v>
      </c>
      <c r="AH16" s="366">
        <v>96.0</v>
      </c>
      <c r="AI16" s="360">
        <v>0.0</v>
      </c>
      <c r="AJ16" s="358">
        <f t="shared" si="19"/>
        <v>96</v>
      </c>
      <c r="AK16" s="454" t="str">
        <f t="shared" si="20"/>
        <v>10</v>
      </c>
      <c r="AL16" s="453">
        <f t="shared" si="21"/>
        <v>10</v>
      </c>
      <c r="AM16" s="366">
        <v>48.0</v>
      </c>
      <c r="AN16" s="360">
        <v>43.0</v>
      </c>
      <c r="AO16" s="358">
        <f t="shared" si="22"/>
        <v>91</v>
      </c>
      <c r="AP16" s="454" t="str">
        <f t="shared" si="23"/>
        <v>10</v>
      </c>
      <c r="AQ16" s="456">
        <f t="shared" si="24"/>
        <v>10</v>
      </c>
      <c r="AR16" s="457">
        <v>96.0</v>
      </c>
      <c r="AS16" s="449">
        <f t="shared" si="25"/>
        <v>169</v>
      </c>
      <c r="AT16" s="450">
        <f t="shared" si="26"/>
        <v>8.047619048</v>
      </c>
      <c r="AU16" s="449" t="str">
        <f t="shared" si="27"/>
        <v>#REF!</v>
      </c>
      <c r="AV16" s="449" t="str">
        <f t="shared" si="28"/>
        <v>#REF!</v>
      </c>
      <c r="AW16" s="449" t="str">
        <f t="shared" si="33"/>
        <v>FCD</v>
      </c>
    </row>
    <row r="17" ht="15.75" customHeight="1">
      <c r="A17" s="326">
        <v>13.0</v>
      </c>
      <c r="B17" s="451" t="s">
        <v>99</v>
      </c>
      <c r="C17" s="452" t="s">
        <v>100</v>
      </c>
      <c r="D17" s="366">
        <v>50.0</v>
      </c>
      <c r="E17" s="360">
        <v>45.0</v>
      </c>
      <c r="F17" s="358">
        <f t="shared" si="1"/>
        <v>95</v>
      </c>
      <c r="G17" s="347" t="str">
        <f t="shared" si="2"/>
        <v>10</v>
      </c>
      <c r="H17" s="453">
        <f t="shared" si="3"/>
        <v>40</v>
      </c>
      <c r="I17" s="366">
        <v>47.0</v>
      </c>
      <c r="J17" s="360">
        <v>32.0</v>
      </c>
      <c r="K17" s="358">
        <f t="shared" si="4"/>
        <v>79</v>
      </c>
      <c r="L17" s="454" t="str">
        <f t="shared" si="5"/>
        <v>8</v>
      </c>
      <c r="M17" s="453">
        <f t="shared" si="6"/>
        <v>32</v>
      </c>
      <c r="N17" s="366">
        <v>46.0</v>
      </c>
      <c r="O17" s="360">
        <v>35.0</v>
      </c>
      <c r="P17" s="358">
        <f t="shared" si="7"/>
        <v>81</v>
      </c>
      <c r="Q17" s="454" t="str">
        <f t="shared" si="31"/>
        <v>9</v>
      </c>
      <c r="R17" s="453">
        <f t="shared" si="9"/>
        <v>36</v>
      </c>
      <c r="S17" s="366">
        <v>39.0</v>
      </c>
      <c r="T17" s="360">
        <v>31.0</v>
      </c>
      <c r="U17" s="358">
        <f t="shared" si="10"/>
        <v>70</v>
      </c>
      <c r="V17" s="454" t="str">
        <f t="shared" si="32"/>
        <v>8</v>
      </c>
      <c r="W17" s="348">
        <f t="shared" si="12"/>
        <v>24</v>
      </c>
      <c r="X17" s="455">
        <v>38.0</v>
      </c>
      <c r="Y17" s="360">
        <v>40.0</v>
      </c>
      <c r="Z17" s="358">
        <f t="shared" si="13"/>
        <v>78</v>
      </c>
      <c r="AA17" s="454" t="str">
        <f t="shared" si="14"/>
        <v>8</v>
      </c>
      <c r="AB17" s="453">
        <f t="shared" si="15"/>
        <v>8</v>
      </c>
      <c r="AC17" s="366">
        <v>44.0</v>
      </c>
      <c r="AD17" s="360">
        <v>35.0</v>
      </c>
      <c r="AE17" s="358">
        <f t="shared" si="16"/>
        <v>79</v>
      </c>
      <c r="AF17" s="454" t="str">
        <f t="shared" si="30"/>
        <v>8</v>
      </c>
      <c r="AG17" s="453">
        <f t="shared" si="18"/>
        <v>24</v>
      </c>
      <c r="AH17" s="366">
        <v>99.0</v>
      </c>
      <c r="AI17" s="360">
        <v>0.0</v>
      </c>
      <c r="AJ17" s="358">
        <f t="shared" si="19"/>
        <v>99</v>
      </c>
      <c r="AK17" s="454" t="str">
        <f t="shared" si="20"/>
        <v>10</v>
      </c>
      <c r="AL17" s="453">
        <f t="shared" si="21"/>
        <v>10</v>
      </c>
      <c r="AM17" s="366">
        <v>50.0</v>
      </c>
      <c r="AN17" s="360">
        <v>47.0</v>
      </c>
      <c r="AO17" s="358">
        <f t="shared" si="22"/>
        <v>97</v>
      </c>
      <c r="AP17" s="454" t="str">
        <f t="shared" si="23"/>
        <v>10</v>
      </c>
      <c r="AQ17" s="456">
        <f t="shared" si="24"/>
        <v>10</v>
      </c>
      <c r="AR17" s="457">
        <v>96.0</v>
      </c>
      <c r="AS17" s="449">
        <f t="shared" si="25"/>
        <v>184</v>
      </c>
      <c r="AT17" s="450">
        <f t="shared" si="26"/>
        <v>8.761904762</v>
      </c>
      <c r="AU17" s="449" t="str">
        <f t="shared" si="27"/>
        <v>#REF!</v>
      </c>
      <c r="AV17" s="449" t="str">
        <f t="shared" si="28"/>
        <v>#REF!</v>
      </c>
      <c r="AW17" s="449" t="str">
        <f t="shared" si="33"/>
        <v>FCD</v>
      </c>
    </row>
    <row r="18" ht="15.75" customHeight="1">
      <c r="A18" s="326">
        <v>14.0</v>
      </c>
      <c r="B18" s="451" t="s">
        <v>303</v>
      </c>
      <c r="C18" s="452" t="s">
        <v>304</v>
      </c>
      <c r="D18" s="366">
        <v>46.0</v>
      </c>
      <c r="E18" s="360">
        <v>33.0</v>
      </c>
      <c r="F18" s="358">
        <f t="shared" si="1"/>
        <v>79</v>
      </c>
      <c r="G18" s="347" t="str">
        <f t="shared" si="2"/>
        <v>8</v>
      </c>
      <c r="H18" s="453">
        <f t="shared" si="3"/>
        <v>32</v>
      </c>
      <c r="I18" s="366">
        <v>47.0</v>
      </c>
      <c r="J18" s="360">
        <v>28.0</v>
      </c>
      <c r="K18" s="358">
        <f t="shared" si="4"/>
        <v>75</v>
      </c>
      <c r="L18" s="454" t="str">
        <f t="shared" si="5"/>
        <v>8</v>
      </c>
      <c r="M18" s="453">
        <f t="shared" si="6"/>
        <v>32</v>
      </c>
      <c r="N18" s="366">
        <v>46.0</v>
      </c>
      <c r="O18" s="360">
        <v>29.0</v>
      </c>
      <c r="P18" s="358">
        <f t="shared" si="7"/>
        <v>75</v>
      </c>
      <c r="Q18" s="454" t="str">
        <f t="shared" si="31"/>
        <v>8</v>
      </c>
      <c r="R18" s="453">
        <f t="shared" si="9"/>
        <v>32</v>
      </c>
      <c r="S18" s="366">
        <v>47.0</v>
      </c>
      <c r="T18" s="360">
        <v>25.0</v>
      </c>
      <c r="U18" s="358">
        <f t="shared" si="10"/>
        <v>72</v>
      </c>
      <c r="V18" s="454" t="str">
        <f t="shared" si="32"/>
        <v>8</v>
      </c>
      <c r="W18" s="348">
        <f t="shared" si="12"/>
        <v>24</v>
      </c>
      <c r="X18" s="455">
        <v>41.0</v>
      </c>
      <c r="Y18" s="360">
        <v>45.0</v>
      </c>
      <c r="Z18" s="358">
        <f t="shared" si="13"/>
        <v>86</v>
      </c>
      <c r="AA18" s="454" t="str">
        <f t="shared" si="14"/>
        <v>9</v>
      </c>
      <c r="AB18" s="453">
        <f t="shared" si="15"/>
        <v>9</v>
      </c>
      <c r="AC18" s="366">
        <v>46.0</v>
      </c>
      <c r="AD18" s="360">
        <v>37.0</v>
      </c>
      <c r="AE18" s="358">
        <f t="shared" si="16"/>
        <v>83</v>
      </c>
      <c r="AF18" s="454" t="str">
        <f t="shared" si="30"/>
        <v>9</v>
      </c>
      <c r="AG18" s="453">
        <f t="shared" si="18"/>
        <v>27</v>
      </c>
      <c r="AH18" s="366">
        <v>99.0</v>
      </c>
      <c r="AI18" s="360">
        <v>0.0</v>
      </c>
      <c r="AJ18" s="358">
        <f t="shared" si="19"/>
        <v>99</v>
      </c>
      <c r="AK18" s="454" t="str">
        <f t="shared" si="20"/>
        <v>10</v>
      </c>
      <c r="AL18" s="453">
        <f t="shared" si="21"/>
        <v>10</v>
      </c>
      <c r="AM18" s="366">
        <v>50.0</v>
      </c>
      <c r="AN18" s="360">
        <v>48.0</v>
      </c>
      <c r="AO18" s="358">
        <f t="shared" si="22"/>
        <v>98</v>
      </c>
      <c r="AP18" s="454" t="str">
        <f t="shared" si="23"/>
        <v>10</v>
      </c>
      <c r="AQ18" s="456">
        <f t="shared" si="24"/>
        <v>10</v>
      </c>
      <c r="AR18" s="457">
        <v>96.0</v>
      </c>
      <c r="AS18" s="449">
        <f t="shared" si="25"/>
        <v>176</v>
      </c>
      <c r="AT18" s="450">
        <f t="shared" si="26"/>
        <v>8.380952381</v>
      </c>
      <c r="AU18" s="449" t="str">
        <f t="shared" si="27"/>
        <v>#REF!</v>
      </c>
      <c r="AV18" s="449" t="str">
        <f t="shared" si="28"/>
        <v>#REF!</v>
      </c>
      <c r="AW18" s="449" t="str">
        <f t="shared" si="33"/>
        <v>FCD</v>
      </c>
    </row>
    <row r="19" ht="15.75" customHeight="1">
      <c r="A19" s="326">
        <v>15.0</v>
      </c>
      <c r="B19" s="451" t="s">
        <v>101</v>
      </c>
      <c r="C19" s="452" t="s">
        <v>102</v>
      </c>
      <c r="D19" s="366">
        <v>43.0</v>
      </c>
      <c r="E19" s="360">
        <v>39.0</v>
      </c>
      <c r="F19" s="358">
        <f t="shared" si="1"/>
        <v>82</v>
      </c>
      <c r="G19" s="347" t="str">
        <f t="shared" si="2"/>
        <v>9</v>
      </c>
      <c r="H19" s="453">
        <f t="shared" si="3"/>
        <v>36</v>
      </c>
      <c r="I19" s="366">
        <v>42.0</v>
      </c>
      <c r="J19" s="360">
        <v>27.0</v>
      </c>
      <c r="K19" s="358">
        <f t="shared" si="4"/>
        <v>69</v>
      </c>
      <c r="L19" s="454" t="str">
        <f t="shared" si="5"/>
        <v>7</v>
      </c>
      <c r="M19" s="453">
        <f t="shared" si="6"/>
        <v>28</v>
      </c>
      <c r="N19" s="366">
        <v>45.0</v>
      </c>
      <c r="O19" s="360">
        <v>21.0</v>
      </c>
      <c r="P19" s="358">
        <f t="shared" si="7"/>
        <v>66</v>
      </c>
      <c r="Q19" s="454" t="str">
        <f t="shared" si="31"/>
        <v>7</v>
      </c>
      <c r="R19" s="453">
        <f t="shared" si="9"/>
        <v>28</v>
      </c>
      <c r="S19" s="366">
        <v>44.0</v>
      </c>
      <c r="T19" s="360">
        <v>32.0</v>
      </c>
      <c r="U19" s="358">
        <f t="shared" si="10"/>
        <v>76</v>
      </c>
      <c r="V19" s="454" t="str">
        <f t="shared" si="32"/>
        <v>8</v>
      </c>
      <c r="W19" s="348">
        <f t="shared" si="12"/>
        <v>24</v>
      </c>
      <c r="X19" s="455">
        <v>39.0</v>
      </c>
      <c r="Y19" s="360">
        <v>42.0</v>
      </c>
      <c r="Z19" s="358">
        <f t="shared" si="13"/>
        <v>81</v>
      </c>
      <c r="AA19" s="454" t="str">
        <f t="shared" si="14"/>
        <v>9</v>
      </c>
      <c r="AB19" s="453">
        <f t="shared" si="15"/>
        <v>9</v>
      </c>
      <c r="AC19" s="366">
        <v>45.0</v>
      </c>
      <c r="AD19" s="360">
        <v>38.0</v>
      </c>
      <c r="AE19" s="358">
        <f t="shared" si="16"/>
        <v>83</v>
      </c>
      <c r="AF19" s="454" t="str">
        <f t="shared" si="30"/>
        <v>9</v>
      </c>
      <c r="AG19" s="453">
        <f t="shared" si="18"/>
        <v>27</v>
      </c>
      <c r="AH19" s="366">
        <v>98.0</v>
      </c>
      <c r="AI19" s="360">
        <v>0.0</v>
      </c>
      <c r="AJ19" s="358">
        <f t="shared" si="19"/>
        <v>98</v>
      </c>
      <c r="AK19" s="454" t="str">
        <f t="shared" si="20"/>
        <v>10</v>
      </c>
      <c r="AL19" s="453">
        <f t="shared" si="21"/>
        <v>10</v>
      </c>
      <c r="AM19" s="366">
        <v>50.0</v>
      </c>
      <c r="AN19" s="360">
        <v>47.0</v>
      </c>
      <c r="AO19" s="358">
        <f t="shared" si="22"/>
        <v>97</v>
      </c>
      <c r="AP19" s="454" t="str">
        <f t="shared" si="23"/>
        <v>10</v>
      </c>
      <c r="AQ19" s="456">
        <f t="shared" si="24"/>
        <v>10</v>
      </c>
      <c r="AR19" s="457">
        <v>96.0</v>
      </c>
      <c r="AS19" s="449">
        <f t="shared" si="25"/>
        <v>172</v>
      </c>
      <c r="AT19" s="450">
        <f t="shared" si="26"/>
        <v>8.19047619</v>
      </c>
      <c r="AU19" s="449" t="str">
        <f t="shared" si="27"/>
        <v>#REF!</v>
      </c>
      <c r="AV19" s="449" t="str">
        <f t="shared" si="28"/>
        <v>#REF!</v>
      </c>
      <c r="AW19" s="449" t="str">
        <f t="shared" si="33"/>
        <v>FCD</v>
      </c>
    </row>
    <row r="20" ht="15.75" customHeight="1">
      <c r="A20" s="326">
        <v>16.0</v>
      </c>
      <c r="B20" s="465" t="s">
        <v>103</v>
      </c>
      <c r="C20" s="466" t="s">
        <v>104</v>
      </c>
      <c r="D20" s="391">
        <v>45.0</v>
      </c>
      <c r="E20" s="392">
        <v>46.0</v>
      </c>
      <c r="F20" s="358">
        <f t="shared" si="1"/>
        <v>91</v>
      </c>
      <c r="G20" s="347" t="str">
        <f t="shared" si="2"/>
        <v>10</v>
      </c>
      <c r="H20" s="453">
        <f t="shared" si="3"/>
        <v>40</v>
      </c>
      <c r="I20" s="391">
        <v>46.0</v>
      </c>
      <c r="J20" s="467">
        <v>24.0</v>
      </c>
      <c r="K20" s="358">
        <f t="shared" si="4"/>
        <v>70</v>
      </c>
      <c r="L20" s="347" t="str">
        <f t="shared" si="5"/>
        <v>8</v>
      </c>
      <c r="M20" s="453">
        <f t="shared" si="6"/>
        <v>32</v>
      </c>
      <c r="N20" s="391">
        <v>46.0</v>
      </c>
      <c r="O20" s="392">
        <v>33.0</v>
      </c>
      <c r="P20" s="358">
        <f t="shared" si="7"/>
        <v>79</v>
      </c>
      <c r="Q20" s="454" t="str">
        <f t="shared" si="31"/>
        <v>8</v>
      </c>
      <c r="R20" s="453">
        <f t="shared" si="9"/>
        <v>32</v>
      </c>
      <c r="S20" s="391">
        <v>38.0</v>
      </c>
      <c r="T20" s="392">
        <v>32.0</v>
      </c>
      <c r="U20" s="358">
        <f t="shared" si="10"/>
        <v>70</v>
      </c>
      <c r="V20" s="454" t="str">
        <f t="shared" si="32"/>
        <v>8</v>
      </c>
      <c r="W20" s="348">
        <f t="shared" si="12"/>
        <v>24</v>
      </c>
      <c r="X20" s="468">
        <v>36.0</v>
      </c>
      <c r="Y20" s="392">
        <v>41.0</v>
      </c>
      <c r="Z20" s="358">
        <f t="shared" si="13"/>
        <v>77</v>
      </c>
      <c r="AA20" s="454" t="str">
        <f t="shared" si="14"/>
        <v>8</v>
      </c>
      <c r="AB20" s="453">
        <f t="shared" si="15"/>
        <v>8</v>
      </c>
      <c r="AC20" s="391">
        <v>40.0</v>
      </c>
      <c r="AD20" s="392">
        <v>34.0</v>
      </c>
      <c r="AE20" s="358">
        <f t="shared" si="16"/>
        <v>74</v>
      </c>
      <c r="AF20" s="454" t="str">
        <f t="shared" si="30"/>
        <v>8</v>
      </c>
      <c r="AG20" s="453">
        <f t="shared" si="18"/>
        <v>24</v>
      </c>
      <c r="AH20" s="391">
        <v>99.0</v>
      </c>
      <c r="AI20" s="392">
        <v>0.0</v>
      </c>
      <c r="AJ20" s="358">
        <f t="shared" si="19"/>
        <v>99</v>
      </c>
      <c r="AK20" s="454" t="str">
        <f t="shared" si="20"/>
        <v>10</v>
      </c>
      <c r="AL20" s="453">
        <f t="shared" si="21"/>
        <v>10</v>
      </c>
      <c r="AM20" s="391">
        <v>49.0</v>
      </c>
      <c r="AN20" s="467">
        <v>44.0</v>
      </c>
      <c r="AO20" s="358">
        <f t="shared" si="22"/>
        <v>93</v>
      </c>
      <c r="AP20" s="347" t="str">
        <f t="shared" si="23"/>
        <v>10</v>
      </c>
      <c r="AQ20" s="456">
        <f t="shared" si="24"/>
        <v>10</v>
      </c>
      <c r="AR20" s="469">
        <v>96.0</v>
      </c>
      <c r="AS20" s="449">
        <f t="shared" si="25"/>
        <v>180</v>
      </c>
      <c r="AT20" s="450">
        <f t="shared" si="26"/>
        <v>8.571428571</v>
      </c>
      <c r="AU20" s="449" t="str">
        <f t="shared" si="27"/>
        <v>#REF!</v>
      </c>
      <c r="AV20" s="449" t="str">
        <f t="shared" si="28"/>
        <v>#REF!</v>
      </c>
      <c r="AW20" s="449" t="str">
        <f t="shared" si="33"/>
        <v>FCD</v>
      </c>
    </row>
    <row r="21" ht="15.75" customHeight="1">
      <c r="A21" s="326">
        <v>17.0</v>
      </c>
      <c r="B21" s="451" t="s">
        <v>305</v>
      </c>
      <c r="C21" s="452" t="s">
        <v>306</v>
      </c>
      <c r="D21" s="366">
        <v>50.0</v>
      </c>
      <c r="E21" s="360">
        <v>33.0</v>
      </c>
      <c r="F21" s="358">
        <f t="shared" si="1"/>
        <v>83</v>
      </c>
      <c r="G21" s="347" t="str">
        <f t="shared" si="2"/>
        <v>9</v>
      </c>
      <c r="H21" s="453">
        <f t="shared" si="3"/>
        <v>36</v>
      </c>
      <c r="I21" s="366">
        <v>48.0</v>
      </c>
      <c r="J21" s="360">
        <v>30.0</v>
      </c>
      <c r="K21" s="358">
        <f t="shared" si="4"/>
        <v>78</v>
      </c>
      <c r="L21" s="454" t="str">
        <f t="shared" si="5"/>
        <v>8</v>
      </c>
      <c r="M21" s="453">
        <f t="shared" si="6"/>
        <v>32</v>
      </c>
      <c r="N21" s="366">
        <v>46.0</v>
      </c>
      <c r="O21" s="360" t="s">
        <v>507</v>
      </c>
      <c r="P21" s="358">
        <f t="shared" si="7"/>
        <v>46</v>
      </c>
      <c r="Q21" s="454" t="str">
        <f t="shared" si="31"/>
        <v>4</v>
      </c>
      <c r="R21" s="453">
        <f t="shared" si="9"/>
        <v>16</v>
      </c>
      <c r="S21" s="366">
        <v>45.0</v>
      </c>
      <c r="T21" s="360">
        <v>18.0</v>
      </c>
      <c r="U21" s="358">
        <f t="shared" si="10"/>
        <v>63</v>
      </c>
      <c r="V21" s="454" t="str">
        <f t="shared" si="32"/>
        <v>7</v>
      </c>
      <c r="W21" s="348">
        <f t="shared" si="12"/>
        <v>21</v>
      </c>
      <c r="X21" s="455">
        <v>35.0</v>
      </c>
      <c r="Y21" s="360">
        <v>39.0</v>
      </c>
      <c r="Z21" s="358">
        <f t="shared" si="13"/>
        <v>74</v>
      </c>
      <c r="AA21" s="454" t="str">
        <f t="shared" si="14"/>
        <v>8</v>
      </c>
      <c r="AB21" s="453">
        <f t="shared" si="15"/>
        <v>8</v>
      </c>
      <c r="AC21" s="366">
        <v>33.0</v>
      </c>
      <c r="AD21" s="360">
        <v>36.0</v>
      </c>
      <c r="AE21" s="358">
        <f t="shared" si="16"/>
        <v>69</v>
      </c>
      <c r="AF21" s="454" t="str">
        <f t="shared" si="30"/>
        <v>7</v>
      </c>
      <c r="AG21" s="453">
        <f t="shared" si="18"/>
        <v>21</v>
      </c>
      <c r="AH21" s="366">
        <v>89.0</v>
      </c>
      <c r="AI21" s="360">
        <v>0.0</v>
      </c>
      <c r="AJ21" s="358">
        <f t="shared" si="19"/>
        <v>89</v>
      </c>
      <c r="AK21" s="454" t="str">
        <f t="shared" si="20"/>
        <v>9</v>
      </c>
      <c r="AL21" s="453">
        <f t="shared" si="21"/>
        <v>9</v>
      </c>
      <c r="AM21" s="366">
        <v>48.0</v>
      </c>
      <c r="AN21" s="360">
        <v>44.0</v>
      </c>
      <c r="AO21" s="358">
        <f t="shared" si="22"/>
        <v>92</v>
      </c>
      <c r="AP21" s="454" t="str">
        <f t="shared" si="23"/>
        <v>10</v>
      </c>
      <c r="AQ21" s="456">
        <f t="shared" si="24"/>
        <v>10</v>
      </c>
      <c r="AR21" s="457">
        <v>94.0</v>
      </c>
      <c r="AS21" s="449">
        <f t="shared" si="25"/>
        <v>153</v>
      </c>
      <c r="AT21" s="450">
        <f t="shared" si="26"/>
        <v>7.285714286</v>
      </c>
      <c r="AU21" s="449" t="str">
        <f t="shared" si="27"/>
        <v>#REF!</v>
      </c>
      <c r="AV21" s="449" t="str">
        <f t="shared" si="28"/>
        <v>#REF!</v>
      </c>
      <c r="AW21" s="449" t="str">
        <f t="shared" si="33"/>
        <v>FCD</v>
      </c>
    </row>
    <row r="22" ht="15.75" customHeight="1">
      <c r="A22" s="326">
        <v>18.0</v>
      </c>
      <c r="B22" s="451" t="s">
        <v>105</v>
      </c>
      <c r="C22" s="452" t="s">
        <v>106</v>
      </c>
      <c r="D22" s="366">
        <v>50.0</v>
      </c>
      <c r="E22" s="360">
        <v>42.0</v>
      </c>
      <c r="F22" s="358">
        <f t="shared" si="1"/>
        <v>92</v>
      </c>
      <c r="G22" s="347" t="str">
        <f t="shared" si="2"/>
        <v>10</v>
      </c>
      <c r="H22" s="453">
        <f t="shared" si="3"/>
        <v>40</v>
      </c>
      <c r="I22" s="366">
        <v>45.0</v>
      </c>
      <c r="J22" s="360">
        <v>18.0</v>
      </c>
      <c r="K22" s="358">
        <f t="shared" si="4"/>
        <v>63</v>
      </c>
      <c r="L22" s="454" t="str">
        <f t="shared" si="5"/>
        <v>7</v>
      </c>
      <c r="M22" s="453">
        <f t="shared" si="6"/>
        <v>28</v>
      </c>
      <c r="N22" s="366">
        <v>44.0</v>
      </c>
      <c r="O22" s="360">
        <v>33.0</v>
      </c>
      <c r="P22" s="358">
        <f t="shared" si="7"/>
        <v>77</v>
      </c>
      <c r="Q22" s="454" t="str">
        <f t="shared" si="31"/>
        <v>8</v>
      </c>
      <c r="R22" s="453">
        <f t="shared" si="9"/>
        <v>32</v>
      </c>
      <c r="S22" s="366">
        <v>36.0</v>
      </c>
      <c r="T22" s="360">
        <v>24.0</v>
      </c>
      <c r="U22" s="358">
        <f t="shared" si="10"/>
        <v>60</v>
      </c>
      <c r="V22" s="454" t="str">
        <f t="shared" si="32"/>
        <v>7</v>
      </c>
      <c r="W22" s="348">
        <f t="shared" si="12"/>
        <v>21</v>
      </c>
      <c r="X22" s="455">
        <v>38.0</v>
      </c>
      <c r="Y22" s="360">
        <v>42.0</v>
      </c>
      <c r="Z22" s="358">
        <f t="shared" si="13"/>
        <v>80</v>
      </c>
      <c r="AA22" s="454" t="str">
        <f t="shared" si="14"/>
        <v>9</v>
      </c>
      <c r="AB22" s="453">
        <f t="shared" si="15"/>
        <v>9</v>
      </c>
      <c r="AC22" s="366">
        <v>44.0</v>
      </c>
      <c r="AD22" s="360">
        <v>25.0</v>
      </c>
      <c r="AE22" s="358">
        <f t="shared" si="16"/>
        <v>69</v>
      </c>
      <c r="AF22" s="454" t="str">
        <f t="shared" si="30"/>
        <v>7</v>
      </c>
      <c r="AG22" s="453">
        <f t="shared" si="18"/>
        <v>21</v>
      </c>
      <c r="AH22" s="366">
        <v>98.0</v>
      </c>
      <c r="AI22" s="360">
        <v>0.0</v>
      </c>
      <c r="AJ22" s="358">
        <f t="shared" si="19"/>
        <v>98</v>
      </c>
      <c r="AK22" s="454" t="str">
        <f t="shared" si="20"/>
        <v>10</v>
      </c>
      <c r="AL22" s="453">
        <f t="shared" si="21"/>
        <v>10</v>
      </c>
      <c r="AM22" s="366">
        <v>50.0</v>
      </c>
      <c r="AN22" s="360">
        <v>42.0</v>
      </c>
      <c r="AO22" s="358">
        <f t="shared" si="22"/>
        <v>92</v>
      </c>
      <c r="AP22" s="454" t="str">
        <f t="shared" si="23"/>
        <v>10</v>
      </c>
      <c r="AQ22" s="456">
        <f t="shared" si="24"/>
        <v>10</v>
      </c>
      <c r="AR22" s="457">
        <v>94.0</v>
      </c>
      <c r="AS22" s="449">
        <f t="shared" si="25"/>
        <v>171</v>
      </c>
      <c r="AT22" s="450">
        <f t="shared" si="26"/>
        <v>8.142857143</v>
      </c>
      <c r="AU22" s="449" t="str">
        <f t="shared" si="27"/>
        <v>#REF!</v>
      </c>
      <c r="AV22" s="449" t="str">
        <f t="shared" si="28"/>
        <v>#REF!</v>
      </c>
      <c r="AW22" s="449" t="str">
        <f t="shared" si="33"/>
        <v>FCD</v>
      </c>
    </row>
    <row r="23" ht="15.75" customHeight="1">
      <c r="A23" s="326">
        <v>19.0</v>
      </c>
      <c r="B23" s="451" t="s">
        <v>107</v>
      </c>
      <c r="C23" s="452" t="s">
        <v>108</v>
      </c>
      <c r="D23" s="402">
        <v>50.0</v>
      </c>
      <c r="E23" s="401">
        <v>50.0</v>
      </c>
      <c r="F23" s="358">
        <f t="shared" si="1"/>
        <v>100</v>
      </c>
      <c r="G23" s="347" t="str">
        <f t="shared" si="2"/>
        <v>10</v>
      </c>
      <c r="H23" s="453">
        <f t="shared" si="3"/>
        <v>40</v>
      </c>
      <c r="I23" s="402">
        <v>50.0</v>
      </c>
      <c r="J23" s="470">
        <v>37.0</v>
      </c>
      <c r="K23" s="358">
        <f t="shared" si="4"/>
        <v>87</v>
      </c>
      <c r="L23" s="454" t="str">
        <f t="shared" si="5"/>
        <v>9</v>
      </c>
      <c r="M23" s="453">
        <f t="shared" si="6"/>
        <v>36</v>
      </c>
      <c r="N23" s="402">
        <v>50.0</v>
      </c>
      <c r="O23" s="401">
        <v>38.0</v>
      </c>
      <c r="P23" s="358">
        <f t="shared" si="7"/>
        <v>88</v>
      </c>
      <c r="Q23" s="347" t="str">
        <f t="shared" si="31"/>
        <v>9</v>
      </c>
      <c r="R23" s="453">
        <f t="shared" si="9"/>
        <v>36</v>
      </c>
      <c r="S23" s="402">
        <v>49.0</v>
      </c>
      <c r="T23" s="401">
        <v>45.0</v>
      </c>
      <c r="U23" s="358">
        <f t="shared" si="10"/>
        <v>94</v>
      </c>
      <c r="V23" s="347" t="str">
        <f t="shared" si="32"/>
        <v>10</v>
      </c>
      <c r="W23" s="348">
        <f t="shared" si="12"/>
        <v>30</v>
      </c>
      <c r="X23" s="471">
        <v>46.0</v>
      </c>
      <c r="Y23" s="401">
        <v>50.0</v>
      </c>
      <c r="Z23" s="358">
        <f t="shared" si="13"/>
        <v>96</v>
      </c>
      <c r="AA23" s="347" t="str">
        <f t="shared" si="14"/>
        <v>10</v>
      </c>
      <c r="AB23" s="453">
        <f t="shared" si="15"/>
        <v>10</v>
      </c>
      <c r="AC23" s="402">
        <v>50.0</v>
      </c>
      <c r="AD23" s="401">
        <v>40.0</v>
      </c>
      <c r="AE23" s="358">
        <f t="shared" si="16"/>
        <v>90</v>
      </c>
      <c r="AF23" s="347" t="str">
        <f t="shared" si="30"/>
        <v>10</v>
      </c>
      <c r="AG23" s="453">
        <f t="shared" si="18"/>
        <v>30</v>
      </c>
      <c r="AH23" s="402">
        <v>100.0</v>
      </c>
      <c r="AI23" s="401">
        <v>0.0</v>
      </c>
      <c r="AJ23" s="358">
        <f t="shared" si="19"/>
        <v>100</v>
      </c>
      <c r="AK23" s="347" t="str">
        <f t="shared" si="20"/>
        <v>10</v>
      </c>
      <c r="AL23" s="453">
        <f t="shared" si="21"/>
        <v>10</v>
      </c>
      <c r="AM23" s="402">
        <v>50.0</v>
      </c>
      <c r="AN23" s="401">
        <v>46.0</v>
      </c>
      <c r="AO23" s="358">
        <f t="shared" si="22"/>
        <v>96</v>
      </c>
      <c r="AP23" s="347" t="str">
        <f t="shared" si="23"/>
        <v>10</v>
      </c>
      <c r="AQ23" s="456">
        <f t="shared" si="24"/>
        <v>10</v>
      </c>
      <c r="AR23" s="472">
        <v>96.0</v>
      </c>
      <c r="AS23" s="449">
        <f t="shared" si="25"/>
        <v>202</v>
      </c>
      <c r="AT23" s="450">
        <f t="shared" si="26"/>
        <v>9.619047619</v>
      </c>
      <c r="AU23" s="449" t="str">
        <f t="shared" si="27"/>
        <v>#REF!</v>
      </c>
      <c r="AV23" s="449" t="str">
        <f t="shared" si="28"/>
        <v>#REF!</v>
      </c>
      <c r="AW23" s="449" t="str">
        <f t="shared" si="33"/>
        <v>FCD</v>
      </c>
    </row>
    <row r="24" ht="15.75" customHeight="1">
      <c r="A24" s="326">
        <v>20.0</v>
      </c>
      <c r="B24" s="451" t="s">
        <v>109</v>
      </c>
      <c r="C24" s="452" t="s">
        <v>110</v>
      </c>
      <c r="D24" s="366">
        <v>45.0</v>
      </c>
      <c r="E24" s="360">
        <v>48.0</v>
      </c>
      <c r="F24" s="358">
        <f t="shared" si="1"/>
        <v>93</v>
      </c>
      <c r="G24" s="347" t="str">
        <f t="shared" si="2"/>
        <v>10</v>
      </c>
      <c r="H24" s="453">
        <f t="shared" si="3"/>
        <v>40</v>
      </c>
      <c r="I24" s="366">
        <v>45.0</v>
      </c>
      <c r="J24" s="360">
        <v>37.0</v>
      </c>
      <c r="K24" s="358">
        <f t="shared" si="4"/>
        <v>82</v>
      </c>
      <c r="L24" s="454" t="str">
        <f t="shared" si="5"/>
        <v>9</v>
      </c>
      <c r="M24" s="453">
        <f t="shared" si="6"/>
        <v>36</v>
      </c>
      <c r="N24" s="366">
        <v>41.0</v>
      </c>
      <c r="O24" s="360">
        <v>30.0</v>
      </c>
      <c r="P24" s="358">
        <f t="shared" si="7"/>
        <v>71</v>
      </c>
      <c r="Q24" s="454" t="str">
        <f t="shared" si="31"/>
        <v>8</v>
      </c>
      <c r="R24" s="453">
        <f t="shared" si="9"/>
        <v>32</v>
      </c>
      <c r="S24" s="366">
        <v>38.0</v>
      </c>
      <c r="T24" s="360">
        <v>32.0</v>
      </c>
      <c r="U24" s="358">
        <f t="shared" si="10"/>
        <v>70</v>
      </c>
      <c r="V24" s="454" t="str">
        <f t="shared" si="32"/>
        <v>8</v>
      </c>
      <c r="W24" s="348">
        <f t="shared" si="12"/>
        <v>24</v>
      </c>
      <c r="X24" s="455">
        <v>32.0</v>
      </c>
      <c r="Y24" s="360">
        <v>39.0</v>
      </c>
      <c r="Z24" s="358">
        <f t="shared" si="13"/>
        <v>71</v>
      </c>
      <c r="AA24" s="454" t="str">
        <f t="shared" si="14"/>
        <v>8</v>
      </c>
      <c r="AB24" s="453">
        <f t="shared" si="15"/>
        <v>8</v>
      </c>
      <c r="AC24" s="366">
        <v>32.0</v>
      </c>
      <c r="AD24" s="360">
        <v>31.0</v>
      </c>
      <c r="AE24" s="358">
        <f t="shared" si="16"/>
        <v>63</v>
      </c>
      <c r="AF24" s="454" t="str">
        <f t="shared" si="30"/>
        <v>7</v>
      </c>
      <c r="AG24" s="453">
        <f t="shared" si="18"/>
        <v>21</v>
      </c>
      <c r="AH24" s="366">
        <v>98.0</v>
      </c>
      <c r="AI24" s="360">
        <v>0.0</v>
      </c>
      <c r="AJ24" s="358">
        <f t="shared" si="19"/>
        <v>98</v>
      </c>
      <c r="AK24" s="454" t="str">
        <f t="shared" si="20"/>
        <v>10</v>
      </c>
      <c r="AL24" s="453">
        <f t="shared" si="21"/>
        <v>10</v>
      </c>
      <c r="AM24" s="366">
        <v>50.0</v>
      </c>
      <c r="AN24" s="360">
        <v>45.0</v>
      </c>
      <c r="AO24" s="358">
        <f t="shared" si="22"/>
        <v>95</v>
      </c>
      <c r="AP24" s="454" t="str">
        <f t="shared" si="23"/>
        <v>10</v>
      </c>
      <c r="AQ24" s="456">
        <f t="shared" si="24"/>
        <v>10</v>
      </c>
      <c r="AR24" s="457">
        <v>96.0</v>
      </c>
      <c r="AS24" s="449">
        <f t="shared" si="25"/>
        <v>181</v>
      </c>
      <c r="AT24" s="450">
        <f t="shared" si="26"/>
        <v>8.619047619</v>
      </c>
      <c r="AU24" s="449" t="str">
        <f t="shared" si="27"/>
        <v>#REF!</v>
      </c>
      <c r="AV24" s="449" t="str">
        <f t="shared" si="28"/>
        <v>#REF!</v>
      </c>
      <c r="AW24" s="449" t="str">
        <f t="shared" si="33"/>
        <v>FCD</v>
      </c>
    </row>
    <row r="25" ht="15.75" customHeight="1">
      <c r="A25" s="326">
        <v>21.0</v>
      </c>
      <c r="B25" s="465" t="s">
        <v>111</v>
      </c>
      <c r="C25" s="473" t="s">
        <v>112</v>
      </c>
      <c r="D25" s="366">
        <v>50.0</v>
      </c>
      <c r="E25" s="360">
        <v>45.0</v>
      </c>
      <c r="F25" s="358">
        <f t="shared" si="1"/>
        <v>95</v>
      </c>
      <c r="G25" s="347" t="str">
        <f t="shared" si="2"/>
        <v>10</v>
      </c>
      <c r="H25" s="453">
        <f t="shared" si="3"/>
        <v>40</v>
      </c>
      <c r="I25" s="366">
        <v>47.0</v>
      </c>
      <c r="J25" s="360">
        <v>43.0</v>
      </c>
      <c r="K25" s="358">
        <f t="shared" si="4"/>
        <v>90</v>
      </c>
      <c r="L25" s="454" t="str">
        <f t="shared" si="5"/>
        <v>10</v>
      </c>
      <c r="M25" s="453">
        <f t="shared" si="6"/>
        <v>40</v>
      </c>
      <c r="N25" s="366">
        <v>48.0</v>
      </c>
      <c r="O25" s="360">
        <v>24.0</v>
      </c>
      <c r="P25" s="358">
        <f t="shared" si="7"/>
        <v>72</v>
      </c>
      <c r="Q25" s="454" t="str">
        <f t="shared" si="31"/>
        <v>8</v>
      </c>
      <c r="R25" s="453">
        <f t="shared" si="9"/>
        <v>32</v>
      </c>
      <c r="S25" s="366">
        <v>44.0</v>
      </c>
      <c r="T25" s="360">
        <v>29.0</v>
      </c>
      <c r="U25" s="358">
        <f t="shared" si="10"/>
        <v>73</v>
      </c>
      <c r="V25" s="454" t="str">
        <f t="shared" si="32"/>
        <v>8</v>
      </c>
      <c r="W25" s="348">
        <f t="shared" si="12"/>
        <v>24</v>
      </c>
      <c r="X25" s="455">
        <v>47.0</v>
      </c>
      <c r="Y25" s="360">
        <v>50.0</v>
      </c>
      <c r="Z25" s="358">
        <f t="shared" si="13"/>
        <v>97</v>
      </c>
      <c r="AA25" s="454" t="str">
        <f t="shared" si="14"/>
        <v>10</v>
      </c>
      <c r="AB25" s="453">
        <f t="shared" si="15"/>
        <v>10</v>
      </c>
      <c r="AC25" s="366">
        <v>45.0</v>
      </c>
      <c r="AD25" s="360">
        <v>40.0</v>
      </c>
      <c r="AE25" s="358">
        <f t="shared" si="16"/>
        <v>85</v>
      </c>
      <c r="AF25" s="454" t="str">
        <f t="shared" si="30"/>
        <v>9</v>
      </c>
      <c r="AG25" s="453">
        <f t="shared" si="18"/>
        <v>27</v>
      </c>
      <c r="AH25" s="366">
        <v>100.0</v>
      </c>
      <c r="AI25" s="360">
        <v>0.0</v>
      </c>
      <c r="AJ25" s="358">
        <f t="shared" si="19"/>
        <v>100</v>
      </c>
      <c r="AK25" s="454" t="str">
        <f t="shared" si="20"/>
        <v>10</v>
      </c>
      <c r="AL25" s="453">
        <f t="shared" si="21"/>
        <v>10</v>
      </c>
      <c r="AM25" s="366">
        <v>48.0</v>
      </c>
      <c r="AN25" s="360">
        <v>46.0</v>
      </c>
      <c r="AO25" s="358">
        <f t="shared" si="22"/>
        <v>94</v>
      </c>
      <c r="AP25" s="454" t="str">
        <f t="shared" si="23"/>
        <v>10</v>
      </c>
      <c r="AQ25" s="456">
        <f t="shared" si="24"/>
        <v>10</v>
      </c>
      <c r="AR25" s="457">
        <v>98.0</v>
      </c>
      <c r="AS25" s="449">
        <f t="shared" si="25"/>
        <v>193</v>
      </c>
      <c r="AT25" s="450">
        <f t="shared" si="26"/>
        <v>9.19047619</v>
      </c>
      <c r="AU25" s="449" t="str">
        <f t="shared" si="27"/>
        <v>#REF!</v>
      </c>
      <c r="AV25" s="449" t="str">
        <f t="shared" si="28"/>
        <v>#REF!</v>
      </c>
      <c r="AW25" s="449" t="str">
        <f t="shared" si="33"/>
        <v>FCD</v>
      </c>
    </row>
    <row r="26" ht="15.75" customHeight="1">
      <c r="A26" s="326">
        <v>22.0</v>
      </c>
      <c r="B26" s="451" t="s">
        <v>307</v>
      </c>
      <c r="C26" s="452" t="s">
        <v>308</v>
      </c>
      <c r="D26" s="366">
        <v>50.0</v>
      </c>
      <c r="E26" s="360">
        <v>45.0</v>
      </c>
      <c r="F26" s="358">
        <f t="shared" si="1"/>
        <v>95</v>
      </c>
      <c r="G26" s="347" t="str">
        <f t="shared" si="2"/>
        <v>10</v>
      </c>
      <c r="H26" s="453">
        <f t="shared" si="3"/>
        <v>40</v>
      </c>
      <c r="I26" s="366">
        <v>49.0</v>
      </c>
      <c r="J26" s="360">
        <v>27.0</v>
      </c>
      <c r="K26" s="358">
        <f t="shared" si="4"/>
        <v>76</v>
      </c>
      <c r="L26" s="454" t="str">
        <f t="shared" si="5"/>
        <v>8</v>
      </c>
      <c r="M26" s="453">
        <f t="shared" si="6"/>
        <v>32</v>
      </c>
      <c r="N26" s="366">
        <v>48.0</v>
      </c>
      <c r="O26" s="360">
        <v>34.0</v>
      </c>
      <c r="P26" s="358">
        <f t="shared" si="7"/>
        <v>82</v>
      </c>
      <c r="Q26" s="454" t="str">
        <f t="shared" si="31"/>
        <v>9</v>
      </c>
      <c r="R26" s="453">
        <f t="shared" si="9"/>
        <v>36</v>
      </c>
      <c r="S26" s="366">
        <v>44.0</v>
      </c>
      <c r="T26" s="360">
        <v>36.0</v>
      </c>
      <c r="U26" s="358">
        <f t="shared" si="10"/>
        <v>80</v>
      </c>
      <c r="V26" s="454" t="str">
        <f t="shared" si="32"/>
        <v>9</v>
      </c>
      <c r="W26" s="348">
        <f t="shared" si="12"/>
        <v>27</v>
      </c>
      <c r="X26" s="455">
        <v>44.0</v>
      </c>
      <c r="Y26" s="360">
        <v>41.0</v>
      </c>
      <c r="Z26" s="358">
        <f t="shared" si="13"/>
        <v>85</v>
      </c>
      <c r="AA26" s="454" t="str">
        <f t="shared" si="14"/>
        <v>9</v>
      </c>
      <c r="AB26" s="453">
        <f t="shared" si="15"/>
        <v>9</v>
      </c>
      <c r="AC26" s="366">
        <v>48.0</v>
      </c>
      <c r="AD26" s="360">
        <v>30.0</v>
      </c>
      <c r="AE26" s="358">
        <f t="shared" si="16"/>
        <v>78</v>
      </c>
      <c r="AF26" s="454" t="str">
        <f t="shared" si="30"/>
        <v>8</v>
      </c>
      <c r="AG26" s="453">
        <f t="shared" si="18"/>
        <v>24</v>
      </c>
      <c r="AH26" s="366">
        <v>98.0</v>
      </c>
      <c r="AI26" s="360">
        <v>0.0</v>
      </c>
      <c r="AJ26" s="358">
        <f t="shared" si="19"/>
        <v>98</v>
      </c>
      <c r="AK26" s="454" t="str">
        <f t="shared" si="20"/>
        <v>10</v>
      </c>
      <c r="AL26" s="453">
        <f t="shared" si="21"/>
        <v>10</v>
      </c>
      <c r="AM26" s="366">
        <v>49.0</v>
      </c>
      <c r="AN26" s="360">
        <v>44.0</v>
      </c>
      <c r="AO26" s="358">
        <f t="shared" si="22"/>
        <v>93</v>
      </c>
      <c r="AP26" s="454" t="str">
        <f t="shared" si="23"/>
        <v>10</v>
      </c>
      <c r="AQ26" s="456">
        <f t="shared" si="24"/>
        <v>10</v>
      </c>
      <c r="AR26" s="457">
        <v>98.0</v>
      </c>
      <c r="AS26" s="449">
        <f t="shared" si="25"/>
        <v>188</v>
      </c>
      <c r="AT26" s="450">
        <f t="shared" si="26"/>
        <v>8.952380952</v>
      </c>
      <c r="AU26" s="449" t="str">
        <f t="shared" si="27"/>
        <v>#REF!</v>
      </c>
      <c r="AV26" s="449" t="str">
        <f t="shared" si="28"/>
        <v>#REF!</v>
      </c>
      <c r="AW26" s="449" t="str">
        <f t="shared" si="33"/>
        <v>FCD</v>
      </c>
    </row>
    <row r="27" ht="15.75" customHeight="1">
      <c r="A27" s="326">
        <v>23.0</v>
      </c>
      <c r="B27" s="451" t="s">
        <v>113</v>
      </c>
      <c r="C27" s="452" t="s">
        <v>114</v>
      </c>
      <c r="D27" s="366">
        <v>50.0</v>
      </c>
      <c r="E27" s="360">
        <v>46.0</v>
      </c>
      <c r="F27" s="358">
        <f t="shared" si="1"/>
        <v>96</v>
      </c>
      <c r="G27" s="347" t="str">
        <f t="shared" si="2"/>
        <v>10</v>
      </c>
      <c r="H27" s="453">
        <f t="shared" si="3"/>
        <v>40</v>
      </c>
      <c r="I27" s="366">
        <v>50.0</v>
      </c>
      <c r="J27" s="360">
        <v>22.0</v>
      </c>
      <c r="K27" s="358">
        <f t="shared" si="4"/>
        <v>72</v>
      </c>
      <c r="L27" s="454" t="str">
        <f t="shared" si="5"/>
        <v>8</v>
      </c>
      <c r="M27" s="453">
        <f t="shared" si="6"/>
        <v>32</v>
      </c>
      <c r="N27" s="366">
        <v>46.0</v>
      </c>
      <c r="O27" s="360">
        <v>37.0</v>
      </c>
      <c r="P27" s="358">
        <f t="shared" si="7"/>
        <v>83</v>
      </c>
      <c r="Q27" s="454" t="str">
        <f t="shared" si="31"/>
        <v>9</v>
      </c>
      <c r="R27" s="453">
        <f t="shared" si="9"/>
        <v>36</v>
      </c>
      <c r="S27" s="366">
        <v>45.0</v>
      </c>
      <c r="T27" s="360">
        <v>19.0</v>
      </c>
      <c r="U27" s="358">
        <f t="shared" si="10"/>
        <v>64</v>
      </c>
      <c r="V27" s="454" t="str">
        <f t="shared" si="32"/>
        <v>7</v>
      </c>
      <c r="W27" s="348">
        <f t="shared" si="12"/>
        <v>21</v>
      </c>
      <c r="X27" s="455">
        <v>44.0</v>
      </c>
      <c r="Y27" s="360">
        <v>49.0</v>
      </c>
      <c r="Z27" s="358">
        <f t="shared" si="13"/>
        <v>93</v>
      </c>
      <c r="AA27" s="454" t="str">
        <f t="shared" si="14"/>
        <v>10</v>
      </c>
      <c r="AB27" s="453">
        <f t="shared" si="15"/>
        <v>10</v>
      </c>
      <c r="AC27" s="366">
        <v>45.0</v>
      </c>
      <c r="AD27" s="360">
        <v>23.0</v>
      </c>
      <c r="AE27" s="358">
        <f t="shared" si="16"/>
        <v>68</v>
      </c>
      <c r="AF27" s="454" t="str">
        <f t="shared" si="30"/>
        <v>7</v>
      </c>
      <c r="AG27" s="453">
        <f t="shared" si="18"/>
        <v>21</v>
      </c>
      <c r="AH27" s="366">
        <v>100.0</v>
      </c>
      <c r="AI27" s="360">
        <v>0.0</v>
      </c>
      <c r="AJ27" s="358">
        <f t="shared" si="19"/>
        <v>100</v>
      </c>
      <c r="AK27" s="454" t="str">
        <f t="shared" si="20"/>
        <v>10</v>
      </c>
      <c r="AL27" s="453">
        <f t="shared" si="21"/>
        <v>10</v>
      </c>
      <c r="AM27" s="366">
        <v>50.0</v>
      </c>
      <c r="AN27" s="360">
        <v>45.0</v>
      </c>
      <c r="AO27" s="358">
        <f t="shared" si="22"/>
        <v>95</v>
      </c>
      <c r="AP27" s="454" t="str">
        <f t="shared" si="23"/>
        <v>10</v>
      </c>
      <c r="AQ27" s="456">
        <f t="shared" si="24"/>
        <v>10</v>
      </c>
      <c r="AR27" s="457">
        <v>98.0</v>
      </c>
      <c r="AS27" s="449">
        <f t="shared" si="25"/>
        <v>180</v>
      </c>
      <c r="AT27" s="450">
        <f t="shared" si="26"/>
        <v>8.571428571</v>
      </c>
      <c r="AU27" s="449" t="str">
        <f t="shared" si="27"/>
        <v>#REF!</v>
      </c>
      <c r="AV27" s="449" t="str">
        <f t="shared" si="28"/>
        <v>#REF!</v>
      </c>
      <c r="AW27" s="449" t="str">
        <f t="shared" si="33"/>
        <v>FCD</v>
      </c>
    </row>
    <row r="28" ht="15.75" customHeight="1">
      <c r="A28" s="326">
        <v>24.0</v>
      </c>
      <c r="B28" s="451" t="s">
        <v>309</v>
      </c>
      <c r="C28" s="452" t="s">
        <v>310</v>
      </c>
      <c r="D28" s="366">
        <v>47.0</v>
      </c>
      <c r="E28" s="378">
        <v>28.0</v>
      </c>
      <c r="F28" s="358">
        <f t="shared" si="1"/>
        <v>75</v>
      </c>
      <c r="G28" s="347" t="str">
        <f t="shared" si="2"/>
        <v>8</v>
      </c>
      <c r="H28" s="453">
        <f t="shared" si="3"/>
        <v>32</v>
      </c>
      <c r="I28" s="366">
        <v>44.0</v>
      </c>
      <c r="J28" s="360">
        <v>27.0</v>
      </c>
      <c r="K28" s="358">
        <f t="shared" si="4"/>
        <v>71</v>
      </c>
      <c r="L28" s="454" t="str">
        <f t="shared" si="5"/>
        <v>8</v>
      </c>
      <c r="M28" s="453">
        <f t="shared" si="6"/>
        <v>32</v>
      </c>
      <c r="N28" s="366">
        <v>48.0</v>
      </c>
      <c r="O28" s="360">
        <v>22.0</v>
      </c>
      <c r="P28" s="358">
        <f t="shared" si="7"/>
        <v>70</v>
      </c>
      <c r="Q28" s="454" t="str">
        <f t="shared" si="31"/>
        <v>8</v>
      </c>
      <c r="R28" s="453">
        <f t="shared" si="9"/>
        <v>32</v>
      </c>
      <c r="S28" s="366">
        <v>37.0</v>
      </c>
      <c r="T28" s="360">
        <v>30.0</v>
      </c>
      <c r="U28" s="358">
        <f t="shared" si="10"/>
        <v>67</v>
      </c>
      <c r="V28" s="454" t="str">
        <f t="shared" si="32"/>
        <v>7</v>
      </c>
      <c r="W28" s="348">
        <f t="shared" si="12"/>
        <v>21</v>
      </c>
      <c r="X28" s="455">
        <v>40.0</v>
      </c>
      <c r="Y28" s="360">
        <v>39.0</v>
      </c>
      <c r="Z28" s="358">
        <f t="shared" si="13"/>
        <v>79</v>
      </c>
      <c r="AA28" s="454" t="str">
        <f t="shared" si="14"/>
        <v>8</v>
      </c>
      <c r="AB28" s="453">
        <f t="shared" si="15"/>
        <v>8</v>
      </c>
      <c r="AC28" s="366">
        <v>44.0</v>
      </c>
      <c r="AD28" s="360">
        <v>37.0</v>
      </c>
      <c r="AE28" s="358">
        <f t="shared" si="16"/>
        <v>81</v>
      </c>
      <c r="AF28" s="454" t="str">
        <f t="shared" si="30"/>
        <v>9</v>
      </c>
      <c r="AG28" s="453">
        <f t="shared" si="18"/>
        <v>27</v>
      </c>
      <c r="AH28" s="366">
        <v>98.0</v>
      </c>
      <c r="AI28" s="360">
        <v>0.0</v>
      </c>
      <c r="AJ28" s="358">
        <f t="shared" si="19"/>
        <v>98</v>
      </c>
      <c r="AK28" s="454" t="str">
        <f t="shared" si="20"/>
        <v>10</v>
      </c>
      <c r="AL28" s="453">
        <f t="shared" si="21"/>
        <v>10</v>
      </c>
      <c r="AM28" s="366">
        <v>50.0</v>
      </c>
      <c r="AN28" s="360">
        <v>44.0</v>
      </c>
      <c r="AO28" s="358">
        <f t="shared" si="22"/>
        <v>94</v>
      </c>
      <c r="AP28" s="454" t="str">
        <f t="shared" si="23"/>
        <v>10</v>
      </c>
      <c r="AQ28" s="456">
        <f t="shared" si="24"/>
        <v>10</v>
      </c>
      <c r="AR28" s="457">
        <v>96.0</v>
      </c>
      <c r="AS28" s="449">
        <f t="shared" si="25"/>
        <v>172</v>
      </c>
      <c r="AT28" s="450">
        <f t="shared" si="26"/>
        <v>8.19047619</v>
      </c>
      <c r="AU28" s="449" t="str">
        <f t="shared" si="27"/>
        <v>#REF!</v>
      </c>
      <c r="AV28" s="449" t="str">
        <f t="shared" si="28"/>
        <v>#REF!</v>
      </c>
      <c r="AW28" s="449" t="str">
        <f t="shared" si="33"/>
        <v>FCD</v>
      </c>
    </row>
    <row r="29" ht="15.75" customHeight="1">
      <c r="A29" s="326">
        <v>25.0</v>
      </c>
      <c r="B29" s="451" t="s">
        <v>311</v>
      </c>
      <c r="C29" s="452" t="s">
        <v>312</v>
      </c>
      <c r="D29" s="366">
        <v>44.0</v>
      </c>
      <c r="E29" s="360">
        <v>34.0</v>
      </c>
      <c r="F29" s="358">
        <f t="shared" si="1"/>
        <v>78</v>
      </c>
      <c r="G29" s="347" t="str">
        <f t="shared" si="2"/>
        <v>8</v>
      </c>
      <c r="H29" s="453">
        <f t="shared" si="3"/>
        <v>32</v>
      </c>
      <c r="I29" s="366">
        <v>45.0</v>
      </c>
      <c r="J29" s="360">
        <v>26.0</v>
      </c>
      <c r="K29" s="358">
        <f t="shared" si="4"/>
        <v>71</v>
      </c>
      <c r="L29" s="454" t="str">
        <f t="shared" si="5"/>
        <v>8</v>
      </c>
      <c r="M29" s="453">
        <f t="shared" si="6"/>
        <v>32</v>
      </c>
      <c r="N29" s="366">
        <v>47.0</v>
      </c>
      <c r="O29" s="360">
        <v>27.0</v>
      </c>
      <c r="P29" s="358">
        <f t="shared" si="7"/>
        <v>74</v>
      </c>
      <c r="Q29" s="454" t="str">
        <f t="shared" si="31"/>
        <v>8</v>
      </c>
      <c r="R29" s="453">
        <f t="shared" si="9"/>
        <v>32</v>
      </c>
      <c r="S29" s="366">
        <v>41.0</v>
      </c>
      <c r="T29" s="360">
        <v>23.0</v>
      </c>
      <c r="U29" s="358">
        <f t="shared" si="10"/>
        <v>64</v>
      </c>
      <c r="V29" s="454" t="str">
        <f t="shared" si="32"/>
        <v>7</v>
      </c>
      <c r="W29" s="348">
        <f t="shared" si="12"/>
        <v>21</v>
      </c>
      <c r="X29" s="474">
        <v>45.0</v>
      </c>
      <c r="Y29" s="381">
        <v>1.0</v>
      </c>
      <c r="Z29" s="353">
        <f t="shared" si="13"/>
        <v>46</v>
      </c>
      <c r="AA29" s="461">
        <v>0.0</v>
      </c>
      <c r="AB29" s="462">
        <f t="shared" si="15"/>
        <v>0</v>
      </c>
      <c r="AC29" s="366">
        <v>38.0</v>
      </c>
      <c r="AD29" s="360">
        <v>26.0</v>
      </c>
      <c r="AE29" s="358">
        <f t="shared" si="16"/>
        <v>64</v>
      </c>
      <c r="AF29" s="454" t="str">
        <f t="shared" si="30"/>
        <v>7</v>
      </c>
      <c r="AG29" s="453">
        <f t="shared" si="18"/>
        <v>21</v>
      </c>
      <c r="AH29" s="366">
        <v>93.0</v>
      </c>
      <c r="AI29" s="360">
        <v>0.0</v>
      </c>
      <c r="AJ29" s="358">
        <f t="shared" si="19"/>
        <v>93</v>
      </c>
      <c r="AK29" s="454" t="str">
        <f t="shared" si="20"/>
        <v>10</v>
      </c>
      <c r="AL29" s="453">
        <f t="shared" si="21"/>
        <v>10</v>
      </c>
      <c r="AM29" s="366">
        <v>49.0</v>
      </c>
      <c r="AN29" s="360">
        <v>48.0</v>
      </c>
      <c r="AO29" s="358">
        <f t="shared" si="22"/>
        <v>97</v>
      </c>
      <c r="AP29" s="454" t="str">
        <f t="shared" si="23"/>
        <v>10</v>
      </c>
      <c r="AQ29" s="456">
        <f t="shared" si="24"/>
        <v>10</v>
      </c>
      <c r="AR29" s="457">
        <v>96.0</v>
      </c>
      <c r="AS29" s="449">
        <f t="shared" si="25"/>
        <v>158</v>
      </c>
      <c r="AT29" s="450">
        <f t="shared" si="26"/>
        <v>7.523809524</v>
      </c>
      <c r="AU29" s="449" t="str">
        <f t="shared" si="27"/>
        <v>#REF!</v>
      </c>
      <c r="AV29" s="449" t="str">
        <f t="shared" si="28"/>
        <v>#REF!</v>
      </c>
      <c r="AW29" s="463" t="s">
        <v>506</v>
      </c>
    </row>
    <row r="30" ht="15.75" customHeight="1">
      <c r="A30" s="326">
        <v>26.0</v>
      </c>
      <c r="B30" s="451" t="s">
        <v>313</v>
      </c>
      <c r="C30" s="452" t="s">
        <v>314</v>
      </c>
      <c r="D30" s="366">
        <v>42.0</v>
      </c>
      <c r="E30" s="360">
        <v>27.0</v>
      </c>
      <c r="F30" s="358">
        <f t="shared" si="1"/>
        <v>69</v>
      </c>
      <c r="G30" s="347" t="str">
        <f t="shared" si="2"/>
        <v>7</v>
      </c>
      <c r="H30" s="453">
        <f t="shared" si="3"/>
        <v>28</v>
      </c>
      <c r="I30" s="402">
        <v>44.0</v>
      </c>
      <c r="J30" s="460">
        <v>18.0</v>
      </c>
      <c r="K30" s="358">
        <f t="shared" si="4"/>
        <v>62</v>
      </c>
      <c r="L30" s="347" t="str">
        <f t="shared" si="5"/>
        <v>7</v>
      </c>
      <c r="M30" s="453">
        <f t="shared" si="6"/>
        <v>28</v>
      </c>
      <c r="N30" s="366">
        <v>43.0</v>
      </c>
      <c r="O30" s="360">
        <v>31.0</v>
      </c>
      <c r="P30" s="358">
        <f t="shared" si="7"/>
        <v>74</v>
      </c>
      <c r="Q30" s="454" t="str">
        <f t="shared" si="31"/>
        <v>8</v>
      </c>
      <c r="R30" s="453">
        <f t="shared" si="9"/>
        <v>32</v>
      </c>
      <c r="S30" s="366">
        <v>43.0</v>
      </c>
      <c r="T30" s="360">
        <v>19.0</v>
      </c>
      <c r="U30" s="358">
        <f t="shared" si="10"/>
        <v>62</v>
      </c>
      <c r="V30" s="454" t="str">
        <f t="shared" si="32"/>
        <v>7</v>
      </c>
      <c r="W30" s="348">
        <f t="shared" si="12"/>
        <v>21</v>
      </c>
      <c r="X30" s="455">
        <v>47.0</v>
      </c>
      <c r="Y30" s="360">
        <v>39.0</v>
      </c>
      <c r="Z30" s="358">
        <f t="shared" si="13"/>
        <v>86</v>
      </c>
      <c r="AA30" s="454" t="str">
        <f t="shared" ref="AA30:AA42" si="34">if(Z30&gt;=90,"10",if(Z30&gt;=80,"9",if(Z30&gt;=70,"8",if(Z30&gt;=60,"7",if(Z30&gt;=55,"6",if(Z30&gt;=50,"5",if(Z30&gt;=40,"4",if(Z30&lt;40,"0"))))))))</f>
        <v>9</v>
      </c>
      <c r="AB30" s="453">
        <f t="shared" si="15"/>
        <v>9</v>
      </c>
      <c r="AC30" s="366">
        <v>42.0</v>
      </c>
      <c r="AD30" s="360">
        <v>25.0</v>
      </c>
      <c r="AE30" s="358">
        <f t="shared" si="16"/>
        <v>67</v>
      </c>
      <c r="AF30" s="454" t="str">
        <f t="shared" si="30"/>
        <v>7</v>
      </c>
      <c r="AG30" s="453">
        <f t="shared" si="18"/>
        <v>21</v>
      </c>
      <c r="AH30" s="366">
        <v>94.0</v>
      </c>
      <c r="AI30" s="360">
        <v>0.0</v>
      </c>
      <c r="AJ30" s="358">
        <f t="shared" si="19"/>
        <v>94</v>
      </c>
      <c r="AK30" s="454" t="str">
        <f t="shared" si="20"/>
        <v>10</v>
      </c>
      <c r="AL30" s="453">
        <f t="shared" si="21"/>
        <v>10</v>
      </c>
      <c r="AM30" s="366">
        <v>50.0</v>
      </c>
      <c r="AN30" s="360">
        <v>47.0</v>
      </c>
      <c r="AO30" s="358">
        <f t="shared" si="22"/>
        <v>97</v>
      </c>
      <c r="AP30" s="454" t="str">
        <f t="shared" si="23"/>
        <v>10</v>
      </c>
      <c r="AQ30" s="456">
        <f t="shared" si="24"/>
        <v>10</v>
      </c>
      <c r="AR30" s="457">
        <v>98.0</v>
      </c>
      <c r="AS30" s="449">
        <f t="shared" si="25"/>
        <v>159</v>
      </c>
      <c r="AT30" s="450">
        <f t="shared" si="26"/>
        <v>7.571428571</v>
      </c>
      <c r="AU30" s="449" t="str">
        <f t="shared" si="27"/>
        <v>#REF!</v>
      </c>
      <c r="AV30" s="449" t="str">
        <f t="shared" si="28"/>
        <v>#REF!</v>
      </c>
      <c r="AW30" s="463" t="s">
        <v>508</v>
      </c>
    </row>
    <row r="31" ht="15.75" customHeight="1">
      <c r="A31" s="326">
        <v>27.0</v>
      </c>
      <c r="B31" s="451" t="s">
        <v>315</v>
      </c>
      <c r="C31" s="452" t="s">
        <v>316</v>
      </c>
      <c r="D31" s="366">
        <v>47.0</v>
      </c>
      <c r="E31" s="360">
        <v>34.0</v>
      </c>
      <c r="F31" s="358">
        <f t="shared" si="1"/>
        <v>81</v>
      </c>
      <c r="G31" s="347" t="str">
        <f t="shared" si="2"/>
        <v>9</v>
      </c>
      <c r="H31" s="453">
        <f t="shared" si="3"/>
        <v>36</v>
      </c>
      <c r="I31" s="366">
        <v>48.0</v>
      </c>
      <c r="J31" s="360">
        <v>18.0</v>
      </c>
      <c r="K31" s="358">
        <f t="shared" si="4"/>
        <v>66</v>
      </c>
      <c r="L31" s="454" t="str">
        <f t="shared" si="5"/>
        <v>7</v>
      </c>
      <c r="M31" s="453">
        <f t="shared" si="6"/>
        <v>28</v>
      </c>
      <c r="N31" s="366">
        <v>47.0</v>
      </c>
      <c r="O31" s="360">
        <v>27.0</v>
      </c>
      <c r="P31" s="358">
        <f t="shared" si="7"/>
        <v>74</v>
      </c>
      <c r="Q31" s="454" t="str">
        <f t="shared" si="31"/>
        <v>8</v>
      </c>
      <c r="R31" s="453">
        <f t="shared" si="9"/>
        <v>32</v>
      </c>
      <c r="S31" s="366">
        <v>41.0</v>
      </c>
      <c r="T31" s="360">
        <v>35.0</v>
      </c>
      <c r="U31" s="358">
        <f t="shared" si="10"/>
        <v>76</v>
      </c>
      <c r="V31" s="454" t="str">
        <f t="shared" si="32"/>
        <v>8</v>
      </c>
      <c r="W31" s="348">
        <f t="shared" si="12"/>
        <v>24</v>
      </c>
      <c r="X31" s="455">
        <v>47.0</v>
      </c>
      <c r="Y31" s="360">
        <v>40.0</v>
      </c>
      <c r="Z31" s="358">
        <f t="shared" si="13"/>
        <v>87</v>
      </c>
      <c r="AA31" s="454" t="str">
        <f t="shared" si="34"/>
        <v>9</v>
      </c>
      <c r="AB31" s="453">
        <f t="shared" si="15"/>
        <v>9</v>
      </c>
      <c r="AC31" s="366">
        <v>46.0</v>
      </c>
      <c r="AD31" s="360">
        <v>36.0</v>
      </c>
      <c r="AE31" s="358">
        <f t="shared" si="16"/>
        <v>82</v>
      </c>
      <c r="AF31" s="454" t="str">
        <f t="shared" si="30"/>
        <v>9</v>
      </c>
      <c r="AG31" s="453">
        <f t="shared" si="18"/>
        <v>27</v>
      </c>
      <c r="AH31" s="366">
        <v>99.0</v>
      </c>
      <c r="AI31" s="360">
        <v>0.0</v>
      </c>
      <c r="AJ31" s="358">
        <f t="shared" si="19"/>
        <v>99</v>
      </c>
      <c r="AK31" s="454" t="str">
        <f t="shared" si="20"/>
        <v>10</v>
      </c>
      <c r="AL31" s="453">
        <f t="shared" si="21"/>
        <v>10</v>
      </c>
      <c r="AM31" s="366">
        <v>49.0</v>
      </c>
      <c r="AN31" s="360">
        <v>44.0</v>
      </c>
      <c r="AO31" s="358">
        <f t="shared" si="22"/>
        <v>93</v>
      </c>
      <c r="AP31" s="454" t="str">
        <f t="shared" si="23"/>
        <v>10</v>
      </c>
      <c r="AQ31" s="456">
        <f t="shared" si="24"/>
        <v>10</v>
      </c>
      <c r="AR31" s="457">
        <v>96.0</v>
      </c>
      <c r="AS31" s="449">
        <f t="shared" si="25"/>
        <v>176</v>
      </c>
      <c r="AT31" s="450">
        <f t="shared" si="26"/>
        <v>8.380952381</v>
      </c>
      <c r="AU31" s="449" t="str">
        <f t="shared" si="27"/>
        <v>#REF!</v>
      </c>
      <c r="AV31" s="449" t="str">
        <f t="shared" si="28"/>
        <v>#REF!</v>
      </c>
      <c r="AW31" s="449" t="str">
        <f>IF(AT31&gt;6.75,"FCD",IF(AT31&gt;6,"FC","SC"))</f>
        <v>FCD</v>
      </c>
    </row>
    <row r="32" ht="15.75" customHeight="1">
      <c r="A32" s="326">
        <v>28.0</v>
      </c>
      <c r="B32" s="451" t="s">
        <v>317</v>
      </c>
      <c r="C32" s="452" t="s">
        <v>318</v>
      </c>
      <c r="D32" s="366">
        <v>38.0</v>
      </c>
      <c r="E32" s="360">
        <v>18.0</v>
      </c>
      <c r="F32" s="358">
        <f t="shared" si="1"/>
        <v>56</v>
      </c>
      <c r="G32" s="475">
        <v>0.0</v>
      </c>
      <c r="H32" s="453">
        <f t="shared" si="3"/>
        <v>0</v>
      </c>
      <c r="I32" s="402">
        <v>43.0</v>
      </c>
      <c r="J32" s="460">
        <v>24.0</v>
      </c>
      <c r="K32" s="358">
        <f t="shared" si="4"/>
        <v>67</v>
      </c>
      <c r="L32" s="347" t="str">
        <f t="shared" si="5"/>
        <v>7</v>
      </c>
      <c r="M32" s="453">
        <f t="shared" si="6"/>
        <v>28</v>
      </c>
      <c r="N32" s="366">
        <v>39.0</v>
      </c>
      <c r="O32" s="360">
        <v>33.0</v>
      </c>
      <c r="P32" s="358">
        <f t="shared" si="7"/>
        <v>72</v>
      </c>
      <c r="Q32" s="454" t="str">
        <f t="shared" si="31"/>
        <v>8</v>
      </c>
      <c r="R32" s="453">
        <f t="shared" si="9"/>
        <v>32</v>
      </c>
      <c r="S32" s="367">
        <v>32.0</v>
      </c>
      <c r="T32" s="476">
        <v>7.0</v>
      </c>
      <c r="U32" s="353">
        <f t="shared" si="10"/>
        <v>39</v>
      </c>
      <c r="V32" s="477" t="str">
        <f t="shared" si="32"/>
        <v>0</v>
      </c>
      <c r="W32" s="464">
        <f t="shared" si="12"/>
        <v>0</v>
      </c>
      <c r="X32" s="455">
        <v>40.0</v>
      </c>
      <c r="Y32" s="360">
        <v>39.0</v>
      </c>
      <c r="Z32" s="358">
        <f t="shared" si="13"/>
        <v>79</v>
      </c>
      <c r="AA32" s="454" t="str">
        <f t="shared" si="34"/>
        <v>8</v>
      </c>
      <c r="AB32" s="453">
        <f t="shared" si="15"/>
        <v>8</v>
      </c>
      <c r="AC32" s="402">
        <v>34.0</v>
      </c>
      <c r="AD32" s="460">
        <v>19.0</v>
      </c>
      <c r="AE32" s="358">
        <f t="shared" si="16"/>
        <v>53</v>
      </c>
      <c r="AF32" s="347" t="str">
        <f t="shared" si="30"/>
        <v>5</v>
      </c>
      <c r="AG32" s="453">
        <f t="shared" si="18"/>
        <v>15</v>
      </c>
      <c r="AH32" s="366">
        <v>98.0</v>
      </c>
      <c r="AI32" s="360">
        <v>0.0</v>
      </c>
      <c r="AJ32" s="358">
        <f t="shared" si="19"/>
        <v>98</v>
      </c>
      <c r="AK32" s="454" t="str">
        <f t="shared" si="20"/>
        <v>10</v>
      </c>
      <c r="AL32" s="453">
        <f t="shared" si="21"/>
        <v>10</v>
      </c>
      <c r="AM32" s="366">
        <v>50.0</v>
      </c>
      <c r="AN32" s="378">
        <v>47.0</v>
      </c>
      <c r="AO32" s="358">
        <f t="shared" si="22"/>
        <v>97</v>
      </c>
      <c r="AP32" s="454" t="str">
        <f t="shared" si="23"/>
        <v>10</v>
      </c>
      <c r="AQ32" s="456">
        <f t="shared" si="24"/>
        <v>10</v>
      </c>
      <c r="AR32" s="457">
        <v>98.0</v>
      </c>
      <c r="AS32" s="449">
        <f t="shared" si="25"/>
        <v>103</v>
      </c>
      <c r="AT32" s="450">
        <f t="shared" si="26"/>
        <v>4.904761905</v>
      </c>
      <c r="AU32" s="449" t="str">
        <f t="shared" si="27"/>
        <v>#REF!</v>
      </c>
      <c r="AV32" s="449" t="str">
        <f t="shared" si="28"/>
        <v>#REF!</v>
      </c>
      <c r="AW32" s="463" t="s">
        <v>506</v>
      </c>
    </row>
    <row r="33" ht="15.75" customHeight="1">
      <c r="A33" s="326">
        <v>29.0</v>
      </c>
      <c r="B33" s="451" t="s">
        <v>115</v>
      </c>
      <c r="C33" s="452" t="s">
        <v>116</v>
      </c>
      <c r="D33" s="366">
        <v>50.0</v>
      </c>
      <c r="E33" s="360">
        <v>40.0</v>
      </c>
      <c r="F33" s="358">
        <f t="shared" si="1"/>
        <v>90</v>
      </c>
      <c r="G33" s="347" t="str">
        <f t="shared" ref="G33:G71" si="35">if(F33&gt;=90,"10",if(F33&gt;=80,"9",if(F33&gt;=70,"8",if(F33&gt;=60,"7",if(F33&gt;=55,"6",if(F33&gt;=50,"5",if(F33&gt;=40,"4",if(F33&lt;40,"0"))))))))</f>
        <v>10</v>
      </c>
      <c r="H33" s="453">
        <f t="shared" si="3"/>
        <v>40</v>
      </c>
      <c r="I33" s="366">
        <v>50.0</v>
      </c>
      <c r="J33" s="360">
        <v>36.0</v>
      </c>
      <c r="K33" s="358">
        <f t="shared" si="4"/>
        <v>86</v>
      </c>
      <c r="L33" s="454" t="str">
        <f t="shared" si="5"/>
        <v>9</v>
      </c>
      <c r="M33" s="453">
        <f t="shared" si="6"/>
        <v>36</v>
      </c>
      <c r="N33" s="366">
        <v>49.0</v>
      </c>
      <c r="O33" s="360">
        <v>28.0</v>
      </c>
      <c r="P33" s="358">
        <f t="shared" si="7"/>
        <v>77</v>
      </c>
      <c r="Q33" s="454" t="str">
        <f t="shared" si="31"/>
        <v>8</v>
      </c>
      <c r="R33" s="453">
        <f t="shared" si="9"/>
        <v>32</v>
      </c>
      <c r="S33" s="366">
        <v>43.0</v>
      </c>
      <c r="T33" s="360">
        <v>37.0</v>
      </c>
      <c r="U33" s="358">
        <f t="shared" si="10"/>
        <v>80</v>
      </c>
      <c r="V33" s="454" t="str">
        <f t="shared" si="32"/>
        <v>9</v>
      </c>
      <c r="W33" s="348">
        <f t="shared" si="12"/>
        <v>27</v>
      </c>
      <c r="X33" s="455">
        <v>40.0</v>
      </c>
      <c r="Y33" s="360">
        <v>44.0</v>
      </c>
      <c r="Z33" s="358">
        <f t="shared" si="13"/>
        <v>84</v>
      </c>
      <c r="AA33" s="454" t="str">
        <f t="shared" si="34"/>
        <v>9</v>
      </c>
      <c r="AB33" s="453">
        <f t="shared" si="15"/>
        <v>9</v>
      </c>
      <c r="AC33" s="366">
        <v>47.0</v>
      </c>
      <c r="AD33" s="360">
        <v>25.0</v>
      </c>
      <c r="AE33" s="358">
        <f t="shared" si="16"/>
        <v>72</v>
      </c>
      <c r="AF33" s="454" t="str">
        <f t="shared" si="30"/>
        <v>8</v>
      </c>
      <c r="AG33" s="453">
        <f t="shared" si="18"/>
        <v>24</v>
      </c>
      <c r="AH33" s="366">
        <v>99.0</v>
      </c>
      <c r="AI33" s="360">
        <v>0.0</v>
      </c>
      <c r="AJ33" s="358">
        <f t="shared" si="19"/>
        <v>99</v>
      </c>
      <c r="AK33" s="454" t="str">
        <f t="shared" si="20"/>
        <v>10</v>
      </c>
      <c r="AL33" s="453">
        <f t="shared" si="21"/>
        <v>10</v>
      </c>
      <c r="AM33" s="366">
        <v>48.0</v>
      </c>
      <c r="AN33" s="360">
        <v>45.0</v>
      </c>
      <c r="AO33" s="358">
        <f t="shared" si="22"/>
        <v>93</v>
      </c>
      <c r="AP33" s="454" t="str">
        <f t="shared" si="23"/>
        <v>10</v>
      </c>
      <c r="AQ33" s="456">
        <f t="shared" si="24"/>
        <v>10</v>
      </c>
      <c r="AR33" s="457">
        <v>96.0</v>
      </c>
      <c r="AS33" s="449">
        <f t="shared" si="25"/>
        <v>188</v>
      </c>
      <c r="AT33" s="450">
        <f t="shared" si="26"/>
        <v>8.952380952</v>
      </c>
      <c r="AU33" s="449" t="str">
        <f t="shared" si="27"/>
        <v>#REF!</v>
      </c>
      <c r="AV33" s="449" t="str">
        <f t="shared" si="28"/>
        <v>#REF!</v>
      </c>
      <c r="AW33" s="449" t="str">
        <f t="shared" ref="AW33:AW42" si="36">IF(AT33&gt;6.75,"FCD",IF(AT33&gt;6,"FC","SC"))</f>
        <v>FCD</v>
      </c>
    </row>
    <row r="34" ht="15.75" customHeight="1">
      <c r="A34" s="326">
        <v>30.0</v>
      </c>
      <c r="B34" s="451" t="s">
        <v>319</v>
      </c>
      <c r="C34" s="452" t="s">
        <v>320</v>
      </c>
      <c r="D34" s="366">
        <v>50.0</v>
      </c>
      <c r="E34" s="360">
        <v>46.0</v>
      </c>
      <c r="F34" s="358">
        <f t="shared" si="1"/>
        <v>96</v>
      </c>
      <c r="G34" s="347" t="str">
        <f t="shared" si="35"/>
        <v>10</v>
      </c>
      <c r="H34" s="453">
        <f t="shared" si="3"/>
        <v>40</v>
      </c>
      <c r="I34" s="366">
        <v>50.0</v>
      </c>
      <c r="J34" s="360">
        <v>40.0</v>
      </c>
      <c r="K34" s="358">
        <f t="shared" si="4"/>
        <v>90</v>
      </c>
      <c r="L34" s="454" t="str">
        <f t="shared" si="5"/>
        <v>10</v>
      </c>
      <c r="M34" s="453">
        <f t="shared" si="6"/>
        <v>40</v>
      </c>
      <c r="N34" s="366">
        <v>48.0</v>
      </c>
      <c r="O34" s="360">
        <v>27.0</v>
      </c>
      <c r="P34" s="358">
        <f t="shared" si="7"/>
        <v>75</v>
      </c>
      <c r="Q34" s="454" t="str">
        <f t="shared" si="31"/>
        <v>8</v>
      </c>
      <c r="R34" s="453">
        <f t="shared" si="9"/>
        <v>32</v>
      </c>
      <c r="S34" s="366">
        <v>46.0</v>
      </c>
      <c r="T34" s="360">
        <v>35.0</v>
      </c>
      <c r="U34" s="358">
        <f t="shared" si="10"/>
        <v>81</v>
      </c>
      <c r="V34" s="454" t="str">
        <f t="shared" si="32"/>
        <v>9</v>
      </c>
      <c r="W34" s="348">
        <f t="shared" si="12"/>
        <v>27</v>
      </c>
      <c r="X34" s="455">
        <v>44.0</v>
      </c>
      <c r="Y34" s="360">
        <v>43.0</v>
      </c>
      <c r="Z34" s="358">
        <f t="shared" si="13"/>
        <v>87</v>
      </c>
      <c r="AA34" s="454" t="str">
        <f t="shared" si="34"/>
        <v>9</v>
      </c>
      <c r="AB34" s="453">
        <f t="shared" si="15"/>
        <v>9</v>
      </c>
      <c r="AC34" s="366">
        <v>47.0</v>
      </c>
      <c r="AD34" s="360">
        <v>35.0</v>
      </c>
      <c r="AE34" s="358">
        <f t="shared" si="16"/>
        <v>82</v>
      </c>
      <c r="AF34" s="454" t="str">
        <f t="shared" si="30"/>
        <v>9</v>
      </c>
      <c r="AG34" s="453">
        <f t="shared" si="18"/>
        <v>27</v>
      </c>
      <c r="AH34" s="366">
        <v>100.0</v>
      </c>
      <c r="AI34" s="360">
        <v>0.0</v>
      </c>
      <c r="AJ34" s="358">
        <f t="shared" si="19"/>
        <v>100</v>
      </c>
      <c r="AK34" s="454" t="str">
        <f t="shared" si="20"/>
        <v>10</v>
      </c>
      <c r="AL34" s="453">
        <f t="shared" si="21"/>
        <v>10</v>
      </c>
      <c r="AM34" s="366">
        <v>50.0</v>
      </c>
      <c r="AN34" s="360">
        <v>47.0</v>
      </c>
      <c r="AO34" s="358">
        <f t="shared" si="22"/>
        <v>97</v>
      </c>
      <c r="AP34" s="454" t="str">
        <f t="shared" si="23"/>
        <v>10</v>
      </c>
      <c r="AQ34" s="456">
        <f t="shared" si="24"/>
        <v>10</v>
      </c>
      <c r="AR34" s="457">
        <v>96.0</v>
      </c>
      <c r="AS34" s="449">
        <f t="shared" si="25"/>
        <v>195</v>
      </c>
      <c r="AT34" s="450">
        <f t="shared" si="26"/>
        <v>9.285714286</v>
      </c>
      <c r="AU34" s="449" t="str">
        <f t="shared" si="27"/>
        <v>#REF!</v>
      </c>
      <c r="AV34" s="449" t="str">
        <f t="shared" si="28"/>
        <v>#REF!</v>
      </c>
      <c r="AW34" s="449" t="str">
        <f t="shared" si="36"/>
        <v>FCD</v>
      </c>
    </row>
    <row r="35" ht="15.75" customHeight="1">
      <c r="A35" s="326">
        <v>31.0</v>
      </c>
      <c r="B35" s="451" t="s">
        <v>117</v>
      </c>
      <c r="C35" s="452" t="s">
        <v>118</v>
      </c>
      <c r="D35" s="366">
        <v>50.0</v>
      </c>
      <c r="E35" s="360">
        <v>41.0</v>
      </c>
      <c r="F35" s="358">
        <f t="shared" si="1"/>
        <v>91</v>
      </c>
      <c r="G35" s="347" t="str">
        <f t="shared" si="35"/>
        <v>10</v>
      </c>
      <c r="H35" s="453">
        <f t="shared" si="3"/>
        <v>40</v>
      </c>
      <c r="I35" s="366">
        <v>50.0</v>
      </c>
      <c r="J35" s="360">
        <v>33.0</v>
      </c>
      <c r="K35" s="358">
        <f t="shared" si="4"/>
        <v>83</v>
      </c>
      <c r="L35" s="454" t="str">
        <f t="shared" si="5"/>
        <v>9</v>
      </c>
      <c r="M35" s="453">
        <f t="shared" si="6"/>
        <v>36</v>
      </c>
      <c r="N35" s="366">
        <v>49.0</v>
      </c>
      <c r="O35" s="360">
        <v>28.0</v>
      </c>
      <c r="P35" s="358">
        <f t="shared" si="7"/>
        <v>77</v>
      </c>
      <c r="Q35" s="454" t="str">
        <f t="shared" si="31"/>
        <v>8</v>
      </c>
      <c r="R35" s="453">
        <f t="shared" si="9"/>
        <v>32</v>
      </c>
      <c r="S35" s="366">
        <v>42.0</v>
      </c>
      <c r="T35" s="360">
        <v>34.0</v>
      </c>
      <c r="U35" s="358">
        <f t="shared" si="10"/>
        <v>76</v>
      </c>
      <c r="V35" s="454" t="str">
        <f t="shared" si="32"/>
        <v>8</v>
      </c>
      <c r="W35" s="348">
        <f t="shared" si="12"/>
        <v>24</v>
      </c>
      <c r="X35" s="455">
        <v>46.0</v>
      </c>
      <c r="Y35" s="360">
        <v>50.0</v>
      </c>
      <c r="Z35" s="358">
        <f t="shared" si="13"/>
        <v>96</v>
      </c>
      <c r="AA35" s="454" t="str">
        <f t="shared" si="34"/>
        <v>10</v>
      </c>
      <c r="AB35" s="453">
        <f t="shared" si="15"/>
        <v>10</v>
      </c>
      <c r="AC35" s="366">
        <v>47.0</v>
      </c>
      <c r="AD35" s="360">
        <v>39.0</v>
      </c>
      <c r="AE35" s="358">
        <f t="shared" si="16"/>
        <v>86</v>
      </c>
      <c r="AF35" s="454" t="str">
        <f t="shared" si="30"/>
        <v>9</v>
      </c>
      <c r="AG35" s="453">
        <f t="shared" si="18"/>
        <v>27</v>
      </c>
      <c r="AH35" s="366">
        <v>100.0</v>
      </c>
      <c r="AI35" s="360">
        <v>0.0</v>
      </c>
      <c r="AJ35" s="358">
        <f t="shared" si="19"/>
        <v>100</v>
      </c>
      <c r="AK35" s="454" t="str">
        <f t="shared" si="20"/>
        <v>10</v>
      </c>
      <c r="AL35" s="453">
        <f t="shared" si="21"/>
        <v>10</v>
      </c>
      <c r="AM35" s="366">
        <v>50.0</v>
      </c>
      <c r="AN35" s="360">
        <v>45.0</v>
      </c>
      <c r="AO35" s="358">
        <f t="shared" si="22"/>
        <v>95</v>
      </c>
      <c r="AP35" s="454" t="str">
        <f t="shared" si="23"/>
        <v>10</v>
      </c>
      <c r="AQ35" s="456">
        <f t="shared" si="24"/>
        <v>10</v>
      </c>
      <c r="AR35" s="457">
        <v>96.0</v>
      </c>
      <c r="AS35" s="449">
        <f t="shared" si="25"/>
        <v>189</v>
      </c>
      <c r="AT35" s="450">
        <f t="shared" si="26"/>
        <v>9</v>
      </c>
      <c r="AU35" s="449" t="str">
        <f t="shared" si="27"/>
        <v>#REF!</v>
      </c>
      <c r="AV35" s="449" t="str">
        <f t="shared" si="28"/>
        <v>#REF!</v>
      </c>
      <c r="AW35" s="449" t="str">
        <f t="shared" si="36"/>
        <v>FCD</v>
      </c>
    </row>
    <row r="36" ht="15.75" customHeight="1">
      <c r="A36" s="326">
        <v>32.0</v>
      </c>
      <c r="B36" s="451" t="s">
        <v>119</v>
      </c>
      <c r="C36" s="452" t="s">
        <v>120</v>
      </c>
      <c r="D36" s="366">
        <v>50.0</v>
      </c>
      <c r="E36" s="360">
        <v>49.0</v>
      </c>
      <c r="F36" s="358">
        <f t="shared" si="1"/>
        <v>99</v>
      </c>
      <c r="G36" s="347" t="str">
        <f t="shared" si="35"/>
        <v>10</v>
      </c>
      <c r="H36" s="453">
        <f t="shared" si="3"/>
        <v>40</v>
      </c>
      <c r="I36" s="366">
        <v>50.0</v>
      </c>
      <c r="J36" s="360">
        <v>33.0</v>
      </c>
      <c r="K36" s="358">
        <f t="shared" si="4"/>
        <v>83</v>
      </c>
      <c r="L36" s="454" t="str">
        <f t="shared" si="5"/>
        <v>9</v>
      </c>
      <c r="M36" s="453">
        <f t="shared" si="6"/>
        <v>36</v>
      </c>
      <c r="N36" s="366">
        <v>50.0</v>
      </c>
      <c r="O36" s="360">
        <v>24.0</v>
      </c>
      <c r="P36" s="358">
        <f t="shared" si="7"/>
        <v>74</v>
      </c>
      <c r="Q36" s="454" t="str">
        <f t="shared" si="31"/>
        <v>8</v>
      </c>
      <c r="R36" s="453">
        <f t="shared" si="9"/>
        <v>32</v>
      </c>
      <c r="S36" s="366">
        <v>50.0</v>
      </c>
      <c r="T36" s="378">
        <v>24.0</v>
      </c>
      <c r="U36" s="358">
        <f t="shared" si="10"/>
        <v>74</v>
      </c>
      <c r="V36" s="347" t="str">
        <f t="shared" si="32"/>
        <v>8</v>
      </c>
      <c r="W36" s="348">
        <f t="shared" si="12"/>
        <v>24</v>
      </c>
      <c r="X36" s="455">
        <v>50.0</v>
      </c>
      <c r="Y36" s="360">
        <v>50.0</v>
      </c>
      <c r="Z36" s="358">
        <f t="shared" si="13"/>
        <v>100</v>
      </c>
      <c r="AA36" s="454" t="str">
        <f t="shared" si="34"/>
        <v>10</v>
      </c>
      <c r="AB36" s="453">
        <f t="shared" si="15"/>
        <v>10</v>
      </c>
      <c r="AC36" s="366">
        <v>50.0</v>
      </c>
      <c r="AD36" s="360">
        <v>33.0</v>
      </c>
      <c r="AE36" s="358">
        <f t="shared" si="16"/>
        <v>83</v>
      </c>
      <c r="AF36" s="454" t="str">
        <f t="shared" si="30"/>
        <v>9</v>
      </c>
      <c r="AG36" s="453">
        <f t="shared" si="18"/>
        <v>27</v>
      </c>
      <c r="AH36" s="366">
        <v>100.0</v>
      </c>
      <c r="AI36" s="360">
        <v>0.0</v>
      </c>
      <c r="AJ36" s="358">
        <f t="shared" si="19"/>
        <v>100</v>
      </c>
      <c r="AK36" s="454" t="str">
        <f t="shared" si="20"/>
        <v>10</v>
      </c>
      <c r="AL36" s="453">
        <f t="shared" si="21"/>
        <v>10</v>
      </c>
      <c r="AM36" s="366">
        <v>50.0</v>
      </c>
      <c r="AN36" s="360">
        <v>45.0</v>
      </c>
      <c r="AO36" s="358">
        <f t="shared" si="22"/>
        <v>95</v>
      </c>
      <c r="AP36" s="454" t="str">
        <f t="shared" si="23"/>
        <v>10</v>
      </c>
      <c r="AQ36" s="456">
        <f t="shared" si="24"/>
        <v>10</v>
      </c>
      <c r="AR36" s="457">
        <v>100.0</v>
      </c>
      <c r="AS36" s="449">
        <f t="shared" si="25"/>
        <v>189</v>
      </c>
      <c r="AT36" s="450">
        <f t="shared" si="26"/>
        <v>9</v>
      </c>
      <c r="AU36" s="449" t="str">
        <f t="shared" si="27"/>
        <v>#REF!</v>
      </c>
      <c r="AV36" s="449" t="str">
        <f t="shared" si="28"/>
        <v>#REF!</v>
      </c>
      <c r="AW36" s="449" t="str">
        <f t="shared" si="36"/>
        <v>FCD</v>
      </c>
    </row>
    <row r="37" ht="15.75" customHeight="1">
      <c r="A37" s="326">
        <v>33.0</v>
      </c>
      <c r="B37" s="465" t="s">
        <v>321</v>
      </c>
      <c r="C37" s="466" t="s">
        <v>322</v>
      </c>
      <c r="D37" s="391">
        <v>46.0</v>
      </c>
      <c r="E37" s="392">
        <v>50.0</v>
      </c>
      <c r="F37" s="358">
        <f t="shared" si="1"/>
        <v>96</v>
      </c>
      <c r="G37" s="347" t="str">
        <f t="shared" si="35"/>
        <v>10</v>
      </c>
      <c r="H37" s="453">
        <f t="shared" si="3"/>
        <v>40</v>
      </c>
      <c r="I37" s="391">
        <v>46.0</v>
      </c>
      <c r="J37" s="392">
        <v>32.0</v>
      </c>
      <c r="K37" s="358">
        <f t="shared" si="4"/>
        <v>78</v>
      </c>
      <c r="L37" s="454" t="str">
        <f t="shared" si="5"/>
        <v>8</v>
      </c>
      <c r="M37" s="453">
        <f t="shared" si="6"/>
        <v>32</v>
      </c>
      <c r="N37" s="391">
        <v>48.0</v>
      </c>
      <c r="O37" s="392">
        <v>32.0</v>
      </c>
      <c r="P37" s="358">
        <f t="shared" si="7"/>
        <v>80</v>
      </c>
      <c r="Q37" s="454" t="str">
        <f t="shared" si="31"/>
        <v>9</v>
      </c>
      <c r="R37" s="453">
        <f t="shared" si="9"/>
        <v>36</v>
      </c>
      <c r="S37" s="391">
        <v>46.0</v>
      </c>
      <c r="T37" s="392">
        <v>41.0</v>
      </c>
      <c r="U37" s="358">
        <f t="shared" si="10"/>
        <v>87</v>
      </c>
      <c r="V37" s="454" t="str">
        <f t="shared" si="32"/>
        <v>9</v>
      </c>
      <c r="W37" s="348">
        <f t="shared" si="12"/>
        <v>27</v>
      </c>
      <c r="X37" s="468">
        <v>45.0</v>
      </c>
      <c r="Y37" s="392">
        <v>49.0</v>
      </c>
      <c r="Z37" s="358">
        <f t="shared" si="13"/>
        <v>94</v>
      </c>
      <c r="AA37" s="454" t="str">
        <f t="shared" si="34"/>
        <v>10</v>
      </c>
      <c r="AB37" s="453">
        <f t="shared" si="15"/>
        <v>10</v>
      </c>
      <c r="AC37" s="391">
        <v>42.0</v>
      </c>
      <c r="AD37" s="392">
        <v>33.0</v>
      </c>
      <c r="AE37" s="358">
        <f t="shared" si="16"/>
        <v>75</v>
      </c>
      <c r="AF37" s="454" t="str">
        <f t="shared" si="30"/>
        <v>8</v>
      </c>
      <c r="AG37" s="453">
        <f t="shared" si="18"/>
        <v>24</v>
      </c>
      <c r="AH37" s="391">
        <v>99.0</v>
      </c>
      <c r="AI37" s="392">
        <v>0.0</v>
      </c>
      <c r="AJ37" s="358">
        <f t="shared" si="19"/>
        <v>99</v>
      </c>
      <c r="AK37" s="454" t="str">
        <f t="shared" si="20"/>
        <v>10</v>
      </c>
      <c r="AL37" s="453">
        <f t="shared" si="21"/>
        <v>10</v>
      </c>
      <c r="AM37" s="391">
        <v>50.0</v>
      </c>
      <c r="AN37" s="392">
        <v>49.0</v>
      </c>
      <c r="AO37" s="358">
        <f t="shared" si="22"/>
        <v>99</v>
      </c>
      <c r="AP37" s="454" t="str">
        <f t="shared" si="23"/>
        <v>10</v>
      </c>
      <c r="AQ37" s="456">
        <f t="shared" si="24"/>
        <v>10</v>
      </c>
      <c r="AR37" s="469">
        <v>96.0</v>
      </c>
      <c r="AS37" s="449">
        <f t="shared" si="25"/>
        <v>189</v>
      </c>
      <c r="AT37" s="450">
        <f t="shared" si="26"/>
        <v>9</v>
      </c>
      <c r="AU37" s="449" t="str">
        <f t="shared" si="27"/>
        <v>#REF!</v>
      </c>
      <c r="AV37" s="449" t="str">
        <f t="shared" si="28"/>
        <v>#REF!</v>
      </c>
      <c r="AW37" s="449" t="str">
        <f t="shared" si="36"/>
        <v>FCD</v>
      </c>
    </row>
    <row r="38" ht="15.75" customHeight="1">
      <c r="A38" s="326">
        <v>34.0</v>
      </c>
      <c r="B38" s="451" t="s">
        <v>323</v>
      </c>
      <c r="C38" s="452" t="s">
        <v>324</v>
      </c>
      <c r="D38" s="366">
        <v>50.0</v>
      </c>
      <c r="E38" s="360">
        <v>45.0</v>
      </c>
      <c r="F38" s="358">
        <f t="shared" si="1"/>
        <v>95</v>
      </c>
      <c r="G38" s="347" t="str">
        <f t="shared" si="35"/>
        <v>10</v>
      </c>
      <c r="H38" s="453">
        <f t="shared" si="3"/>
        <v>40</v>
      </c>
      <c r="I38" s="366">
        <v>50.0</v>
      </c>
      <c r="J38" s="360">
        <v>26.0</v>
      </c>
      <c r="K38" s="358">
        <f t="shared" si="4"/>
        <v>76</v>
      </c>
      <c r="L38" s="454" t="str">
        <f t="shared" si="5"/>
        <v>8</v>
      </c>
      <c r="M38" s="453">
        <f t="shared" si="6"/>
        <v>32</v>
      </c>
      <c r="N38" s="366">
        <v>48.0</v>
      </c>
      <c r="O38" s="360">
        <v>30.0</v>
      </c>
      <c r="P38" s="358">
        <f t="shared" si="7"/>
        <v>78</v>
      </c>
      <c r="Q38" s="454" t="str">
        <f t="shared" si="31"/>
        <v>8</v>
      </c>
      <c r="R38" s="453">
        <f t="shared" si="9"/>
        <v>32</v>
      </c>
      <c r="S38" s="366">
        <v>46.0</v>
      </c>
      <c r="T38" s="360">
        <v>41.0</v>
      </c>
      <c r="U38" s="358">
        <f t="shared" si="10"/>
        <v>87</v>
      </c>
      <c r="V38" s="454" t="str">
        <f t="shared" si="32"/>
        <v>9</v>
      </c>
      <c r="W38" s="348">
        <f t="shared" si="12"/>
        <v>27</v>
      </c>
      <c r="X38" s="455">
        <v>47.0</v>
      </c>
      <c r="Y38" s="360">
        <v>50.0</v>
      </c>
      <c r="Z38" s="358">
        <f t="shared" si="13"/>
        <v>97</v>
      </c>
      <c r="AA38" s="454" t="str">
        <f t="shared" si="34"/>
        <v>10</v>
      </c>
      <c r="AB38" s="453">
        <f t="shared" si="15"/>
        <v>10</v>
      </c>
      <c r="AC38" s="366">
        <v>49.0</v>
      </c>
      <c r="AD38" s="360">
        <v>32.0</v>
      </c>
      <c r="AE38" s="358">
        <f t="shared" si="16"/>
        <v>81</v>
      </c>
      <c r="AF38" s="454" t="str">
        <f t="shared" si="30"/>
        <v>9</v>
      </c>
      <c r="AG38" s="453">
        <f t="shared" si="18"/>
        <v>27</v>
      </c>
      <c r="AH38" s="366">
        <v>100.0</v>
      </c>
      <c r="AI38" s="360">
        <v>0.0</v>
      </c>
      <c r="AJ38" s="358">
        <f t="shared" si="19"/>
        <v>100</v>
      </c>
      <c r="AK38" s="454" t="str">
        <f t="shared" si="20"/>
        <v>10</v>
      </c>
      <c r="AL38" s="453">
        <f t="shared" si="21"/>
        <v>10</v>
      </c>
      <c r="AM38" s="366">
        <v>48.0</v>
      </c>
      <c r="AN38" s="360">
        <v>48.0</v>
      </c>
      <c r="AO38" s="358">
        <f t="shared" si="22"/>
        <v>96</v>
      </c>
      <c r="AP38" s="454" t="str">
        <f t="shared" si="23"/>
        <v>10</v>
      </c>
      <c r="AQ38" s="456">
        <f t="shared" si="24"/>
        <v>10</v>
      </c>
      <c r="AR38" s="457">
        <v>98.0</v>
      </c>
      <c r="AS38" s="449">
        <f t="shared" si="25"/>
        <v>188</v>
      </c>
      <c r="AT38" s="450">
        <f t="shared" si="26"/>
        <v>8.952380952</v>
      </c>
      <c r="AU38" s="449" t="str">
        <f t="shared" si="27"/>
        <v>#REF!</v>
      </c>
      <c r="AV38" s="449" t="str">
        <f t="shared" si="28"/>
        <v>#REF!</v>
      </c>
      <c r="AW38" s="449" t="str">
        <f t="shared" si="36"/>
        <v>FCD</v>
      </c>
    </row>
    <row r="39" ht="15.75" customHeight="1">
      <c r="A39" s="326">
        <v>35.0</v>
      </c>
      <c r="B39" s="451" t="s">
        <v>325</v>
      </c>
      <c r="C39" s="452" t="s">
        <v>326</v>
      </c>
      <c r="D39" s="366">
        <v>50.0</v>
      </c>
      <c r="E39" s="360">
        <v>47.0</v>
      </c>
      <c r="F39" s="358">
        <f t="shared" si="1"/>
        <v>97</v>
      </c>
      <c r="G39" s="347" t="str">
        <f t="shared" si="35"/>
        <v>10</v>
      </c>
      <c r="H39" s="453">
        <f t="shared" si="3"/>
        <v>40</v>
      </c>
      <c r="I39" s="366">
        <v>50.0</v>
      </c>
      <c r="J39" s="360">
        <v>35.0</v>
      </c>
      <c r="K39" s="358">
        <f t="shared" si="4"/>
        <v>85</v>
      </c>
      <c r="L39" s="454" t="str">
        <f t="shared" si="5"/>
        <v>9</v>
      </c>
      <c r="M39" s="453">
        <f t="shared" si="6"/>
        <v>36</v>
      </c>
      <c r="N39" s="366">
        <v>48.0</v>
      </c>
      <c r="O39" s="360">
        <v>27.0</v>
      </c>
      <c r="P39" s="358">
        <f t="shared" si="7"/>
        <v>75</v>
      </c>
      <c r="Q39" s="454" t="str">
        <f t="shared" si="31"/>
        <v>8</v>
      </c>
      <c r="R39" s="453">
        <f t="shared" si="9"/>
        <v>32</v>
      </c>
      <c r="S39" s="366">
        <v>47.0</v>
      </c>
      <c r="T39" s="360">
        <v>35.0</v>
      </c>
      <c r="U39" s="358">
        <f t="shared" si="10"/>
        <v>82</v>
      </c>
      <c r="V39" s="454" t="str">
        <f t="shared" si="32"/>
        <v>9</v>
      </c>
      <c r="W39" s="348">
        <f t="shared" si="12"/>
        <v>27</v>
      </c>
      <c r="X39" s="455">
        <v>40.0</v>
      </c>
      <c r="Y39" s="360">
        <v>41.0</v>
      </c>
      <c r="Z39" s="358">
        <f t="shared" si="13"/>
        <v>81</v>
      </c>
      <c r="AA39" s="454" t="str">
        <f t="shared" si="34"/>
        <v>9</v>
      </c>
      <c r="AB39" s="453">
        <f t="shared" si="15"/>
        <v>9</v>
      </c>
      <c r="AC39" s="366">
        <v>46.0</v>
      </c>
      <c r="AD39" s="360">
        <v>24.0</v>
      </c>
      <c r="AE39" s="358">
        <f t="shared" si="16"/>
        <v>70</v>
      </c>
      <c r="AF39" s="454" t="str">
        <f t="shared" si="30"/>
        <v>8</v>
      </c>
      <c r="AG39" s="453">
        <f t="shared" si="18"/>
        <v>24</v>
      </c>
      <c r="AH39" s="366">
        <v>100.0</v>
      </c>
      <c r="AI39" s="360">
        <v>0.0</v>
      </c>
      <c r="AJ39" s="358">
        <f t="shared" si="19"/>
        <v>100</v>
      </c>
      <c r="AK39" s="454" t="str">
        <f t="shared" si="20"/>
        <v>10</v>
      </c>
      <c r="AL39" s="453">
        <f t="shared" si="21"/>
        <v>10</v>
      </c>
      <c r="AM39" s="366">
        <v>50.0</v>
      </c>
      <c r="AN39" s="360">
        <v>48.0</v>
      </c>
      <c r="AO39" s="358">
        <f t="shared" si="22"/>
        <v>98</v>
      </c>
      <c r="AP39" s="454" t="str">
        <f t="shared" si="23"/>
        <v>10</v>
      </c>
      <c r="AQ39" s="456">
        <f t="shared" si="24"/>
        <v>10</v>
      </c>
      <c r="AR39" s="457">
        <v>96.0</v>
      </c>
      <c r="AS39" s="449">
        <f t="shared" si="25"/>
        <v>188</v>
      </c>
      <c r="AT39" s="450">
        <f t="shared" si="26"/>
        <v>8.952380952</v>
      </c>
      <c r="AU39" s="449" t="str">
        <f t="shared" si="27"/>
        <v>#REF!</v>
      </c>
      <c r="AV39" s="449" t="str">
        <f t="shared" si="28"/>
        <v>#REF!</v>
      </c>
      <c r="AW39" s="449" t="str">
        <f t="shared" si="36"/>
        <v>FCD</v>
      </c>
    </row>
    <row r="40" ht="15.75" customHeight="1">
      <c r="A40" s="326">
        <v>36.0</v>
      </c>
      <c r="B40" s="451" t="s">
        <v>121</v>
      </c>
      <c r="C40" s="473" t="s">
        <v>122</v>
      </c>
      <c r="D40" s="366">
        <v>50.0</v>
      </c>
      <c r="E40" s="360">
        <v>47.0</v>
      </c>
      <c r="F40" s="358">
        <f t="shared" si="1"/>
        <v>97</v>
      </c>
      <c r="G40" s="347" t="str">
        <f t="shared" si="35"/>
        <v>10</v>
      </c>
      <c r="H40" s="453">
        <f t="shared" si="3"/>
        <v>40</v>
      </c>
      <c r="I40" s="366">
        <v>50.0</v>
      </c>
      <c r="J40" s="360">
        <v>33.0</v>
      </c>
      <c r="K40" s="358">
        <f t="shared" si="4"/>
        <v>83</v>
      </c>
      <c r="L40" s="454" t="str">
        <f t="shared" si="5"/>
        <v>9</v>
      </c>
      <c r="M40" s="453">
        <f t="shared" si="6"/>
        <v>36</v>
      </c>
      <c r="N40" s="366">
        <v>46.0</v>
      </c>
      <c r="O40" s="360">
        <v>32.0</v>
      </c>
      <c r="P40" s="358">
        <f t="shared" si="7"/>
        <v>78</v>
      </c>
      <c r="Q40" s="454" t="str">
        <f t="shared" si="31"/>
        <v>8</v>
      </c>
      <c r="R40" s="453">
        <f t="shared" si="9"/>
        <v>32</v>
      </c>
      <c r="S40" s="366">
        <v>46.0</v>
      </c>
      <c r="T40" s="360">
        <v>38.0</v>
      </c>
      <c r="U40" s="358">
        <f t="shared" si="10"/>
        <v>84</v>
      </c>
      <c r="V40" s="454" t="str">
        <f t="shared" si="32"/>
        <v>9</v>
      </c>
      <c r="W40" s="348">
        <f t="shared" si="12"/>
        <v>27</v>
      </c>
      <c r="X40" s="455">
        <v>46.0</v>
      </c>
      <c r="Y40" s="360">
        <v>49.0</v>
      </c>
      <c r="Z40" s="358">
        <f t="shared" si="13"/>
        <v>95</v>
      </c>
      <c r="AA40" s="454" t="str">
        <f t="shared" si="34"/>
        <v>10</v>
      </c>
      <c r="AB40" s="453">
        <f t="shared" si="15"/>
        <v>10</v>
      </c>
      <c r="AC40" s="366">
        <v>50.0</v>
      </c>
      <c r="AD40" s="360">
        <v>38.0</v>
      </c>
      <c r="AE40" s="358">
        <f t="shared" si="16"/>
        <v>88</v>
      </c>
      <c r="AF40" s="454" t="str">
        <f t="shared" si="30"/>
        <v>9</v>
      </c>
      <c r="AG40" s="453">
        <f t="shared" si="18"/>
        <v>27</v>
      </c>
      <c r="AH40" s="366">
        <v>100.0</v>
      </c>
      <c r="AI40" s="360">
        <v>0.0</v>
      </c>
      <c r="AJ40" s="358">
        <f t="shared" si="19"/>
        <v>100</v>
      </c>
      <c r="AK40" s="454" t="str">
        <f t="shared" si="20"/>
        <v>10</v>
      </c>
      <c r="AL40" s="453">
        <f t="shared" si="21"/>
        <v>10</v>
      </c>
      <c r="AM40" s="366">
        <v>50.0</v>
      </c>
      <c r="AN40" s="360">
        <v>47.0</v>
      </c>
      <c r="AO40" s="358">
        <f t="shared" si="22"/>
        <v>97</v>
      </c>
      <c r="AP40" s="454" t="str">
        <f t="shared" si="23"/>
        <v>10</v>
      </c>
      <c r="AQ40" s="456">
        <f t="shared" si="24"/>
        <v>10</v>
      </c>
      <c r="AR40" s="457">
        <v>96.0</v>
      </c>
      <c r="AS40" s="449">
        <f t="shared" si="25"/>
        <v>192</v>
      </c>
      <c r="AT40" s="450">
        <f t="shared" si="26"/>
        <v>9.142857143</v>
      </c>
      <c r="AU40" s="449" t="str">
        <f t="shared" si="27"/>
        <v>#REF!</v>
      </c>
      <c r="AV40" s="449" t="str">
        <f t="shared" si="28"/>
        <v>#REF!</v>
      </c>
      <c r="AW40" s="449" t="str">
        <f t="shared" si="36"/>
        <v>FCD</v>
      </c>
    </row>
    <row r="41" ht="15.75" customHeight="1">
      <c r="A41" s="326">
        <v>37.0</v>
      </c>
      <c r="B41" s="451" t="s">
        <v>123</v>
      </c>
      <c r="C41" s="452" t="s">
        <v>124</v>
      </c>
      <c r="D41" s="366">
        <v>50.0</v>
      </c>
      <c r="E41" s="360">
        <v>50.0</v>
      </c>
      <c r="F41" s="358">
        <f t="shared" si="1"/>
        <v>100</v>
      </c>
      <c r="G41" s="347" t="str">
        <f t="shared" si="35"/>
        <v>10</v>
      </c>
      <c r="H41" s="453">
        <f t="shared" si="3"/>
        <v>40</v>
      </c>
      <c r="I41" s="366">
        <v>50.0</v>
      </c>
      <c r="J41" s="360">
        <v>40.0</v>
      </c>
      <c r="K41" s="358">
        <f t="shared" si="4"/>
        <v>90</v>
      </c>
      <c r="L41" s="454" t="str">
        <f t="shared" si="5"/>
        <v>10</v>
      </c>
      <c r="M41" s="453">
        <f t="shared" si="6"/>
        <v>40</v>
      </c>
      <c r="N41" s="366">
        <v>50.0</v>
      </c>
      <c r="O41" s="360">
        <v>37.0</v>
      </c>
      <c r="P41" s="358">
        <f t="shared" si="7"/>
        <v>87</v>
      </c>
      <c r="Q41" s="454" t="str">
        <f t="shared" si="31"/>
        <v>9</v>
      </c>
      <c r="R41" s="453">
        <f t="shared" si="9"/>
        <v>36</v>
      </c>
      <c r="S41" s="366">
        <v>50.0</v>
      </c>
      <c r="T41" s="360">
        <v>37.0</v>
      </c>
      <c r="U41" s="358">
        <f t="shared" si="10"/>
        <v>87</v>
      </c>
      <c r="V41" s="454" t="str">
        <f t="shared" si="32"/>
        <v>9</v>
      </c>
      <c r="W41" s="348">
        <f t="shared" si="12"/>
        <v>27</v>
      </c>
      <c r="X41" s="455">
        <v>50.0</v>
      </c>
      <c r="Y41" s="360">
        <v>49.0</v>
      </c>
      <c r="Z41" s="358">
        <f t="shared" si="13"/>
        <v>99</v>
      </c>
      <c r="AA41" s="454" t="str">
        <f t="shared" si="34"/>
        <v>10</v>
      </c>
      <c r="AB41" s="453">
        <f t="shared" si="15"/>
        <v>10</v>
      </c>
      <c r="AC41" s="366">
        <v>50.0</v>
      </c>
      <c r="AD41" s="360">
        <v>32.0</v>
      </c>
      <c r="AE41" s="358">
        <f t="shared" si="16"/>
        <v>82</v>
      </c>
      <c r="AF41" s="454" t="str">
        <f t="shared" si="30"/>
        <v>9</v>
      </c>
      <c r="AG41" s="453">
        <f t="shared" si="18"/>
        <v>27</v>
      </c>
      <c r="AH41" s="366">
        <v>100.0</v>
      </c>
      <c r="AI41" s="360">
        <v>0.0</v>
      </c>
      <c r="AJ41" s="358">
        <f t="shared" si="19"/>
        <v>100</v>
      </c>
      <c r="AK41" s="454" t="str">
        <f t="shared" si="20"/>
        <v>10</v>
      </c>
      <c r="AL41" s="453">
        <f t="shared" si="21"/>
        <v>10</v>
      </c>
      <c r="AM41" s="366">
        <v>50.0</v>
      </c>
      <c r="AN41" s="360">
        <v>48.0</v>
      </c>
      <c r="AO41" s="358">
        <f t="shared" si="22"/>
        <v>98</v>
      </c>
      <c r="AP41" s="454" t="str">
        <f t="shared" si="23"/>
        <v>10</v>
      </c>
      <c r="AQ41" s="456">
        <f t="shared" si="24"/>
        <v>10</v>
      </c>
      <c r="AR41" s="457">
        <v>100.0</v>
      </c>
      <c r="AS41" s="449">
        <f t="shared" si="25"/>
        <v>200</v>
      </c>
      <c r="AT41" s="450">
        <f t="shared" si="26"/>
        <v>9.523809524</v>
      </c>
      <c r="AU41" s="449" t="str">
        <f t="shared" si="27"/>
        <v>#REF!</v>
      </c>
      <c r="AV41" s="449" t="str">
        <f t="shared" si="28"/>
        <v>#REF!</v>
      </c>
      <c r="AW41" s="449" t="str">
        <f t="shared" si="36"/>
        <v>FCD</v>
      </c>
    </row>
    <row r="42" ht="15.75" customHeight="1">
      <c r="A42" s="326">
        <v>38.0</v>
      </c>
      <c r="B42" s="451" t="s">
        <v>125</v>
      </c>
      <c r="C42" s="452" t="s">
        <v>126</v>
      </c>
      <c r="D42" s="366">
        <v>50.0</v>
      </c>
      <c r="E42" s="360">
        <v>35.0</v>
      </c>
      <c r="F42" s="358">
        <f t="shared" si="1"/>
        <v>85</v>
      </c>
      <c r="G42" s="347" t="str">
        <f t="shared" si="35"/>
        <v>9</v>
      </c>
      <c r="H42" s="453">
        <f t="shared" si="3"/>
        <v>36</v>
      </c>
      <c r="I42" s="366">
        <v>45.0</v>
      </c>
      <c r="J42" s="360">
        <v>23.0</v>
      </c>
      <c r="K42" s="358">
        <f t="shared" si="4"/>
        <v>68</v>
      </c>
      <c r="L42" s="454" t="str">
        <f t="shared" si="5"/>
        <v>7</v>
      </c>
      <c r="M42" s="453">
        <f t="shared" si="6"/>
        <v>28</v>
      </c>
      <c r="N42" s="366">
        <v>45.0</v>
      </c>
      <c r="O42" s="360">
        <v>19.0</v>
      </c>
      <c r="P42" s="358">
        <f t="shared" si="7"/>
        <v>64</v>
      </c>
      <c r="Q42" s="454" t="str">
        <f t="shared" si="31"/>
        <v>7</v>
      </c>
      <c r="R42" s="453">
        <f t="shared" si="9"/>
        <v>28</v>
      </c>
      <c r="S42" s="366">
        <v>36.0</v>
      </c>
      <c r="T42" s="360">
        <v>21.0</v>
      </c>
      <c r="U42" s="358">
        <f t="shared" si="10"/>
        <v>57</v>
      </c>
      <c r="V42" s="454" t="str">
        <f t="shared" si="32"/>
        <v>6</v>
      </c>
      <c r="W42" s="348">
        <f t="shared" si="12"/>
        <v>18</v>
      </c>
      <c r="X42" s="455">
        <v>45.0</v>
      </c>
      <c r="Y42" s="360">
        <v>38.0</v>
      </c>
      <c r="Z42" s="358">
        <f t="shared" si="13"/>
        <v>83</v>
      </c>
      <c r="AA42" s="454" t="str">
        <f t="shared" si="34"/>
        <v>9</v>
      </c>
      <c r="AB42" s="453">
        <f t="shared" si="15"/>
        <v>9</v>
      </c>
      <c r="AC42" s="366">
        <v>40.0</v>
      </c>
      <c r="AD42" s="360">
        <v>28.0</v>
      </c>
      <c r="AE42" s="358">
        <f t="shared" si="16"/>
        <v>68</v>
      </c>
      <c r="AF42" s="454" t="str">
        <f t="shared" si="30"/>
        <v>7</v>
      </c>
      <c r="AG42" s="453">
        <f t="shared" si="18"/>
        <v>21</v>
      </c>
      <c r="AH42" s="366">
        <v>93.0</v>
      </c>
      <c r="AI42" s="360">
        <v>0.0</v>
      </c>
      <c r="AJ42" s="358">
        <f t="shared" si="19"/>
        <v>93</v>
      </c>
      <c r="AK42" s="454" t="str">
        <f t="shared" si="20"/>
        <v>10</v>
      </c>
      <c r="AL42" s="453">
        <f t="shared" si="21"/>
        <v>10</v>
      </c>
      <c r="AM42" s="366">
        <v>50.0</v>
      </c>
      <c r="AN42" s="360">
        <v>46.0</v>
      </c>
      <c r="AO42" s="358">
        <f t="shared" si="22"/>
        <v>96</v>
      </c>
      <c r="AP42" s="454" t="str">
        <f t="shared" si="23"/>
        <v>10</v>
      </c>
      <c r="AQ42" s="456">
        <f t="shared" si="24"/>
        <v>10</v>
      </c>
      <c r="AR42" s="457">
        <v>90.0</v>
      </c>
      <c r="AS42" s="449">
        <f t="shared" si="25"/>
        <v>160</v>
      </c>
      <c r="AT42" s="450">
        <f t="shared" si="26"/>
        <v>7.619047619</v>
      </c>
      <c r="AU42" s="449" t="str">
        <f t="shared" si="27"/>
        <v>#REF!</v>
      </c>
      <c r="AV42" s="449" t="str">
        <f t="shared" si="28"/>
        <v>#REF!</v>
      </c>
      <c r="AW42" s="449" t="str">
        <f t="shared" si="36"/>
        <v>FCD</v>
      </c>
    </row>
    <row r="43" ht="15.75" customHeight="1">
      <c r="A43" s="326">
        <v>39.0</v>
      </c>
      <c r="B43" s="451" t="s">
        <v>327</v>
      </c>
      <c r="C43" s="452" t="s">
        <v>328</v>
      </c>
      <c r="D43" s="366">
        <v>50.0</v>
      </c>
      <c r="E43" s="360">
        <v>25.0</v>
      </c>
      <c r="F43" s="358">
        <f t="shared" si="1"/>
        <v>75</v>
      </c>
      <c r="G43" s="347" t="str">
        <f t="shared" si="35"/>
        <v>8</v>
      </c>
      <c r="H43" s="453">
        <f t="shared" si="3"/>
        <v>32</v>
      </c>
      <c r="I43" s="366">
        <v>46.0</v>
      </c>
      <c r="J43" s="360">
        <v>20.0</v>
      </c>
      <c r="K43" s="358">
        <f t="shared" si="4"/>
        <v>66</v>
      </c>
      <c r="L43" s="454" t="str">
        <f t="shared" si="5"/>
        <v>7</v>
      </c>
      <c r="M43" s="453">
        <f t="shared" si="6"/>
        <v>28</v>
      </c>
      <c r="N43" s="366">
        <v>44.0</v>
      </c>
      <c r="O43" s="360">
        <v>18.0</v>
      </c>
      <c r="P43" s="358">
        <f t="shared" si="7"/>
        <v>62</v>
      </c>
      <c r="Q43" s="454" t="str">
        <f t="shared" si="31"/>
        <v>7</v>
      </c>
      <c r="R43" s="453">
        <f t="shared" si="9"/>
        <v>28</v>
      </c>
      <c r="S43" s="366">
        <v>43.0</v>
      </c>
      <c r="T43" s="360">
        <v>19.0</v>
      </c>
      <c r="U43" s="358">
        <f t="shared" si="10"/>
        <v>62</v>
      </c>
      <c r="V43" s="454" t="str">
        <f t="shared" si="32"/>
        <v>7</v>
      </c>
      <c r="W43" s="348">
        <f t="shared" si="12"/>
        <v>21</v>
      </c>
      <c r="X43" s="474">
        <v>45.0</v>
      </c>
      <c r="Y43" s="381">
        <v>7.0</v>
      </c>
      <c r="Z43" s="353">
        <f t="shared" si="13"/>
        <v>52</v>
      </c>
      <c r="AA43" s="461">
        <v>0.0</v>
      </c>
      <c r="AB43" s="462">
        <f t="shared" si="15"/>
        <v>0</v>
      </c>
      <c r="AC43" s="366">
        <v>39.0</v>
      </c>
      <c r="AD43" s="360">
        <v>23.0</v>
      </c>
      <c r="AE43" s="358">
        <f t="shared" si="16"/>
        <v>62</v>
      </c>
      <c r="AF43" s="454" t="str">
        <f t="shared" si="30"/>
        <v>7</v>
      </c>
      <c r="AG43" s="453">
        <f t="shared" si="18"/>
        <v>21</v>
      </c>
      <c r="AH43" s="366">
        <v>88.0</v>
      </c>
      <c r="AI43" s="360">
        <v>0.0</v>
      </c>
      <c r="AJ43" s="358">
        <f t="shared" si="19"/>
        <v>88</v>
      </c>
      <c r="AK43" s="454" t="str">
        <f t="shared" si="20"/>
        <v>9</v>
      </c>
      <c r="AL43" s="453">
        <f t="shared" si="21"/>
        <v>9</v>
      </c>
      <c r="AM43" s="366">
        <v>48.0</v>
      </c>
      <c r="AN43" s="360">
        <v>45.0</v>
      </c>
      <c r="AO43" s="358">
        <f t="shared" si="22"/>
        <v>93</v>
      </c>
      <c r="AP43" s="454" t="str">
        <f t="shared" si="23"/>
        <v>10</v>
      </c>
      <c r="AQ43" s="456">
        <f t="shared" si="24"/>
        <v>10</v>
      </c>
      <c r="AR43" s="457">
        <v>90.0</v>
      </c>
      <c r="AS43" s="449">
        <f t="shared" si="25"/>
        <v>149</v>
      </c>
      <c r="AT43" s="450">
        <f t="shared" si="26"/>
        <v>7.095238095</v>
      </c>
      <c r="AU43" s="449" t="str">
        <f t="shared" si="27"/>
        <v>#REF!</v>
      </c>
      <c r="AV43" s="449" t="str">
        <f t="shared" si="28"/>
        <v>#REF!</v>
      </c>
      <c r="AW43" s="463" t="s">
        <v>506</v>
      </c>
    </row>
    <row r="44" ht="15.75" customHeight="1">
      <c r="A44" s="326">
        <v>40.0</v>
      </c>
      <c r="B44" s="451" t="s">
        <v>329</v>
      </c>
      <c r="C44" s="452" t="s">
        <v>330</v>
      </c>
      <c r="D44" s="366">
        <v>45.0</v>
      </c>
      <c r="E44" s="360">
        <v>43.0</v>
      </c>
      <c r="F44" s="358">
        <f t="shared" si="1"/>
        <v>88</v>
      </c>
      <c r="G44" s="347" t="str">
        <f t="shared" si="35"/>
        <v>9</v>
      </c>
      <c r="H44" s="453">
        <f t="shared" si="3"/>
        <v>36</v>
      </c>
      <c r="I44" s="366">
        <v>46.0</v>
      </c>
      <c r="J44" s="360">
        <v>33.0</v>
      </c>
      <c r="K44" s="358">
        <f t="shared" si="4"/>
        <v>79</v>
      </c>
      <c r="L44" s="454" t="str">
        <f t="shared" si="5"/>
        <v>8</v>
      </c>
      <c r="M44" s="453">
        <f t="shared" si="6"/>
        <v>32</v>
      </c>
      <c r="N44" s="366">
        <v>45.0</v>
      </c>
      <c r="O44" s="360">
        <v>33.0</v>
      </c>
      <c r="P44" s="358">
        <f t="shared" si="7"/>
        <v>78</v>
      </c>
      <c r="Q44" s="454" t="str">
        <f t="shared" si="31"/>
        <v>8</v>
      </c>
      <c r="R44" s="453">
        <f t="shared" si="9"/>
        <v>32</v>
      </c>
      <c r="S44" s="366">
        <v>41.0</v>
      </c>
      <c r="T44" s="360">
        <v>32.0</v>
      </c>
      <c r="U44" s="358">
        <f t="shared" si="10"/>
        <v>73</v>
      </c>
      <c r="V44" s="454" t="str">
        <f t="shared" si="32"/>
        <v>8</v>
      </c>
      <c r="W44" s="348">
        <f t="shared" si="12"/>
        <v>24</v>
      </c>
      <c r="X44" s="455">
        <v>45.0</v>
      </c>
      <c r="Y44" s="360">
        <v>38.0</v>
      </c>
      <c r="Z44" s="358">
        <f t="shared" si="13"/>
        <v>83</v>
      </c>
      <c r="AA44" s="454" t="str">
        <f t="shared" ref="AA44:AA71" si="37">if(Z44&gt;=90,"10",if(Z44&gt;=80,"9",if(Z44&gt;=70,"8",if(Z44&gt;=60,"7",if(Z44&gt;=55,"6",if(Z44&gt;=50,"5",if(Z44&gt;=40,"4",if(Z44&lt;40,"0"))))))))</f>
        <v>9</v>
      </c>
      <c r="AB44" s="453">
        <f t="shared" si="15"/>
        <v>9</v>
      </c>
      <c r="AC44" s="366">
        <v>43.0</v>
      </c>
      <c r="AD44" s="360">
        <v>25.0</v>
      </c>
      <c r="AE44" s="358">
        <f t="shared" si="16"/>
        <v>68</v>
      </c>
      <c r="AF44" s="454" t="str">
        <f t="shared" si="30"/>
        <v>7</v>
      </c>
      <c r="AG44" s="453">
        <f t="shared" si="18"/>
        <v>21</v>
      </c>
      <c r="AH44" s="366">
        <v>93.0</v>
      </c>
      <c r="AI44" s="360">
        <v>0.0</v>
      </c>
      <c r="AJ44" s="358">
        <f t="shared" si="19"/>
        <v>93</v>
      </c>
      <c r="AK44" s="454" t="str">
        <f t="shared" si="20"/>
        <v>10</v>
      </c>
      <c r="AL44" s="453">
        <f t="shared" si="21"/>
        <v>10</v>
      </c>
      <c r="AM44" s="366">
        <v>49.0</v>
      </c>
      <c r="AN44" s="360">
        <v>47.0</v>
      </c>
      <c r="AO44" s="358">
        <f t="shared" si="22"/>
        <v>96</v>
      </c>
      <c r="AP44" s="454" t="str">
        <f t="shared" si="23"/>
        <v>10</v>
      </c>
      <c r="AQ44" s="456">
        <f t="shared" si="24"/>
        <v>10</v>
      </c>
      <c r="AR44" s="457">
        <v>90.0</v>
      </c>
      <c r="AS44" s="449">
        <f t="shared" si="25"/>
        <v>174</v>
      </c>
      <c r="AT44" s="450">
        <f t="shared" si="26"/>
        <v>8.285714286</v>
      </c>
      <c r="AU44" s="449" t="str">
        <f t="shared" si="27"/>
        <v>#REF!</v>
      </c>
      <c r="AV44" s="449" t="str">
        <f t="shared" si="28"/>
        <v>#REF!</v>
      </c>
      <c r="AW44" s="449" t="str">
        <f t="shared" ref="AW44:AW47" si="38">IF(AT44&gt;6.75,"FCD",IF(AT44&gt;6,"FC","SC"))</f>
        <v>FCD</v>
      </c>
    </row>
    <row r="45" ht="15.75" customHeight="1">
      <c r="A45" s="326">
        <v>41.0</v>
      </c>
      <c r="B45" s="451" t="s">
        <v>331</v>
      </c>
      <c r="C45" s="452" t="s">
        <v>332</v>
      </c>
      <c r="D45" s="366">
        <v>35.0</v>
      </c>
      <c r="E45" s="360">
        <v>18.0</v>
      </c>
      <c r="F45" s="358">
        <f t="shared" si="1"/>
        <v>53</v>
      </c>
      <c r="G45" s="347" t="str">
        <f t="shared" si="35"/>
        <v>5</v>
      </c>
      <c r="H45" s="453">
        <f t="shared" si="3"/>
        <v>20</v>
      </c>
      <c r="I45" s="366">
        <v>37.0</v>
      </c>
      <c r="J45" s="360">
        <v>26.0</v>
      </c>
      <c r="K45" s="358">
        <f t="shared" si="4"/>
        <v>63</v>
      </c>
      <c r="L45" s="454" t="str">
        <f t="shared" si="5"/>
        <v>7</v>
      </c>
      <c r="M45" s="453">
        <f t="shared" si="6"/>
        <v>28</v>
      </c>
      <c r="N45" s="366">
        <v>34.0</v>
      </c>
      <c r="O45" s="360">
        <v>32.0</v>
      </c>
      <c r="P45" s="358">
        <f t="shared" si="7"/>
        <v>66</v>
      </c>
      <c r="Q45" s="454" t="str">
        <f t="shared" si="31"/>
        <v>7</v>
      </c>
      <c r="R45" s="453">
        <f t="shared" si="9"/>
        <v>28</v>
      </c>
      <c r="S45" s="366">
        <v>33.0</v>
      </c>
      <c r="T45" s="360">
        <v>18.0</v>
      </c>
      <c r="U45" s="358">
        <f t="shared" si="10"/>
        <v>51</v>
      </c>
      <c r="V45" s="454" t="str">
        <f t="shared" si="32"/>
        <v>5</v>
      </c>
      <c r="W45" s="348">
        <f t="shared" si="12"/>
        <v>15</v>
      </c>
      <c r="X45" s="455">
        <v>43.0</v>
      </c>
      <c r="Y45" s="360">
        <v>38.0</v>
      </c>
      <c r="Z45" s="358">
        <f t="shared" si="13"/>
        <v>81</v>
      </c>
      <c r="AA45" s="454" t="str">
        <f t="shared" si="37"/>
        <v>9</v>
      </c>
      <c r="AB45" s="453">
        <f t="shared" si="15"/>
        <v>9</v>
      </c>
      <c r="AC45" s="366">
        <v>34.0</v>
      </c>
      <c r="AD45" s="360">
        <v>18.0</v>
      </c>
      <c r="AE45" s="358">
        <f t="shared" si="16"/>
        <v>52</v>
      </c>
      <c r="AF45" s="454" t="str">
        <f t="shared" si="30"/>
        <v>5</v>
      </c>
      <c r="AG45" s="453">
        <f t="shared" si="18"/>
        <v>15</v>
      </c>
      <c r="AH45" s="366">
        <v>81.0</v>
      </c>
      <c r="AI45" s="360">
        <v>0.0</v>
      </c>
      <c r="AJ45" s="358">
        <f t="shared" si="19"/>
        <v>81</v>
      </c>
      <c r="AK45" s="454" t="str">
        <f t="shared" si="20"/>
        <v>9</v>
      </c>
      <c r="AL45" s="453">
        <f t="shared" si="21"/>
        <v>9</v>
      </c>
      <c r="AM45" s="366">
        <v>46.0</v>
      </c>
      <c r="AN45" s="360">
        <v>39.0</v>
      </c>
      <c r="AO45" s="358">
        <f t="shared" si="22"/>
        <v>85</v>
      </c>
      <c r="AP45" s="454" t="str">
        <f t="shared" si="23"/>
        <v>9</v>
      </c>
      <c r="AQ45" s="456">
        <f t="shared" si="24"/>
        <v>9</v>
      </c>
      <c r="AR45" s="457">
        <v>88.0</v>
      </c>
      <c r="AS45" s="449">
        <f t="shared" si="25"/>
        <v>133</v>
      </c>
      <c r="AT45" s="450">
        <f t="shared" si="26"/>
        <v>6.333333333</v>
      </c>
      <c r="AU45" s="449" t="str">
        <f t="shared" si="27"/>
        <v>#REF!</v>
      </c>
      <c r="AV45" s="449" t="str">
        <f t="shared" si="28"/>
        <v>#REF!</v>
      </c>
      <c r="AW45" s="449" t="str">
        <f t="shared" si="38"/>
        <v>FC</v>
      </c>
    </row>
    <row r="46" ht="15.75" customHeight="1">
      <c r="A46" s="326">
        <v>42.0</v>
      </c>
      <c r="B46" s="451" t="s">
        <v>127</v>
      </c>
      <c r="C46" s="452" t="s">
        <v>128</v>
      </c>
      <c r="D46" s="366">
        <v>50.0</v>
      </c>
      <c r="E46" s="360">
        <v>36.0</v>
      </c>
      <c r="F46" s="358">
        <f t="shared" si="1"/>
        <v>86</v>
      </c>
      <c r="G46" s="347" t="str">
        <f t="shared" si="35"/>
        <v>9</v>
      </c>
      <c r="H46" s="453">
        <f t="shared" si="3"/>
        <v>36</v>
      </c>
      <c r="I46" s="366">
        <v>50.0</v>
      </c>
      <c r="J46" s="360">
        <v>37.0</v>
      </c>
      <c r="K46" s="358">
        <f t="shared" si="4"/>
        <v>87</v>
      </c>
      <c r="L46" s="454" t="str">
        <f t="shared" si="5"/>
        <v>9</v>
      </c>
      <c r="M46" s="453">
        <f t="shared" si="6"/>
        <v>36</v>
      </c>
      <c r="N46" s="366">
        <v>50.0</v>
      </c>
      <c r="O46" s="360">
        <v>37.0</v>
      </c>
      <c r="P46" s="358">
        <f t="shared" si="7"/>
        <v>87</v>
      </c>
      <c r="Q46" s="454" t="str">
        <f t="shared" si="31"/>
        <v>9</v>
      </c>
      <c r="R46" s="453">
        <f t="shared" si="9"/>
        <v>36</v>
      </c>
      <c r="S46" s="366">
        <v>50.0</v>
      </c>
      <c r="T46" s="360">
        <v>43.0</v>
      </c>
      <c r="U46" s="358">
        <f t="shared" si="10"/>
        <v>93</v>
      </c>
      <c r="V46" s="454" t="str">
        <f t="shared" si="32"/>
        <v>10</v>
      </c>
      <c r="W46" s="348">
        <f t="shared" si="12"/>
        <v>30</v>
      </c>
      <c r="X46" s="455">
        <v>50.0</v>
      </c>
      <c r="Y46" s="360">
        <v>50.0</v>
      </c>
      <c r="Z46" s="358">
        <f t="shared" si="13"/>
        <v>100</v>
      </c>
      <c r="AA46" s="454" t="str">
        <f t="shared" si="37"/>
        <v>10</v>
      </c>
      <c r="AB46" s="453">
        <f t="shared" si="15"/>
        <v>10</v>
      </c>
      <c r="AC46" s="366">
        <v>50.0</v>
      </c>
      <c r="AD46" s="360">
        <v>32.0</v>
      </c>
      <c r="AE46" s="358">
        <f t="shared" si="16"/>
        <v>82</v>
      </c>
      <c r="AF46" s="454" t="str">
        <f t="shared" si="30"/>
        <v>9</v>
      </c>
      <c r="AG46" s="453">
        <f t="shared" si="18"/>
        <v>27</v>
      </c>
      <c r="AH46" s="366">
        <v>100.0</v>
      </c>
      <c r="AI46" s="360">
        <v>0.0</v>
      </c>
      <c r="AJ46" s="358">
        <f t="shared" si="19"/>
        <v>100</v>
      </c>
      <c r="AK46" s="454" t="str">
        <f t="shared" si="20"/>
        <v>10</v>
      </c>
      <c r="AL46" s="453">
        <f t="shared" si="21"/>
        <v>10</v>
      </c>
      <c r="AM46" s="366">
        <v>50.0</v>
      </c>
      <c r="AN46" s="360">
        <v>48.0</v>
      </c>
      <c r="AO46" s="358">
        <f t="shared" si="22"/>
        <v>98</v>
      </c>
      <c r="AP46" s="454" t="str">
        <f t="shared" si="23"/>
        <v>10</v>
      </c>
      <c r="AQ46" s="456">
        <f t="shared" si="24"/>
        <v>10</v>
      </c>
      <c r="AR46" s="457">
        <v>100.0</v>
      </c>
      <c r="AS46" s="449">
        <f t="shared" si="25"/>
        <v>195</v>
      </c>
      <c r="AT46" s="450">
        <f t="shared" si="26"/>
        <v>9.285714286</v>
      </c>
      <c r="AU46" s="449" t="str">
        <f t="shared" si="27"/>
        <v>#REF!</v>
      </c>
      <c r="AV46" s="449" t="str">
        <f t="shared" si="28"/>
        <v>#REF!</v>
      </c>
      <c r="AW46" s="449" t="str">
        <f t="shared" si="38"/>
        <v>FCD</v>
      </c>
    </row>
    <row r="47" ht="15.75" customHeight="1">
      <c r="A47" s="326">
        <v>43.0</v>
      </c>
      <c r="B47" s="451" t="s">
        <v>333</v>
      </c>
      <c r="C47" s="452" t="s">
        <v>334</v>
      </c>
      <c r="D47" s="366">
        <v>50.0</v>
      </c>
      <c r="E47" s="360">
        <v>42.0</v>
      </c>
      <c r="F47" s="358">
        <f t="shared" si="1"/>
        <v>92</v>
      </c>
      <c r="G47" s="347" t="str">
        <f t="shared" si="35"/>
        <v>10</v>
      </c>
      <c r="H47" s="453">
        <f t="shared" si="3"/>
        <v>40</v>
      </c>
      <c r="I47" s="366">
        <v>48.0</v>
      </c>
      <c r="J47" s="360">
        <v>38.0</v>
      </c>
      <c r="K47" s="358">
        <f t="shared" si="4"/>
        <v>86</v>
      </c>
      <c r="L47" s="454" t="str">
        <f t="shared" si="5"/>
        <v>9</v>
      </c>
      <c r="M47" s="453">
        <f t="shared" si="6"/>
        <v>36</v>
      </c>
      <c r="N47" s="366">
        <v>49.0</v>
      </c>
      <c r="O47" s="360">
        <v>26.0</v>
      </c>
      <c r="P47" s="358">
        <f t="shared" si="7"/>
        <v>75</v>
      </c>
      <c r="Q47" s="454" t="str">
        <f t="shared" si="31"/>
        <v>8</v>
      </c>
      <c r="R47" s="453">
        <f t="shared" si="9"/>
        <v>32</v>
      </c>
      <c r="S47" s="366">
        <v>45.0</v>
      </c>
      <c r="T47" s="360">
        <v>38.0</v>
      </c>
      <c r="U47" s="358">
        <f t="shared" si="10"/>
        <v>83</v>
      </c>
      <c r="V47" s="454" t="str">
        <f t="shared" si="32"/>
        <v>9</v>
      </c>
      <c r="W47" s="348">
        <f t="shared" si="12"/>
        <v>27</v>
      </c>
      <c r="X47" s="455">
        <v>46.0</v>
      </c>
      <c r="Y47" s="360">
        <v>40.0</v>
      </c>
      <c r="Z47" s="358">
        <f t="shared" si="13"/>
        <v>86</v>
      </c>
      <c r="AA47" s="454" t="str">
        <f t="shared" si="37"/>
        <v>9</v>
      </c>
      <c r="AB47" s="453">
        <f t="shared" si="15"/>
        <v>9</v>
      </c>
      <c r="AC47" s="366">
        <v>44.0</v>
      </c>
      <c r="AD47" s="360">
        <v>26.0</v>
      </c>
      <c r="AE47" s="358">
        <f t="shared" si="16"/>
        <v>70</v>
      </c>
      <c r="AF47" s="454" t="str">
        <f t="shared" si="30"/>
        <v>8</v>
      </c>
      <c r="AG47" s="453">
        <f t="shared" si="18"/>
        <v>24</v>
      </c>
      <c r="AH47" s="366">
        <v>100.0</v>
      </c>
      <c r="AI47" s="360">
        <v>0.0</v>
      </c>
      <c r="AJ47" s="358">
        <f t="shared" si="19"/>
        <v>100</v>
      </c>
      <c r="AK47" s="454" t="str">
        <f t="shared" si="20"/>
        <v>10</v>
      </c>
      <c r="AL47" s="453">
        <f t="shared" si="21"/>
        <v>10</v>
      </c>
      <c r="AM47" s="366">
        <v>49.0</v>
      </c>
      <c r="AN47" s="360">
        <v>46.0</v>
      </c>
      <c r="AO47" s="358">
        <f t="shared" si="22"/>
        <v>95</v>
      </c>
      <c r="AP47" s="454" t="str">
        <f t="shared" si="23"/>
        <v>10</v>
      </c>
      <c r="AQ47" s="456">
        <f t="shared" si="24"/>
        <v>10</v>
      </c>
      <c r="AR47" s="457">
        <v>96.0</v>
      </c>
      <c r="AS47" s="449">
        <f t="shared" si="25"/>
        <v>188</v>
      </c>
      <c r="AT47" s="450">
        <f t="shared" si="26"/>
        <v>8.952380952</v>
      </c>
      <c r="AU47" s="449" t="str">
        <f t="shared" si="27"/>
        <v>#REF!</v>
      </c>
      <c r="AV47" s="449" t="str">
        <f t="shared" si="28"/>
        <v>#REF!</v>
      </c>
      <c r="AW47" s="449" t="str">
        <f t="shared" si="38"/>
        <v>FCD</v>
      </c>
    </row>
    <row r="48" ht="15.75" customHeight="1">
      <c r="A48" s="326">
        <v>44.0</v>
      </c>
      <c r="B48" s="458" t="s">
        <v>335</v>
      </c>
      <c r="C48" s="459" t="s">
        <v>336</v>
      </c>
      <c r="D48" s="366">
        <v>38.0</v>
      </c>
      <c r="E48" s="360">
        <v>21.0</v>
      </c>
      <c r="F48" s="358">
        <f t="shared" si="1"/>
        <v>59</v>
      </c>
      <c r="G48" s="347" t="str">
        <f t="shared" si="35"/>
        <v>6</v>
      </c>
      <c r="H48" s="453">
        <f t="shared" si="3"/>
        <v>24</v>
      </c>
      <c r="I48" s="367">
        <v>43.0</v>
      </c>
      <c r="J48" s="381">
        <v>14.0</v>
      </c>
      <c r="K48" s="353">
        <f t="shared" si="4"/>
        <v>57</v>
      </c>
      <c r="L48" s="461">
        <v>0.0</v>
      </c>
      <c r="M48" s="462">
        <f t="shared" si="6"/>
        <v>0</v>
      </c>
      <c r="N48" s="402">
        <v>45.0</v>
      </c>
      <c r="O48" s="460">
        <v>18.0</v>
      </c>
      <c r="P48" s="358">
        <f t="shared" si="7"/>
        <v>63</v>
      </c>
      <c r="Q48" s="454" t="str">
        <f t="shared" si="31"/>
        <v>7</v>
      </c>
      <c r="R48" s="453">
        <f t="shared" si="9"/>
        <v>28</v>
      </c>
      <c r="S48" s="402">
        <v>47.0</v>
      </c>
      <c r="T48" s="460">
        <v>19.0</v>
      </c>
      <c r="U48" s="358">
        <f t="shared" si="10"/>
        <v>66</v>
      </c>
      <c r="V48" s="454" t="str">
        <f t="shared" si="32"/>
        <v>7</v>
      </c>
      <c r="W48" s="348">
        <f t="shared" si="12"/>
        <v>21</v>
      </c>
      <c r="X48" s="455">
        <v>37.0</v>
      </c>
      <c r="Y48" s="360">
        <v>45.0</v>
      </c>
      <c r="Z48" s="358">
        <f t="shared" si="13"/>
        <v>82</v>
      </c>
      <c r="AA48" s="454" t="str">
        <f t="shared" si="37"/>
        <v>9</v>
      </c>
      <c r="AB48" s="453">
        <f t="shared" si="15"/>
        <v>9</v>
      </c>
      <c r="AC48" s="367">
        <v>40.0</v>
      </c>
      <c r="AD48" s="381">
        <v>7.0</v>
      </c>
      <c r="AE48" s="353">
        <f t="shared" si="16"/>
        <v>47</v>
      </c>
      <c r="AF48" s="461">
        <v>0.0</v>
      </c>
      <c r="AG48" s="462">
        <f t="shared" si="18"/>
        <v>0</v>
      </c>
      <c r="AH48" s="366">
        <v>89.0</v>
      </c>
      <c r="AI48" s="360">
        <v>0.0</v>
      </c>
      <c r="AJ48" s="358">
        <f t="shared" si="19"/>
        <v>89</v>
      </c>
      <c r="AK48" s="454" t="str">
        <f t="shared" si="20"/>
        <v>9</v>
      </c>
      <c r="AL48" s="453">
        <f t="shared" si="21"/>
        <v>9</v>
      </c>
      <c r="AM48" s="366">
        <v>49.0</v>
      </c>
      <c r="AN48" s="360">
        <v>45.0</v>
      </c>
      <c r="AO48" s="358">
        <f t="shared" si="22"/>
        <v>94</v>
      </c>
      <c r="AP48" s="454" t="str">
        <f t="shared" si="23"/>
        <v>10</v>
      </c>
      <c r="AQ48" s="456">
        <f t="shared" si="24"/>
        <v>10</v>
      </c>
      <c r="AR48" s="457">
        <v>94.0</v>
      </c>
      <c r="AS48" s="449">
        <f t="shared" si="25"/>
        <v>101</v>
      </c>
      <c r="AT48" s="450">
        <f t="shared" si="26"/>
        <v>4.80952381</v>
      </c>
      <c r="AU48" s="449" t="str">
        <f t="shared" si="27"/>
        <v>#REF!</v>
      </c>
      <c r="AV48" s="449" t="str">
        <f t="shared" si="28"/>
        <v>#REF!</v>
      </c>
      <c r="AW48" s="463" t="s">
        <v>506</v>
      </c>
    </row>
    <row r="49" ht="15.75" customHeight="1">
      <c r="A49" s="326">
        <v>45.0</v>
      </c>
      <c r="B49" s="451" t="s">
        <v>337</v>
      </c>
      <c r="C49" s="452" t="s">
        <v>338</v>
      </c>
      <c r="D49" s="366">
        <v>46.0</v>
      </c>
      <c r="E49" s="360">
        <v>44.0</v>
      </c>
      <c r="F49" s="358">
        <f t="shared" si="1"/>
        <v>90</v>
      </c>
      <c r="G49" s="347" t="str">
        <f t="shared" si="35"/>
        <v>10</v>
      </c>
      <c r="H49" s="453">
        <f t="shared" si="3"/>
        <v>40</v>
      </c>
      <c r="I49" s="366">
        <v>47.0</v>
      </c>
      <c r="J49" s="360">
        <v>26.0</v>
      </c>
      <c r="K49" s="358">
        <f t="shared" si="4"/>
        <v>73</v>
      </c>
      <c r="L49" s="454" t="str">
        <f t="shared" ref="L49:L71" si="39">if(K49&gt;=90,"10",if(K49&gt;=80,"9",if(K49&gt;=70,"8",if(K49&gt;=60,"7",if(K49&gt;=55,"6",if(K49&gt;=50,"5",if(K49&gt;=40,"4",if(K49&lt;40,"0"))))))))</f>
        <v>8</v>
      </c>
      <c r="M49" s="453">
        <f t="shared" si="6"/>
        <v>32</v>
      </c>
      <c r="N49" s="366">
        <v>47.0</v>
      </c>
      <c r="O49" s="360">
        <v>30.0</v>
      </c>
      <c r="P49" s="358">
        <f t="shared" si="7"/>
        <v>77</v>
      </c>
      <c r="Q49" s="454" t="str">
        <f t="shared" si="31"/>
        <v>8</v>
      </c>
      <c r="R49" s="453">
        <f t="shared" si="9"/>
        <v>32</v>
      </c>
      <c r="S49" s="366">
        <v>45.0</v>
      </c>
      <c r="T49" s="360">
        <v>33.0</v>
      </c>
      <c r="U49" s="358">
        <f t="shared" si="10"/>
        <v>78</v>
      </c>
      <c r="V49" s="454" t="str">
        <f t="shared" si="32"/>
        <v>8</v>
      </c>
      <c r="W49" s="348">
        <f t="shared" si="12"/>
        <v>24</v>
      </c>
      <c r="X49" s="455">
        <v>41.0</v>
      </c>
      <c r="Y49" s="360">
        <v>41.0</v>
      </c>
      <c r="Z49" s="358">
        <f t="shared" si="13"/>
        <v>82</v>
      </c>
      <c r="AA49" s="454" t="str">
        <f t="shared" si="37"/>
        <v>9</v>
      </c>
      <c r="AB49" s="453">
        <f t="shared" si="15"/>
        <v>9</v>
      </c>
      <c r="AC49" s="366">
        <v>47.0</v>
      </c>
      <c r="AD49" s="360">
        <v>32.0</v>
      </c>
      <c r="AE49" s="358">
        <f t="shared" si="16"/>
        <v>79</v>
      </c>
      <c r="AF49" s="454" t="str">
        <f t="shared" ref="AF49:AF71" si="40">if(AE49&gt;=90,"10",if(AE49&gt;=80,"9",if(AE49&gt;=70,"8",if(AE49&gt;=60,"7",if(AE49&gt;=55,"6",if(AE49&gt;=50,"5",if(AE49&gt;=40,"4",if(AE49&lt;40,"0"))))))))</f>
        <v>8</v>
      </c>
      <c r="AG49" s="453">
        <f t="shared" si="18"/>
        <v>24</v>
      </c>
      <c r="AH49" s="366">
        <v>98.0</v>
      </c>
      <c r="AI49" s="360">
        <v>0.0</v>
      </c>
      <c r="AJ49" s="358">
        <f t="shared" si="19"/>
        <v>98</v>
      </c>
      <c r="AK49" s="454" t="str">
        <f t="shared" si="20"/>
        <v>10</v>
      </c>
      <c r="AL49" s="453">
        <f t="shared" si="21"/>
        <v>10</v>
      </c>
      <c r="AM49" s="366">
        <v>50.0</v>
      </c>
      <c r="AN49" s="360">
        <v>45.0</v>
      </c>
      <c r="AO49" s="358">
        <f t="shared" si="22"/>
        <v>95</v>
      </c>
      <c r="AP49" s="454" t="str">
        <f t="shared" si="23"/>
        <v>10</v>
      </c>
      <c r="AQ49" s="456">
        <f t="shared" si="24"/>
        <v>10</v>
      </c>
      <c r="AR49" s="457">
        <v>94.0</v>
      </c>
      <c r="AS49" s="449">
        <f t="shared" si="25"/>
        <v>181</v>
      </c>
      <c r="AT49" s="450">
        <f t="shared" si="26"/>
        <v>8.619047619</v>
      </c>
      <c r="AU49" s="449" t="str">
        <f t="shared" si="27"/>
        <v>#REF!</v>
      </c>
      <c r="AV49" s="449" t="str">
        <f t="shared" si="28"/>
        <v>#REF!</v>
      </c>
      <c r="AW49" s="449" t="str">
        <f t="shared" ref="AW49:AW71" si="41">IF(AT49&gt;6.75,"FCD",IF(AT49&gt;6,"FC","SC"))</f>
        <v>FCD</v>
      </c>
    </row>
    <row r="50" ht="15.75" customHeight="1">
      <c r="A50" s="326">
        <v>46.0</v>
      </c>
      <c r="B50" s="451" t="s">
        <v>129</v>
      </c>
      <c r="C50" s="452" t="s">
        <v>130</v>
      </c>
      <c r="D50" s="366">
        <v>35.0</v>
      </c>
      <c r="E50" s="360">
        <v>27.0</v>
      </c>
      <c r="F50" s="358">
        <f t="shared" si="1"/>
        <v>62</v>
      </c>
      <c r="G50" s="347" t="str">
        <f t="shared" si="35"/>
        <v>7</v>
      </c>
      <c r="H50" s="453">
        <f t="shared" si="3"/>
        <v>28</v>
      </c>
      <c r="I50" s="366">
        <v>40.0</v>
      </c>
      <c r="J50" s="360">
        <v>30.0</v>
      </c>
      <c r="K50" s="358">
        <f t="shared" si="4"/>
        <v>70</v>
      </c>
      <c r="L50" s="454" t="str">
        <f t="shared" si="39"/>
        <v>8</v>
      </c>
      <c r="M50" s="453">
        <f t="shared" si="6"/>
        <v>32</v>
      </c>
      <c r="N50" s="366">
        <v>36.0</v>
      </c>
      <c r="O50" s="360">
        <v>30.0</v>
      </c>
      <c r="P50" s="358">
        <f t="shared" si="7"/>
        <v>66</v>
      </c>
      <c r="Q50" s="454" t="str">
        <f t="shared" si="31"/>
        <v>7</v>
      </c>
      <c r="R50" s="453">
        <f t="shared" si="9"/>
        <v>28</v>
      </c>
      <c r="S50" s="366">
        <v>39.0</v>
      </c>
      <c r="T50" s="360">
        <v>18.0</v>
      </c>
      <c r="U50" s="358">
        <f t="shared" si="10"/>
        <v>57</v>
      </c>
      <c r="V50" s="454" t="str">
        <f t="shared" si="32"/>
        <v>6</v>
      </c>
      <c r="W50" s="348">
        <f t="shared" si="12"/>
        <v>18</v>
      </c>
      <c r="X50" s="455">
        <v>38.0</v>
      </c>
      <c r="Y50" s="360">
        <v>39.0</v>
      </c>
      <c r="Z50" s="358">
        <f t="shared" si="13"/>
        <v>77</v>
      </c>
      <c r="AA50" s="454" t="str">
        <f t="shared" si="37"/>
        <v>8</v>
      </c>
      <c r="AB50" s="453">
        <f t="shared" si="15"/>
        <v>8</v>
      </c>
      <c r="AC50" s="366">
        <v>37.0</v>
      </c>
      <c r="AD50" s="360">
        <v>24.0</v>
      </c>
      <c r="AE50" s="358">
        <f t="shared" si="16"/>
        <v>61</v>
      </c>
      <c r="AF50" s="454" t="str">
        <f t="shared" si="40"/>
        <v>7</v>
      </c>
      <c r="AG50" s="453">
        <f t="shared" si="18"/>
        <v>21</v>
      </c>
      <c r="AH50" s="366">
        <v>81.0</v>
      </c>
      <c r="AI50" s="360">
        <v>0.0</v>
      </c>
      <c r="AJ50" s="358">
        <f t="shared" si="19"/>
        <v>81</v>
      </c>
      <c r="AK50" s="454" t="str">
        <f t="shared" si="20"/>
        <v>9</v>
      </c>
      <c r="AL50" s="453">
        <f t="shared" si="21"/>
        <v>9</v>
      </c>
      <c r="AM50" s="366">
        <v>50.0</v>
      </c>
      <c r="AN50" s="360">
        <v>46.0</v>
      </c>
      <c r="AO50" s="358">
        <f t="shared" si="22"/>
        <v>96</v>
      </c>
      <c r="AP50" s="454" t="str">
        <f t="shared" si="23"/>
        <v>10</v>
      </c>
      <c r="AQ50" s="456">
        <f t="shared" si="24"/>
        <v>10</v>
      </c>
      <c r="AR50" s="457">
        <v>88.0</v>
      </c>
      <c r="AS50" s="449">
        <f t="shared" si="25"/>
        <v>154</v>
      </c>
      <c r="AT50" s="450">
        <f t="shared" si="26"/>
        <v>7.333333333</v>
      </c>
      <c r="AU50" s="449" t="str">
        <f t="shared" si="27"/>
        <v>#REF!</v>
      </c>
      <c r="AV50" s="449" t="str">
        <f t="shared" si="28"/>
        <v>#REF!</v>
      </c>
      <c r="AW50" s="449" t="str">
        <f t="shared" si="41"/>
        <v>FCD</v>
      </c>
    </row>
    <row r="51" ht="15.75" customHeight="1">
      <c r="A51" s="326">
        <v>47.0</v>
      </c>
      <c r="B51" s="451" t="s">
        <v>131</v>
      </c>
      <c r="C51" s="452" t="s">
        <v>132</v>
      </c>
      <c r="D51" s="366">
        <v>50.0</v>
      </c>
      <c r="E51" s="360">
        <v>39.0</v>
      </c>
      <c r="F51" s="358">
        <f t="shared" si="1"/>
        <v>89</v>
      </c>
      <c r="G51" s="347" t="str">
        <f t="shared" si="35"/>
        <v>9</v>
      </c>
      <c r="H51" s="453">
        <f t="shared" si="3"/>
        <v>36</v>
      </c>
      <c r="I51" s="366">
        <v>46.0</v>
      </c>
      <c r="J51" s="378">
        <v>35.0</v>
      </c>
      <c r="K51" s="358">
        <f t="shared" si="4"/>
        <v>81</v>
      </c>
      <c r="L51" s="347" t="str">
        <f t="shared" si="39"/>
        <v>9</v>
      </c>
      <c r="M51" s="453">
        <f t="shared" si="6"/>
        <v>36</v>
      </c>
      <c r="N51" s="366">
        <v>45.0</v>
      </c>
      <c r="O51" s="378">
        <v>30.0</v>
      </c>
      <c r="P51" s="358">
        <f t="shared" si="7"/>
        <v>75</v>
      </c>
      <c r="Q51" s="347" t="str">
        <f t="shared" si="31"/>
        <v>8</v>
      </c>
      <c r="R51" s="453">
        <f t="shared" si="9"/>
        <v>32</v>
      </c>
      <c r="S51" s="366">
        <v>42.0</v>
      </c>
      <c r="T51" s="360">
        <v>37.0</v>
      </c>
      <c r="U51" s="358">
        <f t="shared" si="10"/>
        <v>79</v>
      </c>
      <c r="V51" s="454" t="str">
        <f t="shared" si="32"/>
        <v>8</v>
      </c>
      <c r="W51" s="348">
        <f t="shared" si="12"/>
        <v>24</v>
      </c>
      <c r="X51" s="455">
        <v>45.0</v>
      </c>
      <c r="Y51" s="360">
        <v>37.0</v>
      </c>
      <c r="Z51" s="358">
        <f t="shared" si="13"/>
        <v>82</v>
      </c>
      <c r="AA51" s="454" t="str">
        <f t="shared" si="37"/>
        <v>9</v>
      </c>
      <c r="AB51" s="453">
        <f t="shared" si="15"/>
        <v>9</v>
      </c>
      <c r="AC51" s="366">
        <v>47.0</v>
      </c>
      <c r="AD51" s="360">
        <v>18.0</v>
      </c>
      <c r="AE51" s="358">
        <f t="shared" si="16"/>
        <v>65</v>
      </c>
      <c r="AF51" s="454" t="str">
        <f t="shared" si="40"/>
        <v>7</v>
      </c>
      <c r="AG51" s="453">
        <f t="shared" si="18"/>
        <v>21</v>
      </c>
      <c r="AH51" s="366">
        <v>100.0</v>
      </c>
      <c r="AI51" s="360">
        <v>0.0</v>
      </c>
      <c r="AJ51" s="358">
        <f t="shared" si="19"/>
        <v>100</v>
      </c>
      <c r="AK51" s="454" t="str">
        <f t="shared" si="20"/>
        <v>10</v>
      </c>
      <c r="AL51" s="453">
        <f t="shared" si="21"/>
        <v>10</v>
      </c>
      <c r="AM51" s="366">
        <v>49.0</v>
      </c>
      <c r="AN51" s="360">
        <v>46.0</v>
      </c>
      <c r="AO51" s="358">
        <f t="shared" si="22"/>
        <v>95</v>
      </c>
      <c r="AP51" s="454" t="str">
        <f t="shared" si="23"/>
        <v>10</v>
      </c>
      <c r="AQ51" s="456">
        <f t="shared" si="24"/>
        <v>10</v>
      </c>
      <c r="AR51" s="457">
        <v>96.0</v>
      </c>
      <c r="AS51" s="449">
        <f t="shared" si="25"/>
        <v>178</v>
      </c>
      <c r="AT51" s="450">
        <f t="shared" si="26"/>
        <v>8.476190476</v>
      </c>
      <c r="AU51" s="449" t="str">
        <f t="shared" si="27"/>
        <v>#REF!</v>
      </c>
      <c r="AV51" s="449" t="str">
        <f t="shared" si="28"/>
        <v>#REF!</v>
      </c>
      <c r="AW51" s="449" t="str">
        <f t="shared" si="41"/>
        <v>FCD</v>
      </c>
    </row>
    <row r="52" ht="15.75" customHeight="1">
      <c r="A52" s="326">
        <v>48.0</v>
      </c>
      <c r="B52" s="451" t="s">
        <v>133</v>
      </c>
      <c r="C52" s="452" t="s">
        <v>134</v>
      </c>
      <c r="D52" s="366">
        <v>50.0</v>
      </c>
      <c r="E52" s="360">
        <v>45.0</v>
      </c>
      <c r="F52" s="358">
        <f t="shared" si="1"/>
        <v>95</v>
      </c>
      <c r="G52" s="347" t="str">
        <f t="shared" si="35"/>
        <v>10</v>
      </c>
      <c r="H52" s="453">
        <f t="shared" si="3"/>
        <v>40</v>
      </c>
      <c r="I52" s="366">
        <v>48.0</v>
      </c>
      <c r="J52" s="360">
        <v>27.0</v>
      </c>
      <c r="K52" s="358">
        <f t="shared" si="4"/>
        <v>75</v>
      </c>
      <c r="L52" s="454" t="str">
        <f t="shared" si="39"/>
        <v>8</v>
      </c>
      <c r="M52" s="453">
        <f t="shared" si="6"/>
        <v>32</v>
      </c>
      <c r="N52" s="366">
        <v>47.0</v>
      </c>
      <c r="O52" s="360">
        <v>36.0</v>
      </c>
      <c r="P52" s="358">
        <f t="shared" si="7"/>
        <v>83</v>
      </c>
      <c r="Q52" s="454" t="str">
        <f t="shared" si="31"/>
        <v>9</v>
      </c>
      <c r="R52" s="453">
        <f t="shared" si="9"/>
        <v>36</v>
      </c>
      <c r="S52" s="366">
        <v>41.0</v>
      </c>
      <c r="T52" s="360">
        <v>40.0</v>
      </c>
      <c r="U52" s="358">
        <f t="shared" si="10"/>
        <v>81</v>
      </c>
      <c r="V52" s="454" t="str">
        <f t="shared" si="32"/>
        <v>9</v>
      </c>
      <c r="W52" s="348">
        <f t="shared" si="12"/>
        <v>27</v>
      </c>
      <c r="X52" s="455">
        <v>40.0</v>
      </c>
      <c r="Y52" s="360">
        <v>49.0</v>
      </c>
      <c r="Z52" s="358">
        <f t="shared" si="13"/>
        <v>89</v>
      </c>
      <c r="AA52" s="454" t="str">
        <f t="shared" si="37"/>
        <v>9</v>
      </c>
      <c r="AB52" s="453">
        <f t="shared" si="15"/>
        <v>9</v>
      </c>
      <c r="AC52" s="366">
        <v>41.0</v>
      </c>
      <c r="AD52" s="360">
        <v>27.0</v>
      </c>
      <c r="AE52" s="358">
        <f t="shared" si="16"/>
        <v>68</v>
      </c>
      <c r="AF52" s="454" t="str">
        <f t="shared" si="40"/>
        <v>7</v>
      </c>
      <c r="AG52" s="453">
        <f t="shared" si="18"/>
        <v>21</v>
      </c>
      <c r="AH52" s="366">
        <v>94.0</v>
      </c>
      <c r="AI52" s="360">
        <v>0.0</v>
      </c>
      <c r="AJ52" s="358">
        <f t="shared" si="19"/>
        <v>94</v>
      </c>
      <c r="AK52" s="454" t="str">
        <f t="shared" si="20"/>
        <v>10</v>
      </c>
      <c r="AL52" s="453">
        <f t="shared" si="21"/>
        <v>10</v>
      </c>
      <c r="AM52" s="366">
        <v>50.0</v>
      </c>
      <c r="AN52" s="360">
        <v>44.0</v>
      </c>
      <c r="AO52" s="358">
        <f t="shared" si="22"/>
        <v>94</v>
      </c>
      <c r="AP52" s="454" t="str">
        <f t="shared" si="23"/>
        <v>10</v>
      </c>
      <c r="AQ52" s="456">
        <f t="shared" si="24"/>
        <v>10</v>
      </c>
      <c r="AR52" s="457">
        <v>92.0</v>
      </c>
      <c r="AS52" s="449">
        <f t="shared" si="25"/>
        <v>185</v>
      </c>
      <c r="AT52" s="450">
        <f t="shared" si="26"/>
        <v>8.80952381</v>
      </c>
      <c r="AU52" s="449" t="str">
        <f t="shared" si="27"/>
        <v>#REF!</v>
      </c>
      <c r="AV52" s="449" t="str">
        <f t="shared" si="28"/>
        <v>#REF!</v>
      </c>
      <c r="AW52" s="449" t="str">
        <f t="shared" si="41"/>
        <v>FCD</v>
      </c>
    </row>
    <row r="53" ht="15.75" customHeight="1">
      <c r="A53" s="326">
        <v>49.0</v>
      </c>
      <c r="B53" s="451" t="s">
        <v>135</v>
      </c>
      <c r="C53" s="452" t="s">
        <v>136</v>
      </c>
      <c r="D53" s="366">
        <v>50.0</v>
      </c>
      <c r="E53" s="360">
        <v>37.0</v>
      </c>
      <c r="F53" s="358">
        <f t="shared" si="1"/>
        <v>87</v>
      </c>
      <c r="G53" s="347" t="str">
        <f t="shared" si="35"/>
        <v>9</v>
      </c>
      <c r="H53" s="453">
        <f t="shared" si="3"/>
        <v>36</v>
      </c>
      <c r="I53" s="366">
        <v>44.0</v>
      </c>
      <c r="J53" s="360">
        <v>31.0</v>
      </c>
      <c r="K53" s="358">
        <f t="shared" si="4"/>
        <v>75</v>
      </c>
      <c r="L53" s="454" t="str">
        <f t="shared" si="39"/>
        <v>8</v>
      </c>
      <c r="M53" s="453">
        <f t="shared" si="6"/>
        <v>32</v>
      </c>
      <c r="N53" s="366">
        <v>40.0</v>
      </c>
      <c r="O53" s="360">
        <v>33.0</v>
      </c>
      <c r="P53" s="358">
        <f t="shared" si="7"/>
        <v>73</v>
      </c>
      <c r="Q53" s="454" t="str">
        <f t="shared" si="31"/>
        <v>8</v>
      </c>
      <c r="R53" s="453">
        <f t="shared" si="9"/>
        <v>32</v>
      </c>
      <c r="S53" s="366">
        <v>40.0</v>
      </c>
      <c r="T53" s="360">
        <v>32.0</v>
      </c>
      <c r="U53" s="358">
        <f t="shared" si="10"/>
        <v>72</v>
      </c>
      <c r="V53" s="454" t="str">
        <f t="shared" si="32"/>
        <v>8</v>
      </c>
      <c r="W53" s="348">
        <f t="shared" si="12"/>
        <v>24</v>
      </c>
      <c r="X53" s="455">
        <v>40.0</v>
      </c>
      <c r="Y53" s="360">
        <v>49.0</v>
      </c>
      <c r="Z53" s="358">
        <f t="shared" si="13"/>
        <v>89</v>
      </c>
      <c r="AA53" s="454" t="str">
        <f t="shared" si="37"/>
        <v>9</v>
      </c>
      <c r="AB53" s="453">
        <f t="shared" si="15"/>
        <v>9</v>
      </c>
      <c r="AC53" s="366">
        <v>41.0</v>
      </c>
      <c r="AD53" s="360">
        <v>30.0</v>
      </c>
      <c r="AE53" s="358">
        <f t="shared" si="16"/>
        <v>71</v>
      </c>
      <c r="AF53" s="454" t="str">
        <f t="shared" si="40"/>
        <v>8</v>
      </c>
      <c r="AG53" s="453">
        <f t="shared" si="18"/>
        <v>24</v>
      </c>
      <c r="AH53" s="366">
        <v>88.0</v>
      </c>
      <c r="AI53" s="360">
        <v>0.0</v>
      </c>
      <c r="AJ53" s="358">
        <f t="shared" si="19"/>
        <v>88</v>
      </c>
      <c r="AK53" s="454" t="str">
        <f t="shared" si="20"/>
        <v>9</v>
      </c>
      <c r="AL53" s="453">
        <f t="shared" si="21"/>
        <v>9</v>
      </c>
      <c r="AM53" s="366">
        <v>50.0</v>
      </c>
      <c r="AN53" s="360">
        <v>49.0</v>
      </c>
      <c r="AO53" s="358">
        <f t="shared" si="22"/>
        <v>99</v>
      </c>
      <c r="AP53" s="454" t="str">
        <f t="shared" si="23"/>
        <v>10</v>
      </c>
      <c r="AQ53" s="456">
        <f t="shared" si="24"/>
        <v>10</v>
      </c>
      <c r="AR53" s="457">
        <v>90.0</v>
      </c>
      <c r="AS53" s="449">
        <f t="shared" si="25"/>
        <v>176</v>
      </c>
      <c r="AT53" s="450">
        <f t="shared" si="26"/>
        <v>8.380952381</v>
      </c>
      <c r="AU53" s="449" t="str">
        <f t="shared" si="27"/>
        <v>#REF!</v>
      </c>
      <c r="AV53" s="449" t="str">
        <f t="shared" si="28"/>
        <v>#REF!</v>
      </c>
      <c r="AW53" s="449" t="str">
        <f t="shared" si="41"/>
        <v>FCD</v>
      </c>
    </row>
    <row r="54" ht="15.75" customHeight="1">
      <c r="A54" s="326">
        <v>50.0</v>
      </c>
      <c r="B54" s="451" t="s">
        <v>137</v>
      </c>
      <c r="C54" s="452" t="s">
        <v>138</v>
      </c>
      <c r="D54" s="366">
        <v>50.0</v>
      </c>
      <c r="E54" s="360">
        <v>41.0</v>
      </c>
      <c r="F54" s="358">
        <f t="shared" si="1"/>
        <v>91</v>
      </c>
      <c r="G54" s="347" t="str">
        <f t="shared" si="35"/>
        <v>10</v>
      </c>
      <c r="H54" s="453">
        <f t="shared" si="3"/>
        <v>40</v>
      </c>
      <c r="I54" s="366">
        <v>50.0</v>
      </c>
      <c r="J54" s="360">
        <v>22.0</v>
      </c>
      <c r="K54" s="358">
        <f t="shared" si="4"/>
        <v>72</v>
      </c>
      <c r="L54" s="454" t="str">
        <f t="shared" si="39"/>
        <v>8</v>
      </c>
      <c r="M54" s="453">
        <f t="shared" si="6"/>
        <v>32</v>
      </c>
      <c r="N54" s="366">
        <v>44.0</v>
      </c>
      <c r="O54" s="360">
        <v>20.0</v>
      </c>
      <c r="P54" s="358">
        <f t="shared" si="7"/>
        <v>64</v>
      </c>
      <c r="Q54" s="454" t="str">
        <f t="shared" si="31"/>
        <v>7</v>
      </c>
      <c r="R54" s="453">
        <f t="shared" si="9"/>
        <v>28</v>
      </c>
      <c r="S54" s="366">
        <v>41.0</v>
      </c>
      <c r="T54" s="360">
        <v>38.0</v>
      </c>
      <c r="U54" s="358">
        <f t="shared" si="10"/>
        <v>79</v>
      </c>
      <c r="V54" s="454" t="str">
        <f t="shared" si="32"/>
        <v>8</v>
      </c>
      <c r="W54" s="348">
        <f t="shared" si="12"/>
        <v>24</v>
      </c>
      <c r="X54" s="455">
        <v>34.0</v>
      </c>
      <c r="Y54" s="360">
        <v>49.0</v>
      </c>
      <c r="Z54" s="358">
        <f t="shared" si="13"/>
        <v>83</v>
      </c>
      <c r="AA54" s="454" t="str">
        <f t="shared" si="37"/>
        <v>9</v>
      </c>
      <c r="AB54" s="453">
        <f t="shared" si="15"/>
        <v>9</v>
      </c>
      <c r="AC54" s="366">
        <v>48.0</v>
      </c>
      <c r="AD54" s="360">
        <v>44.0</v>
      </c>
      <c r="AE54" s="358">
        <f t="shared" si="16"/>
        <v>92</v>
      </c>
      <c r="AF54" s="454" t="str">
        <f t="shared" si="40"/>
        <v>10</v>
      </c>
      <c r="AG54" s="453">
        <f t="shared" si="18"/>
        <v>30</v>
      </c>
      <c r="AH54" s="366">
        <v>100.0</v>
      </c>
      <c r="AI54" s="360">
        <v>0.0</v>
      </c>
      <c r="AJ54" s="358">
        <f t="shared" si="19"/>
        <v>100</v>
      </c>
      <c r="AK54" s="454" t="str">
        <f t="shared" si="20"/>
        <v>10</v>
      </c>
      <c r="AL54" s="453">
        <f t="shared" si="21"/>
        <v>10</v>
      </c>
      <c r="AM54" s="366">
        <v>46.0</v>
      </c>
      <c r="AN54" s="360">
        <v>24.0</v>
      </c>
      <c r="AO54" s="358">
        <f t="shared" si="22"/>
        <v>70</v>
      </c>
      <c r="AP54" s="454" t="str">
        <f t="shared" si="23"/>
        <v>8</v>
      </c>
      <c r="AQ54" s="456">
        <f t="shared" si="24"/>
        <v>8</v>
      </c>
      <c r="AR54" s="457">
        <v>96.0</v>
      </c>
      <c r="AS54" s="449">
        <f t="shared" si="25"/>
        <v>181</v>
      </c>
      <c r="AT54" s="450">
        <f t="shared" si="26"/>
        <v>8.619047619</v>
      </c>
      <c r="AU54" s="449" t="str">
        <f t="shared" si="27"/>
        <v>#REF!</v>
      </c>
      <c r="AV54" s="449" t="str">
        <f t="shared" si="28"/>
        <v>#REF!</v>
      </c>
      <c r="AW54" s="449" t="str">
        <f t="shared" si="41"/>
        <v>FCD</v>
      </c>
    </row>
    <row r="55" ht="15.75" customHeight="1">
      <c r="A55" s="326">
        <v>51.0</v>
      </c>
      <c r="B55" s="451" t="s">
        <v>339</v>
      </c>
      <c r="C55" s="452" t="s">
        <v>340</v>
      </c>
      <c r="D55" s="366">
        <v>45.0</v>
      </c>
      <c r="E55" s="360">
        <v>40.0</v>
      </c>
      <c r="F55" s="358">
        <f t="shared" si="1"/>
        <v>85</v>
      </c>
      <c r="G55" s="347" t="str">
        <f t="shared" si="35"/>
        <v>9</v>
      </c>
      <c r="H55" s="453">
        <f t="shared" si="3"/>
        <v>36</v>
      </c>
      <c r="I55" s="366">
        <v>47.0</v>
      </c>
      <c r="J55" s="360">
        <v>29.0</v>
      </c>
      <c r="K55" s="358">
        <f t="shared" si="4"/>
        <v>76</v>
      </c>
      <c r="L55" s="454" t="str">
        <f t="shared" si="39"/>
        <v>8</v>
      </c>
      <c r="M55" s="453">
        <f t="shared" si="6"/>
        <v>32</v>
      </c>
      <c r="N55" s="366">
        <v>43.0</v>
      </c>
      <c r="O55" s="360">
        <v>28.0</v>
      </c>
      <c r="P55" s="358">
        <f t="shared" si="7"/>
        <v>71</v>
      </c>
      <c r="Q55" s="454" t="str">
        <f t="shared" si="31"/>
        <v>8</v>
      </c>
      <c r="R55" s="453">
        <f t="shared" si="9"/>
        <v>32</v>
      </c>
      <c r="S55" s="366">
        <v>47.0</v>
      </c>
      <c r="T55" s="360">
        <v>24.0</v>
      </c>
      <c r="U55" s="358">
        <f t="shared" si="10"/>
        <v>71</v>
      </c>
      <c r="V55" s="454" t="str">
        <f t="shared" si="32"/>
        <v>8</v>
      </c>
      <c r="W55" s="348">
        <f t="shared" si="12"/>
        <v>24</v>
      </c>
      <c r="X55" s="455">
        <v>45.0</v>
      </c>
      <c r="Y55" s="360">
        <v>36.0</v>
      </c>
      <c r="Z55" s="358">
        <f t="shared" si="13"/>
        <v>81</v>
      </c>
      <c r="AA55" s="454" t="str">
        <f t="shared" si="37"/>
        <v>9</v>
      </c>
      <c r="AB55" s="453">
        <f t="shared" si="15"/>
        <v>9</v>
      </c>
      <c r="AC55" s="366">
        <v>43.0</v>
      </c>
      <c r="AD55" s="360">
        <v>33.0</v>
      </c>
      <c r="AE55" s="358">
        <f t="shared" si="16"/>
        <v>76</v>
      </c>
      <c r="AF55" s="454" t="str">
        <f t="shared" si="40"/>
        <v>8</v>
      </c>
      <c r="AG55" s="453">
        <f t="shared" si="18"/>
        <v>24</v>
      </c>
      <c r="AH55" s="366">
        <v>99.0</v>
      </c>
      <c r="AI55" s="360">
        <v>0.0</v>
      </c>
      <c r="AJ55" s="358">
        <f t="shared" si="19"/>
        <v>99</v>
      </c>
      <c r="AK55" s="454" t="str">
        <f t="shared" si="20"/>
        <v>10</v>
      </c>
      <c r="AL55" s="453">
        <f t="shared" si="21"/>
        <v>10</v>
      </c>
      <c r="AM55" s="366">
        <v>50.0</v>
      </c>
      <c r="AN55" s="360">
        <v>45.0</v>
      </c>
      <c r="AO55" s="358">
        <f t="shared" si="22"/>
        <v>95</v>
      </c>
      <c r="AP55" s="454" t="str">
        <f t="shared" si="23"/>
        <v>10</v>
      </c>
      <c r="AQ55" s="456">
        <f t="shared" si="24"/>
        <v>10</v>
      </c>
      <c r="AR55" s="457">
        <v>98.0</v>
      </c>
      <c r="AS55" s="449">
        <f t="shared" si="25"/>
        <v>177</v>
      </c>
      <c r="AT55" s="450">
        <f t="shared" si="26"/>
        <v>8.428571429</v>
      </c>
      <c r="AU55" s="449" t="str">
        <f t="shared" si="27"/>
        <v>#REF!</v>
      </c>
      <c r="AV55" s="449" t="str">
        <f t="shared" si="28"/>
        <v>#REF!</v>
      </c>
      <c r="AW55" s="449" t="str">
        <f t="shared" si="41"/>
        <v>FCD</v>
      </c>
    </row>
    <row r="56" ht="15.75" customHeight="1">
      <c r="A56" s="326">
        <v>52.0</v>
      </c>
      <c r="B56" s="451" t="s">
        <v>139</v>
      </c>
      <c r="C56" s="452" t="s">
        <v>140</v>
      </c>
      <c r="D56" s="366">
        <v>50.0</v>
      </c>
      <c r="E56" s="360">
        <v>43.0</v>
      </c>
      <c r="F56" s="358">
        <f t="shared" si="1"/>
        <v>93</v>
      </c>
      <c r="G56" s="347" t="str">
        <f t="shared" si="35"/>
        <v>10</v>
      </c>
      <c r="H56" s="453">
        <f t="shared" si="3"/>
        <v>40</v>
      </c>
      <c r="I56" s="366">
        <v>50.0</v>
      </c>
      <c r="J56" s="360">
        <v>36.0</v>
      </c>
      <c r="K56" s="358">
        <f t="shared" si="4"/>
        <v>86</v>
      </c>
      <c r="L56" s="454" t="str">
        <f t="shared" si="39"/>
        <v>9</v>
      </c>
      <c r="M56" s="453">
        <f t="shared" si="6"/>
        <v>36</v>
      </c>
      <c r="N56" s="366">
        <v>48.0</v>
      </c>
      <c r="O56" s="360">
        <v>31.0</v>
      </c>
      <c r="P56" s="358">
        <f t="shared" si="7"/>
        <v>79</v>
      </c>
      <c r="Q56" s="454" t="str">
        <f t="shared" si="31"/>
        <v>8</v>
      </c>
      <c r="R56" s="453">
        <f t="shared" si="9"/>
        <v>32</v>
      </c>
      <c r="S56" s="366">
        <v>47.0</v>
      </c>
      <c r="T56" s="360">
        <v>37.0</v>
      </c>
      <c r="U56" s="358">
        <f t="shared" si="10"/>
        <v>84</v>
      </c>
      <c r="V56" s="454" t="str">
        <f t="shared" si="32"/>
        <v>9</v>
      </c>
      <c r="W56" s="348">
        <f t="shared" si="12"/>
        <v>27</v>
      </c>
      <c r="X56" s="455">
        <v>46.0</v>
      </c>
      <c r="Y56" s="360">
        <v>50.0</v>
      </c>
      <c r="Z56" s="358">
        <f t="shared" si="13"/>
        <v>96</v>
      </c>
      <c r="AA56" s="454" t="str">
        <f t="shared" si="37"/>
        <v>10</v>
      </c>
      <c r="AB56" s="453">
        <f t="shared" si="15"/>
        <v>10</v>
      </c>
      <c r="AC56" s="366">
        <v>46.0</v>
      </c>
      <c r="AD56" s="360">
        <v>37.0</v>
      </c>
      <c r="AE56" s="358">
        <f t="shared" si="16"/>
        <v>83</v>
      </c>
      <c r="AF56" s="454" t="str">
        <f t="shared" si="40"/>
        <v>9</v>
      </c>
      <c r="AG56" s="453">
        <f t="shared" si="18"/>
        <v>27</v>
      </c>
      <c r="AH56" s="366">
        <v>100.0</v>
      </c>
      <c r="AI56" s="360">
        <v>0.0</v>
      </c>
      <c r="AJ56" s="358">
        <f t="shared" si="19"/>
        <v>100</v>
      </c>
      <c r="AK56" s="454" t="str">
        <f t="shared" si="20"/>
        <v>10</v>
      </c>
      <c r="AL56" s="453">
        <f t="shared" si="21"/>
        <v>10</v>
      </c>
      <c r="AM56" s="366">
        <v>49.0</v>
      </c>
      <c r="AN56" s="360">
        <v>45.0</v>
      </c>
      <c r="AO56" s="358">
        <f t="shared" si="22"/>
        <v>94</v>
      </c>
      <c r="AP56" s="454" t="str">
        <f t="shared" si="23"/>
        <v>10</v>
      </c>
      <c r="AQ56" s="456">
        <f t="shared" si="24"/>
        <v>10</v>
      </c>
      <c r="AR56" s="457">
        <v>98.0</v>
      </c>
      <c r="AS56" s="449">
        <f t="shared" si="25"/>
        <v>192</v>
      </c>
      <c r="AT56" s="450">
        <f t="shared" si="26"/>
        <v>9.142857143</v>
      </c>
      <c r="AU56" s="449" t="str">
        <f t="shared" si="27"/>
        <v>#REF!</v>
      </c>
      <c r="AV56" s="449" t="str">
        <f t="shared" si="28"/>
        <v>#REF!</v>
      </c>
      <c r="AW56" s="449" t="str">
        <f t="shared" si="41"/>
        <v>FCD</v>
      </c>
    </row>
    <row r="57" ht="15.75" customHeight="1">
      <c r="A57" s="326">
        <v>53.0</v>
      </c>
      <c r="B57" s="451" t="s">
        <v>341</v>
      </c>
      <c r="C57" s="452" t="s">
        <v>342</v>
      </c>
      <c r="D57" s="366">
        <v>44.0</v>
      </c>
      <c r="E57" s="360">
        <v>38.0</v>
      </c>
      <c r="F57" s="358">
        <f t="shared" si="1"/>
        <v>82</v>
      </c>
      <c r="G57" s="347" t="str">
        <f t="shared" si="35"/>
        <v>9</v>
      </c>
      <c r="H57" s="453">
        <f t="shared" si="3"/>
        <v>36</v>
      </c>
      <c r="I57" s="366">
        <v>47.0</v>
      </c>
      <c r="J57" s="360">
        <v>33.0</v>
      </c>
      <c r="K57" s="358">
        <f t="shared" si="4"/>
        <v>80</v>
      </c>
      <c r="L57" s="454" t="str">
        <f t="shared" si="39"/>
        <v>9</v>
      </c>
      <c r="M57" s="453">
        <f t="shared" si="6"/>
        <v>36</v>
      </c>
      <c r="N57" s="366">
        <v>40.0</v>
      </c>
      <c r="O57" s="360">
        <v>25.0</v>
      </c>
      <c r="P57" s="358">
        <f t="shared" si="7"/>
        <v>65</v>
      </c>
      <c r="Q57" s="454" t="str">
        <f t="shared" si="31"/>
        <v>7</v>
      </c>
      <c r="R57" s="453">
        <f t="shared" si="9"/>
        <v>28</v>
      </c>
      <c r="S57" s="366">
        <v>42.0</v>
      </c>
      <c r="T57" s="360">
        <v>33.0</v>
      </c>
      <c r="U57" s="358">
        <f t="shared" si="10"/>
        <v>75</v>
      </c>
      <c r="V57" s="454" t="str">
        <f t="shared" si="32"/>
        <v>8</v>
      </c>
      <c r="W57" s="348">
        <f t="shared" si="12"/>
        <v>24</v>
      </c>
      <c r="X57" s="455">
        <v>38.0</v>
      </c>
      <c r="Y57" s="360">
        <v>36.0</v>
      </c>
      <c r="Z57" s="358">
        <f t="shared" si="13"/>
        <v>74</v>
      </c>
      <c r="AA57" s="454" t="str">
        <f t="shared" si="37"/>
        <v>8</v>
      </c>
      <c r="AB57" s="453">
        <f t="shared" si="15"/>
        <v>8</v>
      </c>
      <c r="AC57" s="366">
        <v>44.0</v>
      </c>
      <c r="AD57" s="360">
        <v>38.0</v>
      </c>
      <c r="AE57" s="358">
        <f t="shared" si="16"/>
        <v>82</v>
      </c>
      <c r="AF57" s="454" t="str">
        <f t="shared" si="40"/>
        <v>9</v>
      </c>
      <c r="AG57" s="453">
        <f t="shared" si="18"/>
        <v>27</v>
      </c>
      <c r="AH57" s="366">
        <v>100.0</v>
      </c>
      <c r="AI57" s="360">
        <v>0.0</v>
      </c>
      <c r="AJ57" s="358">
        <f t="shared" si="19"/>
        <v>100</v>
      </c>
      <c r="AK57" s="454" t="str">
        <f t="shared" si="20"/>
        <v>10</v>
      </c>
      <c r="AL57" s="453">
        <f t="shared" si="21"/>
        <v>10</v>
      </c>
      <c r="AM57" s="366">
        <v>49.0</v>
      </c>
      <c r="AN57" s="360">
        <v>45.0</v>
      </c>
      <c r="AO57" s="358">
        <f t="shared" si="22"/>
        <v>94</v>
      </c>
      <c r="AP57" s="454" t="str">
        <f t="shared" si="23"/>
        <v>10</v>
      </c>
      <c r="AQ57" s="456">
        <f t="shared" si="24"/>
        <v>10</v>
      </c>
      <c r="AR57" s="457">
        <v>98.0</v>
      </c>
      <c r="AS57" s="449">
        <f t="shared" si="25"/>
        <v>179</v>
      </c>
      <c r="AT57" s="450">
        <f t="shared" si="26"/>
        <v>8.523809524</v>
      </c>
      <c r="AU57" s="449" t="str">
        <f t="shared" si="27"/>
        <v>#REF!</v>
      </c>
      <c r="AV57" s="449" t="str">
        <f t="shared" si="28"/>
        <v>#REF!</v>
      </c>
      <c r="AW57" s="449" t="str">
        <f t="shared" si="41"/>
        <v>FCD</v>
      </c>
    </row>
    <row r="58" ht="15.75" customHeight="1">
      <c r="A58" s="326">
        <v>54.0</v>
      </c>
      <c r="B58" s="451" t="s">
        <v>343</v>
      </c>
      <c r="C58" s="452" t="s">
        <v>344</v>
      </c>
      <c r="D58" s="366">
        <v>37.0</v>
      </c>
      <c r="E58" s="360">
        <v>31.0</v>
      </c>
      <c r="F58" s="358">
        <f t="shared" si="1"/>
        <v>68</v>
      </c>
      <c r="G58" s="347" t="str">
        <f t="shared" si="35"/>
        <v>7</v>
      </c>
      <c r="H58" s="453">
        <f t="shared" si="3"/>
        <v>28</v>
      </c>
      <c r="I58" s="366">
        <v>40.0</v>
      </c>
      <c r="J58" s="360">
        <v>24.0</v>
      </c>
      <c r="K58" s="358">
        <f t="shared" si="4"/>
        <v>64</v>
      </c>
      <c r="L58" s="454" t="str">
        <f t="shared" si="39"/>
        <v>7</v>
      </c>
      <c r="M58" s="453">
        <f t="shared" si="6"/>
        <v>28</v>
      </c>
      <c r="N58" s="366">
        <v>46.0</v>
      </c>
      <c r="O58" s="360">
        <v>30.0</v>
      </c>
      <c r="P58" s="358">
        <f t="shared" si="7"/>
        <v>76</v>
      </c>
      <c r="Q58" s="454" t="str">
        <f t="shared" si="31"/>
        <v>8</v>
      </c>
      <c r="R58" s="453">
        <f t="shared" si="9"/>
        <v>32</v>
      </c>
      <c r="S58" s="366">
        <v>47.0</v>
      </c>
      <c r="T58" s="360">
        <v>20.0</v>
      </c>
      <c r="U58" s="358">
        <f t="shared" si="10"/>
        <v>67</v>
      </c>
      <c r="V58" s="454" t="str">
        <f t="shared" si="32"/>
        <v>7</v>
      </c>
      <c r="W58" s="348">
        <f t="shared" si="12"/>
        <v>21</v>
      </c>
      <c r="X58" s="455">
        <v>45.0</v>
      </c>
      <c r="Y58" s="360">
        <v>47.0</v>
      </c>
      <c r="Z58" s="358">
        <f t="shared" si="13"/>
        <v>92</v>
      </c>
      <c r="AA58" s="454" t="str">
        <f t="shared" si="37"/>
        <v>10</v>
      </c>
      <c r="AB58" s="453">
        <f t="shared" si="15"/>
        <v>10</v>
      </c>
      <c r="AC58" s="366">
        <v>44.0</v>
      </c>
      <c r="AD58" s="360">
        <v>35.0</v>
      </c>
      <c r="AE58" s="358">
        <f t="shared" si="16"/>
        <v>79</v>
      </c>
      <c r="AF58" s="454" t="str">
        <f t="shared" si="40"/>
        <v>8</v>
      </c>
      <c r="AG58" s="453">
        <f t="shared" si="18"/>
        <v>24</v>
      </c>
      <c r="AH58" s="366">
        <v>96.0</v>
      </c>
      <c r="AI58" s="360">
        <v>0.0</v>
      </c>
      <c r="AJ58" s="358">
        <f t="shared" si="19"/>
        <v>96</v>
      </c>
      <c r="AK58" s="454" t="str">
        <f t="shared" si="20"/>
        <v>10</v>
      </c>
      <c r="AL58" s="453">
        <f t="shared" si="21"/>
        <v>10</v>
      </c>
      <c r="AM58" s="366">
        <v>49.0</v>
      </c>
      <c r="AN58" s="360">
        <v>46.0</v>
      </c>
      <c r="AO58" s="358">
        <f t="shared" si="22"/>
        <v>95</v>
      </c>
      <c r="AP58" s="454" t="str">
        <f t="shared" si="23"/>
        <v>10</v>
      </c>
      <c r="AQ58" s="456">
        <f t="shared" si="24"/>
        <v>10</v>
      </c>
      <c r="AR58" s="457">
        <v>96.0</v>
      </c>
      <c r="AS58" s="449">
        <f t="shared" si="25"/>
        <v>163</v>
      </c>
      <c r="AT58" s="450">
        <f t="shared" si="26"/>
        <v>7.761904762</v>
      </c>
      <c r="AU58" s="449" t="str">
        <f t="shared" si="27"/>
        <v>#REF!</v>
      </c>
      <c r="AV58" s="449" t="str">
        <f t="shared" si="28"/>
        <v>#REF!</v>
      </c>
      <c r="AW58" s="449" t="str">
        <f t="shared" si="41"/>
        <v>FCD</v>
      </c>
    </row>
    <row r="59" ht="15.75" customHeight="1">
      <c r="A59" s="326">
        <v>55.0</v>
      </c>
      <c r="B59" s="451" t="s">
        <v>345</v>
      </c>
      <c r="C59" s="452" t="s">
        <v>346</v>
      </c>
      <c r="D59" s="366">
        <v>50.0</v>
      </c>
      <c r="E59" s="360">
        <v>48.0</v>
      </c>
      <c r="F59" s="358">
        <f t="shared" si="1"/>
        <v>98</v>
      </c>
      <c r="G59" s="347" t="str">
        <f t="shared" si="35"/>
        <v>10</v>
      </c>
      <c r="H59" s="453">
        <f t="shared" si="3"/>
        <v>40</v>
      </c>
      <c r="I59" s="366">
        <v>50.0</v>
      </c>
      <c r="J59" s="360">
        <v>50.0</v>
      </c>
      <c r="K59" s="358">
        <f t="shared" si="4"/>
        <v>100</v>
      </c>
      <c r="L59" s="454" t="str">
        <f t="shared" si="39"/>
        <v>10</v>
      </c>
      <c r="M59" s="453">
        <f t="shared" si="6"/>
        <v>40</v>
      </c>
      <c r="N59" s="366">
        <v>49.0</v>
      </c>
      <c r="O59" s="360">
        <v>33.0</v>
      </c>
      <c r="P59" s="358">
        <f t="shared" si="7"/>
        <v>82</v>
      </c>
      <c r="Q59" s="454" t="str">
        <f t="shared" si="31"/>
        <v>9</v>
      </c>
      <c r="R59" s="453">
        <f t="shared" si="9"/>
        <v>36</v>
      </c>
      <c r="S59" s="366">
        <v>47.0</v>
      </c>
      <c r="T59" s="360">
        <v>33.0</v>
      </c>
      <c r="U59" s="358">
        <f t="shared" si="10"/>
        <v>80</v>
      </c>
      <c r="V59" s="454" t="str">
        <f t="shared" si="32"/>
        <v>9</v>
      </c>
      <c r="W59" s="348">
        <f t="shared" si="12"/>
        <v>27</v>
      </c>
      <c r="X59" s="455">
        <v>47.0</v>
      </c>
      <c r="Y59" s="360">
        <v>50.0</v>
      </c>
      <c r="Z59" s="358">
        <f t="shared" si="13"/>
        <v>97</v>
      </c>
      <c r="AA59" s="454" t="str">
        <f t="shared" si="37"/>
        <v>10</v>
      </c>
      <c r="AB59" s="453">
        <f t="shared" si="15"/>
        <v>10</v>
      </c>
      <c r="AC59" s="366">
        <v>47.0</v>
      </c>
      <c r="AD59" s="360">
        <v>38.0</v>
      </c>
      <c r="AE59" s="358">
        <f t="shared" si="16"/>
        <v>85</v>
      </c>
      <c r="AF59" s="454" t="str">
        <f t="shared" si="40"/>
        <v>9</v>
      </c>
      <c r="AG59" s="453">
        <f t="shared" si="18"/>
        <v>27</v>
      </c>
      <c r="AH59" s="366">
        <v>100.0</v>
      </c>
      <c r="AI59" s="360">
        <v>0.0</v>
      </c>
      <c r="AJ59" s="358">
        <f t="shared" si="19"/>
        <v>100</v>
      </c>
      <c r="AK59" s="454" t="str">
        <f t="shared" si="20"/>
        <v>10</v>
      </c>
      <c r="AL59" s="453">
        <f t="shared" si="21"/>
        <v>10</v>
      </c>
      <c r="AM59" s="366">
        <v>49.0</v>
      </c>
      <c r="AN59" s="360">
        <v>47.0</v>
      </c>
      <c r="AO59" s="358">
        <f t="shared" si="22"/>
        <v>96</v>
      </c>
      <c r="AP59" s="454" t="str">
        <f t="shared" si="23"/>
        <v>10</v>
      </c>
      <c r="AQ59" s="456">
        <f t="shared" si="24"/>
        <v>10</v>
      </c>
      <c r="AR59" s="457">
        <v>98.0</v>
      </c>
      <c r="AS59" s="449">
        <f t="shared" si="25"/>
        <v>200</v>
      </c>
      <c r="AT59" s="450">
        <f t="shared" si="26"/>
        <v>9.523809524</v>
      </c>
      <c r="AU59" s="449" t="str">
        <f t="shared" si="27"/>
        <v>#REF!</v>
      </c>
      <c r="AV59" s="449" t="str">
        <f t="shared" si="28"/>
        <v>#REF!</v>
      </c>
      <c r="AW59" s="449" t="str">
        <f t="shared" si="41"/>
        <v>FCD</v>
      </c>
    </row>
    <row r="60" ht="15.75" customHeight="1">
      <c r="A60" s="326">
        <v>56.0</v>
      </c>
      <c r="B60" s="451" t="s">
        <v>347</v>
      </c>
      <c r="C60" s="452" t="s">
        <v>348</v>
      </c>
      <c r="D60" s="366">
        <v>50.0</v>
      </c>
      <c r="E60" s="360">
        <v>34.0</v>
      </c>
      <c r="F60" s="358">
        <f t="shared" si="1"/>
        <v>84</v>
      </c>
      <c r="G60" s="347" t="str">
        <f t="shared" si="35"/>
        <v>9</v>
      </c>
      <c r="H60" s="453">
        <f t="shared" si="3"/>
        <v>36</v>
      </c>
      <c r="I60" s="366">
        <v>43.0</v>
      </c>
      <c r="J60" s="360">
        <v>29.0</v>
      </c>
      <c r="K60" s="358">
        <f t="shared" si="4"/>
        <v>72</v>
      </c>
      <c r="L60" s="454" t="str">
        <f t="shared" si="39"/>
        <v>8</v>
      </c>
      <c r="M60" s="453">
        <f t="shared" si="6"/>
        <v>32</v>
      </c>
      <c r="N60" s="366">
        <v>43.0</v>
      </c>
      <c r="O60" s="360">
        <v>33.0</v>
      </c>
      <c r="P60" s="358">
        <f t="shared" si="7"/>
        <v>76</v>
      </c>
      <c r="Q60" s="454" t="str">
        <f t="shared" si="31"/>
        <v>8</v>
      </c>
      <c r="R60" s="453">
        <f t="shared" si="9"/>
        <v>32</v>
      </c>
      <c r="S60" s="366">
        <v>40.0</v>
      </c>
      <c r="T60" s="360">
        <v>35.0</v>
      </c>
      <c r="U60" s="358">
        <f t="shared" si="10"/>
        <v>75</v>
      </c>
      <c r="V60" s="454" t="str">
        <f t="shared" si="32"/>
        <v>8</v>
      </c>
      <c r="W60" s="348">
        <f t="shared" si="12"/>
        <v>24</v>
      </c>
      <c r="X60" s="455">
        <v>38.0</v>
      </c>
      <c r="Y60" s="360">
        <v>36.0</v>
      </c>
      <c r="Z60" s="358">
        <f t="shared" si="13"/>
        <v>74</v>
      </c>
      <c r="AA60" s="454" t="str">
        <f t="shared" si="37"/>
        <v>8</v>
      </c>
      <c r="AB60" s="453">
        <f t="shared" si="15"/>
        <v>8</v>
      </c>
      <c r="AC60" s="366">
        <v>42.0</v>
      </c>
      <c r="AD60" s="360">
        <v>25.0</v>
      </c>
      <c r="AE60" s="358">
        <f t="shared" si="16"/>
        <v>67</v>
      </c>
      <c r="AF60" s="454" t="str">
        <f t="shared" si="40"/>
        <v>7</v>
      </c>
      <c r="AG60" s="453">
        <f t="shared" si="18"/>
        <v>21</v>
      </c>
      <c r="AH60" s="366">
        <v>97.0</v>
      </c>
      <c r="AI60" s="360">
        <v>0.0</v>
      </c>
      <c r="AJ60" s="358">
        <f t="shared" si="19"/>
        <v>97</v>
      </c>
      <c r="AK60" s="454" t="str">
        <f t="shared" si="20"/>
        <v>10</v>
      </c>
      <c r="AL60" s="453">
        <f t="shared" si="21"/>
        <v>10</v>
      </c>
      <c r="AM60" s="366">
        <v>49.0</v>
      </c>
      <c r="AN60" s="360">
        <v>44.0</v>
      </c>
      <c r="AO60" s="358">
        <f t="shared" si="22"/>
        <v>93</v>
      </c>
      <c r="AP60" s="454" t="str">
        <f t="shared" si="23"/>
        <v>10</v>
      </c>
      <c r="AQ60" s="456">
        <f t="shared" si="24"/>
        <v>10</v>
      </c>
      <c r="AR60" s="457">
        <v>96.0</v>
      </c>
      <c r="AS60" s="449">
        <f t="shared" si="25"/>
        <v>173</v>
      </c>
      <c r="AT60" s="450">
        <f t="shared" si="26"/>
        <v>8.238095238</v>
      </c>
      <c r="AU60" s="449" t="str">
        <f t="shared" si="27"/>
        <v>#REF!</v>
      </c>
      <c r="AV60" s="449" t="str">
        <f t="shared" si="28"/>
        <v>#REF!</v>
      </c>
      <c r="AW60" s="449" t="str">
        <f t="shared" si="41"/>
        <v>FCD</v>
      </c>
    </row>
    <row r="61" ht="15.75" customHeight="1">
      <c r="A61" s="326">
        <v>57.0</v>
      </c>
      <c r="B61" s="451" t="s">
        <v>349</v>
      </c>
      <c r="C61" s="452" t="s">
        <v>350</v>
      </c>
      <c r="D61" s="366">
        <v>50.0</v>
      </c>
      <c r="E61" s="360">
        <v>40.0</v>
      </c>
      <c r="F61" s="358">
        <f t="shared" si="1"/>
        <v>90</v>
      </c>
      <c r="G61" s="347" t="str">
        <f t="shared" si="35"/>
        <v>10</v>
      </c>
      <c r="H61" s="453">
        <f t="shared" si="3"/>
        <v>40</v>
      </c>
      <c r="I61" s="366">
        <v>46.0</v>
      </c>
      <c r="J61" s="360">
        <v>35.0</v>
      </c>
      <c r="K61" s="358">
        <f t="shared" si="4"/>
        <v>81</v>
      </c>
      <c r="L61" s="454" t="str">
        <f t="shared" si="39"/>
        <v>9</v>
      </c>
      <c r="M61" s="453">
        <f t="shared" si="6"/>
        <v>36</v>
      </c>
      <c r="N61" s="366">
        <v>46.0</v>
      </c>
      <c r="O61" s="360">
        <v>36.0</v>
      </c>
      <c r="P61" s="358">
        <f t="shared" si="7"/>
        <v>82</v>
      </c>
      <c r="Q61" s="454" t="str">
        <f t="shared" si="31"/>
        <v>9</v>
      </c>
      <c r="R61" s="453">
        <f t="shared" si="9"/>
        <v>36</v>
      </c>
      <c r="S61" s="366">
        <v>41.0</v>
      </c>
      <c r="T61" s="360">
        <v>38.0</v>
      </c>
      <c r="U61" s="358">
        <f t="shared" si="10"/>
        <v>79</v>
      </c>
      <c r="V61" s="454" t="str">
        <f t="shared" si="32"/>
        <v>8</v>
      </c>
      <c r="W61" s="348">
        <f t="shared" si="12"/>
        <v>24</v>
      </c>
      <c r="X61" s="455">
        <v>45.0</v>
      </c>
      <c r="Y61" s="360">
        <v>49.0</v>
      </c>
      <c r="Z61" s="358">
        <f t="shared" si="13"/>
        <v>94</v>
      </c>
      <c r="AA61" s="454" t="str">
        <f t="shared" si="37"/>
        <v>10</v>
      </c>
      <c r="AB61" s="453">
        <f t="shared" si="15"/>
        <v>10</v>
      </c>
      <c r="AC61" s="366">
        <v>46.0</v>
      </c>
      <c r="AD61" s="360">
        <v>35.0</v>
      </c>
      <c r="AE61" s="358">
        <f t="shared" si="16"/>
        <v>81</v>
      </c>
      <c r="AF61" s="454" t="str">
        <f t="shared" si="40"/>
        <v>9</v>
      </c>
      <c r="AG61" s="453">
        <f t="shared" si="18"/>
        <v>27</v>
      </c>
      <c r="AH61" s="366">
        <v>97.0</v>
      </c>
      <c r="AI61" s="360">
        <v>0.0</v>
      </c>
      <c r="AJ61" s="358">
        <f t="shared" si="19"/>
        <v>97</v>
      </c>
      <c r="AK61" s="454" t="str">
        <f t="shared" si="20"/>
        <v>10</v>
      </c>
      <c r="AL61" s="453">
        <f t="shared" si="21"/>
        <v>10</v>
      </c>
      <c r="AM61" s="366">
        <v>49.0</v>
      </c>
      <c r="AN61" s="360">
        <v>45.0</v>
      </c>
      <c r="AO61" s="358">
        <f t="shared" si="22"/>
        <v>94</v>
      </c>
      <c r="AP61" s="454" t="str">
        <f t="shared" si="23"/>
        <v>10</v>
      </c>
      <c r="AQ61" s="456">
        <f t="shared" si="24"/>
        <v>10</v>
      </c>
      <c r="AR61" s="457">
        <v>96.0</v>
      </c>
      <c r="AS61" s="449">
        <f t="shared" si="25"/>
        <v>193</v>
      </c>
      <c r="AT61" s="450">
        <f t="shared" si="26"/>
        <v>9.19047619</v>
      </c>
      <c r="AU61" s="449" t="str">
        <f t="shared" si="27"/>
        <v>#REF!</v>
      </c>
      <c r="AV61" s="449" t="str">
        <f t="shared" si="28"/>
        <v>#REF!</v>
      </c>
      <c r="AW61" s="449" t="str">
        <f t="shared" si="41"/>
        <v>FCD</v>
      </c>
    </row>
    <row r="62" ht="15.75" customHeight="1">
      <c r="A62" s="326">
        <v>58.0</v>
      </c>
      <c r="B62" s="451" t="s">
        <v>141</v>
      </c>
      <c r="C62" s="452" t="s">
        <v>142</v>
      </c>
      <c r="D62" s="366">
        <v>50.0</v>
      </c>
      <c r="E62" s="360">
        <v>45.0</v>
      </c>
      <c r="F62" s="358">
        <f t="shared" si="1"/>
        <v>95</v>
      </c>
      <c r="G62" s="347" t="str">
        <f t="shared" si="35"/>
        <v>10</v>
      </c>
      <c r="H62" s="453">
        <f t="shared" si="3"/>
        <v>40</v>
      </c>
      <c r="I62" s="366">
        <v>50.0</v>
      </c>
      <c r="J62" s="360">
        <v>33.0</v>
      </c>
      <c r="K62" s="358">
        <f t="shared" si="4"/>
        <v>83</v>
      </c>
      <c r="L62" s="454" t="str">
        <f t="shared" si="39"/>
        <v>9</v>
      </c>
      <c r="M62" s="453">
        <f t="shared" si="6"/>
        <v>36</v>
      </c>
      <c r="N62" s="366">
        <v>46.0</v>
      </c>
      <c r="O62" s="360">
        <v>29.0</v>
      </c>
      <c r="P62" s="358">
        <f t="shared" si="7"/>
        <v>75</v>
      </c>
      <c r="Q62" s="454" t="str">
        <f t="shared" si="31"/>
        <v>8</v>
      </c>
      <c r="R62" s="453">
        <f t="shared" si="9"/>
        <v>32</v>
      </c>
      <c r="S62" s="366">
        <v>47.0</v>
      </c>
      <c r="T62" s="360">
        <v>33.0</v>
      </c>
      <c r="U62" s="358">
        <f t="shared" si="10"/>
        <v>80</v>
      </c>
      <c r="V62" s="454" t="str">
        <f t="shared" si="32"/>
        <v>9</v>
      </c>
      <c r="W62" s="348">
        <f t="shared" si="12"/>
        <v>27</v>
      </c>
      <c r="X62" s="455">
        <v>46.0</v>
      </c>
      <c r="Y62" s="360">
        <v>50.0</v>
      </c>
      <c r="Z62" s="358">
        <f t="shared" si="13"/>
        <v>96</v>
      </c>
      <c r="AA62" s="454" t="str">
        <f t="shared" si="37"/>
        <v>10</v>
      </c>
      <c r="AB62" s="453">
        <f t="shared" si="15"/>
        <v>10</v>
      </c>
      <c r="AC62" s="366">
        <v>50.0</v>
      </c>
      <c r="AD62" s="360">
        <v>33.0</v>
      </c>
      <c r="AE62" s="358">
        <f t="shared" si="16"/>
        <v>83</v>
      </c>
      <c r="AF62" s="454" t="str">
        <f t="shared" si="40"/>
        <v>9</v>
      </c>
      <c r="AG62" s="453">
        <f t="shared" si="18"/>
        <v>27</v>
      </c>
      <c r="AH62" s="366">
        <v>100.0</v>
      </c>
      <c r="AI62" s="360">
        <v>0.0</v>
      </c>
      <c r="AJ62" s="358">
        <f t="shared" si="19"/>
        <v>100</v>
      </c>
      <c r="AK62" s="454" t="str">
        <f t="shared" si="20"/>
        <v>10</v>
      </c>
      <c r="AL62" s="453">
        <f t="shared" si="21"/>
        <v>10</v>
      </c>
      <c r="AM62" s="366">
        <v>50.0</v>
      </c>
      <c r="AN62" s="360">
        <v>47.0</v>
      </c>
      <c r="AO62" s="358">
        <f t="shared" si="22"/>
        <v>97</v>
      </c>
      <c r="AP62" s="454" t="str">
        <f t="shared" si="23"/>
        <v>10</v>
      </c>
      <c r="AQ62" s="456">
        <f t="shared" si="24"/>
        <v>10</v>
      </c>
      <c r="AR62" s="457">
        <v>98.0</v>
      </c>
      <c r="AS62" s="449">
        <f t="shared" si="25"/>
        <v>192</v>
      </c>
      <c r="AT62" s="450">
        <f t="shared" si="26"/>
        <v>9.142857143</v>
      </c>
      <c r="AU62" s="449" t="str">
        <f t="shared" si="27"/>
        <v>#REF!</v>
      </c>
      <c r="AV62" s="449" t="str">
        <f t="shared" si="28"/>
        <v>#REF!</v>
      </c>
      <c r="AW62" s="449" t="str">
        <f t="shared" si="41"/>
        <v>FCD</v>
      </c>
    </row>
    <row r="63" ht="15.75" customHeight="1">
      <c r="A63" s="326">
        <v>59.0</v>
      </c>
      <c r="B63" s="451" t="s">
        <v>143</v>
      </c>
      <c r="C63" s="452" t="s">
        <v>144</v>
      </c>
      <c r="D63" s="366">
        <v>50.0</v>
      </c>
      <c r="E63" s="360">
        <v>41.0</v>
      </c>
      <c r="F63" s="358">
        <f t="shared" si="1"/>
        <v>91</v>
      </c>
      <c r="G63" s="347" t="str">
        <f t="shared" si="35"/>
        <v>10</v>
      </c>
      <c r="H63" s="453">
        <f t="shared" si="3"/>
        <v>40</v>
      </c>
      <c r="I63" s="366">
        <v>50.0</v>
      </c>
      <c r="J63" s="360">
        <v>37.0</v>
      </c>
      <c r="K63" s="358">
        <f t="shared" si="4"/>
        <v>87</v>
      </c>
      <c r="L63" s="454" t="str">
        <f t="shared" si="39"/>
        <v>9</v>
      </c>
      <c r="M63" s="453">
        <f t="shared" si="6"/>
        <v>36</v>
      </c>
      <c r="N63" s="366">
        <v>47.0</v>
      </c>
      <c r="O63" s="360">
        <v>35.0</v>
      </c>
      <c r="P63" s="358">
        <f t="shared" si="7"/>
        <v>82</v>
      </c>
      <c r="Q63" s="454" t="str">
        <f t="shared" si="31"/>
        <v>9</v>
      </c>
      <c r="R63" s="453">
        <f t="shared" si="9"/>
        <v>36</v>
      </c>
      <c r="S63" s="366">
        <v>43.0</v>
      </c>
      <c r="T63" s="360">
        <v>40.0</v>
      </c>
      <c r="U63" s="358">
        <f t="shared" si="10"/>
        <v>83</v>
      </c>
      <c r="V63" s="454" t="str">
        <f t="shared" si="32"/>
        <v>9</v>
      </c>
      <c r="W63" s="348">
        <f t="shared" si="12"/>
        <v>27</v>
      </c>
      <c r="X63" s="455">
        <v>46.0</v>
      </c>
      <c r="Y63" s="360">
        <v>43.0</v>
      </c>
      <c r="Z63" s="358">
        <f t="shared" si="13"/>
        <v>89</v>
      </c>
      <c r="AA63" s="454" t="str">
        <f t="shared" si="37"/>
        <v>9</v>
      </c>
      <c r="AB63" s="453">
        <f t="shared" si="15"/>
        <v>9</v>
      </c>
      <c r="AC63" s="366">
        <v>44.0</v>
      </c>
      <c r="AD63" s="360">
        <v>29.0</v>
      </c>
      <c r="AE63" s="358">
        <f t="shared" si="16"/>
        <v>73</v>
      </c>
      <c r="AF63" s="454" t="str">
        <f t="shared" si="40"/>
        <v>8</v>
      </c>
      <c r="AG63" s="453">
        <f t="shared" si="18"/>
        <v>24</v>
      </c>
      <c r="AH63" s="366">
        <v>99.0</v>
      </c>
      <c r="AI63" s="360">
        <v>0.0</v>
      </c>
      <c r="AJ63" s="358">
        <f t="shared" si="19"/>
        <v>99</v>
      </c>
      <c r="AK63" s="454" t="str">
        <f t="shared" si="20"/>
        <v>10</v>
      </c>
      <c r="AL63" s="453">
        <f t="shared" si="21"/>
        <v>10</v>
      </c>
      <c r="AM63" s="366">
        <v>50.0</v>
      </c>
      <c r="AN63" s="360">
        <v>46.0</v>
      </c>
      <c r="AO63" s="358">
        <f t="shared" si="22"/>
        <v>96</v>
      </c>
      <c r="AP63" s="454" t="str">
        <f t="shared" si="23"/>
        <v>10</v>
      </c>
      <c r="AQ63" s="456">
        <f t="shared" si="24"/>
        <v>10</v>
      </c>
      <c r="AR63" s="457">
        <v>96.0</v>
      </c>
      <c r="AS63" s="449">
        <f t="shared" si="25"/>
        <v>192</v>
      </c>
      <c r="AT63" s="450">
        <f t="shared" si="26"/>
        <v>9.142857143</v>
      </c>
      <c r="AU63" s="449" t="str">
        <f t="shared" si="27"/>
        <v>#REF!</v>
      </c>
      <c r="AV63" s="449" t="str">
        <f t="shared" si="28"/>
        <v>#REF!</v>
      </c>
      <c r="AW63" s="449" t="str">
        <f t="shared" si="41"/>
        <v>FCD</v>
      </c>
    </row>
    <row r="64" ht="15.75" customHeight="1">
      <c r="A64" s="326">
        <v>60.0</v>
      </c>
      <c r="B64" s="451" t="s">
        <v>351</v>
      </c>
      <c r="C64" s="452" t="s">
        <v>352</v>
      </c>
      <c r="D64" s="366">
        <v>44.0</v>
      </c>
      <c r="E64" s="378">
        <v>28.0</v>
      </c>
      <c r="F64" s="358">
        <f t="shared" si="1"/>
        <v>72</v>
      </c>
      <c r="G64" s="347" t="str">
        <f t="shared" si="35"/>
        <v>8</v>
      </c>
      <c r="H64" s="453">
        <f t="shared" si="3"/>
        <v>32</v>
      </c>
      <c r="I64" s="366">
        <v>47.0</v>
      </c>
      <c r="J64" s="360">
        <v>28.0</v>
      </c>
      <c r="K64" s="358">
        <f t="shared" si="4"/>
        <v>75</v>
      </c>
      <c r="L64" s="454" t="str">
        <f t="shared" si="39"/>
        <v>8</v>
      </c>
      <c r="M64" s="453">
        <f t="shared" si="6"/>
        <v>32</v>
      </c>
      <c r="N64" s="366">
        <v>46.0</v>
      </c>
      <c r="O64" s="360">
        <v>24.0</v>
      </c>
      <c r="P64" s="358">
        <f t="shared" si="7"/>
        <v>70</v>
      </c>
      <c r="Q64" s="454" t="str">
        <f t="shared" si="31"/>
        <v>8</v>
      </c>
      <c r="R64" s="453">
        <f t="shared" si="9"/>
        <v>32</v>
      </c>
      <c r="S64" s="366">
        <v>45.0</v>
      </c>
      <c r="T64" s="360">
        <v>33.0</v>
      </c>
      <c r="U64" s="358">
        <f t="shared" si="10"/>
        <v>78</v>
      </c>
      <c r="V64" s="454" t="str">
        <f t="shared" si="32"/>
        <v>8</v>
      </c>
      <c r="W64" s="348">
        <f t="shared" si="12"/>
        <v>24</v>
      </c>
      <c r="X64" s="455">
        <v>46.0</v>
      </c>
      <c r="Y64" s="360">
        <v>36.0</v>
      </c>
      <c r="Z64" s="358">
        <f t="shared" si="13"/>
        <v>82</v>
      </c>
      <c r="AA64" s="454" t="str">
        <f t="shared" si="37"/>
        <v>9</v>
      </c>
      <c r="AB64" s="453">
        <f t="shared" si="15"/>
        <v>9</v>
      </c>
      <c r="AC64" s="366">
        <v>43.0</v>
      </c>
      <c r="AD64" s="360">
        <v>31.0</v>
      </c>
      <c r="AE64" s="358">
        <f t="shared" si="16"/>
        <v>74</v>
      </c>
      <c r="AF64" s="454" t="str">
        <f t="shared" si="40"/>
        <v>8</v>
      </c>
      <c r="AG64" s="453">
        <f t="shared" si="18"/>
        <v>24</v>
      </c>
      <c r="AH64" s="366">
        <v>99.0</v>
      </c>
      <c r="AI64" s="360">
        <v>0.0</v>
      </c>
      <c r="AJ64" s="358">
        <f t="shared" si="19"/>
        <v>99</v>
      </c>
      <c r="AK64" s="454" t="str">
        <f t="shared" si="20"/>
        <v>10</v>
      </c>
      <c r="AL64" s="453">
        <f t="shared" si="21"/>
        <v>10</v>
      </c>
      <c r="AM64" s="366">
        <v>50.0</v>
      </c>
      <c r="AN64" s="360">
        <v>46.0</v>
      </c>
      <c r="AO64" s="358">
        <f t="shared" si="22"/>
        <v>96</v>
      </c>
      <c r="AP64" s="454" t="str">
        <f t="shared" si="23"/>
        <v>10</v>
      </c>
      <c r="AQ64" s="456">
        <f t="shared" si="24"/>
        <v>10</v>
      </c>
      <c r="AR64" s="457">
        <v>96.0</v>
      </c>
      <c r="AS64" s="449">
        <f t="shared" si="25"/>
        <v>173</v>
      </c>
      <c r="AT64" s="450">
        <f t="shared" si="26"/>
        <v>8.238095238</v>
      </c>
      <c r="AU64" s="449" t="str">
        <f t="shared" si="27"/>
        <v>#REF!</v>
      </c>
      <c r="AV64" s="449" t="str">
        <f t="shared" si="28"/>
        <v>#REF!</v>
      </c>
      <c r="AW64" s="449" t="str">
        <f t="shared" si="41"/>
        <v>FCD</v>
      </c>
    </row>
    <row r="65" ht="15.75" customHeight="1">
      <c r="A65" s="326">
        <v>61.0</v>
      </c>
      <c r="B65" s="451" t="s">
        <v>353</v>
      </c>
      <c r="C65" s="452" t="s">
        <v>354</v>
      </c>
      <c r="D65" s="366">
        <v>45.0</v>
      </c>
      <c r="E65" s="360">
        <v>43.0</v>
      </c>
      <c r="F65" s="358">
        <f t="shared" si="1"/>
        <v>88</v>
      </c>
      <c r="G65" s="347" t="str">
        <f t="shared" si="35"/>
        <v>9</v>
      </c>
      <c r="H65" s="453">
        <f t="shared" si="3"/>
        <v>36</v>
      </c>
      <c r="I65" s="366">
        <v>48.0</v>
      </c>
      <c r="J65" s="360">
        <v>32.0</v>
      </c>
      <c r="K65" s="358">
        <f t="shared" si="4"/>
        <v>80</v>
      </c>
      <c r="L65" s="454" t="str">
        <f t="shared" si="39"/>
        <v>9</v>
      </c>
      <c r="M65" s="453">
        <f t="shared" si="6"/>
        <v>36</v>
      </c>
      <c r="N65" s="366">
        <v>44.0</v>
      </c>
      <c r="O65" s="360">
        <v>32.0</v>
      </c>
      <c r="P65" s="358">
        <f t="shared" si="7"/>
        <v>76</v>
      </c>
      <c r="Q65" s="454" t="str">
        <f t="shared" si="31"/>
        <v>8</v>
      </c>
      <c r="R65" s="453">
        <f t="shared" si="9"/>
        <v>32</v>
      </c>
      <c r="S65" s="366">
        <v>46.0</v>
      </c>
      <c r="T65" s="360">
        <v>25.0</v>
      </c>
      <c r="U65" s="358">
        <f t="shared" si="10"/>
        <v>71</v>
      </c>
      <c r="V65" s="454" t="str">
        <f t="shared" si="32"/>
        <v>8</v>
      </c>
      <c r="W65" s="348">
        <f t="shared" si="12"/>
        <v>24</v>
      </c>
      <c r="X65" s="455">
        <v>46.0</v>
      </c>
      <c r="Y65" s="360">
        <v>36.0</v>
      </c>
      <c r="Z65" s="358">
        <f t="shared" si="13"/>
        <v>82</v>
      </c>
      <c r="AA65" s="454" t="str">
        <f t="shared" si="37"/>
        <v>9</v>
      </c>
      <c r="AB65" s="453">
        <f t="shared" si="15"/>
        <v>9</v>
      </c>
      <c r="AC65" s="366">
        <v>50.0</v>
      </c>
      <c r="AD65" s="360">
        <v>48.0</v>
      </c>
      <c r="AE65" s="358">
        <f t="shared" si="16"/>
        <v>98</v>
      </c>
      <c r="AF65" s="454" t="str">
        <f t="shared" si="40"/>
        <v>10</v>
      </c>
      <c r="AG65" s="453">
        <f t="shared" si="18"/>
        <v>30</v>
      </c>
      <c r="AH65" s="366">
        <v>99.0</v>
      </c>
      <c r="AI65" s="360">
        <v>0.0</v>
      </c>
      <c r="AJ65" s="358">
        <f t="shared" si="19"/>
        <v>99</v>
      </c>
      <c r="AK65" s="454" t="str">
        <f t="shared" si="20"/>
        <v>10</v>
      </c>
      <c r="AL65" s="453">
        <f t="shared" si="21"/>
        <v>10</v>
      </c>
      <c r="AM65" s="366">
        <v>44.0</v>
      </c>
      <c r="AN65" s="360">
        <v>26.0</v>
      </c>
      <c r="AO65" s="358">
        <f t="shared" si="22"/>
        <v>70</v>
      </c>
      <c r="AP65" s="454" t="str">
        <f t="shared" si="23"/>
        <v>8</v>
      </c>
      <c r="AQ65" s="456">
        <f t="shared" si="24"/>
        <v>8</v>
      </c>
      <c r="AR65" s="457">
        <v>96.0</v>
      </c>
      <c r="AS65" s="449">
        <f t="shared" si="25"/>
        <v>185</v>
      </c>
      <c r="AT65" s="450">
        <f t="shared" si="26"/>
        <v>8.80952381</v>
      </c>
      <c r="AU65" s="449" t="str">
        <f t="shared" si="27"/>
        <v>#REF!</v>
      </c>
      <c r="AV65" s="449" t="str">
        <f t="shared" si="28"/>
        <v>#REF!</v>
      </c>
      <c r="AW65" s="449" t="str">
        <f t="shared" si="41"/>
        <v>FCD</v>
      </c>
    </row>
    <row r="66" ht="15.75" customHeight="1">
      <c r="A66" s="326">
        <v>62.0</v>
      </c>
      <c r="B66" s="451" t="s">
        <v>145</v>
      </c>
      <c r="C66" s="452" t="s">
        <v>146</v>
      </c>
      <c r="D66" s="366">
        <v>50.0</v>
      </c>
      <c r="E66" s="360">
        <v>47.0</v>
      </c>
      <c r="F66" s="358">
        <f t="shared" si="1"/>
        <v>97</v>
      </c>
      <c r="G66" s="347" t="str">
        <f t="shared" si="35"/>
        <v>10</v>
      </c>
      <c r="H66" s="453">
        <f t="shared" si="3"/>
        <v>40</v>
      </c>
      <c r="I66" s="366">
        <v>49.0</v>
      </c>
      <c r="J66" s="360">
        <v>24.0</v>
      </c>
      <c r="K66" s="358">
        <f t="shared" si="4"/>
        <v>73</v>
      </c>
      <c r="L66" s="454" t="str">
        <f t="shared" si="39"/>
        <v>8</v>
      </c>
      <c r="M66" s="453">
        <f t="shared" si="6"/>
        <v>32</v>
      </c>
      <c r="N66" s="366">
        <v>46.0</v>
      </c>
      <c r="O66" s="360">
        <v>30.0</v>
      </c>
      <c r="P66" s="358">
        <f t="shared" si="7"/>
        <v>76</v>
      </c>
      <c r="Q66" s="454" t="str">
        <f t="shared" si="31"/>
        <v>8</v>
      </c>
      <c r="R66" s="453">
        <f t="shared" si="9"/>
        <v>32</v>
      </c>
      <c r="S66" s="366">
        <v>45.0</v>
      </c>
      <c r="T66" s="360">
        <v>35.0</v>
      </c>
      <c r="U66" s="358">
        <f t="shared" si="10"/>
        <v>80</v>
      </c>
      <c r="V66" s="454" t="str">
        <f t="shared" si="32"/>
        <v>9</v>
      </c>
      <c r="W66" s="348">
        <f t="shared" si="12"/>
        <v>27</v>
      </c>
      <c r="X66" s="455">
        <v>46.0</v>
      </c>
      <c r="Y66" s="360">
        <v>45.0</v>
      </c>
      <c r="Z66" s="358">
        <f t="shared" si="13"/>
        <v>91</v>
      </c>
      <c r="AA66" s="454" t="str">
        <f t="shared" si="37"/>
        <v>10</v>
      </c>
      <c r="AB66" s="453">
        <f t="shared" si="15"/>
        <v>10</v>
      </c>
      <c r="AC66" s="366">
        <v>47.0</v>
      </c>
      <c r="AD66" s="360">
        <v>38.0</v>
      </c>
      <c r="AE66" s="358">
        <f t="shared" si="16"/>
        <v>85</v>
      </c>
      <c r="AF66" s="454" t="str">
        <f t="shared" si="40"/>
        <v>9</v>
      </c>
      <c r="AG66" s="453">
        <f t="shared" si="18"/>
        <v>27</v>
      </c>
      <c r="AH66" s="366">
        <v>100.0</v>
      </c>
      <c r="AI66" s="360">
        <v>0.0</v>
      </c>
      <c r="AJ66" s="358">
        <f t="shared" si="19"/>
        <v>100</v>
      </c>
      <c r="AK66" s="454" t="str">
        <f t="shared" si="20"/>
        <v>10</v>
      </c>
      <c r="AL66" s="453">
        <f t="shared" si="21"/>
        <v>10</v>
      </c>
      <c r="AM66" s="366">
        <v>49.0</v>
      </c>
      <c r="AN66" s="360">
        <v>46.0</v>
      </c>
      <c r="AO66" s="358">
        <f t="shared" si="22"/>
        <v>95</v>
      </c>
      <c r="AP66" s="454" t="str">
        <f t="shared" si="23"/>
        <v>10</v>
      </c>
      <c r="AQ66" s="456">
        <f t="shared" si="24"/>
        <v>10</v>
      </c>
      <c r="AR66" s="457">
        <v>98.0</v>
      </c>
      <c r="AS66" s="449">
        <f t="shared" si="25"/>
        <v>188</v>
      </c>
      <c r="AT66" s="450">
        <f t="shared" si="26"/>
        <v>8.952380952</v>
      </c>
      <c r="AU66" s="449" t="str">
        <f t="shared" si="27"/>
        <v>#REF!</v>
      </c>
      <c r="AV66" s="449" t="str">
        <f t="shared" si="28"/>
        <v>#REF!</v>
      </c>
      <c r="AW66" s="449" t="str">
        <f t="shared" si="41"/>
        <v>FCD</v>
      </c>
    </row>
    <row r="67" ht="15.75" customHeight="1">
      <c r="A67" s="326">
        <v>63.0</v>
      </c>
      <c r="B67" s="451" t="s">
        <v>355</v>
      </c>
      <c r="C67" s="452" t="s">
        <v>356</v>
      </c>
      <c r="D67" s="478">
        <v>46.0</v>
      </c>
      <c r="E67" s="479">
        <v>27.0</v>
      </c>
      <c r="F67" s="480">
        <f t="shared" si="1"/>
        <v>73</v>
      </c>
      <c r="G67" s="481" t="str">
        <f t="shared" si="35"/>
        <v>8</v>
      </c>
      <c r="H67" s="482">
        <f t="shared" si="3"/>
        <v>32</v>
      </c>
      <c r="I67" s="478">
        <v>48.0</v>
      </c>
      <c r="J67" s="479">
        <v>18.0</v>
      </c>
      <c r="K67" s="480">
        <f t="shared" si="4"/>
        <v>66</v>
      </c>
      <c r="L67" s="483" t="str">
        <f t="shared" si="39"/>
        <v>7</v>
      </c>
      <c r="M67" s="482">
        <f t="shared" si="6"/>
        <v>28</v>
      </c>
      <c r="N67" s="478">
        <v>46.0</v>
      </c>
      <c r="O67" s="479">
        <v>22.0</v>
      </c>
      <c r="P67" s="480">
        <f t="shared" si="7"/>
        <v>68</v>
      </c>
      <c r="Q67" s="483" t="str">
        <f t="shared" si="31"/>
        <v>7</v>
      </c>
      <c r="R67" s="482">
        <f t="shared" si="9"/>
        <v>28</v>
      </c>
      <c r="S67" s="478">
        <v>47.0</v>
      </c>
      <c r="T67" s="479">
        <v>29.0</v>
      </c>
      <c r="U67" s="480">
        <f t="shared" si="10"/>
        <v>76</v>
      </c>
      <c r="V67" s="483" t="str">
        <f t="shared" si="32"/>
        <v>8</v>
      </c>
      <c r="W67" s="484">
        <f t="shared" si="12"/>
        <v>24</v>
      </c>
      <c r="X67" s="485">
        <v>41.0</v>
      </c>
      <c r="Y67" s="479">
        <v>43.0</v>
      </c>
      <c r="Z67" s="480">
        <f t="shared" si="13"/>
        <v>84</v>
      </c>
      <c r="AA67" s="483" t="str">
        <f t="shared" si="37"/>
        <v>9</v>
      </c>
      <c r="AB67" s="482">
        <f t="shared" si="15"/>
        <v>9</v>
      </c>
      <c r="AC67" s="478">
        <v>50.0</v>
      </c>
      <c r="AD67" s="479">
        <v>24.0</v>
      </c>
      <c r="AE67" s="480">
        <f t="shared" si="16"/>
        <v>74</v>
      </c>
      <c r="AF67" s="483" t="str">
        <f t="shared" si="40"/>
        <v>8</v>
      </c>
      <c r="AG67" s="482">
        <f t="shared" si="18"/>
        <v>24</v>
      </c>
      <c r="AH67" s="478">
        <v>90.0</v>
      </c>
      <c r="AI67" s="479">
        <v>0.0</v>
      </c>
      <c r="AJ67" s="480">
        <f t="shared" si="19"/>
        <v>90</v>
      </c>
      <c r="AK67" s="483" t="str">
        <f t="shared" si="20"/>
        <v>10</v>
      </c>
      <c r="AL67" s="482">
        <f t="shared" si="21"/>
        <v>10</v>
      </c>
      <c r="AM67" s="478">
        <v>49.0</v>
      </c>
      <c r="AN67" s="479">
        <v>45.0</v>
      </c>
      <c r="AO67" s="480">
        <f t="shared" si="22"/>
        <v>94</v>
      </c>
      <c r="AP67" s="483" t="str">
        <f t="shared" si="23"/>
        <v>10</v>
      </c>
      <c r="AQ67" s="486">
        <f t="shared" si="24"/>
        <v>10</v>
      </c>
      <c r="AR67" s="487">
        <v>86.0</v>
      </c>
      <c r="AS67" s="449">
        <f t="shared" si="25"/>
        <v>165</v>
      </c>
      <c r="AT67" s="450">
        <f t="shared" si="26"/>
        <v>7.857142857</v>
      </c>
      <c r="AU67" s="449" t="str">
        <f t="shared" si="27"/>
        <v>#REF!</v>
      </c>
      <c r="AV67" s="449" t="str">
        <f t="shared" si="28"/>
        <v>#REF!</v>
      </c>
      <c r="AW67" s="449" t="str">
        <f t="shared" si="41"/>
        <v>FCD</v>
      </c>
    </row>
    <row r="68" ht="15.75" customHeight="1">
      <c r="A68" s="326">
        <v>64.0</v>
      </c>
      <c r="B68" s="488" t="s">
        <v>509</v>
      </c>
      <c r="C68" s="413" t="s">
        <v>510</v>
      </c>
      <c r="D68" s="416">
        <v>31.0</v>
      </c>
      <c r="E68" s="416">
        <v>18.0</v>
      </c>
      <c r="F68" s="480">
        <f t="shared" si="1"/>
        <v>49</v>
      </c>
      <c r="G68" s="481" t="str">
        <f t="shared" si="35"/>
        <v>4</v>
      </c>
      <c r="H68" s="482">
        <f t="shared" si="3"/>
        <v>16</v>
      </c>
      <c r="I68" s="489">
        <v>42.0</v>
      </c>
      <c r="J68" s="490">
        <v>25.0</v>
      </c>
      <c r="K68" s="480">
        <f t="shared" si="4"/>
        <v>67</v>
      </c>
      <c r="L68" s="483" t="str">
        <f t="shared" si="39"/>
        <v>7</v>
      </c>
      <c r="M68" s="482">
        <f t="shared" si="6"/>
        <v>28</v>
      </c>
      <c r="N68" s="489">
        <v>40.0</v>
      </c>
      <c r="O68" s="490">
        <v>25.0</v>
      </c>
      <c r="P68" s="480">
        <f t="shared" si="7"/>
        <v>65</v>
      </c>
      <c r="Q68" s="483" t="str">
        <f t="shared" si="31"/>
        <v>7</v>
      </c>
      <c r="R68" s="482">
        <f t="shared" si="9"/>
        <v>28</v>
      </c>
      <c r="S68" s="489">
        <v>37.0</v>
      </c>
      <c r="T68" s="490">
        <v>18.0</v>
      </c>
      <c r="U68" s="480">
        <f t="shared" si="10"/>
        <v>55</v>
      </c>
      <c r="V68" s="483" t="str">
        <f t="shared" si="32"/>
        <v>6</v>
      </c>
      <c r="W68" s="484">
        <f t="shared" si="12"/>
        <v>18</v>
      </c>
      <c r="X68" s="491">
        <v>36.0</v>
      </c>
      <c r="Y68" s="490">
        <v>21.0</v>
      </c>
      <c r="Z68" s="480">
        <f t="shared" si="13"/>
        <v>57</v>
      </c>
      <c r="AA68" s="483" t="str">
        <f t="shared" si="37"/>
        <v>6</v>
      </c>
      <c r="AB68" s="482">
        <f t="shared" si="15"/>
        <v>6</v>
      </c>
      <c r="AC68" s="489">
        <v>41.0</v>
      </c>
      <c r="AD68" s="490">
        <v>18.0</v>
      </c>
      <c r="AE68" s="480">
        <f t="shared" si="16"/>
        <v>59</v>
      </c>
      <c r="AF68" s="483" t="str">
        <f t="shared" si="40"/>
        <v>6</v>
      </c>
      <c r="AG68" s="482">
        <f t="shared" si="18"/>
        <v>18</v>
      </c>
      <c r="AH68" s="489">
        <v>97.0</v>
      </c>
      <c r="AI68" s="479">
        <v>0.0</v>
      </c>
      <c r="AJ68" s="480">
        <f t="shared" si="19"/>
        <v>97</v>
      </c>
      <c r="AK68" s="483" t="str">
        <f t="shared" si="20"/>
        <v>10</v>
      </c>
      <c r="AL68" s="482">
        <f t="shared" si="21"/>
        <v>10</v>
      </c>
      <c r="AM68" s="489">
        <v>43.0</v>
      </c>
      <c r="AN68" s="490">
        <v>46.0</v>
      </c>
      <c r="AO68" s="480">
        <f t="shared" si="22"/>
        <v>89</v>
      </c>
      <c r="AP68" s="483" t="str">
        <f t="shared" si="23"/>
        <v>9</v>
      </c>
      <c r="AQ68" s="486">
        <f t="shared" si="24"/>
        <v>9</v>
      </c>
      <c r="AR68" s="492">
        <v>88.0</v>
      </c>
      <c r="AS68" s="449">
        <f t="shared" si="25"/>
        <v>133</v>
      </c>
      <c r="AT68" s="450">
        <f t="shared" si="26"/>
        <v>6.333333333</v>
      </c>
      <c r="AU68" s="449" t="str">
        <f t="shared" si="27"/>
        <v>#REF!</v>
      </c>
      <c r="AV68" s="449" t="str">
        <f t="shared" si="28"/>
        <v>#REF!</v>
      </c>
      <c r="AW68" s="449" t="str">
        <f t="shared" si="41"/>
        <v>FC</v>
      </c>
    </row>
    <row r="69" ht="15.75" customHeight="1">
      <c r="A69" s="326">
        <v>65.0</v>
      </c>
      <c r="B69" s="488" t="s">
        <v>511</v>
      </c>
      <c r="C69" s="493" t="s">
        <v>512</v>
      </c>
      <c r="D69" s="356">
        <v>33.0</v>
      </c>
      <c r="E69" s="398">
        <v>18.0</v>
      </c>
      <c r="F69" s="358">
        <f t="shared" si="1"/>
        <v>51</v>
      </c>
      <c r="G69" s="347" t="str">
        <f t="shared" si="35"/>
        <v>5</v>
      </c>
      <c r="H69" s="494">
        <f t="shared" si="3"/>
        <v>20</v>
      </c>
      <c r="I69" s="356">
        <v>39.0</v>
      </c>
      <c r="J69" s="399">
        <v>19.0</v>
      </c>
      <c r="K69" s="358">
        <f t="shared" si="4"/>
        <v>58</v>
      </c>
      <c r="L69" s="347" t="str">
        <f t="shared" si="39"/>
        <v>6</v>
      </c>
      <c r="M69" s="494">
        <f t="shared" si="6"/>
        <v>24</v>
      </c>
      <c r="N69" s="400">
        <v>32.0</v>
      </c>
      <c r="O69" s="401">
        <v>22.0</v>
      </c>
      <c r="P69" s="358">
        <f t="shared" si="7"/>
        <v>54</v>
      </c>
      <c r="Q69" s="347" t="str">
        <f t="shared" si="31"/>
        <v>5</v>
      </c>
      <c r="R69" s="453">
        <f t="shared" si="9"/>
        <v>20</v>
      </c>
      <c r="S69" s="402">
        <v>30.0</v>
      </c>
      <c r="T69" s="401">
        <v>18.0</v>
      </c>
      <c r="U69" s="358">
        <f t="shared" si="10"/>
        <v>48</v>
      </c>
      <c r="V69" s="347" t="str">
        <f t="shared" si="32"/>
        <v>4</v>
      </c>
      <c r="W69" s="453">
        <f t="shared" si="12"/>
        <v>12</v>
      </c>
      <c r="X69" s="402">
        <v>27.0</v>
      </c>
      <c r="Y69" s="401">
        <v>21.0</v>
      </c>
      <c r="Z69" s="358">
        <f t="shared" si="13"/>
        <v>48</v>
      </c>
      <c r="AA69" s="347" t="str">
        <f t="shared" si="37"/>
        <v>4</v>
      </c>
      <c r="AB69" s="453">
        <f t="shared" si="15"/>
        <v>4</v>
      </c>
      <c r="AC69" s="402">
        <v>35.0</v>
      </c>
      <c r="AD69" s="401">
        <v>22.0</v>
      </c>
      <c r="AE69" s="358">
        <f t="shared" si="16"/>
        <v>57</v>
      </c>
      <c r="AF69" s="347" t="str">
        <f t="shared" si="40"/>
        <v>6</v>
      </c>
      <c r="AG69" s="453">
        <f t="shared" si="18"/>
        <v>18</v>
      </c>
      <c r="AH69" s="402">
        <v>80.0</v>
      </c>
      <c r="AI69" s="401">
        <v>0.0</v>
      </c>
      <c r="AJ69" s="358">
        <f t="shared" si="19"/>
        <v>80</v>
      </c>
      <c r="AK69" s="347" t="str">
        <f t="shared" si="20"/>
        <v>9</v>
      </c>
      <c r="AL69" s="453">
        <f t="shared" si="21"/>
        <v>9</v>
      </c>
      <c r="AM69" s="402">
        <v>46.0</v>
      </c>
      <c r="AN69" s="401">
        <v>46.0</v>
      </c>
      <c r="AO69" s="358">
        <f t="shared" si="22"/>
        <v>92</v>
      </c>
      <c r="AP69" s="347" t="str">
        <f t="shared" si="23"/>
        <v>10</v>
      </c>
      <c r="AQ69" s="495">
        <f t="shared" si="24"/>
        <v>10</v>
      </c>
      <c r="AR69" s="496">
        <v>88.0</v>
      </c>
      <c r="AS69" s="449">
        <f t="shared" si="25"/>
        <v>117</v>
      </c>
      <c r="AT69" s="450">
        <f t="shared" si="26"/>
        <v>5.571428571</v>
      </c>
      <c r="AU69" s="449" t="str">
        <f t="shared" si="27"/>
        <v>#REF!</v>
      </c>
      <c r="AV69" s="449" t="str">
        <f t="shared" si="28"/>
        <v>#REF!</v>
      </c>
      <c r="AW69" s="449" t="str">
        <f t="shared" si="41"/>
        <v>SC</v>
      </c>
    </row>
    <row r="70" ht="15.75" customHeight="1">
      <c r="A70" s="326">
        <v>66.0</v>
      </c>
      <c r="B70" s="488" t="s">
        <v>513</v>
      </c>
      <c r="C70" s="497" t="s">
        <v>514</v>
      </c>
      <c r="D70" s="417">
        <v>42.0</v>
      </c>
      <c r="E70" s="417">
        <v>35.0</v>
      </c>
      <c r="F70" s="480">
        <f t="shared" si="1"/>
        <v>77</v>
      </c>
      <c r="G70" s="481" t="str">
        <f t="shared" si="35"/>
        <v>8</v>
      </c>
      <c r="H70" s="482">
        <f t="shared" si="3"/>
        <v>32</v>
      </c>
      <c r="I70" s="498">
        <v>45.0</v>
      </c>
      <c r="J70" s="499">
        <v>25.0</v>
      </c>
      <c r="K70" s="480">
        <f t="shared" si="4"/>
        <v>70</v>
      </c>
      <c r="L70" s="481" t="str">
        <f t="shared" si="39"/>
        <v>8</v>
      </c>
      <c r="M70" s="482">
        <f t="shared" si="6"/>
        <v>32</v>
      </c>
      <c r="N70" s="498">
        <v>39.0</v>
      </c>
      <c r="O70" s="499">
        <v>38.0</v>
      </c>
      <c r="P70" s="480">
        <f t="shared" si="7"/>
        <v>77</v>
      </c>
      <c r="Q70" s="481" t="str">
        <f t="shared" si="31"/>
        <v>8</v>
      </c>
      <c r="R70" s="482">
        <f t="shared" si="9"/>
        <v>32</v>
      </c>
      <c r="S70" s="498">
        <v>44.0</v>
      </c>
      <c r="T70" s="499">
        <v>22.0</v>
      </c>
      <c r="U70" s="480">
        <f t="shared" si="10"/>
        <v>66</v>
      </c>
      <c r="V70" s="481" t="str">
        <f t="shared" si="32"/>
        <v>7</v>
      </c>
      <c r="W70" s="484">
        <f t="shared" si="12"/>
        <v>21</v>
      </c>
      <c r="X70" s="500">
        <v>40.0</v>
      </c>
      <c r="Y70" s="499">
        <v>35.0</v>
      </c>
      <c r="Z70" s="480">
        <f t="shared" si="13"/>
        <v>75</v>
      </c>
      <c r="AA70" s="481" t="str">
        <f t="shared" si="37"/>
        <v>8</v>
      </c>
      <c r="AB70" s="482">
        <f t="shared" si="15"/>
        <v>8</v>
      </c>
      <c r="AC70" s="498">
        <v>44.0</v>
      </c>
      <c r="AD70" s="499">
        <v>40.0</v>
      </c>
      <c r="AE70" s="480">
        <f t="shared" si="16"/>
        <v>84</v>
      </c>
      <c r="AF70" s="481" t="str">
        <f t="shared" si="40"/>
        <v>9</v>
      </c>
      <c r="AG70" s="482">
        <f t="shared" si="18"/>
        <v>27</v>
      </c>
      <c r="AH70" s="498">
        <v>98.0</v>
      </c>
      <c r="AI70" s="501">
        <v>0.0</v>
      </c>
      <c r="AJ70" s="480">
        <f t="shared" si="19"/>
        <v>98</v>
      </c>
      <c r="AK70" s="481" t="str">
        <f t="shared" si="20"/>
        <v>10</v>
      </c>
      <c r="AL70" s="482">
        <f t="shared" si="21"/>
        <v>10</v>
      </c>
      <c r="AM70" s="502">
        <v>49.0</v>
      </c>
      <c r="AN70" s="499">
        <v>49.0</v>
      </c>
      <c r="AO70" s="480">
        <f t="shared" si="22"/>
        <v>98</v>
      </c>
      <c r="AP70" s="481" t="str">
        <f t="shared" si="23"/>
        <v>10</v>
      </c>
      <c r="AQ70" s="486">
        <f t="shared" si="24"/>
        <v>10</v>
      </c>
      <c r="AR70" s="503">
        <v>94.0</v>
      </c>
      <c r="AS70" s="449">
        <f t="shared" si="25"/>
        <v>172</v>
      </c>
      <c r="AT70" s="450">
        <f t="shared" si="26"/>
        <v>8.19047619</v>
      </c>
      <c r="AU70" s="449" t="str">
        <f t="shared" si="27"/>
        <v>#REF!</v>
      </c>
      <c r="AV70" s="449" t="str">
        <f t="shared" si="28"/>
        <v>#REF!</v>
      </c>
      <c r="AW70" s="449" t="str">
        <f t="shared" si="41"/>
        <v>FCD</v>
      </c>
    </row>
    <row r="71" ht="15.75" customHeight="1">
      <c r="A71" s="326">
        <v>67.0</v>
      </c>
      <c r="B71" s="488" t="s">
        <v>515</v>
      </c>
      <c r="C71" s="504" t="s">
        <v>516</v>
      </c>
      <c r="D71" s="417">
        <v>33.0</v>
      </c>
      <c r="E71" s="417">
        <v>20.0</v>
      </c>
      <c r="F71" s="480">
        <f t="shared" si="1"/>
        <v>53</v>
      </c>
      <c r="G71" s="481" t="str">
        <f t="shared" si="35"/>
        <v>5</v>
      </c>
      <c r="H71" s="482">
        <f t="shared" si="3"/>
        <v>20</v>
      </c>
      <c r="I71" s="498">
        <v>38.0</v>
      </c>
      <c r="J71" s="499">
        <v>28.0</v>
      </c>
      <c r="K71" s="480">
        <f t="shared" si="4"/>
        <v>66</v>
      </c>
      <c r="L71" s="481" t="str">
        <f t="shared" si="39"/>
        <v>7</v>
      </c>
      <c r="M71" s="482">
        <f t="shared" si="6"/>
        <v>28</v>
      </c>
      <c r="N71" s="498">
        <v>38.0</v>
      </c>
      <c r="O71" s="499">
        <v>31.0</v>
      </c>
      <c r="P71" s="480">
        <f t="shared" si="7"/>
        <v>69</v>
      </c>
      <c r="Q71" s="481" t="str">
        <f t="shared" si="31"/>
        <v>7</v>
      </c>
      <c r="R71" s="482">
        <f t="shared" si="9"/>
        <v>28</v>
      </c>
      <c r="S71" s="498">
        <v>41.0</v>
      </c>
      <c r="T71" s="499">
        <v>22.0</v>
      </c>
      <c r="U71" s="480">
        <f t="shared" si="10"/>
        <v>63</v>
      </c>
      <c r="V71" s="481" t="str">
        <f t="shared" si="32"/>
        <v>7</v>
      </c>
      <c r="W71" s="484">
        <f t="shared" si="12"/>
        <v>21</v>
      </c>
      <c r="X71" s="500">
        <v>38.0</v>
      </c>
      <c r="Y71" s="499">
        <v>24.0</v>
      </c>
      <c r="Z71" s="480">
        <f t="shared" si="13"/>
        <v>62</v>
      </c>
      <c r="AA71" s="481" t="str">
        <f t="shared" si="37"/>
        <v>7</v>
      </c>
      <c r="AB71" s="482">
        <f t="shared" si="15"/>
        <v>7</v>
      </c>
      <c r="AC71" s="498">
        <v>46.0</v>
      </c>
      <c r="AD71" s="499">
        <v>39.0</v>
      </c>
      <c r="AE71" s="480">
        <f t="shared" si="16"/>
        <v>85</v>
      </c>
      <c r="AF71" s="481" t="str">
        <f t="shared" si="40"/>
        <v>9</v>
      </c>
      <c r="AG71" s="482">
        <f t="shared" si="18"/>
        <v>27</v>
      </c>
      <c r="AH71" s="498">
        <v>96.0</v>
      </c>
      <c r="AI71" s="501">
        <v>0.0</v>
      </c>
      <c r="AJ71" s="480">
        <f t="shared" si="19"/>
        <v>96</v>
      </c>
      <c r="AK71" s="481" t="str">
        <f t="shared" si="20"/>
        <v>10</v>
      </c>
      <c r="AL71" s="482">
        <f t="shared" si="21"/>
        <v>10</v>
      </c>
      <c r="AM71" s="502">
        <v>49.0</v>
      </c>
      <c r="AN71" s="499">
        <v>48.0</v>
      </c>
      <c r="AO71" s="480">
        <f t="shared" si="22"/>
        <v>97</v>
      </c>
      <c r="AP71" s="481" t="str">
        <f t="shared" si="23"/>
        <v>10</v>
      </c>
      <c r="AQ71" s="486">
        <f t="shared" si="24"/>
        <v>10</v>
      </c>
      <c r="AR71" s="503">
        <v>96.0</v>
      </c>
      <c r="AS71" s="449">
        <f t="shared" si="25"/>
        <v>151</v>
      </c>
      <c r="AT71" s="450">
        <f t="shared" si="26"/>
        <v>7.19047619</v>
      </c>
      <c r="AU71" s="449" t="str">
        <f t="shared" si="27"/>
        <v>#REF!</v>
      </c>
      <c r="AV71" s="449" t="str">
        <f t="shared" si="28"/>
        <v>#REF!</v>
      </c>
      <c r="AW71" s="449" t="str">
        <f t="shared" si="41"/>
        <v>FCD</v>
      </c>
    </row>
    <row r="72" ht="15.75" customHeight="1">
      <c r="A72" s="72"/>
      <c r="B72" s="72"/>
      <c r="C72" s="420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505"/>
      <c r="AU72" s="72"/>
      <c r="AV72" s="72"/>
      <c r="AW72" s="72"/>
    </row>
    <row r="73" ht="15.75" customHeight="1">
      <c r="A73" s="72"/>
      <c r="B73" s="506"/>
      <c r="C73" s="507" t="s">
        <v>517</v>
      </c>
      <c r="D73" s="508" t="s">
        <v>518</v>
      </c>
      <c r="E73" s="425"/>
      <c r="F73" s="425"/>
      <c r="G73" s="425"/>
      <c r="H73" s="426"/>
      <c r="I73" s="508" t="s">
        <v>519</v>
      </c>
      <c r="J73" s="425"/>
      <c r="K73" s="425"/>
      <c r="L73" s="425"/>
      <c r="M73" s="426"/>
      <c r="N73" s="508" t="s">
        <v>520</v>
      </c>
      <c r="O73" s="425"/>
      <c r="P73" s="425"/>
      <c r="Q73" s="425"/>
      <c r="R73" s="426"/>
      <c r="S73" s="508" t="s">
        <v>521</v>
      </c>
      <c r="T73" s="425"/>
      <c r="U73" s="425"/>
      <c r="V73" s="425"/>
      <c r="W73" s="426"/>
      <c r="X73" s="508" t="s">
        <v>521</v>
      </c>
      <c r="Y73" s="425"/>
      <c r="Z73" s="425"/>
      <c r="AA73" s="425"/>
      <c r="AB73" s="426"/>
      <c r="AC73" s="508" t="s">
        <v>522</v>
      </c>
      <c r="AD73" s="425"/>
      <c r="AE73" s="425"/>
      <c r="AF73" s="425"/>
      <c r="AG73" s="426"/>
      <c r="AH73" s="508" t="s">
        <v>523</v>
      </c>
      <c r="AI73" s="425"/>
      <c r="AJ73" s="425"/>
      <c r="AK73" s="425"/>
      <c r="AL73" s="426"/>
      <c r="AM73" s="508" t="s">
        <v>524</v>
      </c>
      <c r="AN73" s="425"/>
      <c r="AO73" s="425"/>
      <c r="AP73" s="425"/>
      <c r="AQ73" s="426"/>
      <c r="AR73" s="72"/>
      <c r="AS73" s="72"/>
      <c r="AT73" s="505"/>
      <c r="AU73" s="72"/>
      <c r="AV73" s="72"/>
      <c r="AW73" s="72"/>
    </row>
    <row r="74" ht="15.75" customHeight="1">
      <c r="A74" s="191"/>
      <c r="B74" s="78" t="s">
        <v>197</v>
      </c>
      <c r="C74" s="12"/>
      <c r="D74" s="428">
        <f>(D75/(D78-D77)*100)</f>
        <v>100</v>
      </c>
      <c r="E74" s="2"/>
      <c r="F74" s="2"/>
      <c r="G74" s="2"/>
      <c r="H74" s="12"/>
      <c r="I74" s="428">
        <f>(I75/(I78-I77)*100)</f>
        <v>98.50746269</v>
      </c>
      <c r="J74" s="2"/>
      <c r="K74" s="2"/>
      <c r="L74" s="2"/>
      <c r="M74" s="12"/>
      <c r="N74" s="428">
        <f>(N75/(N78-N77)*100)</f>
        <v>98.48484848</v>
      </c>
      <c r="O74" s="2"/>
      <c r="P74" s="2"/>
      <c r="Q74" s="2"/>
      <c r="R74" s="12"/>
      <c r="S74" s="428">
        <f>(S75/(S78-S77)*100)</f>
        <v>97.01492537</v>
      </c>
      <c r="T74" s="2"/>
      <c r="U74" s="2"/>
      <c r="V74" s="2"/>
      <c r="W74" s="12"/>
      <c r="X74" s="428">
        <f>(X75/(X78-X77)*100)</f>
        <v>97.01492537</v>
      </c>
      <c r="Y74" s="2"/>
      <c r="Z74" s="2"/>
      <c r="AA74" s="2"/>
      <c r="AB74" s="12"/>
      <c r="AC74" s="428">
        <f>(AC75/(AC78-AC77)*100)</f>
        <v>97.01492537</v>
      </c>
      <c r="AD74" s="2"/>
      <c r="AE74" s="2"/>
      <c r="AF74" s="2"/>
      <c r="AG74" s="12"/>
      <c r="AH74" s="428">
        <f>(AH75/(AH78-AH77)*100)</f>
        <v>100</v>
      </c>
      <c r="AI74" s="2"/>
      <c r="AJ74" s="2"/>
      <c r="AK74" s="2"/>
      <c r="AL74" s="12"/>
      <c r="AM74" s="428">
        <f>(AM75/(AM78-AM77)*100)</f>
        <v>100</v>
      </c>
      <c r="AN74" s="2"/>
      <c r="AO74" s="2"/>
      <c r="AP74" s="2"/>
      <c r="AQ74" s="12"/>
      <c r="AR74" s="72"/>
      <c r="AW74" s="72"/>
    </row>
    <row r="75" ht="15.75" customHeight="1">
      <c r="A75" s="191"/>
      <c r="B75" s="78" t="s">
        <v>198</v>
      </c>
      <c r="C75" s="12"/>
      <c r="D75" s="78">
        <f>countif(E5:E71,"&gt;=18")</f>
        <v>67</v>
      </c>
      <c r="E75" s="2"/>
      <c r="F75" s="2"/>
      <c r="G75" s="2"/>
      <c r="H75" s="12"/>
      <c r="I75" s="78">
        <f>countif(J5:J71,"&gt;=18")</f>
        <v>66</v>
      </c>
      <c r="J75" s="2"/>
      <c r="K75" s="2"/>
      <c r="L75" s="2"/>
      <c r="M75" s="12"/>
      <c r="N75" s="78">
        <f>countif(O5:O71,"&gt;=18")</f>
        <v>65</v>
      </c>
      <c r="O75" s="2"/>
      <c r="P75" s="2"/>
      <c r="Q75" s="2"/>
      <c r="R75" s="12"/>
      <c r="S75" s="78">
        <f>countif(T5:T71,"&gt;=18")</f>
        <v>65</v>
      </c>
      <c r="T75" s="2"/>
      <c r="U75" s="2"/>
      <c r="V75" s="2"/>
      <c r="W75" s="12"/>
      <c r="X75" s="78">
        <f>countif(Y5:Y71,"&gt;=18")</f>
        <v>65</v>
      </c>
      <c r="Y75" s="2"/>
      <c r="Z75" s="2"/>
      <c r="AA75" s="2"/>
      <c r="AB75" s="12"/>
      <c r="AC75" s="78">
        <f>countif(AD5:AD71,"&gt;=18")</f>
        <v>65</v>
      </c>
      <c r="AD75" s="2"/>
      <c r="AE75" s="2"/>
      <c r="AF75" s="2"/>
      <c r="AG75" s="12"/>
      <c r="AH75" s="78">
        <f>countif(AH5:AH71,"&gt;=18")</f>
        <v>67</v>
      </c>
      <c r="AI75" s="2"/>
      <c r="AJ75" s="2"/>
      <c r="AK75" s="2"/>
      <c r="AL75" s="12"/>
      <c r="AM75" s="78">
        <f>countif(AN5:AN71,"&gt;=18")</f>
        <v>67</v>
      </c>
      <c r="AN75" s="2"/>
      <c r="AO75" s="2"/>
      <c r="AP75" s="2"/>
      <c r="AQ75" s="12"/>
      <c r="AR75" s="72"/>
      <c r="AW75" s="72"/>
    </row>
    <row r="76" ht="15.75" customHeight="1">
      <c r="A76" s="191"/>
      <c r="B76" s="78" t="s">
        <v>199</v>
      </c>
      <c r="C76" s="12"/>
      <c r="D76" s="78">
        <f>countif(E5:E67,"&lt;18")</f>
        <v>0</v>
      </c>
      <c r="E76" s="2"/>
      <c r="F76" s="2"/>
      <c r="G76" s="2"/>
      <c r="H76" s="79"/>
      <c r="I76" s="78">
        <f>countif(J5:J67,"&lt;18")</f>
        <v>1</v>
      </c>
      <c r="J76" s="2"/>
      <c r="K76" s="2"/>
      <c r="L76" s="2"/>
      <c r="M76" s="79"/>
      <c r="N76" s="78">
        <f>countif(O5:O67,"&lt;18")</f>
        <v>1</v>
      </c>
      <c r="O76" s="2"/>
      <c r="P76" s="2"/>
      <c r="Q76" s="2"/>
      <c r="R76" s="79"/>
      <c r="S76" s="78">
        <f>countif(T5:T67,"&lt;18")</f>
        <v>2</v>
      </c>
      <c r="T76" s="2"/>
      <c r="U76" s="2"/>
      <c r="V76" s="2"/>
      <c r="W76" s="79"/>
      <c r="X76" s="78">
        <f>countif(Y5:Y67,"&lt;18")</f>
        <v>2</v>
      </c>
      <c r="Y76" s="2"/>
      <c r="Z76" s="2"/>
      <c r="AA76" s="2"/>
      <c r="AB76" s="79"/>
      <c r="AC76" s="78">
        <f>countif(AD5:AD67,"&lt;18")</f>
        <v>2</v>
      </c>
      <c r="AD76" s="2"/>
      <c r="AE76" s="2"/>
      <c r="AF76" s="2"/>
      <c r="AG76" s="79"/>
      <c r="AH76" s="78">
        <f>countif(AJ5:AJ67,"&lt;18")</f>
        <v>0</v>
      </c>
      <c r="AI76" s="2"/>
      <c r="AJ76" s="2"/>
      <c r="AK76" s="2"/>
      <c r="AL76" s="79"/>
      <c r="AM76" s="78">
        <f>countif(AN5:AN67,"&lt;18")</f>
        <v>0</v>
      </c>
      <c r="AN76" s="2"/>
      <c r="AO76" s="2"/>
      <c r="AP76" s="2"/>
      <c r="AQ76" s="79"/>
      <c r="AR76" s="72"/>
      <c r="AS76" s="72"/>
      <c r="AT76" s="505"/>
      <c r="AU76" s="72"/>
      <c r="AV76" s="72"/>
      <c r="AW76" s="72"/>
    </row>
    <row r="77" ht="15.75" customHeight="1">
      <c r="A77" s="191"/>
      <c r="B77" s="89" t="s">
        <v>200</v>
      </c>
      <c r="C77" s="12"/>
      <c r="D77" s="83">
        <f>COUNTIF(E5:E67,"AB")</f>
        <v>0</v>
      </c>
      <c r="E77" s="2"/>
      <c r="F77" s="2"/>
      <c r="G77" s="2"/>
      <c r="H77" s="12"/>
      <c r="I77" s="83">
        <f>COUNTIF(J5:J67,"AB")</f>
        <v>0</v>
      </c>
      <c r="J77" s="2"/>
      <c r="K77" s="2"/>
      <c r="L77" s="2"/>
      <c r="M77" s="12"/>
      <c r="N77" s="83">
        <f>COUNTIF(O5:O67,"AB")</f>
        <v>0</v>
      </c>
      <c r="O77" s="2"/>
      <c r="P77" s="2"/>
      <c r="Q77" s="2"/>
      <c r="R77" s="12"/>
      <c r="S77" s="83">
        <f>COUNTIF(T5:T67,"AB")</f>
        <v>0</v>
      </c>
      <c r="T77" s="2"/>
      <c r="U77" s="2"/>
      <c r="V77" s="2"/>
      <c r="W77" s="12"/>
      <c r="X77" s="83">
        <f>COUNTIF(Y5:Y67,"AB")</f>
        <v>0</v>
      </c>
      <c r="Y77" s="2"/>
      <c r="Z77" s="2"/>
      <c r="AA77" s="2"/>
      <c r="AB77" s="12"/>
      <c r="AC77" s="83">
        <f>COUNTIF(AD5:AD67,"AB")</f>
        <v>0</v>
      </c>
      <c r="AD77" s="2"/>
      <c r="AE77" s="2"/>
      <c r="AF77" s="2"/>
      <c r="AG77" s="12"/>
      <c r="AH77" s="83">
        <f>COUNTIF(AI5:AI67,"AB")</f>
        <v>0</v>
      </c>
      <c r="AI77" s="2"/>
      <c r="AJ77" s="2"/>
      <c r="AK77" s="2"/>
      <c r="AL77" s="12"/>
      <c r="AM77" s="83">
        <f>COUNTIF(AN5:AN67,"AB")</f>
        <v>0</v>
      </c>
      <c r="AN77" s="2"/>
      <c r="AO77" s="2"/>
      <c r="AP77" s="2"/>
      <c r="AQ77" s="12"/>
      <c r="AR77" s="72"/>
      <c r="AS77" s="72"/>
      <c r="AT77" s="505"/>
      <c r="AU77" s="72"/>
      <c r="AV77" s="72"/>
      <c r="AW77" s="72"/>
    </row>
    <row r="78" ht="15.75" customHeight="1">
      <c r="A78" s="191"/>
      <c r="B78" s="89" t="s">
        <v>201</v>
      </c>
      <c r="C78" s="12"/>
      <c r="D78" s="83">
        <f>D75+D76+D77</f>
        <v>67</v>
      </c>
      <c r="E78" s="2"/>
      <c r="F78" s="2"/>
      <c r="G78" s="2"/>
      <c r="H78" s="12"/>
      <c r="I78" s="83">
        <f>I75+I76+I77</f>
        <v>67</v>
      </c>
      <c r="J78" s="2"/>
      <c r="K78" s="2"/>
      <c r="L78" s="2"/>
      <c r="M78" s="12"/>
      <c r="N78" s="83">
        <f>N75+N76+N77</f>
        <v>66</v>
      </c>
      <c r="O78" s="2"/>
      <c r="P78" s="2"/>
      <c r="Q78" s="2"/>
      <c r="R78" s="12"/>
      <c r="S78" s="83">
        <f>S75+S76+S77</f>
        <v>67</v>
      </c>
      <c r="T78" s="2"/>
      <c r="U78" s="2"/>
      <c r="V78" s="2"/>
      <c r="W78" s="12"/>
      <c r="X78" s="83">
        <f>X75+X76+X77</f>
        <v>67</v>
      </c>
      <c r="Y78" s="2"/>
      <c r="Z78" s="2"/>
      <c r="AA78" s="2"/>
      <c r="AB78" s="12"/>
      <c r="AC78" s="83">
        <f>AC75+AC76+AC77</f>
        <v>67</v>
      </c>
      <c r="AD78" s="2"/>
      <c r="AE78" s="2"/>
      <c r="AF78" s="2"/>
      <c r="AG78" s="12"/>
      <c r="AH78" s="83">
        <f>AH75+AH76+AH77</f>
        <v>67</v>
      </c>
      <c r="AI78" s="2"/>
      <c r="AJ78" s="2"/>
      <c r="AK78" s="2"/>
      <c r="AL78" s="12"/>
      <c r="AM78" s="83">
        <f>AM75+AM76+AM77</f>
        <v>67</v>
      </c>
      <c r="AN78" s="2"/>
      <c r="AO78" s="2"/>
      <c r="AP78" s="2"/>
      <c r="AQ78" s="12"/>
      <c r="AR78" s="72"/>
      <c r="AS78" s="72"/>
      <c r="AT78" s="505"/>
      <c r="AU78" s="72"/>
      <c r="AV78" s="72"/>
      <c r="AW78" s="72"/>
    </row>
    <row r="79" ht="15.75" customHeight="1">
      <c r="A79" s="72"/>
      <c r="B79" s="258"/>
      <c r="C79" s="430"/>
      <c r="D79" s="258"/>
      <c r="E79" s="258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505"/>
      <c r="AU79" s="72"/>
      <c r="AV79" s="72"/>
      <c r="AW79" s="72"/>
    </row>
    <row r="80" ht="15.75" customHeight="1">
      <c r="A80" s="191"/>
      <c r="B80" s="65" t="s">
        <v>203</v>
      </c>
      <c r="C80" s="431">
        <f>COUNTIF(AW5:AW67,"FCD")</f>
        <v>55</v>
      </c>
      <c r="D80" s="2"/>
      <c r="E80" s="1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505"/>
      <c r="AU80" s="72"/>
      <c r="AV80" s="72"/>
      <c r="AW80" s="72"/>
    </row>
    <row r="81" ht="15.75" customHeight="1">
      <c r="A81" s="191"/>
      <c r="B81" s="65" t="s">
        <v>204</v>
      </c>
      <c r="C81" s="431">
        <f>COUNTIF(AW5:AW67,"FC")</f>
        <v>2</v>
      </c>
      <c r="D81" s="2"/>
      <c r="E81" s="1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505"/>
      <c r="AU81" s="72"/>
      <c r="AV81" s="72"/>
      <c r="AW81" s="72"/>
    </row>
    <row r="82" ht="15.75" customHeight="1">
      <c r="A82" s="191"/>
      <c r="B82" s="65" t="s">
        <v>205</v>
      </c>
      <c r="C82" s="431">
        <f>COUNTIF(AW5:AW67,"SC")</f>
        <v>0</v>
      </c>
      <c r="D82" s="2"/>
      <c r="E82" s="1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505"/>
      <c r="AU82" s="72"/>
      <c r="AV82" s="72"/>
      <c r="AW82" s="72"/>
    </row>
    <row r="83" ht="15.75" customHeight="1">
      <c r="A83" s="191"/>
      <c r="B83" s="65" t="s">
        <v>206</v>
      </c>
      <c r="C83" s="431">
        <f>COUNTIF(AW5:AW67,"FAIL")</f>
        <v>6</v>
      </c>
      <c r="D83" s="2"/>
      <c r="E83" s="1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505"/>
      <c r="AU83" s="72"/>
      <c r="AV83" s="72"/>
      <c r="AW83" s="72"/>
    </row>
    <row r="84" ht="15.75" customHeight="1">
      <c r="A84" s="191"/>
      <c r="B84" s="65" t="s">
        <v>207</v>
      </c>
      <c r="C84" s="431">
        <f>C80+C81+C82+C83</f>
        <v>63</v>
      </c>
      <c r="D84" s="2"/>
      <c r="E84" s="1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505"/>
      <c r="AU84" s="72"/>
      <c r="AV84" s="72"/>
      <c r="AW84" s="72"/>
    </row>
    <row r="85" ht="15.75" customHeight="1">
      <c r="A85" s="191"/>
      <c r="B85" s="65" t="s">
        <v>449</v>
      </c>
      <c r="C85" s="432">
        <f>((C80+C81+C82)/C84)*100</f>
        <v>90.47619048</v>
      </c>
      <c r="D85" s="2"/>
      <c r="E85" s="1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505"/>
      <c r="AU85" s="72"/>
      <c r="AV85" s="72"/>
      <c r="AW85" s="72"/>
    </row>
    <row r="86" ht="15.75" customHeight="1">
      <c r="A86" s="72"/>
      <c r="B86" s="72"/>
      <c r="C86" s="420"/>
      <c r="D86" s="72"/>
      <c r="E86" s="72"/>
      <c r="F86" s="72"/>
      <c r="G86" s="72"/>
      <c r="H86" s="260" t="s">
        <v>209</v>
      </c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261" t="s">
        <v>210</v>
      </c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505"/>
      <c r="AU86" s="72"/>
      <c r="AV86" s="72"/>
      <c r="AW86" s="72"/>
    </row>
    <row r="87" ht="15.75" customHeight="1">
      <c r="C87" s="433"/>
      <c r="AT87" s="509"/>
    </row>
    <row r="88" ht="15.75" customHeight="1">
      <c r="C88" s="433"/>
      <c r="AT88" s="509"/>
    </row>
    <row r="89" ht="15.75" customHeight="1">
      <c r="C89" s="433"/>
      <c r="AT89" s="509"/>
    </row>
    <row r="90" ht="15.75" customHeight="1">
      <c r="C90" s="433"/>
      <c r="AT90" s="509"/>
    </row>
    <row r="91" ht="15.75" customHeight="1">
      <c r="C91" s="433"/>
      <c r="AT91" s="509"/>
    </row>
    <row r="92" ht="15.75" customHeight="1">
      <c r="C92" s="433"/>
      <c r="AT92" s="509"/>
    </row>
    <row r="93" ht="15.75" customHeight="1">
      <c r="C93" s="433"/>
      <c r="AT93" s="509"/>
    </row>
    <row r="94" ht="15.75" customHeight="1">
      <c r="C94" s="433"/>
      <c r="AT94" s="509"/>
    </row>
    <row r="95" ht="15.75" customHeight="1">
      <c r="C95" s="433"/>
      <c r="AT95" s="509"/>
    </row>
    <row r="96" ht="15.75" customHeight="1">
      <c r="C96" s="433"/>
      <c r="AT96" s="509"/>
    </row>
    <row r="97" ht="15.75" customHeight="1">
      <c r="C97" s="433"/>
      <c r="AT97" s="509"/>
    </row>
    <row r="98" ht="15.75" customHeight="1">
      <c r="C98" s="433"/>
      <c r="AT98" s="509"/>
    </row>
    <row r="99" ht="15.75" customHeight="1">
      <c r="C99" s="433"/>
      <c r="AT99" s="509"/>
    </row>
    <row r="100" ht="15.75" customHeight="1">
      <c r="C100" s="433"/>
      <c r="AT100" s="509"/>
    </row>
    <row r="101" ht="15.75" customHeight="1">
      <c r="C101" s="433"/>
      <c r="AT101" s="509"/>
    </row>
    <row r="102" ht="15.75" customHeight="1">
      <c r="C102" s="433"/>
      <c r="AT102" s="509"/>
    </row>
    <row r="103" ht="15.75" customHeight="1">
      <c r="C103" s="433"/>
      <c r="AT103" s="509"/>
    </row>
    <row r="104" ht="15.75" customHeight="1">
      <c r="C104" s="433"/>
      <c r="AT104" s="509"/>
    </row>
    <row r="105" ht="15.75" customHeight="1">
      <c r="C105" s="433"/>
      <c r="AT105" s="509"/>
    </row>
    <row r="106" ht="15.75" customHeight="1">
      <c r="C106" s="433"/>
      <c r="AT106" s="509"/>
    </row>
    <row r="107" ht="15.75" customHeight="1">
      <c r="C107" s="433"/>
      <c r="AT107" s="509"/>
    </row>
    <row r="108" ht="15.75" customHeight="1">
      <c r="C108" s="433"/>
      <c r="AT108" s="509"/>
    </row>
    <row r="109" ht="15.75" customHeight="1">
      <c r="C109" s="433"/>
      <c r="AT109" s="509"/>
    </row>
    <row r="110" ht="15.75" customHeight="1">
      <c r="C110" s="433"/>
      <c r="AT110" s="509"/>
    </row>
    <row r="111" ht="15.75" customHeight="1">
      <c r="C111" s="433"/>
      <c r="AT111" s="509"/>
    </row>
    <row r="112" ht="15.75" customHeight="1">
      <c r="C112" s="433"/>
      <c r="AT112" s="509"/>
    </row>
    <row r="113" ht="15.75" customHeight="1">
      <c r="C113" s="433"/>
      <c r="AT113" s="509"/>
    </row>
    <row r="114" ht="15.75" customHeight="1">
      <c r="C114" s="433"/>
      <c r="AT114" s="509"/>
    </row>
    <row r="115" ht="15.75" customHeight="1">
      <c r="C115" s="433"/>
      <c r="AT115" s="509"/>
    </row>
    <row r="116" ht="15.75" customHeight="1">
      <c r="C116" s="433"/>
      <c r="AT116" s="509"/>
    </row>
    <row r="117" ht="15.75" customHeight="1">
      <c r="C117" s="433"/>
      <c r="AT117" s="509"/>
    </row>
    <row r="118" ht="15.75" customHeight="1">
      <c r="C118" s="433"/>
      <c r="AT118" s="509"/>
    </row>
    <row r="119" ht="15.75" customHeight="1">
      <c r="C119" s="433"/>
      <c r="AT119" s="509"/>
    </row>
    <row r="120" ht="15.75" customHeight="1">
      <c r="C120" s="433"/>
      <c r="AT120" s="509"/>
    </row>
    <row r="121" ht="15.75" customHeight="1">
      <c r="C121" s="433"/>
      <c r="AT121" s="509"/>
    </row>
    <row r="122" ht="15.75" customHeight="1">
      <c r="C122" s="433"/>
      <c r="AT122" s="509"/>
    </row>
    <row r="123" ht="15.75" customHeight="1">
      <c r="C123" s="433"/>
      <c r="AT123" s="509"/>
    </row>
    <row r="124" ht="15.75" customHeight="1">
      <c r="C124" s="433"/>
      <c r="AT124" s="509"/>
    </row>
    <row r="125" ht="15.75" customHeight="1">
      <c r="C125" s="433"/>
      <c r="AT125" s="509"/>
    </row>
    <row r="126" ht="15.75" customHeight="1">
      <c r="C126" s="433"/>
      <c r="AT126" s="509"/>
    </row>
    <row r="127" ht="15.75" customHeight="1">
      <c r="C127" s="433"/>
      <c r="AT127" s="509"/>
    </row>
    <row r="128" ht="15.75" customHeight="1">
      <c r="C128" s="433"/>
      <c r="AT128" s="509"/>
    </row>
    <row r="129" ht="15.75" customHeight="1">
      <c r="C129" s="433"/>
      <c r="AT129" s="509"/>
    </row>
    <row r="130" ht="15.75" customHeight="1">
      <c r="C130" s="433"/>
      <c r="AT130" s="509"/>
    </row>
    <row r="131" ht="15.75" customHeight="1">
      <c r="C131" s="433"/>
      <c r="AT131" s="509"/>
    </row>
    <row r="132" ht="15.75" customHeight="1">
      <c r="C132" s="433"/>
      <c r="AT132" s="509"/>
    </row>
    <row r="133" ht="15.75" customHeight="1">
      <c r="C133" s="433"/>
      <c r="AT133" s="509"/>
    </row>
    <row r="134" ht="15.75" customHeight="1">
      <c r="C134" s="433"/>
      <c r="AT134" s="509"/>
    </row>
    <row r="135" ht="15.75" customHeight="1">
      <c r="C135" s="433"/>
      <c r="AT135" s="509"/>
    </row>
    <row r="136" ht="15.75" customHeight="1">
      <c r="C136" s="433"/>
      <c r="AT136" s="509"/>
    </row>
    <row r="137" ht="15.75" customHeight="1">
      <c r="C137" s="433"/>
      <c r="AT137" s="509"/>
    </row>
    <row r="138" ht="15.75" customHeight="1">
      <c r="C138" s="433"/>
      <c r="AT138" s="509"/>
    </row>
    <row r="139" ht="15.75" customHeight="1">
      <c r="C139" s="433"/>
      <c r="AT139" s="509"/>
    </row>
    <row r="140" ht="15.75" customHeight="1">
      <c r="C140" s="433"/>
      <c r="AT140" s="509"/>
    </row>
    <row r="141" ht="15.75" customHeight="1">
      <c r="C141" s="433"/>
      <c r="AT141" s="509"/>
    </row>
    <row r="142" ht="15.75" customHeight="1">
      <c r="C142" s="433"/>
      <c r="AT142" s="509"/>
    </row>
    <row r="143" ht="15.75" customHeight="1">
      <c r="C143" s="433"/>
      <c r="AT143" s="509"/>
    </row>
    <row r="144" ht="15.75" customHeight="1">
      <c r="C144" s="433"/>
      <c r="AT144" s="509"/>
    </row>
    <row r="145" ht="15.75" customHeight="1">
      <c r="C145" s="433"/>
      <c r="AT145" s="509"/>
    </row>
    <row r="146" ht="15.75" customHeight="1">
      <c r="C146" s="433"/>
      <c r="AT146" s="509"/>
    </row>
    <row r="147" ht="15.75" customHeight="1">
      <c r="C147" s="433"/>
      <c r="AT147" s="509"/>
    </row>
    <row r="148" ht="15.75" customHeight="1">
      <c r="C148" s="433"/>
      <c r="AT148" s="509"/>
    </row>
    <row r="149" ht="15.75" customHeight="1">
      <c r="C149" s="433"/>
      <c r="AT149" s="509"/>
    </row>
    <row r="150" ht="15.75" customHeight="1">
      <c r="C150" s="433"/>
      <c r="AT150" s="509"/>
    </row>
    <row r="151" ht="15.75" customHeight="1">
      <c r="C151" s="433"/>
      <c r="AT151" s="509"/>
    </row>
    <row r="152" ht="15.75" customHeight="1">
      <c r="C152" s="433"/>
      <c r="AT152" s="509"/>
    </row>
    <row r="153" ht="15.75" customHeight="1">
      <c r="C153" s="433"/>
      <c r="AT153" s="509"/>
    </row>
    <row r="154" ht="15.75" customHeight="1">
      <c r="C154" s="433"/>
      <c r="AT154" s="509"/>
    </row>
    <row r="155" ht="15.75" customHeight="1">
      <c r="C155" s="433"/>
      <c r="AT155" s="509"/>
    </row>
    <row r="156" ht="15.75" customHeight="1">
      <c r="C156" s="433"/>
      <c r="AT156" s="509"/>
    </row>
    <row r="157" ht="15.75" customHeight="1">
      <c r="C157" s="433"/>
      <c r="AT157" s="509"/>
    </row>
    <row r="158" ht="15.75" customHeight="1">
      <c r="C158" s="433"/>
      <c r="AT158" s="509"/>
    </row>
    <row r="159" ht="15.75" customHeight="1">
      <c r="C159" s="433"/>
      <c r="AT159" s="509"/>
    </row>
    <row r="160" ht="15.75" customHeight="1">
      <c r="C160" s="433"/>
      <c r="AT160" s="509"/>
    </row>
    <row r="161" ht="15.75" customHeight="1">
      <c r="C161" s="433"/>
      <c r="AT161" s="509"/>
    </row>
    <row r="162" ht="15.75" customHeight="1">
      <c r="C162" s="433"/>
      <c r="AT162" s="509"/>
    </row>
    <row r="163" ht="15.75" customHeight="1">
      <c r="C163" s="433"/>
      <c r="AT163" s="509"/>
    </row>
    <row r="164" ht="15.75" customHeight="1">
      <c r="C164" s="433"/>
      <c r="AT164" s="509"/>
    </row>
    <row r="165" ht="15.75" customHeight="1">
      <c r="C165" s="433"/>
      <c r="AT165" s="509"/>
    </row>
    <row r="166" ht="15.75" customHeight="1">
      <c r="C166" s="433"/>
      <c r="AT166" s="509"/>
    </row>
    <row r="167" ht="15.75" customHeight="1">
      <c r="C167" s="433"/>
      <c r="AT167" s="509"/>
    </row>
    <row r="168" ht="15.75" customHeight="1">
      <c r="C168" s="433"/>
      <c r="AT168" s="509"/>
    </row>
    <row r="169" ht="15.75" customHeight="1">
      <c r="C169" s="433"/>
      <c r="AT169" s="509"/>
    </row>
    <row r="170" ht="15.75" customHeight="1">
      <c r="C170" s="433"/>
      <c r="AT170" s="509"/>
    </row>
    <row r="171" ht="15.75" customHeight="1">
      <c r="C171" s="433"/>
      <c r="AT171" s="509"/>
    </row>
    <row r="172" ht="15.75" customHeight="1">
      <c r="C172" s="433"/>
      <c r="AT172" s="509"/>
    </row>
    <row r="173" ht="15.75" customHeight="1">
      <c r="C173" s="433"/>
      <c r="AT173" s="509"/>
    </row>
    <row r="174" ht="15.75" customHeight="1">
      <c r="C174" s="433"/>
      <c r="AT174" s="509"/>
    </row>
    <row r="175" ht="15.75" customHeight="1">
      <c r="C175" s="433"/>
      <c r="AT175" s="509"/>
    </row>
    <row r="176" ht="15.75" customHeight="1">
      <c r="C176" s="433"/>
      <c r="AT176" s="509"/>
    </row>
    <row r="177" ht="15.75" customHeight="1">
      <c r="C177" s="433"/>
      <c r="AT177" s="509"/>
    </row>
    <row r="178" ht="15.75" customHeight="1">
      <c r="C178" s="433"/>
      <c r="AT178" s="509"/>
    </row>
    <row r="179" ht="15.75" customHeight="1">
      <c r="C179" s="433"/>
      <c r="AT179" s="509"/>
    </row>
    <row r="180" ht="15.75" customHeight="1">
      <c r="C180" s="433"/>
      <c r="AT180" s="509"/>
    </row>
    <row r="181" ht="15.75" customHeight="1">
      <c r="C181" s="433"/>
      <c r="AT181" s="509"/>
    </row>
    <row r="182" ht="15.75" customHeight="1">
      <c r="C182" s="433"/>
      <c r="AT182" s="509"/>
    </row>
    <row r="183" ht="15.75" customHeight="1">
      <c r="C183" s="433"/>
      <c r="AT183" s="509"/>
    </row>
    <row r="184" ht="15.75" customHeight="1">
      <c r="C184" s="433"/>
      <c r="AT184" s="509"/>
    </row>
    <row r="185" ht="15.75" customHeight="1">
      <c r="C185" s="433"/>
      <c r="AT185" s="509"/>
    </row>
    <row r="186" ht="15.75" customHeight="1">
      <c r="C186" s="433"/>
      <c r="AT186" s="509"/>
    </row>
    <row r="187" ht="15.75" customHeight="1">
      <c r="C187" s="433"/>
      <c r="AT187" s="509"/>
    </row>
    <row r="188" ht="15.75" customHeight="1">
      <c r="C188" s="433"/>
      <c r="AT188" s="509"/>
    </row>
    <row r="189" ht="15.75" customHeight="1">
      <c r="C189" s="433"/>
      <c r="AT189" s="509"/>
    </row>
    <row r="190" ht="15.75" customHeight="1">
      <c r="C190" s="433"/>
      <c r="AT190" s="509"/>
    </row>
    <row r="191" ht="15.75" customHeight="1">
      <c r="C191" s="433"/>
      <c r="AT191" s="509"/>
    </row>
    <row r="192" ht="15.75" customHeight="1">
      <c r="C192" s="433"/>
      <c r="AT192" s="509"/>
    </row>
    <row r="193" ht="15.75" customHeight="1">
      <c r="C193" s="433"/>
      <c r="AT193" s="509"/>
    </row>
    <row r="194" ht="15.75" customHeight="1">
      <c r="C194" s="433"/>
      <c r="AT194" s="509"/>
    </row>
    <row r="195" ht="15.75" customHeight="1">
      <c r="C195" s="433"/>
      <c r="AT195" s="509"/>
    </row>
    <row r="196" ht="15.75" customHeight="1">
      <c r="C196" s="433"/>
      <c r="AT196" s="509"/>
    </row>
    <row r="197" ht="15.75" customHeight="1">
      <c r="C197" s="433"/>
      <c r="AT197" s="509"/>
    </row>
    <row r="198" ht="15.75" customHeight="1">
      <c r="C198" s="433"/>
      <c r="AT198" s="509"/>
    </row>
    <row r="199" ht="15.75" customHeight="1">
      <c r="C199" s="433"/>
      <c r="AT199" s="509"/>
    </row>
    <row r="200" ht="15.75" customHeight="1">
      <c r="C200" s="433"/>
      <c r="AT200" s="509"/>
    </row>
    <row r="201" ht="15.75" customHeight="1">
      <c r="C201" s="433"/>
      <c r="AT201" s="509"/>
    </row>
    <row r="202" ht="15.75" customHeight="1">
      <c r="C202" s="433"/>
      <c r="AT202" s="509"/>
    </row>
    <row r="203" ht="15.75" customHeight="1">
      <c r="C203" s="433"/>
      <c r="AT203" s="509"/>
    </row>
    <row r="204" ht="15.75" customHeight="1">
      <c r="C204" s="433"/>
      <c r="AT204" s="509"/>
    </row>
    <row r="205" ht="15.75" customHeight="1">
      <c r="C205" s="433"/>
      <c r="AT205" s="509"/>
    </row>
    <row r="206" ht="15.75" customHeight="1">
      <c r="C206" s="433"/>
      <c r="AT206" s="509"/>
    </row>
    <row r="207" ht="15.75" customHeight="1">
      <c r="C207" s="433"/>
      <c r="AT207" s="509"/>
    </row>
    <row r="208" ht="15.75" customHeight="1">
      <c r="C208" s="433"/>
      <c r="AT208" s="509"/>
    </row>
    <row r="209" ht="15.75" customHeight="1">
      <c r="C209" s="433"/>
      <c r="AT209" s="509"/>
    </row>
    <row r="210" ht="15.75" customHeight="1">
      <c r="C210" s="433"/>
      <c r="AT210" s="509"/>
    </row>
    <row r="211" ht="15.75" customHeight="1">
      <c r="C211" s="433"/>
      <c r="AT211" s="509"/>
    </row>
    <row r="212" ht="15.75" customHeight="1">
      <c r="C212" s="433"/>
      <c r="AT212" s="509"/>
    </row>
    <row r="213" ht="15.75" customHeight="1">
      <c r="C213" s="433"/>
      <c r="AT213" s="509"/>
    </row>
    <row r="214" ht="15.75" customHeight="1">
      <c r="C214" s="433"/>
      <c r="AT214" s="509"/>
    </row>
    <row r="215" ht="15.75" customHeight="1">
      <c r="C215" s="433"/>
      <c r="AT215" s="509"/>
    </row>
    <row r="216" ht="15.75" customHeight="1">
      <c r="C216" s="433"/>
      <c r="AT216" s="509"/>
    </row>
    <row r="217" ht="15.75" customHeight="1">
      <c r="C217" s="433"/>
      <c r="AT217" s="509"/>
    </row>
    <row r="218" ht="15.75" customHeight="1">
      <c r="C218" s="433"/>
      <c r="AT218" s="509"/>
    </row>
    <row r="219" ht="15.75" customHeight="1">
      <c r="C219" s="433"/>
      <c r="AT219" s="509"/>
    </row>
    <row r="220" ht="15.75" customHeight="1">
      <c r="C220" s="433"/>
      <c r="AT220" s="509"/>
    </row>
    <row r="221" ht="15.75" customHeight="1">
      <c r="C221" s="433"/>
      <c r="AT221" s="509"/>
    </row>
    <row r="222" ht="15.75" customHeight="1">
      <c r="C222" s="433"/>
      <c r="AT222" s="509"/>
    </row>
    <row r="223" ht="15.75" customHeight="1">
      <c r="C223" s="433"/>
      <c r="AT223" s="509"/>
    </row>
    <row r="224" ht="15.75" customHeight="1">
      <c r="C224" s="433"/>
      <c r="AT224" s="509"/>
    </row>
    <row r="225" ht="15.75" customHeight="1">
      <c r="C225" s="433"/>
      <c r="AT225" s="509"/>
    </row>
    <row r="226" ht="15.75" customHeight="1">
      <c r="C226" s="433"/>
      <c r="AT226" s="509"/>
    </row>
    <row r="227" ht="15.75" customHeight="1">
      <c r="C227" s="433"/>
      <c r="AT227" s="509"/>
    </row>
    <row r="228" ht="15.75" customHeight="1">
      <c r="C228" s="433"/>
      <c r="AT228" s="509"/>
    </row>
    <row r="229" ht="15.75" customHeight="1">
      <c r="C229" s="433"/>
      <c r="AT229" s="509"/>
    </row>
    <row r="230" ht="15.75" customHeight="1">
      <c r="C230" s="433"/>
      <c r="AT230" s="509"/>
    </row>
    <row r="231" ht="15.75" customHeight="1">
      <c r="C231" s="433"/>
      <c r="AT231" s="509"/>
    </row>
    <row r="232" ht="15.75" customHeight="1">
      <c r="C232" s="433"/>
      <c r="AT232" s="509"/>
    </row>
    <row r="233" ht="15.75" customHeight="1">
      <c r="C233" s="433"/>
      <c r="AT233" s="509"/>
    </row>
    <row r="234" ht="15.75" customHeight="1">
      <c r="C234" s="433"/>
      <c r="AT234" s="509"/>
    </row>
    <row r="235" ht="15.75" customHeight="1">
      <c r="C235" s="433"/>
      <c r="AT235" s="509"/>
    </row>
    <row r="236" ht="15.75" customHeight="1">
      <c r="C236" s="433"/>
      <c r="AT236" s="509"/>
    </row>
    <row r="237" ht="15.75" customHeight="1">
      <c r="C237" s="433"/>
      <c r="AT237" s="509"/>
    </row>
    <row r="238" ht="15.75" customHeight="1">
      <c r="C238" s="433"/>
      <c r="AT238" s="509"/>
    </row>
    <row r="239" ht="15.75" customHeight="1">
      <c r="C239" s="433"/>
      <c r="AT239" s="509"/>
    </row>
    <row r="240" ht="15.75" customHeight="1">
      <c r="C240" s="433"/>
      <c r="AT240" s="509"/>
    </row>
    <row r="241" ht="15.75" customHeight="1">
      <c r="C241" s="433"/>
      <c r="AT241" s="509"/>
    </row>
    <row r="242" ht="15.75" customHeight="1">
      <c r="C242" s="433"/>
      <c r="AT242" s="509"/>
    </row>
    <row r="243" ht="15.75" customHeight="1">
      <c r="C243" s="433"/>
      <c r="AT243" s="509"/>
    </row>
    <row r="244" ht="15.75" customHeight="1">
      <c r="C244" s="433"/>
      <c r="AT244" s="509"/>
    </row>
    <row r="245" ht="15.75" customHeight="1">
      <c r="C245" s="433"/>
      <c r="AT245" s="509"/>
    </row>
    <row r="246" ht="15.75" customHeight="1">
      <c r="C246" s="433"/>
      <c r="AT246" s="509"/>
    </row>
    <row r="247" ht="15.75" customHeight="1">
      <c r="C247" s="433"/>
      <c r="AT247" s="509"/>
    </row>
    <row r="248" ht="15.75" customHeight="1">
      <c r="C248" s="433"/>
      <c r="AT248" s="509"/>
    </row>
    <row r="249" ht="15.75" customHeight="1">
      <c r="C249" s="433"/>
      <c r="AT249" s="509"/>
    </row>
    <row r="250" ht="15.75" customHeight="1">
      <c r="C250" s="433"/>
      <c r="AT250" s="509"/>
    </row>
    <row r="251" ht="15.75" customHeight="1">
      <c r="C251" s="433"/>
      <c r="AT251" s="509"/>
    </row>
    <row r="252" ht="15.75" customHeight="1">
      <c r="C252" s="433"/>
      <c r="AT252" s="509"/>
    </row>
    <row r="253" ht="15.75" customHeight="1">
      <c r="C253" s="433"/>
      <c r="AT253" s="509"/>
    </row>
    <row r="254" ht="15.75" customHeight="1">
      <c r="C254" s="433"/>
      <c r="AT254" s="509"/>
    </row>
    <row r="255" ht="15.75" customHeight="1">
      <c r="C255" s="433"/>
      <c r="AT255" s="509"/>
    </row>
    <row r="256" ht="15.75" customHeight="1">
      <c r="C256" s="433"/>
      <c r="AT256" s="509"/>
    </row>
    <row r="257" ht="15.75" customHeight="1">
      <c r="C257" s="433"/>
      <c r="AT257" s="509"/>
    </row>
    <row r="258" ht="15.75" customHeight="1">
      <c r="C258" s="433"/>
      <c r="AT258" s="509"/>
    </row>
    <row r="259" ht="15.75" customHeight="1">
      <c r="C259" s="433"/>
      <c r="AT259" s="509"/>
    </row>
    <row r="260" ht="15.75" customHeight="1">
      <c r="C260" s="433"/>
      <c r="AT260" s="509"/>
    </row>
    <row r="261" ht="15.75" customHeight="1">
      <c r="C261" s="433"/>
      <c r="AT261" s="509"/>
    </row>
    <row r="262" ht="15.75" customHeight="1">
      <c r="C262" s="433"/>
      <c r="AT262" s="509"/>
    </row>
    <row r="263" ht="15.75" customHeight="1">
      <c r="C263" s="433"/>
      <c r="AT263" s="509"/>
    </row>
    <row r="264" ht="15.75" customHeight="1">
      <c r="C264" s="433"/>
      <c r="AT264" s="509"/>
    </row>
    <row r="265" ht="15.75" customHeight="1">
      <c r="C265" s="433"/>
      <c r="AT265" s="509"/>
    </row>
    <row r="266" ht="15.75" customHeight="1">
      <c r="C266" s="433"/>
      <c r="AT266" s="509"/>
    </row>
    <row r="267" ht="15.75" customHeight="1">
      <c r="C267" s="433"/>
      <c r="AT267" s="509"/>
    </row>
    <row r="268" ht="15.75" customHeight="1">
      <c r="C268" s="433"/>
      <c r="AT268" s="509"/>
    </row>
    <row r="269" ht="15.75" customHeight="1">
      <c r="C269" s="433"/>
      <c r="AT269" s="509"/>
    </row>
    <row r="270" ht="15.75" customHeight="1">
      <c r="C270" s="433"/>
      <c r="AT270" s="509"/>
    </row>
    <row r="271" ht="15.75" customHeight="1">
      <c r="C271" s="433"/>
      <c r="AT271" s="509"/>
    </row>
    <row r="272" ht="15.75" customHeight="1">
      <c r="C272" s="433"/>
      <c r="AT272" s="509"/>
    </row>
    <row r="273" ht="15.75" customHeight="1">
      <c r="C273" s="433"/>
      <c r="AT273" s="509"/>
    </row>
    <row r="274" ht="15.75" customHeight="1">
      <c r="C274" s="433"/>
      <c r="AT274" s="509"/>
    </row>
    <row r="275" ht="15.75" customHeight="1">
      <c r="C275" s="433"/>
      <c r="AT275" s="509"/>
    </row>
    <row r="276" ht="15.75" customHeight="1">
      <c r="C276" s="433"/>
      <c r="AT276" s="509"/>
    </row>
    <row r="277" ht="15.75" customHeight="1">
      <c r="C277" s="433"/>
      <c r="AT277" s="509"/>
    </row>
    <row r="278" ht="15.75" customHeight="1">
      <c r="C278" s="433"/>
      <c r="AT278" s="509"/>
    </row>
    <row r="279" ht="15.75" customHeight="1">
      <c r="C279" s="433"/>
      <c r="AT279" s="509"/>
    </row>
    <row r="280" ht="15.75" customHeight="1">
      <c r="C280" s="433"/>
      <c r="AT280" s="509"/>
    </row>
    <row r="281" ht="15.75" customHeight="1">
      <c r="C281" s="433"/>
      <c r="AT281" s="509"/>
    </row>
    <row r="282" ht="15.75" customHeight="1">
      <c r="C282" s="433"/>
      <c r="AT282" s="509"/>
    </row>
    <row r="283" ht="15.75" customHeight="1">
      <c r="C283" s="433"/>
      <c r="AT283" s="509"/>
    </row>
    <row r="284" ht="15.75" customHeight="1">
      <c r="C284" s="433"/>
      <c r="AT284" s="509"/>
    </row>
    <row r="285" ht="15.75" customHeight="1">
      <c r="C285" s="433"/>
      <c r="AT285" s="509"/>
    </row>
    <row r="286" ht="15.75" customHeight="1">
      <c r="C286" s="433"/>
      <c r="AT286" s="509"/>
    </row>
    <row r="287" ht="15.75" customHeight="1">
      <c r="C287" s="433"/>
      <c r="AT287" s="509"/>
    </row>
    <row r="288" ht="15.75" customHeight="1">
      <c r="C288" s="433"/>
      <c r="AT288" s="509"/>
    </row>
    <row r="289" ht="15.75" customHeight="1">
      <c r="C289" s="433"/>
      <c r="AT289" s="509"/>
    </row>
    <row r="290" ht="15.75" customHeight="1">
      <c r="C290" s="433"/>
      <c r="AT290" s="509"/>
    </row>
    <row r="291" ht="15.75" customHeight="1">
      <c r="C291" s="433"/>
      <c r="AT291" s="509"/>
    </row>
    <row r="292" ht="15.75" customHeight="1">
      <c r="C292" s="433"/>
      <c r="AT292" s="509"/>
    </row>
    <row r="293" ht="15.75" customHeight="1">
      <c r="C293" s="433"/>
      <c r="AT293" s="509"/>
    </row>
    <row r="294" ht="15.75" customHeight="1">
      <c r="C294" s="433"/>
      <c r="AT294" s="509"/>
    </row>
    <row r="295" ht="15.75" customHeight="1">
      <c r="C295" s="433"/>
      <c r="AT295" s="509"/>
    </row>
    <row r="296" ht="15.75" customHeight="1">
      <c r="C296" s="433"/>
      <c r="AT296" s="509"/>
    </row>
    <row r="297" ht="15.75" customHeight="1">
      <c r="C297" s="433"/>
      <c r="AT297" s="509"/>
    </row>
    <row r="298" ht="15.75" customHeight="1">
      <c r="C298" s="433"/>
      <c r="AT298" s="509"/>
    </row>
    <row r="299" ht="15.75" customHeight="1">
      <c r="C299" s="433"/>
      <c r="AT299" s="509"/>
    </row>
    <row r="300" ht="15.75" customHeight="1">
      <c r="C300" s="433"/>
      <c r="AT300" s="509"/>
    </row>
    <row r="301" ht="15.75" customHeight="1">
      <c r="C301" s="433"/>
      <c r="AT301" s="509"/>
    </row>
    <row r="302" ht="15.75" customHeight="1">
      <c r="C302" s="433"/>
      <c r="AT302" s="509"/>
    </row>
    <row r="303" ht="15.75" customHeight="1">
      <c r="C303" s="433"/>
      <c r="AT303" s="509"/>
    </row>
    <row r="304" ht="15.75" customHeight="1">
      <c r="C304" s="433"/>
      <c r="AT304" s="509"/>
    </row>
    <row r="305" ht="15.75" customHeight="1">
      <c r="C305" s="433"/>
      <c r="AT305" s="509"/>
    </row>
    <row r="306" ht="15.75" customHeight="1">
      <c r="C306" s="433"/>
      <c r="AT306" s="509"/>
    </row>
    <row r="307" ht="15.75" customHeight="1">
      <c r="C307" s="433"/>
      <c r="AT307" s="509"/>
    </row>
    <row r="308" ht="15.75" customHeight="1">
      <c r="C308" s="433"/>
      <c r="AT308" s="509"/>
    </row>
    <row r="309" ht="15.75" customHeight="1">
      <c r="C309" s="433"/>
      <c r="AT309" s="509"/>
    </row>
    <row r="310" ht="15.75" customHeight="1">
      <c r="C310" s="433"/>
      <c r="AT310" s="509"/>
    </row>
    <row r="311" ht="15.75" customHeight="1">
      <c r="C311" s="433"/>
      <c r="AT311" s="509"/>
    </row>
    <row r="312" ht="15.75" customHeight="1">
      <c r="C312" s="433"/>
      <c r="AT312" s="509"/>
    </row>
    <row r="313" ht="15.75" customHeight="1">
      <c r="C313" s="433"/>
      <c r="AT313" s="509"/>
    </row>
    <row r="314" ht="15.75" customHeight="1">
      <c r="C314" s="433"/>
      <c r="AT314" s="509"/>
    </row>
    <row r="315" ht="15.75" customHeight="1">
      <c r="C315" s="433"/>
      <c r="AT315" s="509"/>
    </row>
    <row r="316" ht="15.75" customHeight="1">
      <c r="C316" s="433"/>
      <c r="AT316" s="509"/>
    </row>
    <row r="317" ht="15.75" customHeight="1">
      <c r="C317" s="433"/>
      <c r="AT317" s="509"/>
    </row>
    <row r="318" ht="15.75" customHeight="1">
      <c r="C318" s="433"/>
      <c r="AT318" s="509"/>
    </row>
    <row r="319" ht="15.75" customHeight="1">
      <c r="C319" s="433"/>
      <c r="AT319" s="509"/>
    </row>
    <row r="320" ht="15.75" customHeight="1">
      <c r="C320" s="433"/>
      <c r="AT320" s="509"/>
    </row>
    <row r="321" ht="15.75" customHeight="1">
      <c r="C321" s="433"/>
      <c r="AT321" s="509"/>
    </row>
    <row r="322" ht="15.75" customHeight="1">
      <c r="C322" s="433"/>
      <c r="AT322" s="509"/>
    </row>
    <row r="323" ht="15.75" customHeight="1">
      <c r="C323" s="433"/>
      <c r="AT323" s="509"/>
    </row>
    <row r="324" ht="15.75" customHeight="1">
      <c r="C324" s="433"/>
      <c r="AT324" s="509"/>
    </row>
    <row r="325" ht="15.75" customHeight="1">
      <c r="C325" s="433"/>
      <c r="AT325" s="509"/>
    </row>
    <row r="326" ht="15.75" customHeight="1">
      <c r="C326" s="433"/>
      <c r="AT326" s="509"/>
    </row>
    <row r="327" ht="15.75" customHeight="1">
      <c r="C327" s="433"/>
      <c r="AT327" s="509"/>
    </row>
    <row r="328" ht="15.75" customHeight="1">
      <c r="C328" s="433"/>
      <c r="AT328" s="509"/>
    </row>
    <row r="329" ht="15.75" customHeight="1">
      <c r="C329" s="433"/>
      <c r="AT329" s="509"/>
    </row>
    <row r="330" ht="15.75" customHeight="1">
      <c r="C330" s="433"/>
      <c r="AT330" s="509"/>
    </row>
    <row r="331" ht="15.75" customHeight="1">
      <c r="C331" s="433"/>
      <c r="AT331" s="509"/>
    </row>
    <row r="332" ht="15.75" customHeight="1">
      <c r="C332" s="433"/>
      <c r="AT332" s="509"/>
    </row>
    <row r="333" ht="15.75" customHeight="1">
      <c r="C333" s="433"/>
      <c r="AT333" s="509"/>
    </row>
    <row r="334" ht="15.75" customHeight="1">
      <c r="C334" s="433"/>
      <c r="AT334" s="509"/>
    </row>
    <row r="335" ht="15.75" customHeight="1">
      <c r="C335" s="433"/>
      <c r="AT335" s="509"/>
    </row>
    <row r="336" ht="15.75" customHeight="1">
      <c r="C336" s="433"/>
      <c r="AT336" s="509"/>
    </row>
    <row r="337" ht="15.75" customHeight="1">
      <c r="C337" s="433"/>
      <c r="AT337" s="509"/>
    </row>
    <row r="338" ht="15.75" customHeight="1">
      <c r="C338" s="433"/>
      <c r="AT338" s="509"/>
    </row>
    <row r="339" ht="15.75" customHeight="1">
      <c r="C339" s="433"/>
      <c r="AT339" s="509"/>
    </row>
    <row r="340" ht="15.75" customHeight="1">
      <c r="C340" s="433"/>
      <c r="AT340" s="509"/>
    </row>
    <row r="341" ht="15.75" customHeight="1">
      <c r="C341" s="433"/>
      <c r="AT341" s="509"/>
    </row>
    <row r="342" ht="15.75" customHeight="1">
      <c r="C342" s="433"/>
      <c r="AT342" s="509"/>
    </row>
    <row r="343" ht="15.75" customHeight="1">
      <c r="C343" s="433"/>
      <c r="AT343" s="509"/>
    </row>
    <row r="344" ht="15.75" customHeight="1">
      <c r="C344" s="433"/>
      <c r="AT344" s="509"/>
    </row>
    <row r="345" ht="15.75" customHeight="1">
      <c r="C345" s="433"/>
      <c r="AT345" s="509"/>
    </row>
    <row r="346" ht="15.75" customHeight="1">
      <c r="C346" s="433"/>
      <c r="AT346" s="509"/>
    </row>
    <row r="347" ht="15.75" customHeight="1">
      <c r="C347" s="433"/>
      <c r="AT347" s="509"/>
    </row>
    <row r="348" ht="15.75" customHeight="1">
      <c r="C348" s="433"/>
      <c r="AT348" s="509"/>
    </row>
    <row r="349" ht="15.75" customHeight="1">
      <c r="C349" s="433"/>
      <c r="AT349" s="509"/>
    </row>
    <row r="350" ht="15.75" customHeight="1">
      <c r="C350" s="433"/>
      <c r="AT350" s="509"/>
    </row>
    <row r="351" ht="15.75" customHeight="1">
      <c r="C351" s="433"/>
      <c r="AT351" s="509"/>
    </row>
    <row r="352" ht="15.75" customHeight="1">
      <c r="C352" s="433"/>
      <c r="AT352" s="509"/>
    </row>
    <row r="353" ht="15.75" customHeight="1">
      <c r="C353" s="433"/>
      <c r="AT353" s="509"/>
    </row>
    <row r="354" ht="15.75" customHeight="1">
      <c r="C354" s="433"/>
      <c r="AT354" s="509"/>
    </row>
    <row r="355" ht="15.75" customHeight="1">
      <c r="C355" s="433"/>
      <c r="AT355" s="509"/>
    </row>
    <row r="356" ht="15.75" customHeight="1">
      <c r="C356" s="433"/>
      <c r="AT356" s="509"/>
    </row>
    <row r="357" ht="15.75" customHeight="1">
      <c r="C357" s="433"/>
      <c r="AT357" s="509"/>
    </row>
    <row r="358" ht="15.75" customHeight="1">
      <c r="C358" s="433"/>
      <c r="AT358" s="509"/>
    </row>
    <row r="359" ht="15.75" customHeight="1">
      <c r="C359" s="433"/>
      <c r="AT359" s="509"/>
    </row>
    <row r="360" ht="15.75" customHeight="1">
      <c r="C360" s="433"/>
      <c r="AT360" s="509"/>
    </row>
    <row r="361" ht="15.75" customHeight="1">
      <c r="C361" s="433"/>
      <c r="AT361" s="509"/>
    </row>
    <row r="362" ht="15.75" customHeight="1">
      <c r="C362" s="433"/>
      <c r="AT362" s="509"/>
    </row>
    <row r="363" ht="15.75" customHeight="1">
      <c r="C363" s="433"/>
      <c r="AT363" s="509"/>
    </row>
    <row r="364" ht="15.75" customHeight="1">
      <c r="C364" s="433"/>
      <c r="AT364" s="509"/>
    </row>
    <row r="365" ht="15.75" customHeight="1">
      <c r="C365" s="433"/>
      <c r="AT365" s="509"/>
    </row>
    <row r="366" ht="15.75" customHeight="1">
      <c r="C366" s="433"/>
      <c r="AT366" s="509"/>
    </row>
    <row r="367" ht="15.75" customHeight="1">
      <c r="C367" s="433"/>
      <c r="AT367" s="509"/>
    </row>
    <row r="368" ht="15.75" customHeight="1">
      <c r="C368" s="433"/>
      <c r="AT368" s="509"/>
    </row>
    <row r="369" ht="15.75" customHeight="1">
      <c r="C369" s="433"/>
      <c r="AT369" s="509"/>
    </row>
    <row r="370" ht="15.75" customHeight="1">
      <c r="C370" s="433"/>
      <c r="AT370" s="509"/>
    </row>
    <row r="371" ht="15.75" customHeight="1">
      <c r="C371" s="433"/>
      <c r="AT371" s="509"/>
    </row>
    <row r="372" ht="15.75" customHeight="1">
      <c r="C372" s="433"/>
      <c r="AT372" s="509"/>
    </row>
    <row r="373" ht="15.75" customHeight="1">
      <c r="C373" s="433"/>
      <c r="AT373" s="509"/>
    </row>
    <row r="374" ht="15.75" customHeight="1">
      <c r="C374" s="433"/>
      <c r="AT374" s="509"/>
    </row>
    <row r="375" ht="15.75" customHeight="1">
      <c r="C375" s="433"/>
      <c r="AT375" s="509"/>
    </row>
    <row r="376" ht="15.75" customHeight="1">
      <c r="C376" s="433"/>
      <c r="AT376" s="509"/>
    </row>
    <row r="377" ht="15.75" customHeight="1">
      <c r="C377" s="433"/>
      <c r="AT377" s="509"/>
    </row>
    <row r="378" ht="15.75" customHeight="1">
      <c r="C378" s="433"/>
      <c r="AT378" s="509"/>
    </row>
    <row r="379" ht="15.75" customHeight="1">
      <c r="C379" s="433"/>
      <c r="AT379" s="509"/>
    </row>
    <row r="380" ht="15.75" customHeight="1">
      <c r="C380" s="433"/>
      <c r="AT380" s="509"/>
    </row>
    <row r="381" ht="15.75" customHeight="1">
      <c r="C381" s="433"/>
      <c r="AT381" s="509"/>
    </row>
    <row r="382" ht="15.75" customHeight="1">
      <c r="C382" s="433"/>
      <c r="AT382" s="509"/>
    </row>
    <row r="383" ht="15.75" customHeight="1">
      <c r="C383" s="433"/>
      <c r="AT383" s="509"/>
    </row>
    <row r="384" ht="15.75" customHeight="1">
      <c r="C384" s="433"/>
      <c r="AT384" s="509"/>
    </row>
    <row r="385" ht="15.75" customHeight="1">
      <c r="C385" s="433"/>
      <c r="AT385" s="509"/>
    </row>
    <row r="386" ht="15.75" customHeight="1">
      <c r="C386" s="433"/>
      <c r="AT386" s="509"/>
    </row>
    <row r="387" ht="15.75" customHeight="1">
      <c r="C387" s="433"/>
      <c r="AT387" s="509"/>
    </row>
    <row r="388" ht="15.75" customHeight="1">
      <c r="C388" s="433"/>
      <c r="AT388" s="509"/>
    </row>
    <row r="389" ht="15.75" customHeight="1">
      <c r="C389" s="433"/>
      <c r="AT389" s="509"/>
    </row>
    <row r="390" ht="15.75" customHeight="1">
      <c r="C390" s="433"/>
      <c r="AT390" s="509"/>
    </row>
    <row r="391" ht="15.75" customHeight="1">
      <c r="C391" s="433"/>
      <c r="AT391" s="509"/>
    </row>
    <row r="392" ht="15.75" customHeight="1">
      <c r="C392" s="433"/>
      <c r="AT392" s="509"/>
    </row>
    <row r="393" ht="15.75" customHeight="1">
      <c r="C393" s="433"/>
      <c r="AT393" s="509"/>
    </row>
    <row r="394" ht="15.75" customHeight="1">
      <c r="C394" s="433"/>
      <c r="AT394" s="509"/>
    </row>
    <row r="395" ht="15.75" customHeight="1">
      <c r="C395" s="433"/>
      <c r="AT395" s="509"/>
    </row>
    <row r="396" ht="15.75" customHeight="1">
      <c r="C396" s="433"/>
      <c r="AT396" s="509"/>
    </row>
    <row r="397" ht="15.75" customHeight="1">
      <c r="C397" s="433"/>
      <c r="AT397" s="509"/>
    </row>
    <row r="398" ht="15.75" customHeight="1">
      <c r="C398" s="433"/>
      <c r="AT398" s="509"/>
    </row>
    <row r="399" ht="15.75" customHeight="1">
      <c r="C399" s="433"/>
      <c r="AT399" s="509"/>
    </row>
    <row r="400" ht="15.75" customHeight="1">
      <c r="C400" s="433"/>
      <c r="AT400" s="509"/>
    </row>
    <row r="401" ht="15.75" customHeight="1">
      <c r="C401" s="433"/>
      <c r="AT401" s="509"/>
    </row>
    <row r="402" ht="15.75" customHeight="1">
      <c r="C402" s="433"/>
      <c r="AT402" s="509"/>
    </row>
    <row r="403" ht="15.75" customHeight="1">
      <c r="C403" s="433"/>
      <c r="AT403" s="509"/>
    </row>
    <row r="404" ht="15.75" customHeight="1">
      <c r="C404" s="433"/>
      <c r="AT404" s="509"/>
    </row>
    <row r="405" ht="15.75" customHeight="1">
      <c r="C405" s="433"/>
      <c r="AT405" s="509"/>
    </row>
    <row r="406" ht="15.75" customHeight="1">
      <c r="C406" s="433"/>
      <c r="AT406" s="509"/>
    </row>
    <row r="407" ht="15.75" customHeight="1">
      <c r="C407" s="433"/>
      <c r="AT407" s="509"/>
    </row>
    <row r="408" ht="15.75" customHeight="1">
      <c r="C408" s="433"/>
      <c r="AT408" s="509"/>
    </row>
    <row r="409" ht="15.75" customHeight="1">
      <c r="C409" s="433"/>
      <c r="AT409" s="509"/>
    </row>
    <row r="410" ht="15.75" customHeight="1">
      <c r="C410" s="433"/>
      <c r="AT410" s="509"/>
    </row>
    <row r="411" ht="15.75" customHeight="1">
      <c r="C411" s="433"/>
      <c r="AT411" s="509"/>
    </row>
    <row r="412" ht="15.75" customHeight="1">
      <c r="C412" s="433"/>
      <c r="AT412" s="509"/>
    </row>
    <row r="413" ht="15.75" customHeight="1">
      <c r="C413" s="433"/>
      <c r="AT413" s="509"/>
    </row>
    <row r="414" ht="15.75" customHeight="1">
      <c r="C414" s="433"/>
      <c r="AT414" s="509"/>
    </row>
    <row r="415" ht="15.75" customHeight="1">
      <c r="C415" s="433"/>
      <c r="AT415" s="509"/>
    </row>
    <row r="416" ht="15.75" customHeight="1">
      <c r="C416" s="433"/>
      <c r="AT416" s="509"/>
    </row>
    <row r="417" ht="15.75" customHeight="1">
      <c r="C417" s="433"/>
      <c r="AT417" s="509"/>
    </row>
    <row r="418" ht="15.75" customHeight="1">
      <c r="C418" s="433"/>
      <c r="AT418" s="509"/>
    </row>
    <row r="419" ht="15.75" customHeight="1">
      <c r="C419" s="433"/>
      <c r="AT419" s="509"/>
    </row>
    <row r="420" ht="15.75" customHeight="1">
      <c r="C420" s="433"/>
      <c r="AT420" s="509"/>
    </row>
    <row r="421" ht="15.75" customHeight="1">
      <c r="C421" s="433"/>
      <c r="AT421" s="509"/>
    </row>
    <row r="422" ht="15.75" customHeight="1">
      <c r="C422" s="433"/>
      <c r="AT422" s="509"/>
    </row>
    <row r="423" ht="15.75" customHeight="1">
      <c r="C423" s="433"/>
      <c r="AT423" s="509"/>
    </row>
    <row r="424" ht="15.75" customHeight="1">
      <c r="C424" s="433"/>
      <c r="AT424" s="509"/>
    </row>
    <row r="425" ht="15.75" customHeight="1">
      <c r="C425" s="433"/>
      <c r="AT425" s="509"/>
    </row>
    <row r="426" ht="15.75" customHeight="1">
      <c r="C426" s="433"/>
      <c r="AT426" s="509"/>
    </row>
    <row r="427" ht="15.75" customHeight="1">
      <c r="C427" s="433"/>
      <c r="AT427" s="509"/>
    </row>
    <row r="428" ht="15.75" customHeight="1">
      <c r="C428" s="433"/>
      <c r="AT428" s="509"/>
    </row>
    <row r="429" ht="15.75" customHeight="1">
      <c r="C429" s="433"/>
      <c r="AT429" s="509"/>
    </row>
    <row r="430" ht="15.75" customHeight="1">
      <c r="C430" s="433"/>
      <c r="AT430" s="509"/>
    </row>
    <row r="431" ht="15.75" customHeight="1">
      <c r="C431" s="433"/>
      <c r="AT431" s="509"/>
    </row>
    <row r="432" ht="15.75" customHeight="1">
      <c r="C432" s="433"/>
      <c r="AT432" s="509"/>
    </row>
    <row r="433" ht="15.75" customHeight="1">
      <c r="C433" s="433"/>
      <c r="AT433" s="509"/>
    </row>
    <row r="434" ht="15.75" customHeight="1">
      <c r="C434" s="433"/>
      <c r="AT434" s="509"/>
    </row>
    <row r="435" ht="15.75" customHeight="1">
      <c r="C435" s="433"/>
      <c r="AT435" s="509"/>
    </row>
    <row r="436" ht="15.75" customHeight="1">
      <c r="C436" s="433"/>
      <c r="AT436" s="509"/>
    </row>
    <row r="437" ht="15.75" customHeight="1">
      <c r="C437" s="433"/>
      <c r="AT437" s="509"/>
    </row>
    <row r="438" ht="15.75" customHeight="1">
      <c r="C438" s="433"/>
      <c r="AT438" s="509"/>
    </row>
    <row r="439" ht="15.75" customHeight="1">
      <c r="C439" s="433"/>
      <c r="AT439" s="509"/>
    </row>
    <row r="440" ht="15.75" customHeight="1">
      <c r="C440" s="433"/>
      <c r="AT440" s="509"/>
    </row>
    <row r="441" ht="15.75" customHeight="1">
      <c r="C441" s="433"/>
      <c r="AT441" s="509"/>
    </row>
    <row r="442" ht="15.75" customHeight="1">
      <c r="C442" s="433"/>
      <c r="AT442" s="509"/>
    </row>
    <row r="443" ht="15.75" customHeight="1">
      <c r="C443" s="433"/>
      <c r="AT443" s="509"/>
    </row>
    <row r="444" ht="15.75" customHeight="1">
      <c r="C444" s="433"/>
      <c r="AT444" s="509"/>
    </row>
    <row r="445" ht="15.75" customHeight="1">
      <c r="C445" s="433"/>
      <c r="AT445" s="509"/>
    </row>
    <row r="446" ht="15.75" customHeight="1">
      <c r="C446" s="433"/>
      <c r="AT446" s="509"/>
    </row>
    <row r="447" ht="15.75" customHeight="1">
      <c r="C447" s="433"/>
      <c r="AT447" s="509"/>
    </row>
    <row r="448" ht="15.75" customHeight="1">
      <c r="C448" s="433"/>
      <c r="AT448" s="509"/>
    </row>
    <row r="449" ht="15.75" customHeight="1">
      <c r="C449" s="433"/>
      <c r="AT449" s="509"/>
    </row>
    <row r="450" ht="15.75" customHeight="1">
      <c r="C450" s="433"/>
      <c r="AT450" s="509"/>
    </row>
    <row r="451" ht="15.75" customHeight="1">
      <c r="C451" s="433"/>
      <c r="AT451" s="509"/>
    </row>
    <row r="452" ht="15.75" customHeight="1">
      <c r="C452" s="433"/>
      <c r="AT452" s="509"/>
    </row>
    <row r="453" ht="15.75" customHeight="1">
      <c r="C453" s="433"/>
      <c r="AT453" s="509"/>
    </row>
    <row r="454" ht="15.75" customHeight="1">
      <c r="C454" s="433"/>
      <c r="AT454" s="509"/>
    </row>
    <row r="455" ht="15.75" customHeight="1">
      <c r="C455" s="433"/>
      <c r="AT455" s="509"/>
    </row>
    <row r="456" ht="15.75" customHeight="1">
      <c r="C456" s="433"/>
      <c r="AT456" s="509"/>
    </row>
    <row r="457" ht="15.75" customHeight="1">
      <c r="C457" s="433"/>
      <c r="AT457" s="509"/>
    </row>
    <row r="458" ht="15.75" customHeight="1">
      <c r="C458" s="433"/>
      <c r="AT458" s="509"/>
    </row>
    <row r="459" ht="15.75" customHeight="1">
      <c r="C459" s="433"/>
      <c r="AT459" s="509"/>
    </row>
    <row r="460" ht="15.75" customHeight="1">
      <c r="C460" s="433"/>
      <c r="AT460" s="509"/>
    </row>
    <row r="461" ht="15.75" customHeight="1">
      <c r="C461" s="433"/>
      <c r="AT461" s="509"/>
    </row>
    <row r="462" ht="15.75" customHeight="1">
      <c r="C462" s="433"/>
      <c r="AT462" s="509"/>
    </row>
    <row r="463" ht="15.75" customHeight="1">
      <c r="C463" s="433"/>
      <c r="AT463" s="509"/>
    </row>
    <row r="464" ht="15.75" customHeight="1">
      <c r="C464" s="433"/>
      <c r="AT464" s="509"/>
    </row>
    <row r="465" ht="15.75" customHeight="1">
      <c r="C465" s="433"/>
      <c r="AT465" s="509"/>
    </row>
    <row r="466" ht="15.75" customHeight="1">
      <c r="C466" s="433"/>
      <c r="AT466" s="509"/>
    </row>
    <row r="467" ht="15.75" customHeight="1">
      <c r="C467" s="433"/>
      <c r="AT467" s="509"/>
    </row>
    <row r="468" ht="15.75" customHeight="1">
      <c r="C468" s="433"/>
      <c r="AT468" s="509"/>
    </row>
    <row r="469" ht="15.75" customHeight="1">
      <c r="C469" s="433"/>
      <c r="AT469" s="509"/>
    </row>
    <row r="470" ht="15.75" customHeight="1">
      <c r="C470" s="433"/>
      <c r="AT470" s="509"/>
    </row>
    <row r="471" ht="15.75" customHeight="1">
      <c r="C471" s="433"/>
      <c r="AT471" s="509"/>
    </row>
    <row r="472" ht="15.75" customHeight="1">
      <c r="C472" s="433"/>
      <c r="AT472" s="509"/>
    </row>
    <row r="473" ht="15.75" customHeight="1">
      <c r="C473" s="433"/>
      <c r="AT473" s="509"/>
    </row>
    <row r="474" ht="15.75" customHeight="1">
      <c r="C474" s="433"/>
      <c r="AT474" s="509"/>
    </row>
    <row r="475" ht="15.75" customHeight="1">
      <c r="C475" s="433"/>
      <c r="AT475" s="509"/>
    </row>
    <row r="476" ht="15.75" customHeight="1">
      <c r="C476" s="433"/>
      <c r="AT476" s="509"/>
    </row>
    <row r="477" ht="15.75" customHeight="1">
      <c r="C477" s="433"/>
      <c r="AT477" s="509"/>
    </row>
    <row r="478" ht="15.75" customHeight="1">
      <c r="C478" s="433"/>
      <c r="AT478" s="509"/>
    </row>
    <row r="479" ht="15.75" customHeight="1">
      <c r="C479" s="433"/>
      <c r="AT479" s="509"/>
    </row>
    <row r="480" ht="15.75" customHeight="1">
      <c r="C480" s="433"/>
      <c r="AT480" s="509"/>
    </row>
    <row r="481" ht="15.75" customHeight="1">
      <c r="C481" s="433"/>
      <c r="AT481" s="509"/>
    </row>
    <row r="482" ht="15.75" customHeight="1">
      <c r="C482" s="433"/>
      <c r="AT482" s="509"/>
    </row>
    <row r="483" ht="15.75" customHeight="1">
      <c r="C483" s="433"/>
      <c r="AT483" s="509"/>
    </row>
    <row r="484" ht="15.75" customHeight="1">
      <c r="C484" s="433"/>
      <c r="AT484" s="509"/>
    </row>
    <row r="485" ht="15.75" customHeight="1">
      <c r="C485" s="433"/>
      <c r="AT485" s="509"/>
    </row>
    <row r="486" ht="15.75" customHeight="1">
      <c r="C486" s="433"/>
      <c r="AT486" s="509"/>
    </row>
    <row r="487" ht="15.75" customHeight="1">
      <c r="C487" s="433"/>
      <c r="AT487" s="509"/>
    </row>
    <row r="488" ht="15.75" customHeight="1">
      <c r="C488" s="433"/>
      <c r="AT488" s="509"/>
    </row>
    <row r="489" ht="15.75" customHeight="1">
      <c r="C489" s="433"/>
      <c r="AT489" s="509"/>
    </row>
    <row r="490" ht="15.75" customHeight="1">
      <c r="C490" s="433"/>
      <c r="AT490" s="509"/>
    </row>
    <row r="491" ht="15.75" customHeight="1">
      <c r="C491" s="433"/>
      <c r="AT491" s="509"/>
    </row>
    <row r="492" ht="15.75" customHeight="1">
      <c r="C492" s="433"/>
      <c r="AT492" s="509"/>
    </row>
    <row r="493" ht="15.75" customHeight="1">
      <c r="C493" s="433"/>
      <c r="AT493" s="509"/>
    </row>
    <row r="494" ht="15.75" customHeight="1">
      <c r="C494" s="433"/>
      <c r="AT494" s="509"/>
    </row>
    <row r="495" ht="15.75" customHeight="1">
      <c r="C495" s="433"/>
      <c r="AT495" s="509"/>
    </row>
    <row r="496" ht="15.75" customHeight="1">
      <c r="C496" s="433"/>
      <c r="AT496" s="509"/>
    </row>
    <row r="497" ht="15.75" customHeight="1">
      <c r="C497" s="433"/>
      <c r="AT497" s="509"/>
    </row>
    <row r="498" ht="15.75" customHeight="1">
      <c r="C498" s="433"/>
      <c r="AT498" s="509"/>
    </row>
    <row r="499" ht="15.75" customHeight="1">
      <c r="C499" s="433"/>
      <c r="AT499" s="509"/>
    </row>
    <row r="500" ht="15.75" customHeight="1">
      <c r="C500" s="433"/>
      <c r="AT500" s="509"/>
    </row>
    <row r="501" ht="15.75" customHeight="1">
      <c r="C501" s="433"/>
      <c r="AT501" s="509"/>
    </row>
    <row r="502" ht="15.75" customHeight="1">
      <c r="C502" s="433"/>
      <c r="AT502" s="509"/>
    </row>
    <row r="503" ht="15.75" customHeight="1">
      <c r="C503" s="433"/>
      <c r="AT503" s="509"/>
    </row>
    <row r="504" ht="15.75" customHeight="1">
      <c r="C504" s="433"/>
      <c r="AT504" s="509"/>
    </row>
    <row r="505" ht="15.75" customHeight="1">
      <c r="C505" s="433"/>
      <c r="AT505" s="509"/>
    </row>
    <row r="506" ht="15.75" customHeight="1">
      <c r="C506" s="433"/>
      <c r="AT506" s="509"/>
    </row>
    <row r="507" ht="15.75" customHeight="1">
      <c r="C507" s="433"/>
      <c r="AT507" s="509"/>
    </row>
    <row r="508" ht="15.75" customHeight="1">
      <c r="C508" s="433"/>
      <c r="AT508" s="509"/>
    </row>
    <row r="509" ht="15.75" customHeight="1">
      <c r="C509" s="433"/>
      <c r="AT509" s="509"/>
    </row>
    <row r="510" ht="15.75" customHeight="1">
      <c r="C510" s="433"/>
      <c r="AT510" s="509"/>
    </row>
    <row r="511" ht="15.75" customHeight="1">
      <c r="C511" s="433"/>
      <c r="AT511" s="509"/>
    </row>
    <row r="512" ht="15.75" customHeight="1">
      <c r="C512" s="433"/>
      <c r="AT512" s="509"/>
    </row>
    <row r="513" ht="15.75" customHeight="1">
      <c r="C513" s="433"/>
      <c r="AT513" s="509"/>
    </row>
    <row r="514" ht="15.75" customHeight="1">
      <c r="C514" s="433"/>
      <c r="AT514" s="509"/>
    </row>
    <row r="515" ht="15.75" customHeight="1">
      <c r="C515" s="433"/>
      <c r="AT515" s="509"/>
    </row>
    <row r="516" ht="15.75" customHeight="1">
      <c r="C516" s="433"/>
      <c r="AT516" s="509"/>
    </row>
    <row r="517" ht="15.75" customHeight="1">
      <c r="C517" s="433"/>
      <c r="AT517" s="509"/>
    </row>
    <row r="518" ht="15.75" customHeight="1">
      <c r="C518" s="433"/>
      <c r="AT518" s="509"/>
    </row>
    <row r="519" ht="15.75" customHeight="1">
      <c r="C519" s="433"/>
      <c r="AT519" s="509"/>
    </row>
    <row r="520" ht="15.75" customHeight="1">
      <c r="C520" s="433"/>
      <c r="AT520" s="509"/>
    </row>
    <row r="521" ht="15.75" customHeight="1">
      <c r="C521" s="433"/>
      <c r="AT521" s="509"/>
    </row>
    <row r="522" ht="15.75" customHeight="1">
      <c r="C522" s="433"/>
      <c r="AT522" s="509"/>
    </row>
    <row r="523" ht="15.75" customHeight="1">
      <c r="C523" s="433"/>
      <c r="AT523" s="509"/>
    </row>
    <row r="524" ht="15.75" customHeight="1">
      <c r="C524" s="433"/>
      <c r="AT524" s="509"/>
    </row>
    <row r="525" ht="15.75" customHeight="1">
      <c r="C525" s="433"/>
      <c r="AT525" s="509"/>
    </row>
    <row r="526" ht="15.75" customHeight="1">
      <c r="C526" s="433"/>
      <c r="AT526" s="509"/>
    </row>
    <row r="527" ht="15.75" customHeight="1">
      <c r="C527" s="433"/>
      <c r="AT527" s="509"/>
    </row>
    <row r="528" ht="15.75" customHeight="1">
      <c r="C528" s="433"/>
      <c r="AT528" s="509"/>
    </row>
    <row r="529" ht="15.75" customHeight="1">
      <c r="C529" s="433"/>
      <c r="AT529" s="509"/>
    </row>
    <row r="530" ht="15.75" customHeight="1">
      <c r="C530" s="433"/>
      <c r="AT530" s="509"/>
    </row>
    <row r="531" ht="15.75" customHeight="1">
      <c r="C531" s="433"/>
      <c r="AT531" s="509"/>
    </row>
    <row r="532" ht="15.75" customHeight="1">
      <c r="C532" s="433"/>
      <c r="AT532" s="509"/>
    </row>
    <row r="533" ht="15.75" customHeight="1">
      <c r="C533" s="433"/>
      <c r="AT533" s="509"/>
    </row>
    <row r="534" ht="15.75" customHeight="1">
      <c r="C534" s="433"/>
      <c r="AT534" s="509"/>
    </row>
    <row r="535" ht="15.75" customHeight="1">
      <c r="C535" s="433"/>
      <c r="AT535" s="509"/>
    </row>
    <row r="536" ht="15.75" customHeight="1">
      <c r="C536" s="433"/>
      <c r="AT536" s="509"/>
    </row>
    <row r="537" ht="15.75" customHeight="1">
      <c r="C537" s="433"/>
      <c r="AT537" s="509"/>
    </row>
    <row r="538" ht="15.75" customHeight="1">
      <c r="C538" s="433"/>
      <c r="AT538" s="509"/>
    </row>
    <row r="539" ht="15.75" customHeight="1">
      <c r="C539" s="433"/>
      <c r="AT539" s="509"/>
    </row>
    <row r="540" ht="15.75" customHeight="1">
      <c r="C540" s="433"/>
      <c r="AT540" s="509"/>
    </row>
    <row r="541" ht="15.75" customHeight="1">
      <c r="C541" s="433"/>
      <c r="AT541" s="509"/>
    </row>
    <row r="542" ht="15.75" customHeight="1">
      <c r="C542" s="433"/>
      <c r="AT542" s="509"/>
    </row>
    <row r="543" ht="15.75" customHeight="1">
      <c r="C543" s="433"/>
      <c r="AT543" s="509"/>
    </row>
    <row r="544" ht="15.75" customHeight="1">
      <c r="C544" s="433"/>
      <c r="AT544" s="509"/>
    </row>
    <row r="545" ht="15.75" customHeight="1">
      <c r="C545" s="433"/>
      <c r="AT545" s="509"/>
    </row>
    <row r="546" ht="15.75" customHeight="1">
      <c r="C546" s="433"/>
      <c r="AT546" s="509"/>
    </row>
    <row r="547" ht="15.75" customHeight="1">
      <c r="C547" s="433"/>
      <c r="AT547" s="509"/>
    </row>
    <row r="548" ht="15.75" customHeight="1">
      <c r="C548" s="433"/>
      <c r="AT548" s="509"/>
    </row>
    <row r="549" ht="15.75" customHeight="1">
      <c r="C549" s="433"/>
      <c r="AT549" s="509"/>
    </row>
    <row r="550" ht="15.75" customHeight="1">
      <c r="C550" s="433"/>
      <c r="AT550" s="509"/>
    </row>
    <row r="551" ht="15.75" customHeight="1">
      <c r="C551" s="433"/>
      <c r="AT551" s="509"/>
    </row>
    <row r="552" ht="15.75" customHeight="1">
      <c r="C552" s="433"/>
      <c r="AT552" s="509"/>
    </row>
    <row r="553" ht="15.75" customHeight="1">
      <c r="C553" s="433"/>
      <c r="AT553" s="509"/>
    </row>
    <row r="554" ht="15.75" customHeight="1">
      <c r="C554" s="433"/>
      <c r="AT554" s="509"/>
    </row>
    <row r="555" ht="15.75" customHeight="1">
      <c r="C555" s="433"/>
      <c r="AT555" s="509"/>
    </row>
    <row r="556" ht="15.75" customHeight="1">
      <c r="C556" s="433"/>
      <c r="AT556" s="509"/>
    </row>
    <row r="557" ht="15.75" customHeight="1">
      <c r="C557" s="433"/>
      <c r="AT557" s="509"/>
    </row>
    <row r="558" ht="15.75" customHeight="1">
      <c r="C558" s="433"/>
      <c r="AT558" s="509"/>
    </row>
    <row r="559" ht="15.75" customHeight="1">
      <c r="C559" s="433"/>
      <c r="AT559" s="509"/>
    </row>
    <row r="560" ht="15.75" customHeight="1">
      <c r="C560" s="433"/>
      <c r="AT560" s="509"/>
    </row>
    <row r="561" ht="15.75" customHeight="1">
      <c r="C561" s="433"/>
      <c r="AT561" s="509"/>
    </row>
    <row r="562" ht="15.75" customHeight="1">
      <c r="C562" s="433"/>
      <c r="AT562" s="509"/>
    </row>
    <row r="563" ht="15.75" customHeight="1">
      <c r="C563" s="433"/>
      <c r="AT563" s="509"/>
    </row>
    <row r="564" ht="15.75" customHeight="1">
      <c r="C564" s="433"/>
      <c r="AT564" s="509"/>
    </row>
    <row r="565" ht="15.75" customHeight="1">
      <c r="C565" s="433"/>
      <c r="AT565" s="509"/>
    </row>
    <row r="566" ht="15.75" customHeight="1">
      <c r="C566" s="433"/>
      <c r="AT566" s="509"/>
    </row>
    <row r="567" ht="15.75" customHeight="1">
      <c r="C567" s="433"/>
      <c r="AT567" s="509"/>
    </row>
    <row r="568" ht="15.75" customHeight="1">
      <c r="C568" s="433"/>
      <c r="AT568" s="509"/>
    </row>
    <row r="569" ht="15.75" customHeight="1">
      <c r="C569" s="433"/>
      <c r="AT569" s="509"/>
    </row>
    <row r="570" ht="15.75" customHeight="1">
      <c r="C570" s="433"/>
      <c r="AT570" s="509"/>
    </row>
    <row r="571" ht="15.75" customHeight="1">
      <c r="C571" s="433"/>
      <c r="AT571" s="509"/>
    </row>
    <row r="572" ht="15.75" customHeight="1">
      <c r="C572" s="433"/>
      <c r="AT572" s="509"/>
    </row>
    <row r="573" ht="15.75" customHeight="1">
      <c r="C573" s="433"/>
      <c r="AT573" s="509"/>
    </row>
    <row r="574" ht="15.75" customHeight="1">
      <c r="C574" s="433"/>
      <c r="AT574" s="509"/>
    </row>
    <row r="575" ht="15.75" customHeight="1">
      <c r="C575" s="433"/>
      <c r="AT575" s="509"/>
    </row>
    <row r="576" ht="15.75" customHeight="1">
      <c r="C576" s="433"/>
      <c r="AT576" s="509"/>
    </row>
    <row r="577" ht="15.75" customHeight="1">
      <c r="C577" s="433"/>
      <c r="AT577" s="509"/>
    </row>
    <row r="578" ht="15.75" customHeight="1">
      <c r="C578" s="433"/>
      <c r="AT578" s="509"/>
    </row>
    <row r="579" ht="15.75" customHeight="1">
      <c r="C579" s="433"/>
      <c r="AT579" s="509"/>
    </row>
    <row r="580" ht="15.75" customHeight="1">
      <c r="C580" s="433"/>
      <c r="AT580" s="509"/>
    </row>
    <row r="581" ht="15.75" customHeight="1">
      <c r="C581" s="433"/>
      <c r="AT581" s="509"/>
    </row>
    <row r="582" ht="15.75" customHeight="1">
      <c r="C582" s="433"/>
      <c r="AT582" s="509"/>
    </row>
    <row r="583" ht="15.75" customHeight="1">
      <c r="C583" s="433"/>
      <c r="AT583" s="509"/>
    </row>
    <row r="584" ht="15.75" customHeight="1">
      <c r="C584" s="433"/>
      <c r="AT584" s="509"/>
    </row>
    <row r="585" ht="15.75" customHeight="1">
      <c r="C585" s="433"/>
      <c r="AT585" s="509"/>
    </row>
    <row r="586" ht="15.75" customHeight="1">
      <c r="C586" s="433"/>
      <c r="AT586" s="509"/>
    </row>
    <row r="587" ht="15.75" customHeight="1">
      <c r="C587" s="433"/>
      <c r="AT587" s="509"/>
    </row>
    <row r="588" ht="15.75" customHeight="1">
      <c r="C588" s="433"/>
      <c r="AT588" s="509"/>
    </row>
    <row r="589" ht="15.75" customHeight="1">
      <c r="C589" s="433"/>
      <c r="AT589" s="509"/>
    </row>
    <row r="590" ht="15.75" customHeight="1">
      <c r="C590" s="433"/>
      <c r="AT590" s="509"/>
    </row>
    <row r="591" ht="15.75" customHeight="1">
      <c r="C591" s="433"/>
      <c r="AT591" s="509"/>
    </row>
    <row r="592" ht="15.75" customHeight="1">
      <c r="C592" s="433"/>
      <c r="AT592" s="509"/>
    </row>
    <row r="593" ht="15.75" customHeight="1">
      <c r="C593" s="433"/>
      <c r="AT593" s="509"/>
    </row>
    <row r="594" ht="15.75" customHeight="1">
      <c r="C594" s="433"/>
      <c r="AT594" s="509"/>
    </row>
    <row r="595" ht="15.75" customHeight="1">
      <c r="C595" s="433"/>
      <c r="AT595" s="509"/>
    </row>
    <row r="596" ht="15.75" customHeight="1">
      <c r="C596" s="433"/>
      <c r="AT596" s="509"/>
    </row>
    <row r="597" ht="15.75" customHeight="1">
      <c r="C597" s="433"/>
      <c r="AT597" s="509"/>
    </row>
    <row r="598" ht="15.75" customHeight="1">
      <c r="C598" s="433"/>
      <c r="AT598" s="509"/>
    </row>
    <row r="599" ht="15.75" customHeight="1">
      <c r="C599" s="433"/>
      <c r="AT599" s="509"/>
    </row>
    <row r="600" ht="15.75" customHeight="1">
      <c r="C600" s="433"/>
      <c r="AT600" s="509"/>
    </row>
    <row r="601" ht="15.75" customHeight="1">
      <c r="C601" s="433"/>
      <c r="AT601" s="509"/>
    </row>
    <row r="602" ht="15.75" customHeight="1">
      <c r="C602" s="433"/>
      <c r="AT602" s="509"/>
    </row>
    <row r="603" ht="15.75" customHeight="1">
      <c r="C603" s="433"/>
      <c r="AT603" s="509"/>
    </row>
    <row r="604" ht="15.75" customHeight="1">
      <c r="C604" s="433"/>
      <c r="AT604" s="509"/>
    </row>
    <row r="605" ht="15.75" customHeight="1">
      <c r="C605" s="433"/>
      <c r="AT605" s="509"/>
    </row>
    <row r="606" ht="15.75" customHeight="1">
      <c r="C606" s="433"/>
      <c r="AT606" s="509"/>
    </row>
    <row r="607" ht="15.75" customHeight="1">
      <c r="C607" s="433"/>
      <c r="AT607" s="509"/>
    </row>
    <row r="608" ht="15.75" customHeight="1">
      <c r="C608" s="433"/>
      <c r="AT608" s="509"/>
    </row>
    <row r="609" ht="15.75" customHeight="1">
      <c r="C609" s="433"/>
      <c r="AT609" s="509"/>
    </row>
    <row r="610" ht="15.75" customHeight="1">
      <c r="C610" s="433"/>
      <c r="AT610" s="509"/>
    </row>
    <row r="611" ht="15.75" customHeight="1">
      <c r="C611" s="433"/>
      <c r="AT611" s="509"/>
    </row>
    <row r="612" ht="15.75" customHeight="1">
      <c r="C612" s="433"/>
      <c r="AT612" s="509"/>
    </row>
    <row r="613" ht="15.75" customHeight="1">
      <c r="C613" s="433"/>
      <c r="AT613" s="509"/>
    </row>
    <row r="614" ht="15.75" customHeight="1">
      <c r="C614" s="433"/>
      <c r="AT614" s="509"/>
    </row>
    <row r="615" ht="15.75" customHeight="1">
      <c r="C615" s="433"/>
      <c r="AT615" s="509"/>
    </row>
    <row r="616" ht="15.75" customHeight="1">
      <c r="C616" s="433"/>
      <c r="AT616" s="509"/>
    </row>
    <row r="617" ht="15.75" customHeight="1">
      <c r="C617" s="433"/>
      <c r="AT617" s="509"/>
    </row>
    <row r="618" ht="15.75" customHeight="1">
      <c r="C618" s="433"/>
      <c r="AT618" s="509"/>
    </row>
    <row r="619" ht="15.75" customHeight="1">
      <c r="C619" s="433"/>
      <c r="AT619" s="509"/>
    </row>
    <row r="620" ht="15.75" customHeight="1">
      <c r="C620" s="433"/>
      <c r="AT620" s="509"/>
    </row>
    <row r="621" ht="15.75" customHeight="1">
      <c r="C621" s="433"/>
      <c r="AT621" s="509"/>
    </row>
    <row r="622" ht="15.75" customHeight="1">
      <c r="C622" s="433"/>
      <c r="AT622" s="509"/>
    </row>
    <row r="623" ht="15.75" customHeight="1">
      <c r="C623" s="433"/>
      <c r="AT623" s="509"/>
    </row>
    <row r="624" ht="15.75" customHeight="1">
      <c r="C624" s="433"/>
      <c r="AT624" s="509"/>
    </row>
    <row r="625" ht="15.75" customHeight="1">
      <c r="C625" s="433"/>
      <c r="AT625" s="509"/>
    </row>
    <row r="626" ht="15.75" customHeight="1">
      <c r="C626" s="433"/>
      <c r="AT626" s="509"/>
    </row>
    <row r="627" ht="15.75" customHeight="1">
      <c r="C627" s="433"/>
      <c r="AT627" s="509"/>
    </row>
    <row r="628" ht="15.75" customHeight="1">
      <c r="C628" s="433"/>
      <c r="AT628" s="509"/>
    </row>
    <row r="629" ht="15.75" customHeight="1">
      <c r="C629" s="433"/>
      <c r="AT629" s="509"/>
    </row>
    <row r="630" ht="15.75" customHeight="1">
      <c r="C630" s="433"/>
      <c r="AT630" s="509"/>
    </row>
    <row r="631" ht="15.75" customHeight="1">
      <c r="C631" s="433"/>
      <c r="AT631" s="509"/>
    </row>
    <row r="632" ht="15.75" customHeight="1">
      <c r="C632" s="433"/>
      <c r="AT632" s="509"/>
    </row>
    <row r="633" ht="15.75" customHeight="1">
      <c r="C633" s="433"/>
      <c r="AT633" s="509"/>
    </row>
    <row r="634" ht="15.75" customHeight="1">
      <c r="C634" s="433"/>
      <c r="AT634" s="509"/>
    </row>
    <row r="635" ht="15.75" customHeight="1">
      <c r="C635" s="433"/>
      <c r="AT635" s="509"/>
    </row>
    <row r="636" ht="15.75" customHeight="1">
      <c r="C636" s="433"/>
      <c r="AT636" s="509"/>
    </row>
    <row r="637" ht="15.75" customHeight="1">
      <c r="C637" s="433"/>
      <c r="AT637" s="509"/>
    </row>
    <row r="638" ht="15.75" customHeight="1">
      <c r="C638" s="433"/>
      <c r="AT638" s="509"/>
    </row>
    <row r="639" ht="15.75" customHeight="1">
      <c r="C639" s="433"/>
      <c r="AT639" s="509"/>
    </row>
    <row r="640" ht="15.75" customHeight="1">
      <c r="C640" s="433"/>
      <c r="AT640" s="509"/>
    </row>
    <row r="641" ht="15.75" customHeight="1">
      <c r="C641" s="433"/>
      <c r="AT641" s="509"/>
    </row>
    <row r="642" ht="15.75" customHeight="1">
      <c r="C642" s="433"/>
      <c r="AT642" s="509"/>
    </row>
    <row r="643" ht="15.75" customHeight="1">
      <c r="C643" s="433"/>
      <c r="AT643" s="509"/>
    </row>
    <row r="644" ht="15.75" customHeight="1">
      <c r="C644" s="433"/>
      <c r="AT644" s="509"/>
    </row>
    <row r="645" ht="15.75" customHeight="1">
      <c r="C645" s="433"/>
      <c r="AT645" s="509"/>
    </row>
    <row r="646" ht="15.75" customHeight="1">
      <c r="C646" s="433"/>
      <c r="AT646" s="509"/>
    </row>
    <row r="647" ht="15.75" customHeight="1">
      <c r="C647" s="433"/>
      <c r="AT647" s="509"/>
    </row>
    <row r="648" ht="15.75" customHeight="1">
      <c r="C648" s="433"/>
      <c r="AT648" s="509"/>
    </row>
    <row r="649" ht="15.75" customHeight="1">
      <c r="C649" s="433"/>
      <c r="AT649" s="509"/>
    </row>
    <row r="650" ht="15.75" customHeight="1">
      <c r="C650" s="433"/>
      <c r="AT650" s="509"/>
    </row>
    <row r="651" ht="15.75" customHeight="1">
      <c r="C651" s="433"/>
      <c r="AT651" s="509"/>
    </row>
    <row r="652" ht="15.75" customHeight="1">
      <c r="C652" s="433"/>
      <c r="AT652" s="509"/>
    </row>
    <row r="653" ht="15.75" customHeight="1">
      <c r="C653" s="433"/>
      <c r="AT653" s="509"/>
    </row>
    <row r="654" ht="15.75" customHeight="1">
      <c r="C654" s="433"/>
      <c r="AT654" s="509"/>
    </row>
    <row r="655" ht="15.75" customHeight="1">
      <c r="C655" s="433"/>
      <c r="AT655" s="509"/>
    </row>
    <row r="656" ht="15.75" customHeight="1">
      <c r="C656" s="433"/>
      <c r="AT656" s="509"/>
    </row>
    <row r="657" ht="15.75" customHeight="1">
      <c r="C657" s="433"/>
      <c r="AT657" s="509"/>
    </row>
    <row r="658" ht="15.75" customHeight="1">
      <c r="C658" s="433"/>
      <c r="AT658" s="509"/>
    </row>
    <row r="659" ht="15.75" customHeight="1">
      <c r="C659" s="433"/>
      <c r="AT659" s="509"/>
    </row>
    <row r="660" ht="15.75" customHeight="1">
      <c r="C660" s="433"/>
      <c r="AT660" s="509"/>
    </row>
    <row r="661" ht="15.75" customHeight="1">
      <c r="C661" s="433"/>
      <c r="AT661" s="509"/>
    </row>
    <row r="662" ht="15.75" customHeight="1">
      <c r="C662" s="433"/>
      <c r="AT662" s="509"/>
    </row>
    <row r="663" ht="15.75" customHeight="1">
      <c r="C663" s="433"/>
      <c r="AT663" s="509"/>
    </row>
    <row r="664" ht="15.75" customHeight="1">
      <c r="C664" s="433"/>
      <c r="AT664" s="509"/>
    </row>
    <row r="665" ht="15.75" customHeight="1">
      <c r="C665" s="433"/>
      <c r="AT665" s="509"/>
    </row>
    <row r="666" ht="15.75" customHeight="1">
      <c r="C666" s="433"/>
      <c r="AT666" s="509"/>
    </row>
    <row r="667" ht="15.75" customHeight="1">
      <c r="C667" s="433"/>
      <c r="AT667" s="509"/>
    </row>
    <row r="668" ht="15.75" customHeight="1">
      <c r="C668" s="433"/>
      <c r="AT668" s="509"/>
    </row>
    <row r="669" ht="15.75" customHeight="1">
      <c r="C669" s="433"/>
      <c r="AT669" s="509"/>
    </row>
    <row r="670" ht="15.75" customHeight="1">
      <c r="C670" s="433"/>
      <c r="AT670" s="509"/>
    </row>
    <row r="671" ht="15.75" customHeight="1">
      <c r="C671" s="433"/>
      <c r="AT671" s="509"/>
    </row>
    <row r="672" ht="15.75" customHeight="1">
      <c r="C672" s="433"/>
      <c r="AT672" s="509"/>
    </row>
    <row r="673" ht="15.75" customHeight="1">
      <c r="C673" s="433"/>
      <c r="AT673" s="509"/>
    </row>
    <row r="674" ht="15.75" customHeight="1">
      <c r="C674" s="433"/>
      <c r="AT674" s="509"/>
    </row>
    <row r="675" ht="15.75" customHeight="1">
      <c r="C675" s="433"/>
      <c r="AT675" s="509"/>
    </row>
    <row r="676" ht="15.75" customHeight="1">
      <c r="C676" s="433"/>
      <c r="AT676" s="509"/>
    </row>
    <row r="677" ht="15.75" customHeight="1">
      <c r="C677" s="433"/>
      <c r="AT677" s="509"/>
    </row>
    <row r="678" ht="15.75" customHeight="1">
      <c r="C678" s="433"/>
      <c r="AT678" s="509"/>
    </row>
    <row r="679" ht="15.75" customHeight="1">
      <c r="C679" s="433"/>
      <c r="AT679" s="509"/>
    </row>
    <row r="680" ht="15.75" customHeight="1">
      <c r="C680" s="433"/>
      <c r="AT680" s="509"/>
    </row>
    <row r="681" ht="15.75" customHeight="1">
      <c r="C681" s="433"/>
      <c r="AT681" s="509"/>
    </row>
    <row r="682" ht="15.75" customHeight="1">
      <c r="C682" s="433"/>
      <c r="AT682" s="509"/>
    </row>
    <row r="683" ht="15.75" customHeight="1">
      <c r="C683" s="433"/>
      <c r="AT683" s="509"/>
    </row>
    <row r="684" ht="15.75" customHeight="1">
      <c r="C684" s="433"/>
      <c r="AT684" s="509"/>
    </row>
    <row r="685" ht="15.75" customHeight="1">
      <c r="C685" s="433"/>
      <c r="AT685" s="509"/>
    </row>
    <row r="686" ht="15.75" customHeight="1">
      <c r="C686" s="433"/>
      <c r="AT686" s="509"/>
    </row>
    <row r="687" ht="15.75" customHeight="1">
      <c r="C687" s="433"/>
      <c r="AT687" s="509"/>
    </row>
    <row r="688" ht="15.75" customHeight="1">
      <c r="C688" s="433"/>
      <c r="AT688" s="509"/>
    </row>
    <row r="689" ht="15.75" customHeight="1">
      <c r="C689" s="433"/>
      <c r="AT689" s="509"/>
    </row>
    <row r="690" ht="15.75" customHeight="1">
      <c r="C690" s="433"/>
      <c r="AT690" s="509"/>
    </row>
    <row r="691" ht="15.75" customHeight="1">
      <c r="C691" s="433"/>
      <c r="AT691" s="509"/>
    </row>
    <row r="692" ht="15.75" customHeight="1">
      <c r="C692" s="433"/>
      <c r="AT692" s="509"/>
    </row>
    <row r="693" ht="15.75" customHeight="1">
      <c r="C693" s="433"/>
      <c r="AT693" s="509"/>
    </row>
    <row r="694" ht="15.75" customHeight="1">
      <c r="C694" s="433"/>
      <c r="AT694" s="509"/>
    </row>
    <row r="695" ht="15.75" customHeight="1">
      <c r="C695" s="433"/>
      <c r="AT695" s="509"/>
    </row>
    <row r="696" ht="15.75" customHeight="1">
      <c r="C696" s="433"/>
      <c r="AT696" s="509"/>
    </row>
    <row r="697" ht="15.75" customHeight="1">
      <c r="C697" s="433"/>
      <c r="AT697" s="509"/>
    </row>
    <row r="698" ht="15.75" customHeight="1">
      <c r="C698" s="433"/>
      <c r="AT698" s="509"/>
    </row>
    <row r="699" ht="15.75" customHeight="1">
      <c r="C699" s="433"/>
      <c r="AT699" s="509"/>
    </row>
    <row r="700" ht="15.75" customHeight="1">
      <c r="C700" s="433"/>
      <c r="AT700" s="509"/>
    </row>
    <row r="701" ht="15.75" customHeight="1">
      <c r="C701" s="433"/>
      <c r="AT701" s="509"/>
    </row>
    <row r="702" ht="15.75" customHeight="1">
      <c r="C702" s="433"/>
      <c r="AT702" s="509"/>
    </row>
    <row r="703" ht="15.75" customHeight="1">
      <c r="C703" s="433"/>
      <c r="AT703" s="509"/>
    </row>
    <row r="704" ht="15.75" customHeight="1">
      <c r="C704" s="433"/>
      <c r="AT704" s="509"/>
    </row>
    <row r="705" ht="15.75" customHeight="1">
      <c r="C705" s="433"/>
      <c r="AT705" s="509"/>
    </row>
    <row r="706" ht="15.75" customHeight="1">
      <c r="C706" s="433"/>
      <c r="AT706" s="509"/>
    </row>
    <row r="707" ht="15.75" customHeight="1">
      <c r="C707" s="433"/>
      <c r="AT707" s="509"/>
    </row>
    <row r="708" ht="15.75" customHeight="1">
      <c r="C708" s="433"/>
      <c r="AT708" s="509"/>
    </row>
    <row r="709" ht="15.75" customHeight="1">
      <c r="C709" s="433"/>
      <c r="AT709" s="509"/>
    </row>
    <row r="710" ht="15.75" customHeight="1">
      <c r="C710" s="433"/>
      <c r="AT710" s="509"/>
    </row>
    <row r="711" ht="15.75" customHeight="1">
      <c r="C711" s="433"/>
      <c r="AT711" s="509"/>
    </row>
    <row r="712" ht="15.75" customHeight="1">
      <c r="C712" s="433"/>
      <c r="AT712" s="509"/>
    </row>
    <row r="713" ht="15.75" customHeight="1">
      <c r="C713" s="433"/>
      <c r="AT713" s="509"/>
    </row>
    <row r="714" ht="15.75" customHeight="1">
      <c r="C714" s="433"/>
      <c r="AT714" s="509"/>
    </row>
    <row r="715" ht="15.75" customHeight="1">
      <c r="C715" s="433"/>
      <c r="AT715" s="509"/>
    </row>
    <row r="716" ht="15.75" customHeight="1">
      <c r="C716" s="433"/>
      <c r="AT716" s="509"/>
    </row>
    <row r="717" ht="15.75" customHeight="1">
      <c r="C717" s="433"/>
      <c r="AT717" s="509"/>
    </row>
    <row r="718" ht="15.75" customHeight="1">
      <c r="C718" s="433"/>
      <c r="AT718" s="509"/>
    </row>
    <row r="719" ht="15.75" customHeight="1">
      <c r="C719" s="433"/>
      <c r="AT719" s="509"/>
    </row>
    <row r="720" ht="15.75" customHeight="1">
      <c r="C720" s="433"/>
      <c r="AT720" s="509"/>
    </row>
    <row r="721" ht="15.75" customHeight="1">
      <c r="C721" s="433"/>
      <c r="AT721" s="509"/>
    </row>
    <row r="722" ht="15.75" customHeight="1">
      <c r="C722" s="433"/>
      <c r="AT722" s="509"/>
    </row>
    <row r="723" ht="15.75" customHeight="1">
      <c r="C723" s="433"/>
      <c r="AT723" s="509"/>
    </row>
    <row r="724" ht="15.75" customHeight="1">
      <c r="C724" s="433"/>
      <c r="AT724" s="509"/>
    </row>
    <row r="725" ht="15.75" customHeight="1">
      <c r="C725" s="433"/>
      <c r="AT725" s="509"/>
    </row>
    <row r="726" ht="15.75" customHeight="1">
      <c r="C726" s="433"/>
      <c r="AT726" s="509"/>
    </row>
    <row r="727" ht="15.75" customHeight="1">
      <c r="C727" s="433"/>
      <c r="AT727" s="509"/>
    </row>
    <row r="728" ht="15.75" customHeight="1">
      <c r="C728" s="433"/>
      <c r="AT728" s="509"/>
    </row>
    <row r="729" ht="15.75" customHeight="1">
      <c r="C729" s="433"/>
      <c r="AT729" s="509"/>
    </row>
    <row r="730" ht="15.75" customHeight="1">
      <c r="C730" s="433"/>
      <c r="AT730" s="509"/>
    </row>
    <row r="731" ht="15.75" customHeight="1">
      <c r="C731" s="433"/>
      <c r="AT731" s="509"/>
    </row>
    <row r="732" ht="15.75" customHeight="1">
      <c r="C732" s="433"/>
      <c r="AT732" s="509"/>
    </row>
    <row r="733" ht="15.75" customHeight="1">
      <c r="C733" s="433"/>
      <c r="AT733" s="509"/>
    </row>
    <row r="734" ht="15.75" customHeight="1">
      <c r="C734" s="433"/>
      <c r="AT734" s="509"/>
    </row>
    <row r="735" ht="15.75" customHeight="1">
      <c r="C735" s="433"/>
      <c r="AT735" s="509"/>
    </row>
    <row r="736" ht="15.75" customHeight="1">
      <c r="C736" s="433"/>
      <c r="AT736" s="509"/>
    </row>
    <row r="737" ht="15.75" customHeight="1">
      <c r="C737" s="433"/>
      <c r="AT737" s="509"/>
    </row>
    <row r="738" ht="15.75" customHeight="1">
      <c r="C738" s="433"/>
      <c r="AT738" s="509"/>
    </row>
    <row r="739" ht="15.75" customHeight="1">
      <c r="C739" s="433"/>
      <c r="AT739" s="509"/>
    </row>
    <row r="740" ht="15.75" customHeight="1">
      <c r="C740" s="433"/>
      <c r="AT740" s="509"/>
    </row>
    <row r="741" ht="15.75" customHeight="1">
      <c r="C741" s="433"/>
      <c r="AT741" s="509"/>
    </row>
    <row r="742" ht="15.75" customHeight="1">
      <c r="C742" s="433"/>
      <c r="AT742" s="509"/>
    </row>
    <row r="743" ht="15.75" customHeight="1">
      <c r="C743" s="433"/>
      <c r="AT743" s="509"/>
    </row>
    <row r="744" ht="15.75" customHeight="1">
      <c r="C744" s="433"/>
      <c r="AT744" s="509"/>
    </row>
    <row r="745" ht="15.75" customHeight="1">
      <c r="C745" s="433"/>
      <c r="AT745" s="509"/>
    </row>
    <row r="746" ht="15.75" customHeight="1">
      <c r="C746" s="433"/>
      <c r="AT746" s="509"/>
    </row>
    <row r="747" ht="15.75" customHeight="1">
      <c r="C747" s="433"/>
      <c r="AT747" s="509"/>
    </row>
    <row r="748" ht="15.75" customHeight="1">
      <c r="C748" s="433"/>
      <c r="AT748" s="509"/>
    </row>
    <row r="749" ht="15.75" customHeight="1">
      <c r="C749" s="433"/>
      <c r="AT749" s="509"/>
    </row>
    <row r="750" ht="15.75" customHeight="1">
      <c r="C750" s="433"/>
      <c r="AT750" s="509"/>
    </row>
    <row r="751" ht="15.75" customHeight="1">
      <c r="C751" s="433"/>
      <c r="AT751" s="509"/>
    </row>
    <row r="752" ht="15.75" customHeight="1">
      <c r="C752" s="433"/>
      <c r="AT752" s="509"/>
    </row>
    <row r="753" ht="15.75" customHeight="1">
      <c r="C753" s="433"/>
      <c r="AT753" s="509"/>
    </row>
    <row r="754" ht="15.75" customHeight="1">
      <c r="C754" s="433"/>
      <c r="AT754" s="509"/>
    </row>
    <row r="755" ht="15.75" customHeight="1">
      <c r="C755" s="433"/>
      <c r="AT755" s="509"/>
    </row>
    <row r="756" ht="15.75" customHeight="1">
      <c r="C756" s="433"/>
      <c r="AT756" s="509"/>
    </row>
    <row r="757" ht="15.75" customHeight="1">
      <c r="C757" s="433"/>
      <c r="AT757" s="509"/>
    </row>
    <row r="758" ht="15.75" customHeight="1">
      <c r="C758" s="433"/>
      <c r="AT758" s="509"/>
    </row>
    <row r="759" ht="15.75" customHeight="1">
      <c r="C759" s="433"/>
      <c r="AT759" s="509"/>
    </row>
    <row r="760" ht="15.75" customHeight="1">
      <c r="C760" s="433"/>
      <c r="AT760" s="509"/>
    </row>
    <row r="761" ht="15.75" customHeight="1">
      <c r="C761" s="433"/>
      <c r="AT761" s="509"/>
    </row>
    <row r="762" ht="15.75" customHeight="1">
      <c r="C762" s="433"/>
      <c r="AT762" s="509"/>
    </row>
    <row r="763" ht="15.75" customHeight="1">
      <c r="C763" s="433"/>
      <c r="AT763" s="509"/>
    </row>
    <row r="764" ht="15.75" customHeight="1">
      <c r="C764" s="433"/>
      <c r="AT764" s="509"/>
    </row>
    <row r="765" ht="15.75" customHeight="1">
      <c r="C765" s="433"/>
      <c r="AT765" s="509"/>
    </row>
    <row r="766" ht="15.75" customHeight="1">
      <c r="C766" s="433"/>
      <c r="AT766" s="509"/>
    </row>
    <row r="767" ht="15.75" customHeight="1">
      <c r="C767" s="433"/>
      <c r="AT767" s="509"/>
    </row>
    <row r="768" ht="15.75" customHeight="1">
      <c r="C768" s="433"/>
      <c r="AT768" s="509"/>
    </row>
    <row r="769" ht="15.75" customHeight="1">
      <c r="C769" s="433"/>
      <c r="AT769" s="509"/>
    </row>
    <row r="770" ht="15.75" customHeight="1">
      <c r="C770" s="433"/>
      <c r="AT770" s="509"/>
    </row>
    <row r="771" ht="15.75" customHeight="1">
      <c r="C771" s="433"/>
      <c r="AT771" s="509"/>
    </row>
    <row r="772" ht="15.75" customHeight="1">
      <c r="C772" s="433"/>
      <c r="AT772" s="509"/>
    </row>
    <row r="773" ht="15.75" customHeight="1">
      <c r="C773" s="433"/>
      <c r="AT773" s="509"/>
    </row>
    <row r="774" ht="15.75" customHeight="1">
      <c r="C774" s="433"/>
      <c r="AT774" s="509"/>
    </row>
    <row r="775" ht="15.75" customHeight="1">
      <c r="C775" s="433"/>
      <c r="AT775" s="509"/>
    </row>
    <row r="776" ht="15.75" customHeight="1">
      <c r="C776" s="433"/>
      <c r="AT776" s="509"/>
    </row>
    <row r="777" ht="15.75" customHeight="1">
      <c r="C777" s="433"/>
      <c r="AT777" s="509"/>
    </row>
    <row r="778" ht="15.75" customHeight="1">
      <c r="C778" s="433"/>
      <c r="AT778" s="509"/>
    </row>
    <row r="779" ht="15.75" customHeight="1">
      <c r="C779" s="433"/>
      <c r="AT779" s="509"/>
    </row>
    <row r="780" ht="15.75" customHeight="1">
      <c r="C780" s="433"/>
      <c r="AT780" s="509"/>
    </row>
    <row r="781" ht="15.75" customHeight="1">
      <c r="C781" s="433"/>
      <c r="AT781" s="509"/>
    </row>
    <row r="782" ht="15.75" customHeight="1">
      <c r="C782" s="433"/>
      <c r="AT782" s="509"/>
    </row>
    <row r="783" ht="15.75" customHeight="1">
      <c r="C783" s="433"/>
      <c r="AT783" s="509"/>
    </row>
    <row r="784" ht="15.75" customHeight="1">
      <c r="C784" s="433"/>
      <c r="AT784" s="509"/>
    </row>
    <row r="785" ht="15.75" customHeight="1">
      <c r="C785" s="433"/>
      <c r="AT785" s="509"/>
    </row>
    <row r="786" ht="15.75" customHeight="1">
      <c r="C786" s="433"/>
      <c r="AT786" s="509"/>
    </row>
    <row r="787" ht="15.75" customHeight="1">
      <c r="C787" s="433"/>
      <c r="AT787" s="509"/>
    </row>
    <row r="788" ht="15.75" customHeight="1">
      <c r="C788" s="433"/>
      <c r="AT788" s="509"/>
    </row>
    <row r="789" ht="15.75" customHeight="1">
      <c r="C789" s="433"/>
      <c r="AT789" s="509"/>
    </row>
    <row r="790" ht="15.75" customHeight="1">
      <c r="C790" s="433"/>
      <c r="AT790" s="509"/>
    </row>
    <row r="791" ht="15.75" customHeight="1">
      <c r="C791" s="433"/>
      <c r="AT791" s="509"/>
    </row>
    <row r="792" ht="15.75" customHeight="1">
      <c r="C792" s="433"/>
      <c r="AT792" s="509"/>
    </row>
    <row r="793" ht="15.75" customHeight="1">
      <c r="C793" s="433"/>
      <c r="AT793" s="509"/>
    </row>
    <row r="794" ht="15.75" customHeight="1">
      <c r="C794" s="433"/>
      <c r="AT794" s="509"/>
    </row>
    <row r="795" ht="15.75" customHeight="1">
      <c r="C795" s="433"/>
      <c r="AT795" s="509"/>
    </row>
    <row r="796" ht="15.75" customHeight="1">
      <c r="C796" s="433"/>
      <c r="AT796" s="509"/>
    </row>
    <row r="797" ht="15.75" customHeight="1">
      <c r="C797" s="433"/>
      <c r="AT797" s="509"/>
    </row>
    <row r="798" ht="15.75" customHeight="1">
      <c r="C798" s="433"/>
      <c r="AT798" s="509"/>
    </row>
    <row r="799" ht="15.75" customHeight="1">
      <c r="C799" s="433"/>
      <c r="AT799" s="509"/>
    </row>
    <row r="800" ht="15.75" customHeight="1">
      <c r="C800" s="433"/>
      <c r="AT800" s="509"/>
    </row>
    <row r="801" ht="15.75" customHeight="1">
      <c r="C801" s="433"/>
      <c r="AT801" s="509"/>
    </row>
    <row r="802" ht="15.75" customHeight="1">
      <c r="C802" s="433"/>
      <c r="AT802" s="509"/>
    </row>
    <row r="803" ht="15.75" customHeight="1">
      <c r="C803" s="433"/>
      <c r="AT803" s="509"/>
    </row>
    <row r="804" ht="15.75" customHeight="1">
      <c r="C804" s="433"/>
      <c r="AT804" s="509"/>
    </row>
    <row r="805" ht="15.75" customHeight="1">
      <c r="C805" s="433"/>
      <c r="AT805" s="509"/>
    </row>
    <row r="806" ht="15.75" customHeight="1">
      <c r="C806" s="433"/>
      <c r="AT806" s="509"/>
    </row>
    <row r="807" ht="15.75" customHeight="1">
      <c r="C807" s="433"/>
      <c r="AT807" s="509"/>
    </row>
    <row r="808" ht="15.75" customHeight="1">
      <c r="C808" s="433"/>
      <c r="AT808" s="509"/>
    </row>
    <row r="809" ht="15.75" customHeight="1">
      <c r="C809" s="433"/>
      <c r="AT809" s="509"/>
    </row>
    <row r="810" ht="15.75" customHeight="1">
      <c r="C810" s="433"/>
      <c r="AT810" s="509"/>
    </row>
    <row r="811" ht="15.75" customHeight="1">
      <c r="C811" s="433"/>
      <c r="AT811" s="509"/>
    </row>
    <row r="812" ht="15.75" customHeight="1">
      <c r="C812" s="433"/>
      <c r="AT812" s="509"/>
    </row>
    <row r="813" ht="15.75" customHeight="1">
      <c r="C813" s="433"/>
      <c r="AT813" s="509"/>
    </row>
    <row r="814" ht="15.75" customHeight="1">
      <c r="C814" s="433"/>
      <c r="AT814" s="509"/>
    </row>
    <row r="815" ht="15.75" customHeight="1">
      <c r="C815" s="433"/>
      <c r="AT815" s="509"/>
    </row>
    <row r="816" ht="15.75" customHeight="1">
      <c r="C816" s="433"/>
      <c r="AT816" s="509"/>
    </row>
    <row r="817" ht="15.75" customHeight="1">
      <c r="C817" s="433"/>
      <c r="AT817" s="509"/>
    </row>
    <row r="818" ht="15.75" customHeight="1">
      <c r="C818" s="433"/>
      <c r="AT818" s="509"/>
    </row>
    <row r="819" ht="15.75" customHeight="1">
      <c r="C819" s="433"/>
      <c r="AT819" s="509"/>
    </row>
    <row r="820" ht="15.75" customHeight="1">
      <c r="C820" s="433"/>
      <c r="AT820" s="509"/>
    </row>
    <row r="821" ht="15.75" customHeight="1">
      <c r="C821" s="433"/>
      <c r="AT821" s="509"/>
    </row>
    <row r="822" ht="15.75" customHeight="1">
      <c r="C822" s="433"/>
      <c r="AT822" s="509"/>
    </row>
    <row r="823" ht="15.75" customHeight="1">
      <c r="C823" s="433"/>
      <c r="AT823" s="509"/>
    </row>
    <row r="824" ht="15.75" customHeight="1">
      <c r="C824" s="433"/>
      <c r="AT824" s="509"/>
    </row>
    <row r="825" ht="15.75" customHeight="1">
      <c r="C825" s="433"/>
      <c r="AT825" s="509"/>
    </row>
    <row r="826" ht="15.75" customHeight="1">
      <c r="C826" s="433"/>
      <c r="AT826" s="509"/>
    </row>
    <row r="827" ht="15.75" customHeight="1">
      <c r="C827" s="433"/>
      <c r="AT827" s="509"/>
    </row>
    <row r="828" ht="15.75" customHeight="1">
      <c r="C828" s="433"/>
      <c r="AT828" s="509"/>
    </row>
    <row r="829" ht="15.75" customHeight="1">
      <c r="C829" s="433"/>
      <c r="AT829" s="509"/>
    </row>
    <row r="830" ht="15.75" customHeight="1">
      <c r="C830" s="433"/>
      <c r="AT830" s="509"/>
    </row>
    <row r="831" ht="15.75" customHeight="1">
      <c r="C831" s="433"/>
      <c r="AT831" s="509"/>
    </row>
    <row r="832" ht="15.75" customHeight="1">
      <c r="C832" s="433"/>
      <c r="AT832" s="509"/>
    </row>
    <row r="833" ht="15.75" customHeight="1">
      <c r="C833" s="433"/>
      <c r="AT833" s="509"/>
    </row>
    <row r="834" ht="15.75" customHeight="1">
      <c r="C834" s="433"/>
      <c r="AT834" s="509"/>
    </row>
    <row r="835" ht="15.75" customHeight="1">
      <c r="C835" s="433"/>
      <c r="AT835" s="509"/>
    </row>
    <row r="836" ht="15.75" customHeight="1">
      <c r="C836" s="433"/>
      <c r="AT836" s="509"/>
    </row>
    <row r="837" ht="15.75" customHeight="1">
      <c r="C837" s="433"/>
      <c r="AT837" s="509"/>
    </row>
    <row r="838" ht="15.75" customHeight="1">
      <c r="C838" s="433"/>
      <c r="AT838" s="509"/>
    </row>
    <row r="839" ht="15.75" customHeight="1">
      <c r="C839" s="433"/>
      <c r="AT839" s="509"/>
    </row>
    <row r="840" ht="15.75" customHeight="1">
      <c r="C840" s="433"/>
      <c r="AT840" s="509"/>
    </row>
    <row r="841" ht="15.75" customHeight="1">
      <c r="C841" s="433"/>
      <c r="AT841" s="509"/>
    </row>
    <row r="842" ht="15.75" customHeight="1">
      <c r="C842" s="433"/>
      <c r="AT842" s="509"/>
    </row>
    <row r="843" ht="15.75" customHeight="1">
      <c r="C843" s="433"/>
      <c r="AT843" s="509"/>
    </row>
    <row r="844" ht="15.75" customHeight="1">
      <c r="C844" s="433"/>
      <c r="AT844" s="509"/>
    </row>
    <row r="845" ht="15.75" customHeight="1">
      <c r="C845" s="433"/>
      <c r="AT845" s="509"/>
    </row>
    <row r="846" ht="15.75" customHeight="1">
      <c r="C846" s="433"/>
      <c r="AT846" s="509"/>
    </row>
    <row r="847" ht="15.75" customHeight="1">
      <c r="C847" s="433"/>
      <c r="AT847" s="509"/>
    </row>
    <row r="848" ht="15.75" customHeight="1">
      <c r="C848" s="433"/>
      <c r="AT848" s="509"/>
    </row>
    <row r="849" ht="15.75" customHeight="1">
      <c r="C849" s="433"/>
      <c r="AT849" s="509"/>
    </row>
    <row r="850" ht="15.75" customHeight="1">
      <c r="C850" s="433"/>
      <c r="AT850" s="509"/>
    </row>
    <row r="851" ht="15.75" customHeight="1">
      <c r="C851" s="433"/>
      <c r="AT851" s="509"/>
    </row>
    <row r="852" ht="15.75" customHeight="1">
      <c r="C852" s="433"/>
      <c r="AT852" s="509"/>
    </row>
    <row r="853" ht="15.75" customHeight="1">
      <c r="C853" s="433"/>
      <c r="AT853" s="509"/>
    </row>
    <row r="854" ht="15.75" customHeight="1">
      <c r="C854" s="433"/>
      <c r="AT854" s="509"/>
    </row>
    <row r="855" ht="15.75" customHeight="1">
      <c r="C855" s="433"/>
      <c r="AT855" s="509"/>
    </row>
    <row r="856" ht="15.75" customHeight="1">
      <c r="C856" s="433"/>
      <c r="AT856" s="509"/>
    </row>
    <row r="857" ht="15.75" customHeight="1">
      <c r="C857" s="433"/>
      <c r="AT857" s="509"/>
    </row>
    <row r="858" ht="15.75" customHeight="1">
      <c r="C858" s="433"/>
      <c r="AT858" s="509"/>
    </row>
    <row r="859" ht="15.75" customHeight="1">
      <c r="C859" s="433"/>
      <c r="AT859" s="509"/>
    </row>
    <row r="860" ht="15.75" customHeight="1">
      <c r="C860" s="433"/>
      <c r="AT860" s="509"/>
    </row>
    <row r="861" ht="15.75" customHeight="1">
      <c r="C861" s="433"/>
      <c r="AT861" s="509"/>
    </row>
    <row r="862" ht="15.75" customHeight="1">
      <c r="C862" s="433"/>
      <c r="AT862" s="509"/>
    </row>
    <row r="863" ht="15.75" customHeight="1">
      <c r="C863" s="433"/>
      <c r="AT863" s="509"/>
    </row>
    <row r="864" ht="15.75" customHeight="1">
      <c r="C864" s="433"/>
      <c r="AT864" s="509"/>
    </row>
    <row r="865" ht="15.75" customHeight="1">
      <c r="C865" s="433"/>
      <c r="AT865" s="509"/>
    </row>
    <row r="866" ht="15.75" customHeight="1">
      <c r="C866" s="433"/>
      <c r="AT866" s="509"/>
    </row>
    <row r="867" ht="15.75" customHeight="1">
      <c r="C867" s="433"/>
      <c r="AT867" s="509"/>
    </row>
    <row r="868" ht="15.75" customHeight="1">
      <c r="C868" s="433"/>
      <c r="AT868" s="509"/>
    </row>
    <row r="869" ht="15.75" customHeight="1">
      <c r="C869" s="433"/>
      <c r="AT869" s="509"/>
    </row>
    <row r="870" ht="15.75" customHeight="1">
      <c r="C870" s="433"/>
      <c r="AT870" s="509"/>
    </row>
    <row r="871" ht="15.75" customHeight="1">
      <c r="C871" s="433"/>
      <c r="AT871" s="509"/>
    </row>
    <row r="872" ht="15.75" customHeight="1">
      <c r="C872" s="433"/>
      <c r="AT872" s="509"/>
    </row>
    <row r="873" ht="15.75" customHeight="1">
      <c r="C873" s="433"/>
      <c r="AT873" s="509"/>
    </row>
    <row r="874" ht="15.75" customHeight="1">
      <c r="C874" s="433"/>
      <c r="AT874" s="509"/>
    </row>
    <row r="875" ht="15.75" customHeight="1">
      <c r="C875" s="433"/>
      <c r="AT875" s="509"/>
    </row>
    <row r="876" ht="15.75" customHeight="1">
      <c r="C876" s="433"/>
      <c r="AT876" s="509"/>
    </row>
    <row r="877" ht="15.75" customHeight="1">
      <c r="C877" s="433"/>
      <c r="AT877" s="509"/>
    </row>
    <row r="878" ht="15.75" customHeight="1">
      <c r="C878" s="433"/>
      <c r="AT878" s="509"/>
    </row>
    <row r="879" ht="15.75" customHeight="1">
      <c r="C879" s="433"/>
      <c r="AT879" s="509"/>
    </row>
    <row r="880" ht="15.75" customHeight="1">
      <c r="C880" s="433"/>
      <c r="AT880" s="509"/>
    </row>
    <row r="881" ht="15.75" customHeight="1">
      <c r="C881" s="433"/>
      <c r="AT881" s="509"/>
    </row>
    <row r="882" ht="15.75" customHeight="1">
      <c r="C882" s="433"/>
      <c r="AT882" s="509"/>
    </row>
    <row r="883" ht="15.75" customHeight="1">
      <c r="C883" s="433"/>
      <c r="AT883" s="509"/>
    </row>
    <row r="884" ht="15.75" customHeight="1">
      <c r="C884" s="433"/>
      <c r="AT884" s="509"/>
    </row>
    <row r="885" ht="15.75" customHeight="1">
      <c r="C885" s="433"/>
      <c r="AT885" s="509"/>
    </row>
    <row r="886" ht="15.75" customHeight="1">
      <c r="C886" s="433"/>
      <c r="AT886" s="509"/>
    </row>
    <row r="887" ht="15.75" customHeight="1">
      <c r="C887" s="433"/>
      <c r="AT887" s="509"/>
    </row>
    <row r="888" ht="15.75" customHeight="1">
      <c r="C888" s="433"/>
      <c r="AT888" s="509"/>
    </row>
    <row r="889" ht="15.75" customHeight="1">
      <c r="C889" s="433"/>
      <c r="AT889" s="509"/>
    </row>
    <row r="890" ht="15.75" customHeight="1">
      <c r="C890" s="433"/>
      <c r="AT890" s="509"/>
    </row>
    <row r="891" ht="15.75" customHeight="1">
      <c r="C891" s="433"/>
      <c r="AT891" s="509"/>
    </row>
    <row r="892" ht="15.75" customHeight="1">
      <c r="C892" s="433"/>
      <c r="AT892" s="509"/>
    </row>
    <row r="893" ht="15.75" customHeight="1">
      <c r="C893" s="433"/>
      <c r="AT893" s="509"/>
    </row>
    <row r="894" ht="15.75" customHeight="1">
      <c r="C894" s="433"/>
      <c r="AT894" s="509"/>
    </row>
    <row r="895" ht="15.75" customHeight="1">
      <c r="C895" s="433"/>
      <c r="AT895" s="509"/>
    </row>
    <row r="896" ht="15.75" customHeight="1">
      <c r="C896" s="433"/>
      <c r="AT896" s="509"/>
    </row>
    <row r="897" ht="15.75" customHeight="1">
      <c r="C897" s="433"/>
      <c r="AT897" s="509"/>
    </row>
    <row r="898" ht="15.75" customHeight="1">
      <c r="C898" s="433"/>
      <c r="AT898" s="509"/>
    </row>
    <row r="899" ht="15.75" customHeight="1">
      <c r="C899" s="433"/>
      <c r="AT899" s="509"/>
    </row>
    <row r="900" ht="15.75" customHeight="1">
      <c r="C900" s="433"/>
      <c r="AT900" s="509"/>
    </row>
    <row r="901" ht="15.75" customHeight="1">
      <c r="C901" s="433"/>
      <c r="AT901" s="509"/>
    </row>
    <row r="902" ht="15.75" customHeight="1">
      <c r="C902" s="433"/>
      <c r="AT902" s="509"/>
    </row>
    <row r="903" ht="15.75" customHeight="1">
      <c r="C903" s="433"/>
      <c r="AT903" s="509"/>
    </row>
    <row r="904" ht="15.75" customHeight="1">
      <c r="C904" s="433"/>
      <c r="AT904" s="509"/>
    </row>
    <row r="905" ht="15.75" customHeight="1">
      <c r="C905" s="433"/>
      <c r="AT905" s="509"/>
    </row>
    <row r="906" ht="15.75" customHeight="1">
      <c r="C906" s="433"/>
      <c r="AT906" s="509"/>
    </row>
    <row r="907" ht="15.75" customHeight="1">
      <c r="C907" s="433"/>
      <c r="AT907" s="509"/>
    </row>
    <row r="908" ht="15.75" customHeight="1">
      <c r="C908" s="433"/>
      <c r="AT908" s="509"/>
    </row>
    <row r="909" ht="15.75" customHeight="1">
      <c r="C909" s="433"/>
      <c r="AT909" s="509"/>
    </row>
    <row r="910" ht="15.75" customHeight="1">
      <c r="C910" s="433"/>
      <c r="AT910" s="509"/>
    </row>
    <row r="911" ht="15.75" customHeight="1">
      <c r="C911" s="433"/>
      <c r="AT911" s="509"/>
    </row>
    <row r="912" ht="15.75" customHeight="1">
      <c r="C912" s="433"/>
      <c r="AT912" s="509"/>
    </row>
    <row r="913" ht="15.75" customHeight="1">
      <c r="C913" s="433"/>
      <c r="AT913" s="509"/>
    </row>
    <row r="914" ht="15.75" customHeight="1">
      <c r="C914" s="433"/>
      <c r="AT914" s="509"/>
    </row>
    <row r="915" ht="15.75" customHeight="1">
      <c r="C915" s="433"/>
      <c r="AT915" s="509"/>
    </row>
    <row r="916" ht="15.75" customHeight="1">
      <c r="C916" s="433"/>
      <c r="AT916" s="509"/>
    </row>
    <row r="917" ht="15.75" customHeight="1">
      <c r="C917" s="433"/>
      <c r="AT917" s="509"/>
    </row>
    <row r="918" ht="15.75" customHeight="1">
      <c r="C918" s="433"/>
      <c r="AT918" s="509"/>
    </row>
    <row r="919" ht="15.75" customHeight="1">
      <c r="C919" s="433"/>
      <c r="AT919" s="509"/>
    </row>
    <row r="920" ht="15.75" customHeight="1">
      <c r="C920" s="433"/>
      <c r="AT920" s="509"/>
    </row>
    <row r="921" ht="15.75" customHeight="1">
      <c r="C921" s="433"/>
      <c r="AT921" s="509"/>
    </row>
    <row r="922" ht="15.75" customHeight="1">
      <c r="C922" s="433"/>
      <c r="AT922" s="509"/>
    </row>
    <row r="923" ht="15.75" customHeight="1">
      <c r="C923" s="433"/>
      <c r="AT923" s="509"/>
    </row>
    <row r="924" ht="15.75" customHeight="1">
      <c r="C924" s="433"/>
      <c r="AT924" s="509"/>
    </row>
    <row r="925" ht="15.75" customHeight="1">
      <c r="C925" s="433"/>
      <c r="AT925" s="509"/>
    </row>
    <row r="926" ht="15.75" customHeight="1">
      <c r="C926" s="433"/>
      <c r="AT926" s="509"/>
    </row>
    <row r="927" ht="15.75" customHeight="1">
      <c r="C927" s="433"/>
      <c r="AT927" s="509"/>
    </row>
    <row r="928" ht="15.75" customHeight="1">
      <c r="C928" s="433"/>
      <c r="AT928" s="509"/>
    </row>
    <row r="929" ht="15.75" customHeight="1">
      <c r="C929" s="433"/>
      <c r="AT929" s="509"/>
    </row>
    <row r="930" ht="15.75" customHeight="1">
      <c r="C930" s="433"/>
      <c r="AT930" s="509"/>
    </row>
    <row r="931" ht="15.75" customHeight="1">
      <c r="C931" s="433"/>
      <c r="AT931" s="509"/>
    </row>
    <row r="932" ht="15.75" customHeight="1">
      <c r="C932" s="433"/>
      <c r="AT932" s="509"/>
    </row>
    <row r="933" ht="15.75" customHeight="1">
      <c r="C933" s="433"/>
      <c r="AT933" s="509"/>
    </row>
    <row r="934" ht="15.75" customHeight="1">
      <c r="C934" s="433"/>
      <c r="AT934" s="509"/>
    </row>
    <row r="935" ht="15.75" customHeight="1">
      <c r="C935" s="433"/>
      <c r="AT935" s="509"/>
    </row>
    <row r="936" ht="15.75" customHeight="1">
      <c r="C936" s="433"/>
      <c r="AT936" s="509"/>
    </row>
    <row r="937" ht="15.75" customHeight="1">
      <c r="C937" s="433"/>
      <c r="AT937" s="509"/>
    </row>
    <row r="938" ht="15.75" customHeight="1">
      <c r="C938" s="433"/>
      <c r="AT938" s="509"/>
    </row>
    <row r="939" ht="15.75" customHeight="1">
      <c r="C939" s="433"/>
      <c r="AT939" s="509"/>
    </row>
    <row r="940" ht="15.75" customHeight="1">
      <c r="C940" s="433"/>
      <c r="AT940" s="509"/>
    </row>
    <row r="941" ht="15.75" customHeight="1">
      <c r="C941" s="433"/>
      <c r="AT941" s="509"/>
    </row>
    <row r="942" ht="15.75" customHeight="1">
      <c r="C942" s="433"/>
      <c r="AT942" s="509"/>
    </row>
    <row r="943" ht="15.75" customHeight="1">
      <c r="C943" s="433"/>
      <c r="AT943" s="509"/>
    </row>
    <row r="944" ht="15.75" customHeight="1">
      <c r="C944" s="433"/>
      <c r="AT944" s="509"/>
    </row>
    <row r="945" ht="15.75" customHeight="1">
      <c r="C945" s="433"/>
      <c r="AT945" s="509"/>
    </row>
    <row r="946" ht="15.75" customHeight="1">
      <c r="C946" s="433"/>
      <c r="AT946" s="509"/>
    </row>
    <row r="947" ht="15.75" customHeight="1">
      <c r="C947" s="433"/>
      <c r="AT947" s="509"/>
    </row>
    <row r="948" ht="15.75" customHeight="1">
      <c r="C948" s="433"/>
      <c r="AT948" s="509"/>
    </row>
    <row r="949" ht="15.75" customHeight="1">
      <c r="C949" s="433"/>
      <c r="AT949" s="509"/>
    </row>
    <row r="950" ht="15.75" customHeight="1">
      <c r="C950" s="433"/>
      <c r="AT950" s="509"/>
    </row>
    <row r="951" ht="15.75" customHeight="1">
      <c r="C951" s="433"/>
      <c r="AT951" s="509"/>
    </row>
    <row r="952" ht="15.75" customHeight="1">
      <c r="C952" s="433"/>
      <c r="AT952" s="509"/>
    </row>
    <row r="953" ht="15.75" customHeight="1">
      <c r="C953" s="433"/>
      <c r="AT953" s="509"/>
    </row>
    <row r="954" ht="15.75" customHeight="1">
      <c r="C954" s="433"/>
      <c r="AT954" s="509"/>
    </row>
    <row r="955" ht="15.75" customHeight="1">
      <c r="C955" s="433"/>
      <c r="AT955" s="509"/>
    </row>
    <row r="956" ht="15.75" customHeight="1">
      <c r="C956" s="433"/>
      <c r="AT956" s="509"/>
    </row>
    <row r="957" ht="15.75" customHeight="1">
      <c r="C957" s="433"/>
      <c r="AT957" s="509"/>
    </row>
    <row r="958" ht="15.75" customHeight="1">
      <c r="C958" s="433"/>
      <c r="AT958" s="509"/>
    </row>
    <row r="959" ht="15.75" customHeight="1">
      <c r="C959" s="433"/>
      <c r="AT959" s="509"/>
    </row>
    <row r="960" ht="15.75" customHeight="1">
      <c r="C960" s="433"/>
      <c r="AT960" s="509"/>
    </row>
    <row r="961" ht="15.75" customHeight="1">
      <c r="C961" s="433"/>
      <c r="AT961" s="509"/>
    </row>
  </sheetData>
  <mergeCells count="87">
    <mergeCell ref="AM2:AQ2"/>
    <mergeCell ref="AS2:AS4"/>
    <mergeCell ref="AM3:AQ3"/>
    <mergeCell ref="A1:AW1"/>
    <mergeCell ref="A2:A4"/>
    <mergeCell ref="B2:B4"/>
    <mergeCell ref="C2:C4"/>
    <mergeCell ref="D2:H2"/>
    <mergeCell ref="I2:M2"/>
    <mergeCell ref="N2:R2"/>
    <mergeCell ref="AH3:AL3"/>
    <mergeCell ref="S2:W2"/>
    <mergeCell ref="X2:AB2"/>
    <mergeCell ref="AC2:AG2"/>
    <mergeCell ref="AH2:AL2"/>
    <mergeCell ref="AT2:AT4"/>
    <mergeCell ref="AU2:AU4"/>
    <mergeCell ref="AV2:AV4"/>
    <mergeCell ref="AW2:AW4"/>
    <mergeCell ref="N3:R3"/>
    <mergeCell ref="S3:W3"/>
    <mergeCell ref="X3:AB3"/>
    <mergeCell ref="AC3:AG3"/>
    <mergeCell ref="D3:H3"/>
    <mergeCell ref="I3:M3"/>
    <mergeCell ref="D73:H73"/>
    <mergeCell ref="I73:M73"/>
    <mergeCell ref="N73:R73"/>
    <mergeCell ref="S73:W73"/>
    <mergeCell ref="X73:AB73"/>
    <mergeCell ref="AH76:AL76"/>
    <mergeCell ref="AM76:AQ76"/>
    <mergeCell ref="B76:C76"/>
    <mergeCell ref="D76:H76"/>
    <mergeCell ref="I76:M76"/>
    <mergeCell ref="N76:R76"/>
    <mergeCell ref="S76:W76"/>
    <mergeCell ref="X76:AB76"/>
    <mergeCell ref="AC76:AG76"/>
    <mergeCell ref="AH77:AL77"/>
    <mergeCell ref="AM77:AQ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B78:C78"/>
    <mergeCell ref="D78:H78"/>
    <mergeCell ref="I78:M78"/>
    <mergeCell ref="N78:R78"/>
    <mergeCell ref="S78:W78"/>
    <mergeCell ref="X78:AB78"/>
    <mergeCell ref="AC78:AG78"/>
    <mergeCell ref="S74:W74"/>
    <mergeCell ref="X74:AB74"/>
    <mergeCell ref="V86:X86"/>
    <mergeCell ref="AC74:AG74"/>
    <mergeCell ref="AH74:AL74"/>
    <mergeCell ref="AM74:AQ74"/>
    <mergeCell ref="AR74:AV74"/>
    <mergeCell ref="AC73:AG73"/>
    <mergeCell ref="AH73:AL73"/>
    <mergeCell ref="AM73:AQ73"/>
    <mergeCell ref="B74:C74"/>
    <mergeCell ref="D74:H74"/>
    <mergeCell ref="I74:M74"/>
    <mergeCell ref="N74:R74"/>
    <mergeCell ref="AH75:AL75"/>
    <mergeCell ref="AM75:AQ75"/>
    <mergeCell ref="AR75:AV75"/>
    <mergeCell ref="B75:C75"/>
    <mergeCell ref="D75:H75"/>
    <mergeCell ref="I75:M75"/>
    <mergeCell ref="N75:R75"/>
    <mergeCell ref="S75:W75"/>
    <mergeCell ref="X75:AB75"/>
    <mergeCell ref="AC75:AG75"/>
    <mergeCell ref="C80:E80"/>
    <mergeCell ref="C81:E81"/>
    <mergeCell ref="C82:E82"/>
    <mergeCell ref="C83:E83"/>
    <mergeCell ref="C84:E84"/>
    <mergeCell ref="C85:E85"/>
  </mergeCells>
  <conditionalFormatting sqref="AW1:AW961">
    <cfRule type="containsText" dxfId="2" priority="1" operator="containsText" text="FAIL">
      <formula>NOT(ISERROR(SEARCH(("FAIL"),(AW1))))</formula>
    </cfRule>
  </conditionalFormatting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4.88"/>
    <col customWidth="1" min="3" max="3" width="28.0"/>
    <col customWidth="1" min="4" max="4" width="4.63"/>
    <col customWidth="1" min="5" max="5" width="4.13"/>
    <col customWidth="1" min="6" max="6" width="4.5"/>
    <col customWidth="1" min="7" max="7" width="3.25"/>
    <col customWidth="1" min="8" max="8" width="3.75"/>
    <col customWidth="1" min="9" max="9" width="3.88"/>
    <col customWidth="1" min="10" max="10" width="4.38"/>
    <col customWidth="1" min="11" max="11" width="4.5"/>
    <col customWidth="1" min="12" max="12" width="3.25"/>
    <col customWidth="1" min="13" max="13" width="4.25"/>
    <col customWidth="1" min="14" max="14" width="4.0"/>
    <col customWidth="1" min="15" max="15" width="4.5"/>
    <col customWidth="1" min="16" max="16" width="4.63"/>
    <col customWidth="1" min="17" max="17" width="3.63"/>
    <col customWidth="1" min="18" max="18" width="4.38"/>
    <col customWidth="1" min="19" max="19" width="4.13"/>
    <col customWidth="1" min="20" max="20" width="4.38"/>
    <col customWidth="1" min="21" max="21" width="4.5"/>
    <col customWidth="1" min="22" max="22" width="3.5"/>
    <col customWidth="1" min="23" max="23" width="4.13"/>
    <col customWidth="1" min="24" max="24" width="4.0"/>
    <col customWidth="1" min="25" max="26" width="4.63"/>
    <col customWidth="1" min="27" max="27" width="3.38"/>
    <col customWidth="1" min="28" max="28" width="4.13"/>
    <col customWidth="1" min="29" max="29" width="4.38"/>
    <col customWidth="1" min="30" max="31" width="4.63"/>
    <col customWidth="1" min="32" max="32" width="3.63"/>
    <col customWidth="1" min="33" max="33" width="3.75"/>
    <col customWidth="1" min="34" max="34" width="3.63"/>
    <col customWidth="1" min="35" max="35" width="4.13"/>
    <col customWidth="1" min="36" max="36" width="4.25"/>
    <col customWidth="1" min="37" max="37" width="4.38"/>
    <col customWidth="1" min="38" max="38" width="4.5"/>
    <col customWidth="1" min="39" max="39" width="3.75"/>
    <col customWidth="1" min="40" max="40" width="4.5"/>
    <col customWidth="1" min="41" max="41" width="4.75"/>
    <col customWidth="1" min="42" max="42" width="4.25"/>
    <col customWidth="1" min="43" max="43" width="4.88"/>
    <col customWidth="1" min="44" max="44" width="6.5"/>
    <col customWidth="1" min="45" max="45" width="5.38"/>
    <col customWidth="1" min="46" max="46" width="6.63"/>
    <col customWidth="1" min="47" max="47" width="8.0"/>
  </cols>
  <sheetData>
    <row r="1">
      <c r="A1" s="194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>
      <c r="A2" s="95" t="s">
        <v>1</v>
      </c>
      <c r="B2" s="195" t="s">
        <v>2</v>
      </c>
      <c r="C2" s="303" t="s">
        <v>3</v>
      </c>
      <c r="D2" s="304" t="s">
        <v>468</v>
      </c>
      <c r="E2" s="2"/>
      <c r="F2" s="2"/>
      <c r="G2" s="2"/>
      <c r="H2" s="12"/>
      <c r="I2" s="305" t="s">
        <v>469</v>
      </c>
      <c r="J2" s="2"/>
      <c r="K2" s="2"/>
      <c r="L2" s="2"/>
      <c r="M2" s="12"/>
      <c r="N2" s="306" t="s">
        <v>470</v>
      </c>
      <c r="O2" s="2"/>
      <c r="P2" s="2"/>
      <c r="Q2" s="2"/>
      <c r="R2" s="12"/>
      <c r="S2" s="306" t="s">
        <v>471</v>
      </c>
      <c r="T2" s="2"/>
      <c r="U2" s="2"/>
      <c r="V2" s="2"/>
      <c r="W2" s="12"/>
      <c r="X2" s="306" t="s">
        <v>472</v>
      </c>
      <c r="Y2" s="2"/>
      <c r="Z2" s="2"/>
      <c r="AA2" s="2"/>
      <c r="AB2" s="12"/>
      <c r="AC2" s="306" t="s">
        <v>473</v>
      </c>
      <c r="AD2" s="2"/>
      <c r="AE2" s="2"/>
      <c r="AF2" s="2"/>
      <c r="AG2" s="12"/>
      <c r="AH2" s="307" t="s">
        <v>474</v>
      </c>
      <c r="AI2" s="2"/>
      <c r="AJ2" s="2"/>
      <c r="AK2" s="2"/>
      <c r="AL2" s="12"/>
      <c r="AM2" s="306" t="s">
        <v>475</v>
      </c>
      <c r="AN2" s="2"/>
      <c r="AO2" s="2"/>
      <c r="AP2" s="2"/>
      <c r="AQ2" s="12"/>
      <c r="AR2" s="510" t="s">
        <v>505</v>
      </c>
      <c r="AS2" s="101" t="s">
        <v>14</v>
      </c>
      <c r="AT2" s="436" t="s">
        <v>15</v>
      </c>
      <c r="AU2" s="320" t="s">
        <v>16</v>
      </c>
    </row>
    <row r="3" ht="15.75" customHeight="1">
      <c r="A3" s="15"/>
      <c r="B3" s="18"/>
      <c r="C3" s="18"/>
      <c r="D3" s="312" t="s">
        <v>477</v>
      </c>
      <c r="E3" s="2"/>
      <c r="F3" s="2"/>
      <c r="G3" s="2"/>
      <c r="H3" s="12"/>
      <c r="I3" s="312" t="s">
        <v>478</v>
      </c>
      <c r="J3" s="2"/>
      <c r="K3" s="2"/>
      <c r="L3" s="2"/>
      <c r="M3" s="12"/>
      <c r="N3" s="312" t="s">
        <v>479</v>
      </c>
      <c r="O3" s="2"/>
      <c r="P3" s="2"/>
      <c r="Q3" s="2"/>
      <c r="R3" s="12"/>
      <c r="S3" s="312" t="s">
        <v>480</v>
      </c>
      <c r="T3" s="2"/>
      <c r="U3" s="2"/>
      <c r="V3" s="2"/>
      <c r="W3" s="12"/>
      <c r="X3" s="312" t="s">
        <v>481</v>
      </c>
      <c r="Y3" s="2"/>
      <c r="Z3" s="2"/>
      <c r="AA3" s="2"/>
      <c r="AB3" s="12"/>
      <c r="AC3" s="312" t="s">
        <v>482</v>
      </c>
      <c r="AD3" s="2"/>
      <c r="AE3" s="2"/>
      <c r="AF3" s="2"/>
      <c r="AG3" s="12"/>
      <c r="AH3" s="312" t="s">
        <v>483</v>
      </c>
      <c r="AI3" s="2"/>
      <c r="AJ3" s="2"/>
      <c r="AK3" s="2"/>
      <c r="AL3" s="12"/>
      <c r="AM3" s="312" t="s">
        <v>484</v>
      </c>
      <c r="AN3" s="2"/>
      <c r="AO3" s="2"/>
      <c r="AP3" s="2"/>
      <c r="AQ3" s="12"/>
      <c r="AR3" s="510" t="s">
        <v>485</v>
      </c>
      <c r="AS3" s="18"/>
      <c r="AT3" s="18"/>
      <c r="AU3" s="18"/>
    </row>
    <row r="4" ht="15.75" customHeight="1">
      <c r="A4" s="22"/>
      <c r="B4" s="12"/>
      <c r="C4" s="12"/>
      <c r="D4" s="511" t="s">
        <v>24</v>
      </c>
      <c r="E4" s="511" t="s">
        <v>25</v>
      </c>
      <c r="F4" s="511" t="s">
        <v>26</v>
      </c>
      <c r="G4" s="512" t="s">
        <v>27</v>
      </c>
      <c r="H4" s="512" t="s">
        <v>14</v>
      </c>
      <c r="I4" s="513" t="s">
        <v>24</v>
      </c>
      <c r="J4" s="513" t="s">
        <v>25</v>
      </c>
      <c r="K4" s="513" t="s">
        <v>26</v>
      </c>
      <c r="L4" s="512" t="s">
        <v>27</v>
      </c>
      <c r="M4" s="512" t="s">
        <v>14</v>
      </c>
      <c r="N4" s="513" t="s">
        <v>24</v>
      </c>
      <c r="O4" s="513" t="s">
        <v>25</v>
      </c>
      <c r="P4" s="513" t="s">
        <v>26</v>
      </c>
      <c r="Q4" s="512" t="s">
        <v>27</v>
      </c>
      <c r="R4" s="512" t="s">
        <v>14</v>
      </c>
      <c r="S4" s="513" t="s">
        <v>24</v>
      </c>
      <c r="T4" s="513" t="s">
        <v>25</v>
      </c>
      <c r="U4" s="513" t="s">
        <v>26</v>
      </c>
      <c r="V4" s="512" t="s">
        <v>27</v>
      </c>
      <c r="W4" s="512" t="s">
        <v>14</v>
      </c>
      <c r="X4" s="514" t="s">
        <v>24</v>
      </c>
      <c r="Y4" s="514" t="s">
        <v>25</v>
      </c>
      <c r="Z4" s="514" t="s">
        <v>26</v>
      </c>
      <c r="AA4" s="515" t="s">
        <v>27</v>
      </c>
      <c r="AB4" s="515" t="s">
        <v>14</v>
      </c>
      <c r="AC4" s="513" t="s">
        <v>24</v>
      </c>
      <c r="AD4" s="513" t="s">
        <v>25</v>
      </c>
      <c r="AE4" s="513" t="s">
        <v>26</v>
      </c>
      <c r="AF4" s="512" t="s">
        <v>27</v>
      </c>
      <c r="AG4" s="512" t="s">
        <v>14</v>
      </c>
      <c r="AH4" s="513" t="s">
        <v>24</v>
      </c>
      <c r="AI4" s="513" t="s">
        <v>25</v>
      </c>
      <c r="AJ4" s="513" t="s">
        <v>26</v>
      </c>
      <c r="AK4" s="512" t="s">
        <v>27</v>
      </c>
      <c r="AL4" s="512" t="s">
        <v>14</v>
      </c>
      <c r="AM4" s="513" t="s">
        <v>24</v>
      </c>
      <c r="AN4" s="513" t="s">
        <v>25</v>
      </c>
      <c r="AO4" s="513" t="s">
        <v>26</v>
      </c>
      <c r="AP4" s="512" t="s">
        <v>27</v>
      </c>
      <c r="AQ4" s="512" t="s">
        <v>14</v>
      </c>
      <c r="AR4" s="513" t="s">
        <v>24</v>
      </c>
      <c r="AS4" s="12"/>
      <c r="AT4" s="12"/>
      <c r="AU4" s="12"/>
    </row>
    <row r="5" ht="15.0" customHeight="1">
      <c r="A5" s="326">
        <v>1.0</v>
      </c>
      <c r="B5" s="516" t="s">
        <v>357</v>
      </c>
      <c r="C5" s="442" t="s">
        <v>358</v>
      </c>
      <c r="D5" s="329">
        <v>47.0</v>
      </c>
      <c r="E5" s="339">
        <v>35.0</v>
      </c>
      <c r="F5" s="340">
        <f t="shared" ref="F5:F71" si="1">SUM(D5+E5)</f>
        <v>82</v>
      </c>
      <c r="G5" s="517" t="str">
        <f t="shared" ref="G5:G60" si="2">if(F5&gt;=90,"10",if(F5&gt;=80,"9",if(F5&gt;=70,"8",if(F5&gt;=60,"7",if(F5&gt;=55,"6",if(F5&gt;=50,"5",if(F5&gt;=40,"4",if(F5&lt;40,"0"))))))))</f>
        <v>9</v>
      </c>
      <c r="H5" s="518">
        <f t="shared" ref="H5:H71" si="3">G5*4</f>
        <v>36</v>
      </c>
      <c r="I5" s="330">
        <v>48.0</v>
      </c>
      <c r="J5" s="339">
        <v>30.0</v>
      </c>
      <c r="K5" s="340">
        <f t="shared" ref="K5:K71" si="4">sum(I5:J5)</f>
        <v>78</v>
      </c>
      <c r="L5" s="341" t="str">
        <f t="shared" ref="L5:L10" si="5">if(K5&gt;=90,"10",if(K5&gt;=80,"9",if(K5&gt;=70,"8",if(K5&gt;=60,"7",if(K5&gt;=55,"6",if(K5&gt;=50,"5",if(K5&gt;=40,"4",if(K5&lt;40,"0"))))))))</f>
        <v>8</v>
      </c>
      <c r="M5" s="518">
        <f t="shared" ref="M5:M71" si="6">L5*4</f>
        <v>32</v>
      </c>
      <c r="N5" s="330">
        <v>47.0</v>
      </c>
      <c r="O5" s="339">
        <v>23.0</v>
      </c>
      <c r="P5" s="340">
        <f t="shared" ref="P5:P71" si="7">sum(N5:O5)</f>
        <v>70</v>
      </c>
      <c r="Q5" s="341" t="str">
        <f t="shared" ref="Q5:Q10" si="8">if(P5&gt;=90,"10",if(P5&gt;=80,"9",if(P5&gt;=70,"8",if(P5&gt;=60,"7",if(P5&gt;=55,"6",if(P5&gt;=50,"5",if(P5&gt;=40,"4",if(P5&lt;40,"0"))))))))</f>
        <v>8</v>
      </c>
      <c r="R5" s="518">
        <f t="shared" ref="R5:R71" si="9">Q5*4</f>
        <v>32</v>
      </c>
      <c r="S5" s="330">
        <v>44.0</v>
      </c>
      <c r="T5" s="339">
        <v>22.0</v>
      </c>
      <c r="U5" s="340">
        <f t="shared" ref="U5:U71" si="10">sum(S5:T5)</f>
        <v>66</v>
      </c>
      <c r="V5" s="341" t="str">
        <f t="shared" ref="V5:V71" si="11">if(U5&gt;=90,"10",if(U5&gt;=80,"9",if(U5&gt;=70,"8",if(U5&gt;=60,"7",if(U5&gt;=55,"6",if(U5&gt;=50,"5",if(U5&gt;=40,"4",if(U5&lt;40,"0"))))))))</f>
        <v>7</v>
      </c>
      <c r="W5" s="518">
        <f t="shared" ref="W5:W71" si="12">V5*3</f>
        <v>21</v>
      </c>
      <c r="X5" s="330">
        <v>46.0</v>
      </c>
      <c r="Y5" s="339">
        <v>26.0</v>
      </c>
      <c r="Z5" s="340">
        <f t="shared" ref="Z5:Z71" si="13">SUM(X5+Y5)</f>
        <v>72</v>
      </c>
      <c r="AA5" s="341" t="str">
        <f t="shared" ref="AA5:AA71" si="14">if(Z5&gt;=90,"10",if(Z5&gt;=80,"9",if(Z5&gt;=70,"8",if(Z5&gt;=60,"7",if(Z5&gt;=55,"6",if(Z5&gt;=50,"5",if(Z5&gt;=40,"4",if(Z5&lt;40,"0"))))))))</f>
        <v>8</v>
      </c>
      <c r="AB5" s="518">
        <f t="shared" ref="AB5:AB71" si="15">AA5*1</f>
        <v>8</v>
      </c>
      <c r="AC5" s="330">
        <v>48.0</v>
      </c>
      <c r="AD5" s="339">
        <v>18.0</v>
      </c>
      <c r="AE5" s="340">
        <f t="shared" ref="AE5:AE71" si="16">SUM(AC5+AD5)</f>
        <v>66</v>
      </c>
      <c r="AF5" s="341" t="str">
        <f t="shared" ref="AF5:AF10" si="17">if(AE5&gt;=90,"10",if(AE5&gt;=80,"9",if(AE5&gt;=70,"8",if(AE5&gt;=60,"7",if(AE5&gt;=55,"6",if(AE5&gt;=50,"5",if(AE5&gt;=40,"4",if(AE5&lt;40,"0"))))))))</f>
        <v>7</v>
      </c>
      <c r="AG5" s="518">
        <f t="shared" ref="AG5:AG71" si="18">AF5*3</f>
        <v>21</v>
      </c>
      <c r="AH5" s="330">
        <v>99.0</v>
      </c>
      <c r="AI5" s="339">
        <v>0.0</v>
      </c>
      <c r="AJ5" s="340">
        <f t="shared" ref="AJ5:AJ71" si="19">SUM(AH5+AI5)</f>
        <v>99</v>
      </c>
      <c r="AK5" s="341" t="str">
        <f t="shared" ref="AK5:AK71" si="20">if(AJ5&gt;=90,"10",if(AJ5&gt;=80,"9",if(AJ5&gt;=70,"8",if(AJ5&gt;=60,"7",if(AJ5&gt;=55,"6",if(AJ5&gt;=50,"5",if(AJ5&gt;=40,"4",if(AJ5&lt;40,"0"))))))))</f>
        <v>10</v>
      </c>
      <c r="AL5" s="518">
        <f t="shared" ref="AL5:AL71" si="21">AK5*1</f>
        <v>10</v>
      </c>
      <c r="AM5" s="330">
        <v>49.0</v>
      </c>
      <c r="AN5" s="339">
        <v>45.0</v>
      </c>
      <c r="AO5" s="340">
        <f t="shared" ref="AO5:AO71" si="22">SUM(AM5:AN5)</f>
        <v>94</v>
      </c>
      <c r="AP5" s="341" t="str">
        <f t="shared" ref="AP5:AP71" si="23">if(AO5&gt;=90,"10",if(AO5&gt;=80,"9",if(AO5&gt;=70,"8",if(AO5&gt;=60,"7",if(AO5&gt;=55,"6",if(AO5&gt;=50,"5",if(AO5&gt;=40,"4",if(AO5&lt;40,"0"))))))))</f>
        <v>10</v>
      </c>
      <c r="AQ5" s="343">
        <f t="shared" ref="AQ5:AQ71" si="24">AP5*1</f>
        <v>10</v>
      </c>
      <c r="AR5" s="519">
        <v>96.0</v>
      </c>
      <c r="AS5" s="520">
        <f t="shared" ref="AS5:AS71" si="25">H5+M5+R5+W5+AB5+AG5+AL5+AQ5</f>
        <v>170</v>
      </c>
      <c r="AT5" s="521">
        <f t="shared" ref="AT5:AT71" si="26">AS5/21</f>
        <v>8.095238095</v>
      </c>
      <c r="AU5" s="449" t="str">
        <f t="shared" ref="AU5:AU10" si="27">IF(AT5&gt;6.75,"FCD",IF(AT5&gt;6,"FC","SC"))</f>
        <v>FCD</v>
      </c>
    </row>
    <row r="6" ht="15.75" customHeight="1">
      <c r="A6" s="326">
        <v>2.0</v>
      </c>
      <c r="B6" s="522" t="s">
        <v>359</v>
      </c>
      <c r="C6" s="452" t="s">
        <v>360</v>
      </c>
      <c r="D6" s="366">
        <v>48.0</v>
      </c>
      <c r="E6" s="378">
        <v>42.0</v>
      </c>
      <c r="F6" s="358">
        <f t="shared" si="1"/>
        <v>90</v>
      </c>
      <c r="G6" s="345" t="str">
        <f t="shared" si="2"/>
        <v>10</v>
      </c>
      <c r="H6" s="523">
        <f t="shared" si="3"/>
        <v>40</v>
      </c>
      <c r="I6" s="455">
        <v>50.0</v>
      </c>
      <c r="J6" s="360">
        <v>26.0</v>
      </c>
      <c r="K6" s="358">
        <f t="shared" si="4"/>
        <v>76</v>
      </c>
      <c r="L6" s="361" t="str">
        <f t="shared" si="5"/>
        <v>8</v>
      </c>
      <c r="M6" s="523">
        <f t="shared" si="6"/>
        <v>32</v>
      </c>
      <c r="N6" s="455">
        <v>49.0</v>
      </c>
      <c r="O6" s="360">
        <v>38.0</v>
      </c>
      <c r="P6" s="358">
        <f t="shared" si="7"/>
        <v>87</v>
      </c>
      <c r="Q6" s="361" t="str">
        <f t="shared" si="8"/>
        <v>9</v>
      </c>
      <c r="R6" s="523">
        <f t="shared" si="9"/>
        <v>36</v>
      </c>
      <c r="S6" s="455">
        <v>40.0</v>
      </c>
      <c r="T6" s="360">
        <v>40.0</v>
      </c>
      <c r="U6" s="358">
        <f t="shared" si="10"/>
        <v>80</v>
      </c>
      <c r="V6" s="361" t="str">
        <f t="shared" si="11"/>
        <v>9</v>
      </c>
      <c r="W6" s="523">
        <f t="shared" si="12"/>
        <v>27</v>
      </c>
      <c r="X6" s="455">
        <v>40.0</v>
      </c>
      <c r="Y6" s="360">
        <v>37.0</v>
      </c>
      <c r="Z6" s="358">
        <f t="shared" si="13"/>
        <v>77</v>
      </c>
      <c r="AA6" s="361" t="str">
        <f t="shared" si="14"/>
        <v>8</v>
      </c>
      <c r="AB6" s="523">
        <f t="shared" si="15"/>
        <v>8</v>
      </c>
      <c r="AC6" s="455">
        <v>50.0</v>
      </c>
      <c r="AD6" s="360">
        <v>35.0</v>
      </c>
      <c r="AE6" s="358">
        <f t="shared" si="16"/>
        <v>85</v>
      </c>
      <c r="AF6" s="361" t="str">
        <f t="shared" si="17"/>
        <v>9</v>
      </c>
      <c r="AG6" s="523">
        <f t="shared" si="18"/>
        <v>27</v>
      </c>
      <c r="AH6" s="455">
        <v>100.0</v>
      </c>
      <c r="AI6" s="360">
        <v>0.0</v>
      </c>
      <c r="AJ6" s="358">
        <f t="shared" si="19"/>
        <v>100</v>
      </c>
      <c r="AK6" s="361" t="str">
        <f t="shared" si="20"/>
        <v>10</v>
      </c>
      <c r="AL6" s="523">
        <f t="shared" si="21"/>
        <v>10</v>
      </c>
      <c r="AM6" s="455">
        <v>48.0</v>
      </c>
      <c r="AN6" s="360">
        <v>45.0</v>
      </c>
      <c r="AO6" s="358">
        <f t="shared" si="22"/>
        <v>93</v>
      </c>
      <c r="AP6" s="361" t="str">
        <f t="shared" si="23"/>
        <v>10</v>
      </c>
      <c r="AQ6" s="371">
        <f t="shared" si="24"/>
        <v>10</v>
      </c>
      <c r="AR6" s="524">
        <v>98.0</v>
      </c>
      <c r="AS6" s="520">
        <f t="shared" si="25"/>
        <v>190</v>
      </c>
      <c r="AT6" s="521">
        <f t="shared" si="26"/>
        <v>9.047619048</v>
      </c>
      <c r="AU6" s="449" t="str">
        <f t="shared" si="27"/>
        <v>FCD</v>
      </c>
    </row>
    <row r="7" ht="15.75" customHeight="1">
      <c r="A7" s="326">
        <v>3.0</v>
      </c>
      <c r="B7" s="522" t="s">
        <v>147</v>
      </c>
      <c r="C7" s="452" t="s">
        <v>148</v>
      </c>
      <c r="D7" s="366">
        <v>42.0</v>
      </c>
      <c r="E7" s="360">
        <v>30.0</v>
      </c>
      <c r="F7" s="358">
        <f t="shared" si="1"/>
        <v>72</v>
      </c>
      <c r="G7" s="345" t="str">
        <f t="shared" si="2"/>
        <v>8</v>
      </c>
      <c r="H7" s="523">
        <f t="shared" si="3"/>
        <v>32</v>
      </c>
      <c r="I7" s="455">
        <v>45.0</v>
      </c>
      <c r="J7" s="360">
        <v>26.0</v>
      </c>
      <c r="K7" s="358">
        <f t="shared" si="4"/>
        <v>71</v>
      </c>
      <c r="L7" s="361" t="str">
        <f t="shared" si="5"/>
        <v>8</v>
      </c>
      <c r="M7" s="523">
        <f t="shared" si="6"/>
        <v>32</v>
      </c>
      <c r="N7" s="455">
        <v>40.0</v>
      </c>
      <c r="O7" s="360">
        <v>18.0</v>
      </c>
      <c r="P7" s="358">
        <f t="shared" si="7"/>
        <v>58</v>
      </c>
      <c r="Q7" s="361" t="str">
        <f t="shared" si="8"/>
        <v>6</v>
      </c>
      <c r="R7" s="523">
        <f t="shared" si="9"/>
        <v>24</v>
      </c>
      <c r="S7" s="455">
        <v>36.0</v>
      </c>
      <c r="T7" s="360">
        <v>19.0</v>
      </c>
      <c r="U7" s="358">
        <f t="shared" si="10"/>
        <v>55</v>
      </c>
      <c r="V7" s="361" t="str">
        <f t="shared" si="11"/>
        <v>6</v>
      </c>
      <c r="W7" s="523">
        <f t="shared" si="12"/>
        <v>18</v>
      </c>
      <c r="X7" s="455">
        <v>44.0</v>
      </c>
      <c r="Y7" s="360">
        <v>36.0</v>
      </c>
      <c r="Z7" s="358">
        <f t="shared" si="13"/>
        <v>80</v>
      </c>
      <c r="AA7" s="361" t="str">
        <f t="shared" si="14"/>
        <v>9</v>
      </c>
      <c r="AB7" s="523">
        <f t="shared" si="15"/>
        <v>9</v>
      </c>
      <c r="AC7" s="455">
        <v>43.0</v>
      </c>
      <c r="AD7" s="360">
        <v>27.0</v>
      </c>
      <c r="AE7" s="358">
        <f t="shared" si="16"/>
        <v>70</v>
      </c>
      <c r="AF7" s="361" t="str">
        <f t="shared" si="17"/>
        <v>8</v>
      </c>
      <c r="AG7" s="523">
        <f t="shared" si="18"/>
        <v>24</v>
      </c>
      <c r="AH7" s="455">
        <v>98.0</v>
      </c>
      <c r="AI7" s="360">
        <v>0.0</v>
      </c>
      <c r="AJ7" s="358">
        <f t="shared" si="19"/>
        <v>98</v>
      </c>
      <c r="AK7" s="361" t="str">
        <f t="shared" si="20"/>
        <v>10</v>
      </c>
      <c r="AL7" s="523">
        <f t="shared" si="21"/>
        <v>10</v>
      </c>
      <c r="AM7" s="455">
        <v>38.0</v>
      </c>
      <c r="AN7" s="360">
        <v>45.0</v>
      </c>
      <c r="AO7" s="358">
        <f t="shared" si="22"/>
        <v>83</v>
      </c>
      <c r="AP7" s="361" t="str">
        <f t="shared" si="23"/>
        <v>9</v>
      </c>
      <c r="AQ7" s="371">
        <f t="shared" si="24"/>
        <v>9</v>
      </c>
      <c r="AR7" s="524">
        <v>98.0</v>
      </c>
      <c r="AS7" s="520">
        <f t="shared" si="25"/>
        <v>158</v>
      </c>
      <c r="AT7" s="521">
        <f t="shared" si="26"/>
        <v>7.523809524</v>
      </c>
      <c r="AU7" s="449" t="str">
        <f t="shared" si="27"/>
        <v>FCD</v>
      </c>
    </row>
    <row r="8" ht="15.75" customHeight="1">
      <c r="A8" s="326">
        <v>4.0</v>
      </c>
      <c r="B8" s="522" t="s">
        <v>149</v>
      </c>
      <c r="C8" s="452" t="s">
        <v>150</v>
      </c>
      <c r="D8" s="366">
        <v>50.0</v>
      </c>
      <c r="E8" s="360">
        <v>43.0</v>
      </c>
      <c r="F8" s="358">
        <f t="shared" si="1"/>
        <v>93</v>
      </c>
      <c r="G8" s="345" t="str">
        <f t="shared" si="2"/>
        <v>10</v>
      </c>
      <c r="H8" s="523">
        <f t="shared" si="3"/>
        <v>40</v>
      </c>
      <c r="I8" s="455">
        <v>50.0</v>
      </c>
      <c r="J8" s="360">
        <v>31.0</v>
      </c>
      <c r="K8" s="358">
        <f t="shared" si="4"/>
        <v>81</v>
      </c>
      <c r="L8" s="361" t="str">
        <f t="shared" si="5"/>
        <v>9</v>
      </c>
      <c r="M8" s="523">
        <f t="shared" si="6"/>
        <v>36</v>
      </c>
      <c r="N8" s="455">
        <v>47.0</v>
      </c>
      <c r="O8" s="360">
        <v>26.0</v>
      </c>
      <c r="P8" s="358">
        <f t="shared" si="7"/>
        <v>73</v>
      </c>
      <c r="Q8" s="361" t="str">
        <f t="shared" si="8"/>
        <v>8</v>
      </c>
      <c r="R8" s="523">
        <f t="shared" si="9"/>
        <v>32</v>
      </c>
      <c r="S8" s="455">
        <v>43.0</v>
      </c>
      <c r="T8" s="360">
        <v>33.0</v>
      </c>
      <c r="U8" s="358">
        <f t="shared" si="10"/>
        <v>76</v>
      </c>
      <c r="V8" s="361" t="str">
        <f t="shared" si="11"/>
        <v>8</v>
      </c>
      <c r="W8" s="523">
        <f t="shared" si="12"/>
        <v>24</v>
      </c>
      <c r="X8" s="455">
        <v>46.0</v>
      </c>
      <c r="Y8" s="360">
        <v>32.0</v>
      </c>
      <c r="Z8" s="358">
        <f t="shared" si="13"/>
        <v>78</v>
      </c>
      <c r="AA8" s="361" t="str">
        <f t="shared" si="14"/>
        <v>8</v>
      </c>
      <c r="AB8" s="523">
        <f t="shared" si="15"/>
        <v>8</v>
      </c>
      <c r="AC8" s="455">
        <v>50.0</v>
      </c>
      <c r="AD8" s="360">
        <v>45.0</v>
      </c>
      <c r="AE8" s="358">
        <f t="shared" si="16"/>
        <v>95</v>
      </c>
      <c r="AF8" s="361" t="str">
        <f t="shared" si="17"/>
        <v>10</v>
      </c>
      <c r="AG8" s="523">
        <f t="shared" si="18"/>
        <v>30</v>
      </c>
      <c r="AH8" s="455">
        <v>100.0</v>
      </c>
      <c r="AI8" s="360">
        <v>0.0</v>
      </c>
      <c r="AJ8" s="358">
        <f t="shared" si="19"/>
        <v>100</v>
      </c>
      <c r="AK8" s="361" t="str">
        <f t="shared" si="20"/>
        <v>10</v>
      </c>
      <c r="AL8" s="523">
        <f t="shared" si="21"/>
        <v>10</v>
      </c>
      <c r="AM8" s="455">
        <v>49.0</v>
      </c>
      <c r="AN8" s="360">
        <v>47.0</v>
      </c>
      <c r="AO8" s="358">
        <f t="shared" si="22"/>
        <v>96</v>
      </c>
      <c r="AP8" s="361" t="str">
        <f t="shared" si="23"/>
        <v>10</v>
      </c>
      <c r="AQ8" s="371">
        <f t="shared" si="24"/>
        <v>10</v>
      </c>
      <c r="AR8" s="524">
        <v>98.0</v>
      </c>
      <c r="AS8" s="520">
        <f t="shared" si="25"/>
        <v>190</v>
      </c>
      <c r="AT8" s="521">
        <f t="shared" si="26"/>
        <v>9.047619048</v>
      </c>
      <c r="AU8" s="449" t="str">
        <f t="shared" si="27"/>
        <v>FCD</v>
      </c>
    </row>
    <row r="9" ht="15.75" customHeight="1">
      <c r="A9" s="326">
        <v>5.0</v>
      </c>
      <c r="B9" s="522" t="s">
        <v>361</v>
      </c>
      <c r="C9" s="452" t="s">
        <v>362</v>
      </c>
      <c r="D9" s="366">
        <v>47.0</v>
      </c>
      <c r="E9" s="378">
        <v>49.0</v>
      </c>
      <c r="F9" s="358">
        <f t="shared" si="1"/>
        <v>96</v>
      </c>
      <c r="G9" s="345" t="str">
        <f t="shared" si="2"/>
        <v>10</v>
      </c>
      <c r="H9" s="523">
        <f t="shared" si="3"/>
        <v>40</v>
      </c>
      <c r="I9" s="455">
        <v>47.0</v>
      </c>
      <c r="J9" s="378">
        <v>34.0</v>
      </c>
      <c r="K9" s="358">
        <f t="shared" si="4"/>
        <v>81</v>
      </c>
      <c r="L9" s="345" t="str">
        <f t="shared" si="5"/>
        <v>9</v>
      </c>
      <c r="M9" s="523">
        <f t="shared" si="6"/>
        <v>36</v>
      </c>
      <c r="N9" s="455">
        <v>47.0</v>
      </c>
      <c r="O9" s="378">
        <v>31.0</v>
      </c>
      <c r="P9" s="358">
        <f t="shared" si="7"/>
        <v>78</v>
      </c>
      <c r="Q9" s="345" t="str">
        <f t="shared" si="8"/>
        <v>8</v>
      </c>
      <c r="R9" s="523">
        <f t="shared" si="9"/>
        <v>32</v>
      </c>
      <c r="S9" s="455">
        <v>45.0</v>
      </c>
      <c r="T9" s="360">
        <v>41.0</v>
      </c>
      <c r="U9" s="358">
        <f t="shared" si="10"/>
        <v>86</v>
      </c>
      <c r="V9" s="361" t="str">
        <f t="shared" si="11"/>
        <v>9</v>
      </c>
      <c r="W9" s="523">
        <f t="shared" si="12"/>
        <v>27</v>
      </c>
      <c r="X9" s="455">
        <v>46.0</v>
      </c>
      <c r="Y9" s="360">
        <v>50.0</v>
      </c>
      <c r="Z9" s="358">
        <f t="shared" si="13"/>
        <v>96</v>
      </c>
      <c r="AA9" s="361" t="str">
        <f t="shared" si="14"/>
        <v>10</v>
      </c>
      <c r="AB9" s="523">
        <f t="shared" si="15"/>
        <v>10</v>
      </c>
      <c r="AC9" s="455">
        <v>50.0</v>
      </c>
      <c r="AD9" s="360">
        <v>28.0</v>
      </c>
      <c r="AE9" s="358">
        <f t="shared" si="16"/>
        <v>78</v>
      </c>
      <c r="AF9" s="361" t="str">
        <f t="shared" si="17"/>
        <v>8</v>
      </c>
      <c r="AG9" s="523">
        <f t="shared" si="18"/>
        <v>24</v>
      </c>
      <c r="AH9" s="455">
        <v>98.0</v>
      </c>
      <c r="AI9" s="378">
        <v>0.0</v>
      </c>
      <c r="AJ9" s="358">
        <f t="shared" si="19"/>
        <v>98</v>
      </c>
      <c r="AK9" s="361" t="str">
        <f t="shared" si="20"/>
        <v>10</v>
      </c>
      <c r="AL9" s="523">
        <f t="shared" si="21"/>
        <v>10</v>
      </c>
      <c r="AM9" s="455">
        <v>49.0</v>
      </c>
      <c r="AN9" s="360">
        <v>45.0</v>
      </c>
      <c r="AO9" s="358">
        <f t="shared" si="22"/>
        <v>94</v>
      </c>
      <c r="AP9" s="361" t="str">
        <f t="shared" si="23"/>
        <v>10</v>
      </c>
      <c r="AQ9" s="371">
        <f t="shared" si="24"/>
        <v>10</v>
      </c>
      <c r="AR9" s="524">
        <v>96.0</v>
      </c>
      <c r="AS9" s="520">
        <f t="shared" si="25"/>
        <v>189</v>
      </c>
      <c r="AT9" s="521">
        <f t="shared" si="26"/>
        <v>9</v>
      </c>
      <c r="AU9" s="449" t="str">
        <f t="shared" si="27"/>
        <v>FCD</v>
      </c>
    </row>
    <row r="10" ht="15.75" customHeight="1">
      <c r="A10" s="326">
        <v>6.0</v>
      </c>
      <c r="B10" s="522" t="s">
        <v>151</v>
      </c>
      <c r="C10" s="452" t="s">
        <v>152</v>
      </c>
      <c r="D10" s="366">
        <v>38.0</v>
      </c>
      <c r="E10" s="360">
        <v>22.0</v>
      </c>
      <c r="F10" s="358">
        <f t="shared" si="1"/>
        <v>60</v>
      </c>
      <c r="G10" s="345" t="str">
        <f t="shared" si="2"/>
        <v>7</v>
      </c>
      <c r="H10" s="523">
        <f t="shared" si="3"/>
        <v>28</v>
      </c>
      <c r="I10" s="455">
        <v>47.0</v>
      </c>
      <c r="J10" s="360">
        <v>26.0</v>
      </c>
      <c r="K10" s="358">
        <f t="shared" si="4"/>
        <v>73</v>
      </c>
      <c r="L10" s="361" t="str">
        <f t="shared" si="5"/>
        <v>8</v>
      </c>
      <c r="M10" s="523">
        <f t="shared" si="6"/>
        <v>32</v>
      </c>
      <c r="N10" s="455">
        <v>44.0</v>
      </c>
      <c r="O10" s="360">
        <v>28.0</v>
      </c>
      <c r="P10" s="358">
        <f t="shared" si="7"/>
        <v>72</v>
      </c>
      <c r="Q10" s="361" t="str">
        <f t="shared" si="8"/>
        <v>8</v>
      </c>
      <c r="R10" s="523">
        <f t="shared" si="9"/>
        <v>32</v>
      </c>
      <c r="S10" s="455">
        <v>38.0</v>
      </c>
      <c r="T10" s="360">
        <v>23.0</v>
      </c>
      <c r="U10" s="358">
        <f t="shared" si="10"/>
        <v>61</v>
      </c>
      <c r="V10" s="361" t="str">
        <f t="shared" si="11"/>
        <v>7</v>
      </c>
      <c r="W10" s="523">
        <f t="shared" si="12"/>
        <v>21</v>
      </c>
      <c r="X10" s="455">
        <v>44.0</v>
      </c>
      <c r="Y10" s="360">
        <v>49.0</v>
      </c>
      <c r="Z10" s="358">
        <f t="shared" si="13"/>
        <v>93</v>
      </c>
      <c r="AA10" s="361" t="str">
        <f t="shared" si="14"/>
        <v>10</v>
      </c>
      <c r="AB10" s="523">
        <f t="shared" si="15"/>
        <v>10</v>
      </c>
      <c r="AC10" s="455">
        <v>47.0</v>
      </c>
      <c r="AD10" s="360">
        <v>27.0</v>
      </c>
      <c r="AE10" s="358">
        <f t="shared" si="16"/>
        <v>74</v>
      </c>
      <c r="AF10" s="361" t="str">
        <f t="shared" si="17"/>
        <v>8</v>
      </c>
      <c r="AG10" s="523">
        <f t="shared" si="18"/>
        <v>24</v>
      </c>
      <c r="AH10" s="455">
        <v>89.0</v>
      </c>
      <c r="AI10" s="360">
        <v>0.0</v>
      </c>
      <c r="AJ10" s="358">
        <f t="shared" si="19"/>
        <v>89</v>
      </c>
      <c r="AK10" s="361" t="str">
        <f t="shared" si="20"/>
        <v>9</v>
      </c>
      <c r="AL10" s="523">
        <f t="shared" si="21"/>
        <v>9</v>
      </c>
      <c r="AM10" s="455">
        <v>41.0</v>
      </c>
      <c r="AN10" s="360">
        <v>47.0</v>
      </c>
      <c r="AO10" s="358">
        <f t="shared" si="22"/>
        <v>88</v>
      </c>
      <c r="AP10" s="361" t="str">
        <f t="shared" si="23"/>
        <v>9</v>
      </c>
      <c r="AQ10" s="371">
        <f t="shared" si="24"/>
        <v>9</v>
      </c>
      <c r="AR10" s="524">
        <v>90.0</v>
      </c>
      <c r="AS10" s="520">
        <f t="shared" si="25"/>
        <v>165</v>
      </c>
      <c r="AT10" s="521">
        <f t="shared" si="26"/>
        <v>7.857142857</v>
      </c>
      <c r="AU10" s="449" t="str">
        <f t="shared" si="27"/>
        <v>FCD</v>
      </c>
    </row>
    <row r="11" ht="15.75" customHeight="1">
      <c r="A11" s="326">
        <v>7.0</v>
      </c>
      <c r="B11" s="522" t="s">
        <v>153</v>
      </c>
      <c r="C11" s="452" t="s">
        <v>154</v>
      </c>
      <c r="D11" s="367">
        <v>22.0</v>
      </c>
      <c r="E11" s="368">
        <v>0.0</v>
      </c>
      <c r="F11" s="353">
        <f t="shared" si="1"/>
        <v>22</v>
      </c>
      <c r="G11" s="369" t="str">
        <f t="shared" si="2"/>
        <v>0</v>
      </c>
      <c r="H11" s="525">
        <f t="shared" si="3"/>
        <v>0</v>
      </c>
      <c r="I11" s="474">
        <v>30.0</v>
      </c>
      <c r="J11" s="381">
        <v>11.0</v>
      </c>
      <c r="K11" s="353">
        <f t="shared" si="4"/>
        <v>41</v>
      </c>
      <c r="L11" s="354">
        <v>0.0</v>
      </c>
      <c r="M11" s="525">
        <f t="shared" si="6"/>
        <v>0</v>
      </c>
      <c r="N11" s="474">
        <v>30.0</v>
      </c>
      <c r="O11" s="381">
        <v>12.0</v>
      </c>
      <c r="P11" s="353">
        <f t="shared" si="7"/>
        <v>42</v>
      </c>
      <c r="Q11" s="354">
        <v>0.0</v>
      </c>
      <c r="R11" s="525">
        <f t="shared" si="9"/>
        <v>0</v>
      </c>
      <c r="S11" s="474">
        <v>30.0</v>
      </c>
      <c r="T11" s="381">
        <v>7.0</v>
      </c>
      <c r="U11" s="353">
        <f t="shared" si="10"/>
        <v>37</v>
      </c>
      <c r="V11" s="369" t="str">
        <f t="shared" si="11"/>
        <v>0</v>
      </c>
      <c r="W11" s="525">
        <f t="shared" si="12"/>
        <v>0</v>
      </c>
      <c r="X11" s="455">
        <v>40.0</v>
      </c>
      <c r="Y11" s="360">
        <v>20.0</v>
      </c>
      <c r="Z11" s="358">
        <f t="shared" si="13"/>
        <v>60</v>
      </c>
      <c r="AA11" s="361" t="str">
        <f t="shared" si="14"/>
        <v>7</v>
      </c>
      <c r="AB11" s="523">
        <f t="shared" si="15"/>
        <v>7</v>
      </c>
      <c r="AC11" s="474">
        <v>36.0</v>
      </c>
      <c r="AD11" s="368">
        <v>0.0</v>
      </c>
      <c r="AE11" s="353">
        <f t="shared" si="16"/>
        <v>36</v>
      </c>
      <c r="AF11" s="354">
        <v>0.0</v>
      </c>
      <c r="AG11" s="525">
        <f t="shared" si="18"/>
        <v>0</v>
      </c>
      <c r="AH11" s="455">
        <v>90.0</v>
      </c>
      <c r="AI11" s="360">
        <v>0.0</v>
      </c>
      <c r="AJ11" s="358">
        <f t="shared" si="19"/>
        <v>90</v>
      </c>
      <c r="AK11" s="361" t="str">
        <f t="shared" si="20"/>
        <v>10</v>
      </c>
      <c r="AL11" s="523">
        <f t="shared" si="21"/>
        <v>10</v>
      </c>
      <c r="AM11" s="455">
        <v>41.0</v>
      </c>
      <c r="AN11" s="360">
        <v>30.0</v>
      </c>
      <c r="AO11" s="358">
        <f t="shared" si="22"/>
        <v>71</v>
      </c>
      <c r="AP11" s="361" t="str">
        <f t="shared" si="23"/>
        <v>8</v>
      </c>
      <c r="AQ11" s="371">
        <f t="shared" si="24"/>
        <v>8</v>
      </c>
      <c r="AR11" s="524">
        <v>88.0</v>
      </c>
      <c r="AS11" s="520">
        <f t="shared" si="25"/>
        <v>25</v>
      </c>
      <c r="AT11" s="521">
        <f t="shared" si="26"/>
        <v>1.19047619</v>
      </c>
      <c r="AU11" s="463" t="s">
        <v>506</v>
      </c>
    </row>
    <row r="12" ht="15.75" customHeight="1">
      <c r="A12" s="326">
        <v>8.0</v>
      </c>
      <c r="B12" s="522" t="s">
        <v>363</v>
      </c>
      <c r="C12" s="452" t="s">
        <v>364</v>
      </c>
      <c r="D12" s="366">
        <v>38.0</v>
      </c>
      <c r="E12" s="360">
        <v>24.0</v>
      </c>
      <c r="F12" s="358">
        <f t="shared" si="1"/>
        <v>62</v>
      </c>
      <c r="G12" s="345" t="str">
        <f t="shared" si="2"/>
        <v>7</v>
      </c>
      <c r="H12" s="523">
        <f t="shared" si="3"/>
        <v>28</v>
      </c>
      <c r="I12" s="455">
        <v>46.0</v>
      </c>
      <c r="J12" s="360">
        <v>21.0</v>
      </c>
      <c r="K12" s="358">
        <f t="shared" si="4"/>
        <v>67</v>
      </c>
      <c r="L12" s="361" t="str">
        <f t="shared" ref="L12:L57" si="28">if(K12&gt;=90,"10",if(K12&gt;=80,"9",if(K12&gt;=70,"8",if(K12&gt;=60,"7",if(K12&gt;=55,"6",if(K12&gt;=50,"5",if(K12&gt;=40,"4",if(K12&lt;40,"0"))))))))</f>
        <v>7</v>
      </c>
      <c r="M12" s="523">
        <f t="shared" si="6"/>
        <v>28</v>
      </c>
      <c r="N12" s="455">
        <v>45.0</v>
      </c>
      <c r="O12" s="360">
        <v>24.0</v>
      </c>
      <c r="P12" s="358">
        <f t="shared" si="7"/>
        <v>69</v>
      </c>
      <c r="Q12" s="361" t="str">
        <f t="shared" ref="Q12:Q57" si="29">if(P12&gt;=90,"10",if(P12&gt;=80,"9",if(P12&gt;=70,"8",if(P12&gt;=60,"7",if(P12&gt;=55,"6",if(P12&gt;=50,"5",if(P12&gt;=40,"4",if(P12&lt;40,"0"))))))))</f>
        <v>7</v>
      </c>
      <c r="R12" s="523">
        <f t="shared" si="9"/>
        <v>28</v>
      </c>
      <c r="S12" s="455">
        <v>45.0</v>
      </c>
      <c r="T12" s="360">
        <v>20.0</v>
      </c>
      <c r="U12" s="358">
        <f t="shared" si="10"/>
        <v>65</v>
      </c>
      <c r="V12" s="361" t="str">
        <f t="shared" si="11"/>
        <v>7</v>
      </c>
      <c r="W12" s="523">
        <f t="shared" si="12"/>
        <v>21</v>
      </c>
      <c r="X12" s="455">
        <v>46.0</v>
      </c>
      <c r="Y12" s="360">
        <v>41.0</v>
      </c>
      <c r="Z12" s="358">
        <f t="shared" si="13"/>
        <v>87</v>
      </c>
      <c r="AA12" s="361" t="str">
        <f t="shared" si="14"/>
        <v>9</v>
      </c>
      <c r="AB12" s="523">
        <f t="shared" si="15"/>
        <v>9</v>
      </c>
      <c r="AC12" s="455">
        <v>50.0</v>
      </c>
      <c r="AD12" s="360">
        <v>28.0</v>
      </c>
      <c r="AE12" s="358">
        <f t="shared" si="16"/>
        <v>78</v>
      </c>
      <c r="AF12" s="361" t="str">
        <f t="shared" ref="AF12:AF57" si="30">if(AE12&gt;=90,"10",if(AE12&gt;=80,"9",if(AE12&gt;=70,"8",if(AE12&gt;=60,"7",if(AE12&gt;=55,"6",if(AE12&gt;=50,"5",if(AE12&gt;=40,"4",if(AE12&lt;40,"0"))))))))</f>
        <v>8</v>
      </c>
      <c r="AG12" s="523">
        <f t="shared" si="18"/>
        <v>24</v>
      </c>
      <c r="AH12" s="455">
        <v>93.0</v>
      </c>
      <c r="AI12" s="360">
        <v>0.0</v>
      </c>
      <c r="AJ12" s="358">
        <f t="shared" si="19"/>
        <v>93</v>
      </c>
      <c r="AK12" s="361" t="str">
        <f t="shared" si="20"/>
        <v>10</v>
      </c>
      <c r="AL12" s="523">
        <f t="shared" si="21"/>
        <v>10</v>
      </c>
      <c r="AM12" s="455">
        <v>42.0</v>
      </c>
      <c r="AN12" s="360">
        <v>46.0</v>
      </c>
      <c r="AO12" s="358">
        <f t="shared" si="22"/>
        <v>88</v>
      </c>
      <c r="AP12" s="361" t="str">
        <f t="shared" si="23"/>
        <v>9</v>
      </c>
      <c r="AQ12" s="371">
        <f t="shared" si="24"/>
        <v>9</v>
      </c>
      <c r="AR12" s="524">
        <v>96.0</v>
      </c>
      <c r="AS12" s="520">
        <f t="shared" si="25"/>
        <v>157</v>
      </c>
      <c r="AT12" s="521">
        <f t="shared" si="26"/>
        <v>7.476190476</v>
      </c>
      <c r="AU12" s="449" t="str">
        <f t="shared" ref="AU12:AU57" si="31">IF(AT12&gt;6.75,"FCD",IF(AT12&gt;6,"FC","SC"))</f>
        <v>FCD</v>
      </c>
    </row>
    <row r="13" ht="15.75" customHeight="1">
      <c r="A13" s="326">
        <v>9.0</v>
      </c>
      <c r="B13" s="522" t="s">
        <v>155</v>
      </c>
      <c r="C13" s="452" t="s">
        <v>156</v>
      </c>
      <c r="D13" s="366">
        <v>25.0</v>
      </c>
      <c r="E13" s="360">
        <v>30.0</v>
      </c>
      <c r="F13" s="358">
        <f t="shared" si="1"/>
        <v>55</v>
      </c>
      <c r="G13" s="345" t="str">
        <f t="shared" si="2"/>
        <v>6</v>
      </c>
      <c r="H13" s="523">
        <f t="shared" si="3"/>
        <v>24</v>
      </c>
      <c r="I13" s="455">
        <v>45.0</v>
      </c>
      <c r="J13" s="360">
        <v>28.0</v>
      </c>
      <c r="K13" s="358">
        <f t="shared" si="4"/>
        <v>73</v>
      </c>
      <c r="L13" s="361" t="str">
        <f t="shared" si="28"/>
        <v>8</v>
      </c>
      <c r="M13" s="523">
        <f t="shared" si="6"/>
        <v>32</v>
      </c>
      <c r="N13" s="455">
        <v>36.0</v>
      </c>
      <c r="O13" s="360">
        <v>20.0</v>
      </c>
      <c r="P13" s="358">
        <f t="shared" si="7"/>
        <v>56</v>
      </c>
      <c r="Q13" s="361" t="str">
        <f t="shared" si="29"/>
        <v>6</v>
      </c>
      <c r="R13" s="523">
        <f t="shared" si="9"/>
        <v>24</v>
      </c>
      <c r="S13" s="455">
        <v>31.0</v>
      </c>
      <c r="T13" s="360">
        <v>18.0</v>
      </c>
      <c r="U13" s="358">
        <f t="shared" si="10"/>
        <v>49</v>
      </c>
      <c r="V13" s="361" t="str">
        <f t="shared" si="11"/>
        <v>4</v>
      </c>
      <c r="W13" s="523">
        <f t="shared" si="12"/>
        <v>12</v>
      </c>
      <c r="X13" s="455">
        <v>43.0</v>
      </c>
      <c r="Y13" s="360">
        <v>24.0</v>
      </c>
      <c r="Z13" s="358">
        <f t="shared" si="13"/>
        <v>67</v>
      </c>
      <c r="AA13" s="361" t="str">
        <f t="shared" si="14"/>
        <v>7</v>
      </c>
      <c r="AB13" s="523">
        <f t="shared" si="15"/>
        <v>7</v>
      </c>
      <c r="AC13" s="455">
        <v>47.0</v>
      </c>
      <c r="AD13" s="360">
        <v>32.0</v>
      </c>
      <c r="AE13" s="358">
        <f t="shared" si="16"/>
        <v>79</v>
      </c>
      <c r="AF13" s="361" t="str">
        <f t="shared" si="30"/>
        <v>8</v>
      </c>
      <c r="AG13" s="523">
        <f t="shared" si="18"/>
        <v>24</v>
      </c>
      <c r="AH13" s="455">
        <v>96.0</v>
      </c>
      <c r="AI13" s="360">
        <v>0.0</v>
      </c>
      <c r="AJ13" s="358">
        <f t="shared" si="19"/>
        <v>96</v>
      </c>
      <c r="AK13" s="361" t="str">
        <f t="shared" si="20"/>
        <v>10</v>
      </c>
      <c r="AL13" s="523">
        <f t="shared" si="21"/>
        <v>10</v>
      </c>
      <c r="AM13" s="455">
        <v>41.0</v>
      </c>
      <c r="AN13" s="360">
        <v>45.0</v>
      </c>
      <c r="AO13" s="358">
        <f t="shared" si="22"/>
        <v>86</v>
      </c>
      <c r="AP13" s="361" t="str">
        <f t="shared" si="23"/>
        <v>9</v>
      </c>
      <c r="AQ13" s="371">
        <f t="shared" si="24"/>
        <v>9</v>
      </c>
      <c r="AR13" s="524">
        <v>88.0</v>
      </c>
      <c r="AS13" s="520">
        <f t="shared" si="25"/>
        <v>142</v>
      </c>
      <c r="AT13" s="521">
        <f t="shared" si="26"/>
        <v>6.761904762</v>
      </c>
      <c r="AU13" s="449" t="str">
        <f t="shared" si="31"/>
        <v>FCD</v>
      </c>
    </row>
    <row r="14" ht="15.75" customHeight="1">
      <c r="A14" s="326">
        <v>10.0</v>
      </c>
      <c r="B14" s="522" t="s">
        <v>157</v>
      </c>
      <c r="C14" s="452" t="s">
        <v>158</v>
      </c>
      <c r="D14" s="366">
        <v>50.0</v>
      </c>
      <c r="E14" s="360">
        <v>36.0</v>
      </c>
      <c r="F14" s="358">
        <f t="shared" si="1"/>
        <v>86</v>
      </c>
      <c r="G14" s="345" t="str">
        <f t="shared" si="2"/>
        <v>9</v>
      </c>
      <c r="H14" s="523">
        <f t="shared" si="3"/>
        <v>36</v>
      </c>
      <c r="I14" s="455">
        <v>48.0</v>
      </c>
      <c r="J14" s="360">
        <v>35.0</v>
      </c>
      <c r="K14" s="358">
        <f t="shared" si="4"/>
        <v>83</v>
      </c>
      <c r="L14" s="361" t="str">
        <f t="shared" si="28"/>
        <v>9</v>
      </c>
      <c r="M14" s="523">
        <f t="shared" si="6"/>
        <v>36</v>
      </c>
      <c r="N14" s="455">
        <v>43.0</v>
      </c>
      <c r="O14" s="360">
        <v>28.0</v>
      </c>
      <c r="P14" s="358">
        <f t="shared" si="7"/>
        <v>71</v>
      </c>
      <c r="Q14" s="361" t="str">
        <f t="shared" si="29"/>
        <v>8</v>
      </c>
      <c r="R14" s="523">
        <f t="shared" si="9"/>
        <v>32</v>
      </c>
      <c r="S14" s="455">
        <v>41.0</v>
      </c>
      <c r="T14" s="360">
        <v>26.0</v>
      </c>
      <c r="U14" s="358">
        <f t="shared" si="10"/>
        <v>67</v>
      </c>
      <c r="V14" s="361" t="str">
        <f t="shared" si="11"/>
        <v>7</v>
      </c>
      <c r="W14" s="523">
        <f t="shared" si="12"/>
        <v>21</v>
      </c>
      <c r="X14" s="455">
        <v>45.0</v>
      </c>
      <c r="Y14" s="360">
        <v>50.0</v>
      </c>
      <c r="Z14" s="358">
        <f t="shared" si="13"/>
        <v>95</v>
      </c>
      <c r="AA14" s="361" t="str">
        <f t="shared" si="14"/>
        <v>10</v>
      </c>
      <c r="AB14" s="523">
        <f t="shared" si="15"/>
        <v>10</v>
      </c>
      <c r="AC14" s="455">
        <v>50.0</v>
      </c>
      <c r="AD14" s="360">
        <v>19.0</v>
      </c>
      <c r="AE14" s="358">
        <f t="shared" si="16"/>
        <v>69</v>
      </c>
      <c r="AF14" s="361" t="str">
        <f t="shared" si="30"/>
        <v>7</v>
      </c>
      <c r="AG14" s="523">
        <f t="shared" si="18"/>
        <v>21</v>
      </c>
      <c r="AH14" s="455">
        <v>99.0</v>
      </c>
      <c r="AI14" s="360">
        <v>0.0</v>
      </c>
      <c r="AJ14" s="358">
        <f t="shared" si="19"/>
        <v>99</v>
      </c>
      <c r="AK14" s="361" t="str">
        <f t="shared" si="20"/>
        <v>10</v>
      </c>
      <c r="AL14" s="523">
        <f t="shared" si="21"/>
        <v>10</v>
      </c>
      <c r="AM14" s="455">
        <v>45.0</v>
      </c>
      <c r="AN14" s="360">
        <v>45.0</v>
      </c>
      <c r="AO14" s="358">
        <f t="shared" si="22"/>
        <v>90</v>
      </c>
      <c r="AP14" s="361" t="str">
        <f t="shared" si="23"/>
        <v>10</v>
      </c>
      <c r="AQ14" s="371">
        <f t="shared" si="24"/>
        <v>10</v>
      </c>
      <c r="AR14" s="524">
        <v>90.0</v>
      </c>
      <c r="AS14" s="520">
        <f t="shared" si="25"/>
        <v>176</v>
      </c>
      <c r="AT14" s="521">
        <f t="shared" si="26"/>
        <v>8.380952381</v>
      </c>
      <c r="AU14" s="449" t="str">
        <f t="shared" si="31"/>
        <v>FCD</v>
      </c>
    </row>
    <row r="15" ht="15.75" customHeight="1">
      <c r="A15" s="326">
        <v>11.0</v>
      </c>
      <c r="B15" s="522" t="s">
        <v>365</v>
      </c>
      <c r="C15" s="452" t="s">
        <v>366</v>
      </c>
      <c r="D15" s="366">
        <v>31.0</v>
      </c>
      <c r="E15" s="360">
        <v>18.0</v>
      </c>
      <c r="F15" s="358">
        <f t="shared" si="1"/>
        <v>49</v>
      </c>
      <c r="G15" s="345" t="str">
        <f t="shared" si="2"/>
        <v>4</v>
      </c>
      <c r="H15" s="523">
        <f t="shared" si="3"/>
        <v>16</v>
      </c>
      <c r="I15" s="455">
        <v>32.0</v>
      </c>
      <c r="J15" s="360">
        <v>24.0</v>
      </c>
      <c r="K15" s="358">
        <f t="shared" si="4"/>
        <v>56</v>
      </c>
      <c r="L15" s="361" t="str">
        <f t="shared" si="28"/>
        <v>6</v>
      </c>
      <c r="M15" s="523">
        <f t="shared" si="6"/>
        <v>24</v>
      </c>
      <c r="N15" s="455">
        <v>38.0</v>
      </c>
      <c r="O15" s="360">
        <v>20.0</v>
      </c>
      <c r="P15" s="358">
        <f t="shared" si="7"/>
        <v>58</v>
      </c>
      <c r="Q15" s="361" t="str">
        <f t="shared" si="29"/>
        <v>6</v>
      </c>
      <c r="R15" s="523">
        <f t="shared" si="9"/>
        <v>24</v>
      </c>
      <c r="S15" s="455">
        <v>36.0</v>
      </c>
      <c r="T15" s="360">
        <v>19.0</v>
      </c>
      <c r="U15" s="358">
        <f t="shared" si="10"/>
        <v>55</v>
      </c>
      <c r="V15" s="361" t="str">
        <f t="shared" si="11"/>
        <v>6</v>
      </c>
      <c r="W15" s="523">
        <f t="shared" si="12"/>
        <v>18</v>
      </c>
      <c r="X15" s="455">
        <v>40.0</v>
      </c>
      <c r="Y15" s="360">
        <v>37.0</v>
      </c>
      <c r="Z15" s="358">
        <f t="shared" si="13"/>
        <v>77</v>
      </c>
      <c r="AA15" s="361" t="str">
        <f t="shared" si="14"/>
        <v>8</v>
      </c>
      <c r="AB15" s="523">
        <f t="shared" si="15"/>
        <v>8</v>
      </c>
      <c r="AC15" s="455">
        <v>49.0</v>
      </c>
      <c r="AD15" s="360">
        <v>30.0</v>
      </c>
      <c r="AE15" s="358">
        <f t="shared" si="16"/>
        <v>79</v>
      </c>
      <c r="AF15" s="361" t="str">
        <f t="shared" si="30"/>
        <v>8</v>
      </c>
      <c r="AG15" s="523">
        <f t="shared" si="18"/>
        <v>24</v>
      </c>
      <c r="AH15" s="455">
        <v>75.0</v>
      </c>
      <c r="AI15" s="360">
        <v>0.0</v>
      </c>
      <c r="AJ15" s="358">
        <f t="shared" si="19"/>
        <v>75</v>
      </c>
      <c r="AK15" s="361" t="str">
        <f t="shared" si="20"/>
        <v>8</v>
      </c>
      <c r="AL15" s="523">
        <f t="shared" si="21"/>
        <v>8</v>
      </c>
      <c r="AM15" s="455">
        <v>34.0</v>
      </c>
      <c r="AN15" s="360">
        <v>46.0</v>
      </c>
      <c r="AO15" s="358">
        <f t="shared" si="22"/>
        <v>80</v>
      </c>
      <c r="AP15" s="361" t="str">
        <f t="shared" si="23"/>
        <v>9</v>
      </c>
      <c r="AQ15" s="371">
        <f t="shared" si="24"/>
        <v>9</v>
      </c>
      <c r="AR15" s="524">
        <v>88.0</v>
      </c>
      <c r="AS15" s="520">
        <f t="shared" si="25"/>
        <v>131</v>
      </c>
      <c r="AT15" s="521">
        <f t="shared" si="26"/>
        <v>6.238095238</v>
      </c>
      <c r="AU15" s="449" t="str">
        <f t="shared" si="31"/>
        <v>FC</v>
      </c>
    </row>
    <row r="16" ht="15.75" customHeight="1">
      <c r="A16" s="326">
        <v>12.0</v>
      </c>
      <c r="B16" s="522" t="s">
        <v>367</v>
      </c>
      <c r="C16" s="452" t="s">
        <v>368</v>
      </c>
      <c r="D16" s="366">
        <v>34.0</v>
      </c>
      <c r="E16" s="360">
        <v>27.0</v>
      </c>
      <c r="F16" s="358">
        <f t="shared" si="1"/>
        <v>61</v>
      </c>
      <c r="G16" s="345" t="str">
        <f t="shared" si="2"/>
        <v>7</v>
      </c>
      <c r="H16" s="523">
        <f t="shared" si="3"/>
        <v>28</v>
      </c>
      <c r="I16" s="455">
        <v>41.0</v>
      </c>
      <c r="J16" s="360">
        <v>26.0</v>
      </c>
      <c r="K16" s="358">
        <f t="shared" si="4"/>
        <v>67</v>
      </c>
      <c r="L16" s="361" t="str">
        <f t="shared" si="28"/>
        <v>7</v>
      </c>
      <c r="M16" s="523">
        <f t="shared" si="6"/>
        <v>28</v>
      </c>
      <c r="N16" s="455">
        <v>39.0</v>
      </c>
      <c r="O16" s="360">
        <v>18.0</v>
      </c>
      <c r="P16" s="358">
        <f t="shared" si="7"/>
        <v>57</v>
      </c>
      <c r="Q16" s="361" t="str">
        <f t="shared" si="29"/>
        <v>6</v>
      </c>
      <c r="R16" s="523">
        <f t="shared" si="9"/>
        <v>24</v>
      </c>
      <c r="S16" s="455">
        <v>30.0</v>
      </c>
      <c r="T16" s="360">
        <v>24.0</v>
      </c>
      <c r="U16" s="358">
        <f t="shared" si="10"/>
        <v>54</v>
      </c>
      <c r="V16" s="361" t="str">
        <f t="shared" si="11"/>
        <v>5</v>
      </c>
      <c r="W16" s="523">
        <f t="shared" si="12"/>
        <v>15</v>
      </c>
      <c r="X16" s="455">
        <v>42.0</v>
      </c>
      <c r="Y16" s="360">
        <v>46.0</v>
      </c>
      <c r="Z16" s="358">
        <f t="shared" si="13"/>
        <v>88</v>
      </c>
      <c r="AA16" s="361" t="str">
        <f t="shared" si="14"/>
        <v>9</v>
      </c>
      <c r="AB16" s="523">
        <f t="shared" si="15"/>
        <v>9</v>
      </c>
      <c r="AC16" s="455">
        <v>48.0</v>
      </c>
      <c r="AD16" s="360">
        <v>28.0</v>
      </c>
      <c r="AE16" s="358">
        <f t="shared" si="16"/>
        <v>76</v>
      </c>
      <c r="AF16" s="361" t="str">
        <f t="shared" si="30"/>
        <v>8</v>
      </c>
      <c r="AG16" s="523">
        <f t="shared" si="18"/>
        <v>24</v>
      </c>
      <c r="AH16" s="455">
        <v>81.0</v>
      </c>
      <c r="AI16" s="360">
        <v>0.0</v>
      </c>
      <c r="AJ16" s="358">
        <f t="shared" si="19"/>
        <v>81</v>
      </c>
      <c r="AK16" s="361" t="str">
        <f t="shared" si="20"/>
        <v>9</v>
      </c>
      <c r="AL16" s="523">
        <f t="shared" si="21"/>
        <v>9</v>
      </c>
      <c r="AM16" s="455">
        <v>41.0</v>
      </c>
      <c r="AN16" s="360">
        <v>46.0</v>
      </c>
      <c r="AO16" s="358">
        <f t="shared" si="22"/>
        <v>87</v>
      </c>
      <c r="AP16" s="361" t="str">
        <f t="shared" si="23"/>
        <v>9</v>
      </c>
      <c r="AQ16" s="371">
        <f t="shared" si="24"/>
        <v>9</v>
      </c>
      <c r="AR16" s="524">
        <v>88.0</v>
      </c>
      <c r="AS16" s="520">
        <f t="shared" si="25"/>
        <v>146</v>
      </c>
      <c r="AT16" s="521">
        <f t="shared" si="26"/>
        <v>6.952380952</v>
      </c>
      <c r="AU16" s="449" t="str">
        <f t="shared" si="31"/>
        <v>FCD</v>
      </c>
    </row>
    <row r="17" ht="15.75" customHeight="1">
      <c r="A17" s="326">
        <v>13.0</v>
      </c>
      <c r="B17" s="522" t="s">
        <v>159</v>
      </c>
      <c r="C17" s="452" t="s">
        <v>160</v>
      </c>
      <c r="D17" s="366">
        <v>48.0</v>
      </c>
      <c r="E17" s="360">
        <v>47.0</v>
      </c>
      <c r="F17" s="358">
        <f t="shared" si="1"/>
        <v>95</v>
      </c>
      <c r="G17" s="345" t="str">
        <f t="shared" si="2"/>
        <v>10</v>
      </c>
      <c r="H17" s="523">
        <f t="shared" si="3"/>
        <v>40</v>
      </c>
      <c r="I17" s="455">
        <v>50.0</v>
      </c>
      <c r="J17" s="360">
        <v>36.0</v>
      </c>
      <c r="K17" s="358">
        <f t="shared" si="4"/>
        <v>86</v>
      </c>
      <c r="L17" s="361" t="str">
        <f t="shared" si="28"/>
        <v>9</v>
      </c>
      <c r="M17" s="523">
        <f t="shared" si="6"/>
        <v>36</v>
      </c>
      <c r="N17" s="455">
        <v>49.0</v>
      </c>
      <c r="O17" s="360">
        <v>37.0</v>
      </c>
      <c r="P17" s="358">
        <f t="shared" si="7"/>
        <v>86</v>
      </c>
      <c r="Q17" s="361" t="str">
        <f t="shared" si="29"/>
        <v>9</v>
      </c>
      <c r="R17" s="523">
        <f t="shared" si="9"/>
        <v>36</v>
      </c>
      <c r="S17" s="455">
        <v>46.0</v>
      </c>
      <c r="T17" s="360">
        <v>25.0</v>
      </c>
      <c r="U17" s="358">
        <f t="shared" si="10"/>
        <v>71</v>
      </c>
      <c r="V17" s="361" t="str">
        <f t="shared" si="11"/>
        <v>8</v>
      </c>
      <c r="W17" s="523">
        <f t="shared" si="12"/>
        <v>24</v>
      </c>
      <c r="X17" s="455">
        <v>46.0</v>
      </c>
      <c r="Y17" s="360">
        <v>50.0</v>
      </c>
      <c r="Z17" s="358">
        <f t="shared" si="13"/>
        <v>96</v>
      </c>
      <c r="AA17" s="361" t="str">
        <f t="shared" si="14"/>
        <v>10</v>
      </c>
      <c r="AB17" s="523">
        <f t="shared" si="15"/>
        <v>10</v>
      </c>
      <c r="AC17" s="455">
        <v>50.0</v>
      </c>
      <c r="AD17" s="360">
        <v>42.0</v>
      </c>
      <c r="AE17" s="358">
        <f t="shared" si="16"/>
        <v>92</v>
      </c>
      <c r="AF17" s="361" t="str">
        <f t="shared" si="30"/>
        <v>10</v>
      </c>
      <c r="AG17" s="523">
        <f t="shared" si="18"/>
        <v>30</v>
      </c>
      <c r="AH17" s="455">
        <v>100.0</v>
      </c>
      <c r="AI17" s="360">
        <v>0.0</v>
      </c>
      <c r="AJ17" s="358">
        <f t="shared" si="19"/>
        <v>100</v>
      </c>
      <c r="AK17" s="361" t="str">
        <f t="shared" si="20"/>
        <v>10</v>
      </c>
      <c r="AL17" s="523">
        <f t="shared" si="21"/>
        <v>10</v>
      </c>
      <c r="AM17" s="455">
        <v>49.0</v>
      </c>
      <c r="AN17" s="360">
        <v>48.0</v>
      </c>
      <c r="AO17" s="358">
        <f t="shared" si="22"/>
        <v>97</v>
      </c>
      <c r="AP17" s="361" t="str">
        <f t="shared" si="23"/>
        <v>10</v>
      </c>
      <c r="AQ17" s="371">
        <f t="shared" si="24"/>
        <v>10</v>
      </c>
      <c r="AR17" s="524">
        <v>90.0</v>
      </c>
      <c r="AS17" s="520">
        <f t="shared" si="25"/>
        <v>196</v>
      </c>
      <c r="AT17" s="521">
        <f t="shared" si="26"/>
        <v>9.333333333</v>
      </c>
      <c r="AU17" s="449" t="str">
        <f t="shared" si="31"/>
        <v>FCD</v>
      </c>
    </row>
    <row r="18" ht="15.75" customHeight="1">
      <c r="A18" s="326">
        <v>14.0</v>
      </c>
      <c r="B18" s="522" t="s">
        <v>369</v>
      </c>
      <c r="C18" s="452" t="s">
        <v>370</v>
      </c>
      <c r="D18" s="366">
        <v>46.0</v>
      </c>
      <c r="E18" s="360">
        <v>21.0</v>
      </c>
      <c r="F18" s="358">
        <f t="shared" si="1"/>
        <v>67</v>
      </c>
      <c r="G18" s="345" t="str">
        <f t="shared" si="2"/>
        <v>7</v>
      </c>
      <c r="H18" s="523">
        <f t="shared" si="3"/>
        <v>28</v>
      </c>
      <c r="I18" s="455">
        <v>48.0</v>
      </c>
      <c r="J18" s="360">
        <v>29.0</v>
      </c>
      <c r="K18" s="358">
        <f t="shared" si="4"/>
        <v>77</v>
      </c>
      <c r="L18" s="361" t="str">
        <f t="shared" si="28"/>
        <v>8</v>
      </c>
      <c r="M18" s="523">
        <f t="shared" si="6"/>
        <v>32</v>
      </c>
      <c r="N18" s="455">
        <v>48.0</v>
      </c>
      <c r="O18" s="360">
        <v>31.0</v>
      </c>
      <c r="P18" s="358">
        <f t="shared" si="7"/>
        <v>79</v>
      </c>
      <c r="Q18" s="361" t="str">
        <f t="shared" si="29"/>
        <v>8</v>
      </c>
      <c r="R18" s="523">
        <f t="shared" si="9"/>
        <v>32</v>
      </c>
      <c r="S18" s="455">
        <v>47.0</v>
      </c>
      <c r="T18" s="360">
        <v>31.0</v>
      </c>
      <c r="U18" s="358">
        <f t="shared" si="10"/>
        <v>78</v>
      </c>
      <c r="V18" s="361" t="str">
        <f t="shared" si="11"/>
        <v>8</v>
      </c>
      <c r="W18" s="523">
        <f t="shared" si="12"/>
        <v>24</v>
      </c>
      <c r="X18" s="455">
        <v>44.0</v>
      </c>
      <c r="Y18" s="360">
        <v>36.0</v>
      </c>
      <c r="Z18" s="358">
        <f t="shared" si="13"/>
        <v>80</v>
      </c>
      <c r="AA18" s="361" t="str">
        <f t="shared" si="14"/>
        <v>9</v>
      </c>
      <c r="AB18" s="523">
        <f t="shared" si="15"/>
        <v>9</v>
      </c>
      <c r="AC18" s="455">
        <v>47.0</v>
      </c>
      <c r="AD18" s="360">
        <v>36.0</v>
      </c>
      <c r="AE18" s="358">
        <f t="shared" si="16"/>
        <v>83</v>
      </c>
      <c r="AF18" s="361" t="str">
        <f t="shared" si="30"/>
        <v>9</v>
      </c>
      <c r="AG18" s="523">
        <f t="shared" si="18"/>
        <v>27</v>
      </c>
      <c r="AH18" s="455">
        <v>99.0</v>
      </c>
      <c r="AI18" s="360">
        <v>0.0</v>
      </c>
      <c r="AJ18" s="358">
        <f t="shared" si="19"/>
        <v>99</v>
      </c>
      <c r="AK18" s="361" t="str">
        <f t="shared" si="20"/>
        <v>10</v>
      </c>
      <c r="AL18" s="523">
        <f t="shared" si="21"/>
        <v>10</v>
      </c>
      <c r="AM18" s="455">
        <v>50.0</v>
      </c>
      <c r="AN18" s="360">
        <v>46.0</v>
      </c>
      <c r="AO18" s="358">
        <f t="shared" si="22"/>
        <v>96</v>
      </c>
      <c r="AP18" s="361" t="str">
        <f t="shared" si="23"/>
        <v>10</v>
      </c>
      <c r="AQ18" s="371">
        <f t="shared" si="24"/>
        <v>10</v>
      </c>
      <c r="AR18" s="524">
        <v>94.0</v>
      </c>
      <c r="AS18" s="520">
        <f t="shared" si="25"/>
        <v>172</v>
      </c>
      <c r="AT18" s="521">
        <f t="shared" si="26"/>
        <v>8.19047619</v>
      </c>
      <c r="AU18" s="449" t="str">
        <f t="shared" si="31"/>
        <v>FCD</v>
      </c>
    </row>
    <row r="19" ht="15.75" customHeight="1">
      <c r="A19" s="326">
        <v>15.0</v>
      </c>
      <c r="B19" s="522" t="s">
        <v>371</v>
      </c>
      <c r="C19" s="452" t="s">
        <v>372</v>
      </c>
      <c r="D19" s="366">
        <v>50.0</v>
      </c>
      <c r="E19" s="360">
        <v>39.0</v>
      </c>
      <c r="F19" s="358">
        <f t="shared" si="1"/>
        <v>89</v>
      </c>
      <c r="G19" s="345" t="str">
        <f t="shared" si="2"/>
        <v>9</v>
      </c>
      <c r="H19" s="523">
        <f t="shared" si="3"/>
        <v>36</v>
      </c>
      <c r="I19" s="455">
        <v>50.0</v>
      </c>
      <c r="J19" s="360">
        <v>35.0</v>
      </c>
      <c r="K19" s="358">
        <f t="shared" si="4"/>
        <v>85</v>
      </c>
      <c r="L19" s="361" t="str">
        <f t="shared" si="28"/>
        <v>9</v>
      </c>
      <c r="M19" s="523">
        <f t="shared" si="6"/>
        <v>36</v>
      </c>
      <c r="N19" s="455">
        <v>50.0</v>
      </c>
      <c r="O19" s="360">
        <v>40.0</v>
      </c>
      <c r="P19" s="358">
        <f t="shared" si="7"/>
        <v>90</v>
      </c>
      <c r="Q19" s="361" t="str">
        <f t="shared" si="29"/>
        <v>10</v>
      </c>
      <c r="R19" s="523">
        <f t="shared" si="9"/>
        <v>40</v>
      </c>
      <c r="S19" s="455">
        <v>49.0</v>
      </c>
      <c r="T19" s="360">
        <v>46.0</v>
      </c>
      <c r="U19" s="358">
        <f t="shared" si="10"/>
        <v>95</v>
      </c>
      <c r="V19" s="361" t="str">
        <f t="shared" si="11"/>
        <v>10</v>
      </c>
      <c r="W19" s="523">
        <f t="shared" si="12"/>
        <v>30</v>
      </c>
      <c r="X19" s="455">
        <v>48.0</v>
      </c>
      <c r="Y19" s="360">
        <v>50.0</v>
      </c>
      <c r="Z19" s="358">
        <f t="shared" si="13"/>
        <v>98</v>
      </c>
      <c r="AA19" s="361" t="str">
        <f t="shared" si="14"/>
        <v>10</v>
      </c>
      <c r="AB19" s="523">
        <f t="shared" si="15"/>
        <v>10</v>
      </c>
      <c r="AC19" s="455">
        <v>50.0</v>
      </c>
      <c r="AD19" s="360">
        <v>37.0</v>
      </c>
      <c r="AE19" s="358">
        <f t="shared" si="16"/>
        <v>87</v>
      </c>
      <c r="AF19" s="361" t="str">
        <f t="shared" si="30"/>
        <v>9</v>
      </c>
      <c r="AG19" s="523">
        <f t="shared" si="18"/>
        <v>27</v>
      </c>
      <c r="AH19" s="455">
        <v>100.0</v>
      </c>
      <c r="AI19" s="360">
        <v>0.0</v>
      </c>
      <c r="AJ19" s="358">
        <f t="shared" si="19"/>
        <v>100</v>
      </c>
      <c r="AK19" s="361" t="str">
        <f t="shared" si="20"/>
        <v>10</v>
      </c>
      <c r="AL19" s="523">
        <f t="shared" si="21"/>
        <v>10</v>
      </c>
      <c r="AM19" s="455">
        <v>45.0</v>
      </c>
      <c r="AN19" s="360">
        <v>48.0</v>
      </c>
      <c r="AO19" s="358">
        <f t="shared" si="22"/>
        <v>93</v>
      </c>
      <c r="AP19" s="361" t="str">
        <f t="shared" si="23"/>
        <v>10</v>
      </c>
      <c r="AQ19" s="371">
        <f t="shared" si="24"/>
        <v>10</v>
      </c>
      <c r="AR19" s="524">
        <v>96.0</v>
      </c>
      <c r="AS19" s="520">
        <f t="shared" si="25"/>
        <v>199</v>
      </c>
      <c r="AT19" s="521">
        <f t="shared" si="26"/>
        <v>9.476190476</v>
      </c>
      <c r="AU19" s="449" t="str">
        <f t="shared" si="31"/>
        <v>FCD</v>
      </c>
    </row>
    <row r="20" ht="15.75" customHeight="1">
      <c r="A20" s="326">
        <v>16.0</v>
      </c>
      <c r="B20" s="522" t="s">
        <v>373</v>
      </c>
      <c r="C20" s="452" t="s">
        <v>374</v>
      </c>
      <c r="D20" s="366">
        <v>50.0</v>
      </c>
      <c r="E20" s="360">
        <v>47.0</v>
      </c>
      <c r="F20" s="358">
        <f t="shared" si="1"/>
        <v>97</v>
      </c>
      <c r="G20" s="345" t="str">
        <f t="shared" si="2"/>
        <v>10</v>
      </c>
      <c r="H20" s="523">
        <f t="shared" si="3"/>
        <v>40</v>
      </c>
      <c r="I20" s="455">
        <v>50.0</v>
      </c>
      <c r="J20" s="378">
        <v>37.0</v>
      </c>
      <c r="K20" s="358">
        <f t="shared" si="4"/>
        <v>87</v>
      </c>
      <c r="L20" s="345" t="str">
        <f t="shared" si="28"/>
        <v>9</v>
      </c>
      <c r="M20" s="523">
        <f t="shared" si="6"/>
        <v>36</v>
      </c>
      <c r="N20" s="455">
        <v>50.0</v>
      </c>
      <c r="O20" s="360">
        <v>33.0</v>
      </c>
      <c r="P20" s="358">
        <f t="shared" si="7"/>
        <v>83</v>
      </c>
      <c r="Q20" s="361" t="str">
        <f t="shared" si="29"/>
        <v>9</v>
      </c>
      <c r="R20" s="523">
        <f t="shared" si="9"/>
        <v>36</v>
      </c>
      <c r="S20" s="455">
        <v>49.0</v>
      </c>
      <c r="T20" s="360">
        <v>36.0</v>
      </c>
      <c r="U20" s="358">
        <f t="shared" si="10"/>
        <v>85</v>
      </c>
      <c r="V20" s="361" t="str">
        <f t="shared" si="11"/>
        <v>9</v>
      </c>
      <c r="W20" s="523">
        <f t="shared" si="12"/>
        <v>27</v>
      </c>
      <c r="X20" s="455">
        <v>49.0</v>
      </c>
      <c r="Y20" s="360">
        <v>50.0</v>
      </c>
      <c r="Z20" s="358">
        <f t="shared" si="13"/>
        <v>99</v>
      </c>
      <c r="AA20" s="361" t="str">
        <f t="shared" si="14"/>
        <v>10</v>
      </c>
      <c r="AB20" s="523">
        <f t="shared" si="15"/>
        <v>10</v>
      </c>
      <c r="AC20" s="455">
        <v>50.0</v>
      </c>
      <c r="AD20" s="360">
        <v>40.0</v>
      </c>
      <c r="AE20" s="358">
        <f t="shared" si="16"/>
        <v>90</v>
      </c>
      <c r="AF20" s="361" t="str">
        <f t="shared" si="30"/>
        <v>10</v>
      </c>
      <c r="AG20" s="523">
        <f t="shared" si="18"/>
        <v>30</v>
      </c>
      <c r="AH20" s="455">
        <v>100.0</v>
      </c>
      <c r="AI20" s="360">
        <v>0.0</v>
      </c>
      <c r="AJ20" s="358">
        <f t="shared" si="19"/>
        <v>100</v>
      </c>
      <c r="AK20" s="361" t="str">
        <f t="shared" si="20"/>
        <v>10</v>
      </c>
      <c r="AL20" s="523">
        <f t="shared" si="21"/>
        <v>10</v>
      </c>
      <c r="AM20" s="455">
        <v>50.0</v>
      </c>
      <c r="AN20" s="378">
        <v>50.0</v>
      </c>
      <c r="AO20" s="358">
        <f t="shared" si="22"/>
        <v>100</v>
      </c>
      <c r="AP20" s="345" t="str">
        <f t="shared" si="23"/>
        <v>10</v>
      </c>
      <c r="AQ20" s="371">
        <f t="shared" si="24"/>
        <v>10</v>
      </c>
      <c r="AR20" s="524">
        <v>100.0</v>
      </c>
      <c r="AS20" s="520">
        <f t="shared" si="25"/>
        <v>199</v>
      </c>
      <c r="AT20" s="521">
        <f t="shared" si="26"/>
        <v>9.476190476</v>
      </c>
      <c r="AU20" s="449" t="str">
        <f t="shared" si="31"/>
        <v>FCD</v>
      </c>
    </row>
    <row r="21" ht="15.75" customHeight="1">
      <c r="A21" s="326">
        <v>17.0</v>
      </c>
      <c r="B21" s="522" t="s">
        <v>375</v>
      </c>
      <c r="C21" s="452" t="s">
        <v>376</v>
      </c>
      <c r="D21" s="366">
        <v>50.0</v>
      </c>
      <c r="E21" s="360">
        <v>46.0</v>
      </c>
      <c r="F21" s="358">
        <f t="shared" si="1"/>
        <v>96</v>
      </c>
      <c r="G21" s="345" t="str">
        <f t="shared" si="2"/>
        <v>10</v>
      </c>
      <c r="H21" s="523">
        <f t="shared" si="3"/>
        <v>40</v>
      </c>
      <c r="I21" s="455">
        <v>50.0</v>
      </c>
      <c r="J21" s="360">
        <v>30.0</v>
      </c>
      <c r="K21" s="358">
        <f t="shared" si="4"/>
        <v>80</v>
      </c>
      <c r="L21" s="361" t="str">
        <f t="shared" si="28"/>
        <v>9</v>
      </c>
      <c r="M21" s="523">
        <f t="shared" si="6"/>
        <v>36</v>
      </c>
      <c r="N21" s="455">
        <v>50.0</v>
      </c>
      <c r="O21" s="360">
        <v>33.0</v>
      </c>
      <c r="P21" s="358">
        <f t="shared" si="7"/>
        <v>83</v>
      </c>
      <c r="Q21" s="361" t="str">
        <f t="shared" si="29"/>
        <v>9</v>
      </c>
      <c r="R21" s="523">
        <f t="shared" si="9"/>
        <v>36</v>
      </c>
      <c r="S21" s="455">
        <v>50.0</v>
      </c>
      <c r="T21" s="360">
        <v>24.0</v>
      </c>
      <c r="U21" s="358">
        <f t="shared" si="10"/>
        <v>74</v>
      </c>
      <c r="V21" s="361" t="str">
        <f t="shared" si="11"/>
        <v>8</v>
      </c>
      <c r="W21" s="523">
        <f t="shared" si="12"/>
        <v>24</v>
      </c>
      <c r="X21" s="455">
        <v>50.0</v>
      </c>
      <c r="Y21" s="360">
        <v>50.0</v>
      </c>
      <c r="Z21" s="358">
        <f t="shared" si="13"/>
        <v>100</v>
      </c>
      <c r="AA21" s="361" t="str">
        <f t="shared" si="14"/>
        <v>10</v>
      </c>
      <c r="AB21" s="523">
        <f t="shared" si="15"/>
        <v>10</v>
      </c>
      <c r="AC21" s="455">
        <v>50.0</v>
      </c>
      <c r="AD21" s="360">
        <v>38.0</v>
      </c>
      <c r="AE21" s="358">
        <f t="shared" si="16"/>
        <v>88</v>
      </c>
      <c r="AF21" s="361" t="str">
        <f t="shared" si="30"/>
        <v>9</v>
      </c>
      <c r="AG21" s="523">
        <f t="shared" si="18"/>
        <v>27</v>
      </c>
      <c r="AH21" s="455">
        <v>100.0</v>
      </c>
      <c r="AI21" s="360">
        <v>0.0</v>
      </c>
      <c r="AJ21" s="358">
        <f t="shared" si="19"/>
        <v>100</v>
      </c>
      <c r="AK21" s="361" t="str">
        <f t="shared" si="20"/>
        <v>10</v>
      </c>
      <c r="AL21" s="523">
        <f t="shared" si="21"/>
        <v>10</v>
      </c>
      <c r="AM21" s="455">
        <v>50.0</v>
      </c>
      <c r="AN21" s="360">
        <v>49.0</v>
      </c>
      <c r="AO21" s="358">
        <f t="shared" si="22"/>
        <v>99</v>
      </c>
      <c r="AP21" s="361" t="str">
        <f t="shared" si="23"/>
        <v>10</v>
      </c>
      <c r="AQ21" s="371">
        <f t="shared" si="24"/>
        <v>10</v>
      </c>
      <c r="AR21" s="524">
        <v>100.0</v>
      </c>
      <c r="AS21" s="520">
        <f t="shared" si="25"/>
        <v>193</v>
      </c>
      <c r="AT21" s="521">
        <f t="shared" si="26"/>
        <v>9.19047619</v>
      </c>
      <c r="AU21" s="449" t="str">
        <f t="shared" si="31"/>
        <v>FCD</v>
      </c>
    </row>
    <row r="22" ht="15.75" customHeight="1">
      <c r="A22" s="326">
        <v>18.0</v>
      </c>
      <c r="B22" s="522" t="s">
        <v>161</v>
      </c>
      <c r="C22" s="452" t="s">
        <v>162</v>
      </c>
      <c r="D22" s="366">
        <v>46.0</v>
      </c>
      <c r="E22" s="360">
        <v>35.0</v>
      </c>
      <c r="F22" s="358">
        <f t="shared" si="1"/>
        <v>81</v>
      </c>
      <c r="G22" s="345" t="str">
        <f t="shared" si="2"/>
        <v>9</v>
      </c>
      <c r="H22" s="523">
        <f t="shared" si="3"/>
        <v>36</v>
      </c>
      <c r="I22" s="455">
        <v>47.0</v>
      </c>
      <c r="J22" s="360">
        <v>31.0</v>
      </c>
      <c r="K22" s="358">
        <f t="shared" si="4"/>
        <v>78</v>
      </c>
      <c r="L22" s="361" t="str">
        <f t="shared" si="28"/>
        <v>8</v>
      </c>
      <c r="M22" s="523">
        <f t="shared" si="6"/>
        <v>32</v>
      </c>
      <c r="N22" s="455">
        <v>42.0</v>
      </c>
      <c r="O22" s="360">
        <v>23.0</v>
      </c>
      <c r="P22" s="358">
        <f t="shared" si="7"/>
        <v>65</v>
      </c>
      <c r="Q22" s="361" t="str">
        <f t="shared" si="29"/>
        <v>7</v>
      </c>
      <c r="R22" s="523">
        <f t="shared" si="9"/>
        <v>28</v>
      </c>
      <c r="S22" s="455">
        <v>42.0</v>
      </c>
      <c r="T22" s="360">
        <v>29.0</v>
      </c>
      <c r="U22" s="358">
        <f t="shared" si="10"/>
        <v>71</v>
      </c>
      <c r="V22" s="361" t="str">
        <f t="shared" si="11"/>
        <v>8</v>
      </c>
      <c r="W22" s="523">
        <f t="shared" si="12"/>
        <v>24</v>
      </c>
      <c r="X22" s="455">
        <v>47.0</v>
      </c>
      <c r="Y22" s="360">
        <v>44.0</v>
      </c>
      <c r="Z22" s="358">
        <f t="shared" si="13"/>
        <v>91</v>
      </c>
      <c r="AA22" s="361" t="str">
        <f t="shared" si="14"/>
        <v>10</v>
      </c>
      <c r="AB22" s="523">
        <f t="shared" si="15"/>
        <v>10</v>
      </c>
      <c r="AC22" s="455">
        <v>50.0</v>
      </c>
      <c r="AD22" s="360">
        <v>22.0</v>
      </c>
      <c r="AE22" s="358">
        <f t="shared" si="16"/>
        <v>72</v>
      </c>
      <c r="AF22" s="361" t="str">
        <f t="shared" si="30"/>
        <v>8</v>
      </c>
      <c r="AG22" s="523">
        <f t="shared" si="18"/>
        <v>24</v>
      </c>
      <c r="AH22" s="455">
        <v>89.0</v>
      </c>
      <c r="AI22" s="360">
        <v>0.0</v>
      </c>
      <c r="AJ22" s="358">
        <f t="shared" si="19"/>
        <v>89</v>
      </c>
      <c r="AK22" s="361" t="str">
        <f t="shared" si="20"/>
        <v>9</v>
      </c>
      <c r="AL22" s="523">
        <f t="shared" si="21"/>
        <v>9</v>
      </c>
      <c r="AM22" s="455">
        <v>41.0</v>
      </c>
      <c r="AN22" s="360">
        <v>40.0</v>
      </c>
      <c r="AO22" s="358">
        <f t="shared" si="22"/>
        <v>81</v>
      </c>
      <c r="AP22" s="361" t="str">
        <f t="shared" si="23"/>
        <v>9</v>
      </c>
      <c r="AQ22" s="371">
        <f t="shared" si="24"/>
        <v>9</v>
      </c>
      <c r="AR22" s="524">
        <v>90.0</v>
      </c>
      <c r="AS22" s="520">
        <f t="shared" si="25"/>
        <v>172</v>
      </c>
      <c r="AT22" s="521">
        <f t="shared" si="26"/>
        <v>8.19047619</v>
      </c>
      <c r="AU22" s="449" t="str">
        <f t="shared" si="31"/>
        <v>FCD</v>
      </c>
    </row>
    <row r="23" ht="15.75" customHeight="1">
      <c r="A23" s="326">
        <v>19.0</v>
      </c>
      <c r="B23" s="522" t="s">
        <v>163</v>
      </c>
      <c r="C23" s="452" t="s">
        <v>164</v>
      </c>
      <c r="D23" s="366">
        <v>46.0</v>
      </c>
      <c r="E23" s="360">
        <v>45.0</v>
      </c>
      <c r="F23" s="358">
        <f t="shared" si="1"/>
        <v>91</v>
      </c>
      <c r="G23" s="345" t="str">
        <f t="shared" si="2"/>
        <v>10</v>
      </c>
      <c r="H23" s="523">
        <f t="shared" si="3"/>
        <v>40</v>
      </c>
      <c r="I23" s="455">
        <v>49.0</v>
      </c>
      <c r="J23" s="378">
        <v>37.0</v>
      </c>
      <c r="K23" s="358">
        <f t="shared" si="4"/>
        <v>86</v>
      </c>
      <c r="L23" s="361" t="str">
        <f t="shared" si="28"/>
        <v>9</v>
      </c>
      <c r="M23" s="523">
        <f t="shared" si="6"/>
        <v>36</v>
      </c>
      <c r="N23" s="455">
        <v>44.0</v>
      </c>
      <c r="O23" s="360">
        <v>27.0</v>
      </c>
      <c r="P23" s="358">
        <f t="shared" si="7"/>
        <v>71</v>
      </c>
      <c r="Q23" s="361" t="str">
        <f t="shared" si="29"/>
        <v>8</v>
      </c>
      <c r="R23" s="523">
        <f t="shared" si="9"/>
        <v>32</v>
      </c>
      <c r="S23" s="455">
        <v>42.0</v>
      </c>
      <c r="T23" s="360">
        <v>29.0</v>
      </c>
      <c r="U23" s="358">
        <f t="shared" si="10"/>
        <v>71</v>
      </c>
      <c r="V23" s="361" t="str">
        <f t="shared" si="11"/>
        <v>8</v>
      </c>
      <c r="W23" s="523">
        <f t="shared" si="12"/>
        <v>24</v>
      </c>
      <c r="X23" s="455">
        <v>41.0</v>
      </c>
      <c r="Y23" s="360">
        <v>37.0</v>
      </c>
      <c r="Z23" s="358">
        <f t="shared" si="13"/>
        <v>78</v>
      </c>
      <c r="AA23" s="361" t="str">
        <f t="shared" si="14"/>
        <v>8</v>
      </c>
      <c r="AB23" s="523">
        <f t="shared" si="15"/>
        <v>8</v>
      </c>
      <c r="AC23" s="455">
        <v>50.0</v>
      </c>
      <c r="AD23" s="360">
        <v>35.0</v>
      </c>
      <c r="AE23" s="358">
        <f t="shared" si="16"/>
        <v>85</v>
      </c>
      <c r="AF23" s="361" t="str">
        <f t="shared" si="30"/>
        <v>9</v>
      </c>
      <c r="AG23" s="523">
        <f t="shared" si="18"/>
        <v>27</v>
      </c>
      <c r="AH23" s="455">
        <v>99.0</v>
      </c>
      <c r="AI23" s="360">
        <v>0.0</v>
      </c>
      <c r="AJ23" s="358">
        <f t="shared" si="19"/>
        <v>99</v>
      </c>
      <c r="AK23" s="361" t="str">
        <f t="shared" si="20"/>
        <v>10</v>
      </c>
      <c r="AL23" s="523">
        <f t="shared" si="21"/>
        <v>10</v>
      </c>
      <c r="AM23" s="455">
        <v>49.0</v>
      </c>
      <c r="AN23" s="360">
        <v>46.0</v>
      </c>
      <c r="AO23" s="358">
        <f t="shared" si="22"/>
        <v>95</v>
      </c>
      <c r="AP23" s="361" t="str">
        <f t="shared" si="23"/>
        <v>10</v>
      </c>
      <c r="AQ23" s="371">
        <f t="shared" si="24"/>
        <v>10</v>
      </c>
      <c r="AR23" s="524">
        <v>96.0</v>
      </c>
      <c r="AS23" s="520">
        <f t="shared" si="25"/>
        <v>187</v>
      </c>
      <c r="AT23" s="521">
        <f t="shared" si="26"/>
        <v>8.904761905</v>
      </c>
      <c r="AU23" s="449" t="str">
        <f t="shared" si="31"/>
        <v>FCD</v>
      </c>
    </row>
    <row r="24" ht="15.75" customHeight="1">
      <c r="A24" s="326">
        <v>20.0</v>
      </c>
      <c r="B24" s="522" t="s">
        <v>165</v>
      </c>
      <c r="C24" s="452" t="s">
        <v>166</v>
      </c>
      <c r="D24" s="402">
        <v>47.0</v>
      </c>
      <c r="E24" s="401">
        <v>46.0</v>
      </c>
      <c r="F24" s="358">
        <f t="shared" si="1"/>
        <v>93</v>
      </c>
      <c r="G24" s="345" t="str">
        <f t="shared" si="2"/>
        <v>10</v>
      </c>
      <c r="H24" s="523">
        <f t="shared" si="3"/>
        <v>40</v>
      </c>
      <c r="I24" s="471">
        <v>50.0</v>
      </c>
      <c r="J24" s="401">
        <v>44.0</v>
      </c>
      <c r="K24" s="358">
        <f t="shared" si="4"/>
        <v>94</v>
      </c>
      <c r="L24" s="345" t="str">
        <f t="shared" si="28"/>
        <v>10</v>
      </c>
      <c r="M24" s="523">
        <f t="shared" si="6"/>
        <v>40</v>
      </c>
      <c r="N24" s="471">
        <v>50.0</v>
      </c>
      <c r="O24" s="401">
        <v>37.0</v>
      </c>
      <c r="P24" s="358">
        <f t="shared" si="7"/>
        <v>87</v>
      </c>
      <c r="Q24" s="345" t="str">
        <f t="shared" si="29"/>
        <v>9</v>
      </c>
      <c r="R24" s="523">
        <f t="shared" si="9"/>
        <v>36</v>
      </c>
      <c r="S24" s="471">
        <v>50.0</v>
      </c>
      <c r="T24" s="401">
        <v>43.0</v>
      </c>
      <c r="U24" s="358">
        <f t="shared" si="10"/>
        <v>93</v>
      </c>
      <c r="V24" s="345" t="str">
        <f t="shared" si="11"/>
        <v>10</v>
      </c>
      <c r="W24" s="523">
        <f t="shared" si="12"/>
        <v>30</v>
      </c>
      <c r="X24" s="471">
        <v>50.0</v>
      </c>
      <c r="Y24" s="401">
        <v>49.0</v>
      </c>
      <c r="Z24" s="358">
        <f t="shared" si="13"/>
        <v>99</v>
      </c>
      <c r="AA24" s="345" t="str">
        <f t="shared" si="14"/>
        <v>10</v>
      </c>
      <c r="AB24" s="523">
        <f t="shared" si="15"/>
        <v>10</v>
      </c>
      <c r="AC24" s="471">
        <v>50.0</v>
      </c>
      <c r="AD24" s="401">
        <v>38.0</v>
      </c>
      <c r="AE24" s="358">
        <f t="shared" si="16"/>
        <v>88</v>
      </c>
      <c r="AF24" s="345" t="str">
        <f t="shared" si="30"/>
        <v>9</v>
      </c>
      <c r="AG24" s="523">
        <f t="shared" si="18"/>
        <v>27</v>
      </c>
      <c r="AH24" s="471">
        <v>100.0</v>
      </c>
      <c r="AI24" s="401">
        <v>0.0</v>
      </c>
      <c r="AJ24" s="358">
        <f t="shared" si="19"/>
        <v>100</v>
      </c>
      <c r="AK24" s="345" t="str">
        <f t="shared" si="20"/>
        <v>10</v>
      </c>
      <c r="AL24" s="523">
        <f t="shared" si="21"/>
        <v>10</v>
      </c>
      <c r="AM24" s="471">
        <v>50.0</v>
      </c>
      <c r="AN24" s="401">
        <v>49.0</v>
      </c>
      <c r="AO24" s="358">
        <f t="shared" si="22"/>
        <v>99</v>
      </c>
      <c r="AP24" s="345" t="str">
        <f t="shared" si="23"/>
        <v>10</v>
      </c>
      <c r="AQ24" s="371">
        <f t="shared" si="24"/>
        <v>10</v>
      </c>
      <c r="AR24" s="526">
        <v>100.0</v>
      </c>
      <c r="AS24" s="520">
        <f t="shared" si="25"/>
        <v>203</v>
      </c>
      <c r="AT24" s="521">
        <f t="shared" si="26"/>
        <v>9.666666667</v>
      </c>
      <c r="AU24" s="449" t="str">
        <f t="shared" si="31"/>
        <v>FCD</v>
      </c>
    </row>
    <row r="25" ht="15.75" customHeight="1">
      <c r="A25" s="326">
        <v>21.0</v>
      </c>
      <c r="B25" s="522" t="s">
        <v>167</v>
      </c>
      <c r="C25" s="452" t="s">
        <v>168</v>
      </c>
      <c r="D25" s="366">
        <v>45.0</v>
      </c>
      <c r="E25" s="360">
        <v>23.0</v>
      </c>
      <c r="F25" s="358">
        <f t="shared" si="1"/>
        <v>68</v>
      </c>
      <c r="G25" s="345" t="str">
        <f t="shared" si="2"/>
        <v>7</v>
      </c>
      <c r="H25" s="523">
        <f t="shared" si="3"/>
        <v>28</v>
      </c>
      <c r="I25" s="455">
        <v>48.0</v>
      </c>
      <c r="J25" s="360">
        <v>36.0</v>
      </c>
      <c r="K25" s="358">
        <f t="shared" si="4"/>
        <v>84</v>
      </c>
      <c r="L25" s="361" t="str">
        <f t="shared" si="28"/>
        <v>9</v>
      </c>
      <c r="M25" s="523">
        <f t="shared" si="6"/>
        <v>36</v>
      </c>
      <c r="N25" s="455">
        <v>46.0</v>
      </c>
      <c r="O25" s="360">
        <v>25.0</v>
      </c>
      <c r="P25" s="358">
        <f t="shared" si="7"/>
        <v>71</v>
      </c>
      <c r="Q25" s="361" t="str">
        <f t="shared" si="29"/>
        <v>8</v>
      </c>
      <c r="R25" s="523">
        <f t="shared" si="9"/>
        <v>32</v>
      </c>
      <c r="S25" s="455">
        <v>41.0</v>
      </c>
      <c r="T25" s="360">
        <v>34.0</v>
      </c>
      <c r="U25" s="358">
        <f t="shared" si="10"/>
        <v>75</v>
      </c>
      <c r="V25" s="361" t="str">
        <f t="shared" si="11"/>
        <v>8</v>
      </c>
      <c r="W25" s="523">
        <f t="shared" si="12"/>
        <v>24</v>
      </c>
      <c r="X25" s="455">
        <v>46.0</v>
      </c>
      <c r="Y25" s="360">
        <v>46.0</v>
      </c>
      <c r="Z25" s="358">
        <f t="shared" si="13"/>
        <v>92</v>
      </c>
      <c r="AA25" s="361" t="str">
        <f t="shared" si="14"/>
        <v>10</v>
      </c>
      <c r="AB25" s="523">
        <f t="shared" si="15"/>
        <v>10</v>
      </c>
      <c r="AC25" s="455">
        <v>49.0</v>
      </c>
      <c r="AD25" s="360">
        <v>34.0</v>
      </c>
      <c r="AE25" s="358">
        <f t="shared" si="16"/>
        <v>83</v>
      </c>
      <c r="AF25" s="361" t="str">
        <f t="shared" si="30"/>
        <v>9</v>
      </c>
      <c r="AG25" s="523">
        <f t="shared" si="18"/>
        <v>27</v>
      </c>
      <c r="AH25" s="455">
        <v>94.0</v>
      </c>
      <c r="AI25" s="360">
        <v>0.0</v>
      </c>
      <c r="AJ25" s="358">
        <f t="shared" si="19"/>
        <v>94</v>
      </c>
      <c r="AK25" s="361" t="str">
        <f t="shared" si="20"/>
        <v>10</v>
      </c>
      <c r="AL25" s="523">
        <f t="shared" si="21"/>
        <v>10</v>
      </c>
      <c r="AM25" s="455">
        <v>41.0</v>
      </c>
      <c r="AN25" s="360">
        <v>47.0</v>
      </c>
      <c r="AO25" s="358">
        <f t="shared" si="22"/>
        <v>88</v>
      </c>
      <c r="AP25" s="361" t="str">
        <f t="shared" si="23"/>
        <v>9</v>
      </c>
      <c r="AQ25" s="371">
        <f t="shared" si="24"/>
        <v>9</v>
      </c>
      <c r="AR25" s="524">
        <v>88.0</v>
      </c>
      <c r="AS25" s="520">
        <f t="shared" si="25"/>
        <v>176</v>
      </c>
      <c r="AT25" s="521">
        <f t="shared" si="26"/>
        <v>8.380952381</v>
      </c>
      <c r="AU25" s="449" t="str">
        <f t="shared" si="31"/>
        <v>FCD</v>
      </c>
    </row>
    <row r="26" ht="15.75" customHeight="1">
      <c r="A26" s="326">
        <v>22.0</v>
      </c>
      <c r="B26" s="522" t="s">
        <v>377</v>
      </c>
      <c r="C26" s="452" t="s">
        <v>378</v>
      </c>
      <c r="D26" s="366">
        <v>36.0</v>
      </c>
      <c r="E26" s="360">
        <v>46.0</v>
      </c>
      <c r="F26" s="358">
        <f t="shared" si="1"/>
        <v>82</v>
      </c>
      <c r="G26" s="345" t="str">
        <f t="shared" si="2"/>
        <v>9</v>
      </c>
      <c r="H26" s="523">
        <f t="shared" si="3"/>
        <v>36</v>
      </c>
      <c r="I26" s="455">
        <v>46.0</v>
      </c>
      <c r="J26" s="360">
        <v>26.0</v>
      </c>
      <c r="K26" s="358">
        <f t="shared" si="4"/>
        <v>72</v>
      </c>
      <c r="L26" s="361" t="str">
        <f t="shared" si="28"/>
        <v>8</v>
      </c>
      <c r="M26" s="523">
        <f t="shared" si="6"/>
        <v>32</v>
      </c>
      <c r="N26" s="455">
        <v>48.0</v>
      </c>
      <c r="O26" s="360">
        <v>23.0</v>
      </c>
      <c r="P26" s="358">
        <f t="shared" si="7"/>
        <v>71</v>
      </c>
      <c r="Q26" s="361" t="str">
        <f t="shared" si="29"/>
        <v>8</v>
      </c>
      <c r="R26" s="523">
        <f t="shared" si="9"/>
        <v>32</v>
      </c>
      <c r="S26" s="455">
        <v>47.0</v>
      </c>
      <c r="T26" s="360">
        <v>37.0</v>
      </c>
      <c r="U26" s="358">
        <f t="shared" si="10"/>
        <v>84</v>
      </c>
      <c r="V26" s="361" t="str">
        <f t="shared" si="11"/>
        <v>9</v>
      </c>
      <c r="W26" s="523">
        <f t="shared" si="12"/>
        <v>27</v>
      </c>
      <c r="X26" s="455">
        <v>46.0</v>
      </c>
      <c r="Y26" s="360">
        <v>35.0</v>
      </c>
      <c r="Z26" s="358">
        <f t="shared" si="13"/>
        <v>81</v>
      </c>
      <c r="AA26" s="361" t="str">
        <f t="shared" si="14"/>
        <v>9</v>
      </c>
      <c r="AB26" s="523">
        <f t="shared" si="15"/>
        <v>9</v>
      </c>
      <c r="AC26" s="455">
        <v>49.0</v>
      </c>
      <c r="AD26" s="360">
        <v>35.0</v>
      </c>
      <c r="AE26" s="358">
        <f t="shared" si="16"/>
        <v>84</v>
      </c>
      <c r="AF26" s="361" t="str">
        <f t="shared" si="30"/>
        <v>9</v>
      </c>
      <c r="AG26" s="523">
        <f t="shared" si="18"/>
        <v>27</v>
      </c>
      <c r="AH26" s="455">
        <v>98.0</v>
      </c>
      <c r="AI26" s="360">
        <v>0.0</v>
      </c>
      <c r="AJ26" s="358">
        <f t="shared" si="19"/>
        <v>98</v>
      </c>
      <c r="AK26" s="361" t="str">
        <f t="shared" si="20"/>
        <v>10</v>
      </c>
      <c r="AL26" s="523">
        <f t="shared" si="21"/>
        <v>10</v>
      </c>
      <c r="AM26" s="455">
        <v>49.0</v>
      </c>
      <c r="AN26" s="360">
        <v>46.0</v>
      </c>
      <c r="AO26" s="358">
        <f t="shared" si="22"/>
        <v>95</v>
      </c>
      <c r="AP26" s="361" t="str">
        <f t="shared" si="23"/>
        <v>10</v>
      </c>
      <c r="AQ26" s="371">
        <f t="shared" si="24"/>
        <v>10</v>
      </c>
      <c r="AR26" s="524">
        <v>96.0</v>
      </c>
      <c r="AS26" s="520">
        <f t="shared" si="25"/>
        <v>183</v>
      </c>
      <c r="AT26" s="521">
        <f t="shared" si="26"/>
        <v>8.714285714</v>
      </c>
      <c r="AU26" s="449" t="str">
        <f t="shared" si="31"/>
        <v>FCD</v>
      </c>
    </row>
    <row r="27" ht="15.75" customHeight="1">
      <c r="A27" s="326">
        <v>23.0</v>
      </c>
      <c r="B27" s="522" t="s">
        <v>379</v>
      </c>
      <c r="C27" s="452" t="s">
        <v>380</v>
      </c>
      <c r="D27" s="366">
        <v>36.0</v>
      </c>
      <c r="E27" s="360">
        <v>23.0</v>
      </c>
      <c r="F27" s="358">
        <f t="shared" si="1"/>
        <v>59</v>
      </c>
      <c r="G27" s="345" t="str">
        <f t="shared" si="2"/>
        <v>6</v>
      </c>
      <c r="H27" s="523">
        <f t="shared" si="3"/>
        <v>24</v>
      </c>
      <c r="I27" s="455">
        <v>48.0</v>
      </c>
      <c r="J27" s="360">
        <v>18.0</v>
      </c>
      <c r="K27" s="358">
        <f t="shared" si="4"/>
        <v>66</v>
      </c>
      <c r="L27" s="361" t="str">
        <f t="shared" si="28"/>
        <v>7</v>
      </c>
      <c r="M27" s="523">
        <f t="shared" si="6"/>
        <v>28</v>
      </c>
      <c r="N27" s="455">
        <v>46.0</v>
      </c>
      <c r="O27" s="360">
        <v>25.0</v>
      </c>
      <c r="P27" s="358">
        <f t="shared" si="7"/>
        <v>71</v>
      </c>
      <c r="Q27" s="361" t="str">
        <f t="shared" si="29"/>
        <v>8</v>
      </c>
      <c r="R27" s="523">
        <f t="shared" si="9"/>
        <v>32</v>
      </c>
      <c r="S27" s="455">
        <v>46.0</v>
      </c>
      <c r="T27" s="360">
        <v>18.0</v>
      </c>
      <c r="U27" s="358">
        <f t="shared" si="10"/>
        <v>64</v>
      </c>
      <c r="V27" s="361" t="str">
        <f t="shared" si="11"/>
        <v>7</v>
      </c>
      <c r="W27" s="523">
        <f t="shared" si="12"/>
        <v>21</v>
      </c>
      <c r="X27" s="455">
        <v>47.0</v>
      </c>
      <c r="Y27" s="360">
        <v>47.0</v>
      </c>
      <c r="Z27" s="358">
        <f t="shared" si="13"/>
        <v>94</v>
      </c>
      <c r="AA27" s="361" t="str">
        <f t="shared" si="14"/>
        <v>10</v>
      </c>
      <c r="AB27" s="523">
        <f t="shared" si="15"/>
        <v>10</v>
      </c>
      <c r="AC27" s="455">
        <v>50.0</v>
      </c>
      <c r="AD27" s="360">
        <v>18.0</v>
      </c>
      <c r="AE27" s="358">
        <f t="shared" si="16"/>
        <v>68</v>
      </c>
      <c r="AF27" s="361" t="str">
        <f t="shared" si="30"/>
        <v>7</v>
      </c>
      <c r="AG27" s="523">
        <f t="shared" si="18"/>
        <v>21</v>
      </c>
      <c r="AH27" s="455">
        <v>99.0</v>
      </c>
      <c r="AI27" s="360">
        <v>0.0</v>
      </c>
      <c r="AJ27" s="358">
        <f t="shared" si="19"/>
        <v>99</v>
      </c>
      <c r="AK27" s="361" t="str">
        <f t="shared" si="20"/>
        <v>10</v>
      </c>
      <c r="AL27" s="523">
        <f t="shared" si="21"/>
        <v>10</v>
      </c>
      <c r="AM27" s="455">
        <v>42.0</v>
      </c>
      <c r="AN27" s="360">
        <v>46.0</v>
      </c>
      <c r="AO27" s="358">
        <f t="shared" si="22"/>
        <v>88</v>
      </c>
      <c r="AP27" s="361" t="str">
        <f t="shared" si="23"/>
        <v>9</v>
      </c>
      <c r="AQ27" s="371">
        <f t="shared" si="24"/>
        <v>9</v>
      </c>
      <c r="AR27" s="524">
        <v>98.0</v>
      </c>
      <c r="AS27" s="520">
        <f t="shared" si="25"/>
        <v>155</v>
      </c>
      <c r="AT27" s="521">
        <f t="shared" si="26"/>
        <v>7.380952381</v>
      </c>
      <c r="AU27" s="449" t="str">
        <f t="shared" si="31"/>
        <v>FCD</v>
      </c>
    </row>
    <row r="28" ht="15.75" customHeight="1">
      <c r="A28" s="326">
        <v>24.0</v>
      </c>
      <c r="B28" s="522" t="s">
        <v>381</v>
      </c>
      <c r="C28" s="452" t="s">
        <v>382</v>
      </c>
      <c r="D28" s="366">
        <v>48.0</v>
      </c>
      <c r="E28" s="378">
        <v>46.0</v>
      </c>
      <c r="F28" s="358">
        <f t="shared" si="1"/>
        <v>94</v>
      </c>
      <c r="G28" s="345" t="str">
        <f t="shared" si="2"/>
        <v>10</v>
      </c>
      <c r="H28" s="523">
        <f t="shared" si="3"/>
        <v>40</v>
      </c>
      <c r="I28" s="455">
        <v>50.0</v>
      </c>
      <c r="J28" s="360">
        <v>38.0</v>
      </c>
      <c r="K28" s="358">
        <f t="shared" si="4"/>
        <v>88</v>
      </c>
      <c r="L28" s="361" t="str">
        <f t="shared" si="28"/>
        <v>9</v>
      </c>
      <c r="M28" s="523">
        <f t="shared" si="6"/>
        <v>36</v>
      </c>
      <c r="N28" s="455">
        <v>50.0</v>
      </c>
      <c r="O28" s="360">
        <v>32.0</v>
      </c>
      <c r="P28" s="358">
        <f t="shared" si="7"/>
        <v>82</v>
      </c>
      <c r="Q28" s="361" t="str">
        <f t="shared" si="29"/>
        <v>9</v>
      </c>
      <c r="R28" s="523">
        <f t="shared" si="9"/>
        <v>36</v>
      </c>
      <c r="S28" s="455">
        <v>44.0</v>
      </c>
      <c r="T28" s="360">
        <v>37.0</v>
      </c>
      <c r="U28" s="358">
        <f t="shared" si="10"/>
        <v>81</v>
      </c>
      <c r="V28" s="361" t="str">
        <f t="shared" si="11"/>
        <v>9</v>
      </c>
      <c r="W28" s="523">
        <f t="shared" si="12"/>
        <v>27</v>
      </c>
      <c r="X28" s="455">
        <v>47.0</v>
      </c>
      <c r="Y28" s="360">
        <v>47.0</v>
      </c>
      <c r="Z28" s="358">
        <f t="shared" si="13"/>
        <v>94</v>
      </c>
      <c r="AA28" s="361" t="str">
        <f t="shared" si="14"/>
        <v>10</v>
      </c>
      <c r="AB28" s="523">
        <f t="shared" si="15"/>
        <v>10</v>
      </c>
      <c r="AC28" s="455">
        <v>50.0</v>
      </c>
      <c r="AD28" s="360">
        <v>35.0</v>
      </c>
      <c r="AE28" s="358">
        <f t="shared" si="16"/>
        <v>85</v>
      </c>
      <c r="AF28" s="361" t="str">
        <f t="shared" si="30"/>
        <v>9</v>
      </c>
      <c r="AG28" s="523">
        <f t="shared" si="18"/>
        <v>27</v>
      </c>
      <c r="AH28" s="455">
        <v>100.0</v>
      </c>
      <c r="AI28" s="360">
        <v>0.0</v>
      </c>
      <c r="AJ28" s="358">
        <f t="shared" si="19"/>
        <v>100</v>
      </c>
      <c r="AK28" s="361" t="str">
        <f t="shared" si="20"/>
        <v>10</v>
      </c>
      <c r="AL28" s="523">
        <f t="shared" si="21"/>
        <v>10</v>
      </c>
      <c r="AM28" s="455">
        <v>49.0</v>
      </c>
      <c r="AN28" s="360">
        <v>49.0</v>
      </c>
      <c r="AO28" s="358">
        <f t="shared" si="22"/>
        <v>98</v>
      </c>
      <c r="AP28" s="361" t="str">
        <f t="shared" si="23"/>
        <v>10</v>
      </c>
      <c r="AQ28" s="371">
        <f t="shared" si="24"/>
        <v>10</v>
      </c>
      <c r="AR28" s="524">
        <v>98.0</v>
      </c>
      <c r="AS28" s="520">
        <f t="shared" si="25"/>
        <v>196</v>
      </c>
      <c r="AT28" s="521">
        <f t="shared" si="26"/>
        <v>9.333333333</v>
      </c>
      <c r="AU28" s="449" t="str">
        <f t="shared" si="31"/>
        <v>FCD</v>
      </c>
    </row>
    <row r="29" ht="15.75" customHeight="1">
      <c r="A29" s="326">
        <v>25.0</v>
      </c>
      <c r="B29" s="522" t="s">
        <v>383</v>
      </c>
      <c r="C29" s="452" t="s">
        <v>384</v>
      </c>
      <c r="D29" s="366">
        <v>33.0</v>
      </c>
      <c r="E29" s="360">
        <v>23.0</v>
      </c>
      <c r="F29" s="358">
        <f t="shared" si="1"/>
        <v>56</v>
      </c>
      <c r="G29" s="345" t="str">
        <f t="shared" si="2"/>
        <v>6</v>
      </c>
      <c r="H29" s="523">
        <f t="shared" si="3"/>
        <v>24</v>
      </c>
      <c r="I29" s="455">
        <v>44.0</v>
      </c>
      <c r="J29" s="360">
        <v>20.0</v>
      </c>
      <c r="K29" s="358">
        <f t="shared" si="4"/>
        <v>64</v>
      </c>
      <c r="L29" s="361" t="str">
        <f t="shared" si="28"/>
        <v>7</v>
      </c>
      <c r="M29" s="523">
        <f t="shared" si="6"/>
        <v>28</v>
      </c>
      <c r="N29" s="455">
        <v>41.0</v>
      </c>
      <c r="O29" s="360">
        <v>18.0</v>
      </c>
      <c r="P29" s="358">
        <f t="shared" si="7"/>
        <v>59</v>
      </c>
      <c r="Q29" s="361" t="str">
        <f t="shared" si="29"/>
        <v>6</v>
      </c>
      <c r="R29" s="523">
        <f t="shared" si="9"/>
        <v>24</v>
      </c>
      <c r="S29" s="455">
        <v>42.0</v>
      </c>
      <c r="T29" s="360">
        <v>22.0</v>
      </c>
      <c r="U29" s="358">
        <f t="shared" si="10"/>
        <v>64</v>
      </c>
      <c r="V29" s="361" t="str">
        <f t="shared" si="11"/>
        <v>7</v>
      </c>
      <c r="W29" s="523">
        <f t="shared" si="12"/>
        <v>21</v>
      </c>
      <c r="X29" s="455">
        <v>43.0</v>
      </c>
      <c r="Y29" s="360">
        <v>45.0</v>
      </c>
      <c r="Z29" s="358">
        <f t="shared" si="13"/>
        <v>88</v>
      </c>
      <c r="AA29" s="361" t="str">
        <f t="shared" si="14"/>
        <v>9</v>
      </c>
      <c r="AB29" s="523">
        <f t="shared" si="15"/>
        <v>9</v>
      </c>
      <c r="AC29" s="455">
        <v>46.0</v>
      </c>
      <c r="AD29" s="360">
        <v>18.0</v>
      </c>
      <c r="AE29" s="358">
        <f t="shared" si="16"/>
        <v>64</v>
      </c>
      <c r="AF29" s="361" t="str">
        <f t="shared" si="30"/>
        <v>7</v>
      </c>
      <c r="AG29" s="523">
        <f t="shared" si="18"/>
        <v>21</v>
      </c>
      <c r="AH29" s="455">
        <v>93.0</v>
      </c>
      <c r="AI29" s="360">
        <v>0.0</v>
      </c>
      <c r="AJ29" s="358">
        <f t="shared" si="19"/>
        <v>93</v>
      </c>
      <c r="AK29" s="361" t="str">
        <f t="shared" si="20"/>
        <v>10</v>
      </c>
      <c r="AL29" s="523">
        <f t="shared" si="21"/>
        <v>10</v>
      </c>
      <c r="AM29" s="455">
        <v>46.0</v>
      </c>
      <c r="AN29" s="360">
        <v>49.0</v>
      </c>
      <c r="AO29" s="358">
        <f t="shared" si="22"/>
        <v>95</v>
      </c>
      <c r="AP29" s="361" t="str">
        <f t="shared" si="23"/>
        <v>10</v>
      </c>
      <c r="AQ29" s="371">
        <f t="shared" si="24"/>
        <v>10</v>
      </c>
      <c r="AR29" s="524">
        <v>90.0</v>
      </c>
      <c r="AS29" s="520">
        <f t="shared" si="25"/>
        <v>147</v>
      </c>
      <c r="AT29" s="521">
        <f t="shared" si="26"/>
        <v>7</v>
      </c>
      <c r="AU29" s="449" t="str">
        <f t="shared" si="31"/>
        <v>FCD</v>
      </c>
    </row>
    <row r="30" ht="15.75" customHeight="1">
      <c r="A30" s="326">
        <v>26.0</v>
      </c>
      <c r="B30" s="522" t="s">
        <v>169</v>
      </c>
      <c r="C30" s="473" t="s">
        <v>170</v>
      </c>
      <c r="D30" s="366">
        <v>48.0</v>
      </c>
      <c r="E30" s="360">
        <v>30.0</v>
      </c>
      <c r="F30" s="358">
        <f t="shared" si="1"/>
        <v>78</v>
      </c>
      <c r="G30" s="345" t="str">
        <f t="shared" si="2"/>
        <v>8</v>
      </c>
      <c r="H30" s="523">
        <f t="shared" si="3"/>
        <v>32</v>
      </c>
      <c r="I30" s="455">
        <v>40.0</v>
      </c>
      <c r="J30" s="360">
        <v>25.0</v>
      </c>
      <c r="K30" s="358">
        <f t="shared" si="4"/>
        <v>65</v>
      </c>
      <c r="L30" s="361" t="str">
        <f t="shared" si="28"/>
        <v>7</v>
      </c>
      <c r="M30" s="523">
        <f t="shared" si="6"/>
        <v>28</v>
      </c>
      <c r="N30" s="455">
        <v>34.0</v>
      </c>
      <c r="O30" s="360">
        <v>23.0</v>
      </c>
      <c r="P30" s="358">
        <f t="shared" si="7"/>
        <v>57</v>
      </c>
      <c r="Q30" s="361" t="str">
        <f t="shared" si="29"/>
        <v>6</v>
      </c>
      <c r="R30" s="523">
        <f t="shared" si="9"/>
        <v>24</v>
      </c>
      <c r="S30" s="455">
        <v>34.0</v>
      </c>
      <c r="T30" s="360">
        <v>21.0</v>
      </c>
      <c r="U30" s="358">
        <f t="shared" si="10"/>
        <v>55</v>
      </c>
      <c r="V30" s="361" t="str">
        <f t="shared" si="11"/>
        <v>6</v>
      </c>
      <c r="W30" s="523">
        <f t="shared" si="12"/>
        <v>18</v>
      </c>
      <c r="X30" s="455">
        <v>45.0</v>
      </c>
      <c r="Y30" s="360">
        <v>26.0</v>
      </c>
      <c r="Z30" s="358">
        <f t="shared" si="13"/>
        <v>71</v>
      </c>
      <c r="AA30" s="361" t="str">
        <f t="shared" si="14"/>
        <v>8</v>
      </c>
      <c r="AB30" s="523">
        <f t="shared" si="15"/>
        <v>8</v>
      </c>
      <c r="AC30" s="455">
        <v>44.0</v>
      </c>
      <c r="AD30" s="360">
        <v>18.0</v>
      </c>
      <c r="AE30" s="358">
        <f t="shared" si="16"/>
        <v>62</v>
      </c>
      <c r="AF30" s="361" t="str">
        <f t="shared" si="30"/>
        <v>7</v>
      </c>
      <c r="AG30" s="523">
        <f t="shared" si="18"/>
        <v>21</v>
      </c>
      <c r="AH30" s="455">
        <v>97.0</v>
      </c>
      <c r="AI30" s="360">
        <v>0.0</v>
      </c>
      <c r="AJ30" s="358">
        <f t="shared" si="19"/>
        <v>97</v>
      </c>
      <c r="AK30" s="361" t="str">
        <f t="shared" si="20"/>
        <v>10</v>
      </c>
      <c r="AL30" s="523">
        <f t="shared" si="21"/>
        <v>10</v>
      </c>
      <c r="AM30" s="455">
        <v>41.0</v>
      </c>
      <c r="AN30" s="360">
        <v>43.0</v>
      </c>
      <c r="AO30" s="358">
        <f t="shared" si="22"/>
        <v>84</v>
      </c>
      <c r="AP30" s="361" t="str">
        <f t="shared" si="23"/>
        <v>9</v>
      </c>
      <c r="AQ30" s="371">
        <f t="shared" si="24"/>
        <v>9</v>
      </c>
      <c r="AR30" s="524">
        <v>94.0</v>
      </c>
      <c r="AS30" s="520">
        <f t="shared" si="25"/>
        <v>150</v>
      </c>
      <c r="AT30" s="521">
        <f t="shared" si="26"/>
        <v>7.142857143</v>
      </c>
      <c r="AU30" s="449" t="str">
        <f t="shared" si="31"/>
        <v>FCD</v>
      </c>
    </row>
    <row r="31" ht="15.75" customHeight="1">
      <c r="A31" s="326">
        <v>27.0</v>
      </c>
      <c r="B31" s="522" t="s">
        <v>385</v>
      </c>
      <c r="C31" s="452" t="s">
        <v>386</v>
      </c>
      <c r="D31" s="366">
        <v>50.0</v>
      </c>
      <c r="E31" s="360">
        <v>48.0</v>
      </c>
      <c r="F31" s="358">
        <f t="shared" si="1"/>
        <v>98</v>
      </c>
      <c r="G31" s="345" t="str">
        <f t="shared" si="2"/>
        <v>10</v>
      </c>
      <c r="H31" s="523">
        <f t="shared" si="3"/>
        <v>40</v>
      </c>
      <c r="I31" s="455">
        <v>50.0</v>
      </c>
      <c r="J31" s="360">
        <v>41.0</v>
      </c>
      <c r="K31" s="358">
        <f t="shared" si="4"/>
        <v>91</v>
      </c>
      <c r="L31" s="361" t="str">
        <f t="shared" si="28"/>
        <v>10</v>
      </c>
      <c r="M31" s="523">
        <f t="shared" si="6"/>
        <v>40</v>
      </c>
      <c r="N31" s="455">
        <v>49.0</v>
      </c>
      <c r="O31" s="360">
        <v>37.0</v>
      </c>
      <c r="P31" s="358">
        <f t="shared" si="7"/>
        <v>86</v>
      </c>
      <c r="Q31" s="361" t="str">
        <f t="shared" si="29"/>
        <v>9</v>
      </c>
      <c r="R31" s="523">
        <f t="shared" si="9"/>
        <v>36</v>
      </c>
      <c r="S31" s="455">
        <v>49.0</v>
      </c>
      <c r="T31" s="360">
        <v>29.0</v>
      </c>
      <c r="U31" s="358">
        <f t="shared" si="10"/>
        <v>78</v>
      </c>
      <c r="V31" s="361" t="str">
        <f t="shared" si="11"/>
        <v>8</v>
      </c>
      <c r="W31" s="523">
        <f t="shared" si="12"/>
        <v>24</v>
      </c>
      <c r="X31" s="455">
        <v>47.0</v>
      </c>
      <c r="Y31" s="360">
        <v>47.0</v>
      </c>
      <c r="Z31" s="358">
        <f t="shared" si="13"/>
        <v>94</v>
      </c>
      <c r="AA31" s="361" t="str">
        <f t="shared" si="14"/>
        <v>10</v>
      </c>
      <c r="AB31" s="523">
        <f t="shared" si="15"/>
        <v>10</v>
      </c>
      <c r="AC31" s="455">
        <v>50.0</v>
      </c>
      <c r="AD31" s="360">
        <v>30.0</v>
      </c>
      <c r="AE31" s="358">
        <f t="shared" si="16"/>
        <v>80</v>
      </c>
      <c r="AF31" s="361" t="str">
        <f t="shared" si="30"/>
        <v>9</v>
      </c>
      <c r="AG31" s="523">
        <f t="shared" si="18"/>
        <v>27</v>
      </c>
      <c r="AH31" s="455">
        <v>94.0</v>
      </c>
      <c r="AI31" s="360">
        <v>0.0</v>
      </c>
      <c r="AJ31" s="358">
        <f t="shared" si="19"/>
        <v>94</v>
      </c>
      <c r="AK31" s="361" t="str">
        <f t="shared" si="20"/>
        <v>10</v>
      </c>
      <c r="AL31" s="523">
        <f t="shared" si="21"/>
        <v>10</v>
      </c>
      <c r="AM31" s="455">
        <v>49.0</v>
      </c>
      <c r="AN31" s="360">
        <v>49.0</v>
      </c>
      <c r="AO31" s="358">
        <f t="shared" si="22"/>
        <v>98</v>
      </c>
      <c r="AP31" s="361" t="str">
        <f t="shared" si="23"/>
        <v>10</v>
      </c>
      <c r="AQ31" s="371">
        <f t="shared" si="24"/>
        <v>10</v>
      </c>
      <c r="AR31" s="524">
        <v>94.0</v>
      </c>
      <c r="AS31" s="520">
        <f t="shared" si="25"/>
        <v>197</v>
      </c>
      <c r="AT31" s="521">
        <f t="shared" si="26"/>
        <v>9.380952381</v>
      </c>
      <c r="AU31" s="449" t="str">
        <f t="shared" si="31"/>
        <v>FCD</v>
      </c>
    </row>
    <row r="32" ht="15.75" customHeight="1">
      <c r="A32" s="326">
        <v>28.0</v>
      </c>
      <c r="B32" s="522" t="s">
        <v>387</v>
      </c>
      <c r="C32" s="452" t="s">
        <v>388</v>
      </c>
      <c r="D32" s="366">
        <v>50.0</v>
      </c>
      <c r="E32" s="360">
        <v>48.0</v>
      </c>
      <c r="F32" s="358">
        <f t="shared" si="1"/>
        <v>98</v>
      </c>
      <c r="G32" s="345" t="str">
        <f t="shared" si="2"/>
        <v>10</v>
      </c>
      <c r="H32" s="523">
        <f t="shared" si="3"/>
        <v>40</v>
      </c>
      <c r="I32" s="455">
        <v>50.0</v>
      </c>
      <c r="J32" s="360">
        <v>39.0</v>
      </c>
      <c r="K32" s="358">
        <f t="shared" si="4"/>
        <v>89</v>
      </c>
      <c r="L32" s="361" t="str">
        <f t="shared" si="28"/>
        <v>9</v>
      </c>
      <c r="M32" s="523">
        <f t="shared" si="6"/>
        <v>36</v>
      </c>
      <c r="N32" s="455">
        <v>44.0</v>
      </c>
      <c r="O32" s="360">
        <v>39.0</v>
      </c>
      <c r="P32" s="358">
        <f t="shared" si="7"/>
        <v>83</v>
      </c>
      <c r="Q32" s="361" t="str">
        <f t="shared" si="29"/>
        <v>9</v>
      </c>
      <c r="R32" s="523">
        <f t="shared" si="9"/>
        <v>36</v>
      </c>
      <c r="S32" s="455">
        <v>47.0</v>
      </c>
      <c r="T32" s="378">
        <v>37.0</v>
      </c>
      <c r="U32" s="358">
        <f t="shared" si="10"/>
        <v>84</v>
      </c>
      <c r="V32" s="345" t="str">
        <f t="shared" si="11"/>
        <v>9</v>
      </c>
      <c r="W32" s="523">
        <f t="shared" si="12"/>
        <v>27</v>
      </c>
      <c r="X32" s="455">
        <v>47.0</v>
      </c>
      <c r="Y32" s="360">
        <v>41.0</v>
      </c>
      <c r="Z32" s="358">
        <f t="shared" si="13"/>
        <v>88</v>
      </c>
      <c r="AA32" s="361" t="str">
        <f t="shared" si="14"/>
        <v>9</v>
      </c>
      <c r="AB32" s="523">
        <f t="shared" si="15"/>
        <v>9</v>
      </c>
      <c r="AC32" s="455">
        <v>50.0</v>
      </c>
      <c r="AD32" s="360">
        <v>24.0</v>
      </c>
      <c r="AE32" s="358">
        <f t="shared" si="16"/>
        <v>74</v>
      </c>
      <c r="AF32" s="361" t="str">
        <f t="shared" si="30"/>
        <v>8</v>
      </c>
      <c r="AG32" s="523">
        <f t="shared" si="18"/>
        <v>24</v>
      </c>
      <c r="AH32" s="455">
        <v>100.0</v>
      </c>
      <c r="AI32" s="360">
        <v>0.0</v>
      </c>
      <c r="AJ32" s="358">
        <f t="shared" si="19"/>
        <v>100</v>
      </c>
      <c r="AK32" s="361" t="str">
        <f t="shared" si="20"/>
        <v>10</v>
      </c>
      <c r="AL32" s="523">
        <f t="shared" si="21"/>
        <v>10</v>
      </c>
      <c r="AM32" s="455">
        <v>50.0</v>
      </c>
      <c r="AN32" s="378">
        <v>49.0</v>
      </c>
      <c r="AO32" s="358">
        <f t="shared" si="22"/>
        <v>99</v>
      </c>
      <c r="AP32" s="361" t="str">
        <f t="shared" si="23"/>
        <v>10</v>
      </c>
      <c r="AQ32" s="371">
        <f t="shared" si="24"/>
        <v>10</v>
      </c>
      <c r="AR32" s="524">
        <v>98.0</v>
      </c>
      <c r="AS32" s="520">
        <f t="shared" si="25"/>
        <v>192</v>
      </c>
      <c r="AT32" s="521">
        <f t="shared" si="26"/>
        <v>9.142857143</v>
      </c>
      <c r="AU32" s="449" t="str">
        <f t="shared" si="31"/>
        <v>FCD</v>
      </c>
    </row>
    <row r="33" ht="15.75" customHeight="1">
      <c r="A33" s="326">
        <v>29.0</v>
      </c>
      <c r="B33" s="522" t="s">
        <v>171</v>
      </c>
      <c r="C33" s="452" t="s">
        <v>172</v>
      </c>
      <c r="D33" s="366">
        <v>50.0</v>
      </c>
      <c r="E33" s="360">
        <v>40.0</v>
      </c>
      <c r="F33" s="358">
        <f t="shared" si="1"/>
        <v>90</v>
      </c>
      <c r="G33" s="345" t="str">
        <f t="shared" si="2"/>
        <v>10</v>
      </c>
      <c r="H33" s="523">
        <f t="shared" si="3"/>
        <v>40</v>
      </c>
      <c r="I33" s="455">
        <v>50.0</v>
      </c>
      <c r="J33" s="360">
        <v>34.0</v>
      </c>
      <c r="K33" s="358">
        <f t="shared" si="4"/>
        <v>84</v>
      </c>
      <c r="L33" s="361" t="str">
        <f t="shared" si="28"/>
        <v>9</v>
      </c>
      <c r="M33" s="523">
        <f t="shared" si="6"/>
        <v>36</v>
      </c>
      <c r="N33" s="455">
        <v>49.0</v>
      </c>
      <c r="O33" s="360">
        <v>26.0</v>
      </c>
      <c r="P33" s="358">
        <f t="shared" si="7"/>
        <v>75</v>
      </c>
      <c r="Q33" s="361" t="str">
        <f t="shared" si="29"/>
        <v>8</v>
      </c>
      <c r="R33" s="523">
        <f t="shared" si="9"/>
        <v>32</v>
      </c>
      <c r="S33" s="455">
        <v>49.0</v>
      </c>
      <c r="T33" s="360">
        <v>34.0</v>
      </c>
      <c r="U33" s="358">
        <f t="shared" si="10"/>
        <v>83</v>
      </c>
      <c r="V33" s="361" t="str">
        <f t="shared" si="11"/>
        <v>9</v>
      </c>
      <c r="W33" s="523">
        <f t="shared" si="12"/>
        <v>27</v>
      </c>
      <c r="X33" s="455">
        <v>46.0</v>
      </c>
      <c r="Y33" s="360">
        <v>47.0</v>
      </c>
      <c r="Z33" s="358">
        <f t="shared" si="13"/>
        <v>93</v>
      </c>
      <c r="AA33" s="361" t="str">
        <f t="shared" si="14"/>
        <v>10</v>
      </c>
      <c r="AB33" s="523">
        <f t="shared" si="15"/>
        <v>10</v>
      </c>
      <c r="AC33" s="455">
        <v>50.0</v>
      </c>
      <c r="AD33" s="360">
        <v>30.0</v>
      </c>
      <c r="AE33" s="358">
        <f t="shared" si="16"/>
        <v>80</v>
      </c>
      <c r="AF33" s="361" t="str">
        <f t="shared" si="30"/>
        <v>9</v>
      </c>
      <c r="AG33" s="523">
        <f t="shared" si="18"/>
        <v>27</v>
      </c>
      <c r="AH33" s="455">
        <v>100.0</v>
      </c>
      <c r="AI33" s="360">
        <v>0.0</v>
      </c>
      <c r="AJ33" s="358">
        <f t="shared" si="19"/>
        <v>100</v>
      </c>
      <c r="AK33" s="361" t="str">
        <f t="shared" si="20"/>
        <v>10</v>
      </c>
      <c r="AL33" s="523">
        <f t="shared" si="21"/>
        <v>10</v>
      </c>
      <c r="AM33" s="455">
        <v>50.0</v>
      </c>
      <c r="AN33" s="360">
        <v>49.0</v>
      </c>
      <c r="AO33" s="358">
        <f t="shared" si="22"/>
        <v>99</v>
      </c>
      <c r="AP33" s="361" t="str">
        <f t="shared" si="23"/>
        <v>10</v>
      </c>
      <c r="AQ33" s="371">
        <f t="shared" si="24"/>
        <v>10</v>
      </c>
      <c r="AR33" s="524">
        <v>98.0</v>
      </c>
      <c r="AS33" s="520">
        <f t="shared" si="25"/>
        <v>192</v>
      </c>
      <c r="AT33" s="521">
        <f t="shared" si="26"/>
        <v>9.142857143</v>
      </c>
      <c r="AU33" s="449" t="str">
        <f t="shared" si="31"/>
        <v>FCD</v>
      </c>
    </row>
    <row r="34" ht="15.75" customHeight="1">
      <c r="A34" s="326">
        <v>30.0</v>
      </c>
      <c r="B34" s="522" t="s">
        <v>389</v>
      </c>
      <c r="C34" s="452" t="s">
        <v>390</v>
      </c>
      <c r="D34" s="366">
        <v>45.0</v>
      </c>
      <c r="E34" s="360">
        <v>31.0</v>
      </c>
      <c r="F34" s="358">
        <f t="shared" si="1"/>
        <v>76</v>
      </c>
      <c r="G34" s="345" t="str">
        <f t="shared" si="2"/>
        <v>8</v>
      </c>
      <c r="H34" s="523">
        <f t="shared" si="3"/>
        <v>32</v>
      </c>
      <c r="I34" s="455">
        <v>47.0</v>
      </c>
      <c r="J34" s="360">
        <v>23.0</v>
      </c>
      <c r="K34" s="358">
        <f t="shared" si="4"/>
        <v>70</v>
      </c>
      <c r="L34" s="361" t="str">
        <f t="shared" si="28"/>
        <v>8</v>
      </c>
      <c r="M34" s="523">
        <f t="shared" si="6"/>
        <v>32</v>
      </c>
      <c r="N34" s="455">
        <v>44.0</v>
      </c>
      <c r="O34" s="360">
        <v>23.0</v>
      </c>
      <c r="P34" s="358">
        <f t="shared" si="7"/>
        <v>67</v>
      </c>
      <c r="Q34" s="361" t="str">
        <f t="shared" si="29"/>
        <v>7</v>
      </c>
      <c r="R34" s="523">
        <f t="shared" si="9"/>
        <v>28</v>
      </c>
      <c r="S34" s="455">
        <v>46.0</v>
      </c>
      <c r="T34" s="360">
        <v>38.0</v>
      </c>
      <c r="U34" s="358">
        <f t="shared" si="10"/>
        <v>84</v>
      </c>
      <c r="V34" s="361" t="str">
        <f t="shared" si="11"/>
        <v>9</v>
      </c>
      <c r="W34" s="523">
        <f t="shared" si="12"/>
        <v>27</v>
      </c>
      <c r="X34" s="455">
        <v>42.0</v>
      </c>
      <c r="Y34" s="360">
        <v>32.0</v>
      </c>
      <c r="Z34" s="358">
        <f t="shared" si="13"/>
        <v>74</v>
      </c>
      <c r="AA34" s="361" t="str">
        <f t="shared" si="14"/>
        <v>8</v>
      </c>
      <c r="AB34" s="523">
        <f t="shared" si="15"/>
        <v>8</v>
      </c>
      <c r="AC34" s="455">
        <v>49.0</v>
      </c>
      <c r="AD34" s="360">
        <v>29.0</v>
      </c>
      <c r="AE34" s="358">
        <f t="shared" si="16"/>
        <v>78</v>
      </c>
      <c r="AF34" s="361" t="str">
        <f t="shared" si="30"/>
        <v>8</v>
      </c>
      <c r="AG34" s="523">
        <f t="shared" si="18"/>
        <v>24</v>
      </c>
      <c r="AH34" s="455">
        <v>99.0</v>
      </c>
      <c r="AI34" s="360">
        <v>0.0</v>
      </c>
      <c r="AJ34" s="358">
        <f t="shared" si="19"/>
        <v>99</v>
      </c>
      <c r="AK34" s="361" t="str">
        <f t="shared" si="20"/>
        <v>10</v>
      </c>
      <c r="AL34" s="523">
        <f t="shared" si="21"/>
        <v>10</v>
      </c>
      <c r="AM34" s="455">
        <v>49.0</v>
      </c>
      <c r="AN34" s="360">
        <v>46.0</v>
      </c>
      <c r="AO34" s="358">
        <f t="shared" si="22"/>
        <v>95</v>
      </c>
      <c r="AP34" s="361" t="str">
        <f t="shared" si="23"/>
        <v>10</v>
      </c>
      <c r="AQ34" s="371">
        <f t="shared" si="24"/>
        <v>10</v>
      </c>
      <c r="AR34" s="524">
        <v>94.0</v>
      </c>
      <c r="AS34" s="520">
        <f t="shared" si="25"/>
        <v>171</v>
      </c>
      <c r="AT34" s="521">
        <f t="shared" si="26"/>
        <v>8.142857143</v>
      </c>
      <c r="AU34" s="449" t="str">
        <f t="shared" si="31"/>
        <v>FCD</v>
      </c>
    </row>
    <row r="35" ht="15.75" customHeight="1">
      <c r="A35" s="326">
        <v>31.0</v>
      </c>
      <c r="B35" s="522" t="s">
        <v>391</v>
      </c>
      <c r="C35" s="452" t="s">
        <v>392</v>
      </c>
      <c r="D35" s="366">
        <v>29.0</v>
      </c>
      <c r="E35" s="360">
        <v>34.0</v>
      </c>
      <c r="F35" s="358">
        <f t="shared" si="1"/>
        <v>63</v>
      </c>
      <c r="G35" s="345" t="str">
        <f t="shared" si="2"/>
        <v>7</v>
      </c>
      <c r="H35" s="523">
        <f t="shared" si="3"/>
        <v>28</v>
      </c>
      <c r="I35" s="455">
        <v>43.0</v>
      </c>
      <c r="J35" s="360">
        <v>21.0</v>
      </c>
      <c r="K35" s="358">
        <f t="shared" si="4"/>
        <v>64</v>
      </c>
      <c r="L35" s="361" t="str">
        <f t="shared" si="28"/>
        <v>7</v>
      </c>
      <c r="M35" s="523">
        <f t="shared" si="6"/>
        <v>28</v>
      </c>
      <c r="N35" s="455">
        <v>41.0</v>
      </c>
      <c r="O35" s="360">
        <v>18.0</v>
      </c>
      <c r="P35" s="358">
        <f t="shared" si="7"/>
        <v>59</v>
      </c>
      <c r="Q35" s="361" t="str">
        <f t="shared" si="29"/>
        <v>6</v>
      </c>
      <c r="R35" s="523">
        <f t="shared" si="9"/>
        <v>24</v>
      </c>
      <c r="S35" s="455">
        <v>41.0</v>
      </c>
      <c r="T35" s="360">
        <v>24.0</v>
      </c>
      <c r="U35" s="358">
        <f t="shared" si="10"/>
        <v>65</v>
      </c>
      <c r="V35" s="361" t="str">
        <f t="shared" si="11"/>
        <v>7</v>
      </c>
      <c r="W35" s="523">
        <f t="shared" si="12"/>
        <v>21</v>
      </c>
      <c r="X35" s="455">
        <v>43.0</v>
      </c>
      <c r="Y35" s="360">
        <v>44.0</v>
      </c>
      <c r="Z35" s="358">
        <f t="shared" si="13"/>
        <v>87</v>
      </c>
      <c r="AA35" s="361" t="str">
        <f t="shared" si="14"/>
        <v>9</v>
      </c>
      <c r="AB35" s="523">
        <f t="shared" si="15"/>
        <v>9</v>
      </c>
      <c r="AC35" s="455">
        <v>46.0</v>
      </c>
      <c r="AD35" s="360">
        <v>18.0</v>
      </c>
      <c r="AE35" s="358">
        <f t="shared" si="16"/>
        <v>64</v>
      </c>
      <c r="AF35" s="361" t="str">
        <f t="shared" si="30"/>
        <v>7</v>
      </c>
      <c r="AG35" s="523">
        <f t="shared" si="18"/>
        <v>21</v>
      </c>
      <c r="AH35" s="455">
        <v>98.0</v>
      </c>
      <c r="AI35" s="360">
        <v>0.0</v>
      </c>
      <c r="AJ35" s="358">
        <f t="shared" si="19"/>
        <v>98</v>
      </c>
      <c r="AK35" s="361" t="str">
        <f t="shared" si="20"/>
        <v>10</v>
      </c>
      <c r="AL35" s="523">
        <f t="shared" si="21"/>
        <v>10</v>
      </c>
      <c r="AM35" s="455">
        <v>37.0</v>
      </c>
      <c r="AN35" s="360">
        <v>44.0</v>
      </c>
      <c r="AO35" s="358">
        <f t="shared" si="22"/>
        <v>81</v>
      </c>
      <c r="AP35" s="361" t="str">
        <f t="shared" si="23"/>
        <v>9</v>
      </c>
      <c r="AQ35" s="371">
        <f t="shared" si="24"/>
        <v>9</v>
      </c>
      <c r="AR35" s="524">
        <v>96.0</v>
      </c>
      <c r="AS35" s="520">
        <f t="shared" si="25"/>
        <v>150</v>
      </c>
      <c r="AT35" s="521">
        <f t="shared" si="26"/>
        <v>7.142857143</v>
      </c>
      <c r="AU35" s="449" t="str">
        <f t="shared" si="31"/>
        <v>FCD</v>
      </c>
    </row>
    <row r="36" ht="15.75" customHeight="1">
      <c r="A36" s="326">
        <v>32.0</v>
      </c>
      <c r="B36" s="522" t="s">
        <v>173</v>
      </c>
      <c r="C36" s="452" t="s">
        <v>174</v>
      </c>
      <c r="D36" s="366">
        <v>41.0</v>
      </c>
      <c r="E36" s="360">
        <v>38.0</v>
      </c>
      <c r="F36" s="358">
        <f t="shared" si="1"/>
        <v>79</v>
      </c>
      <c r="G36" s="345" t="str">
        <f t="shared" si="2"/>
        <v>8</v>
      </c>
      <c r="H36" s="523">
        <f t="shared" si="3"/>
        <v>32</v>
      </c>
      <c r="I36" s="455">
        <v>46.0</v>
      </c>
      <c r="J36" s="360">
        <v>29.0</v>
      </c>
      <c r="K36" s="358">
        <f t="shared" si="4"/>
        <v>75</v>
      </c>
      <c r="L36" s="361" t="str">
        <f t="shared" si="28"/>
        <v>8</v>
      </c>
      <c r="M36" s="523">
        <f t="shared" si="6"/>
        <v>32</v>
      </c>
      <c r="N36" s="455">
        <v>43.0</v>
      </c>
      <c r="O36" s="360">
        <v>36.0</v>
      </c>
      <c r="P36" s="358">
        <f t="shared" si="7"/>
        <v>79</v>
      </c>
      <c r="Q36" s="361" t="str">
        <f t="shared" si="29"/>
        <v>8</v>
      </c>
      <c r="R36" s="523">
        <f t="shared" si="9"/>
        <v>32</v>
      </c>
      <c r="S36" s="455">
        <v>39.0</v>
      </c>
      <c r="T36" s="378">
        <v>18.0</v>
      </c>
      <c r="U36" s="358">
        <f t="shared" si="10"/>
        <v>57</v>
      </c>
      <c r="V36" s="345" t="str">
        <f t="shared" si="11"/>
        <v>6</v>
      </c>
      <c r="W36" s="523">
        <f t="shared" si="12"/>
        <v>18</v>
      </c>
      <c r="X36" s="455">
        <v>43.0</v>
      </c>
      <c r="Y36" s="360">
        <v>33.0</v>
      </c>
      <c r="Z36" s="358">
        <f t="shared" si="13"/>
        <v>76</v>
      </c>
      <c r="AA36" s="361" t="str">
        <f t="shared" si="14"/>
        <v>8</v>
      </c>
      <c r="AB36" s="523">
        <f t="shared" si="15"/>
        <v>8</v>
      </c>
      <c r="AC36" s="455">
        <v>50.0</v>
      </c>
      <c r="AD36" s="360">
        <v>18.0</v>
      </c>
      <c r="AE36" s="358">
        <f t="shared" si="16"/>
        <v>68</v>
      </c>
      <c r="AF36" s="361" t="str">
        <f t="shared" si="30"/>
        <v>7</v>
      </c>
      <c r="AG36" s="523">
        <f t="shared" si="18"/>
        <v>21</v>
      </c>
      <c r="AH36" s="455">
        <v>99.0</v>
      </c>
      <c r="AI36" s="360">
        <v>0.0</v>
      </c>
      <c r="AJ36" s="358">
        <f t="shared" si="19"/>
        <v>99</v>
      </c>
      <c r="AK36" s="361" t="str">
        <f t="shared" si="20"/>
        <v>10</v>
      </c>
      <c r="AL36" s="523">
        <f t="shared" si="21"/>
        <v>10</v>
      </c>
      <c r="AM36" s="455">
        <v>41.0</v>
      </c>
      <c r="AN36" s="360">
        <v>48.0</v>
      </c>
      <c r="AO36" s="358">
        <f t="shared" si="22"/>
        <v>89</v>
      </c>
      <c r="AP36" s="361" t="str">
        <f t="shared" si="23"/>
        <v>9</v>
      </c>
      <c r="AQ36" s="371">
        <f t="shared" si="24"/>
        <v>9</v>
      </c>
      <c r="AR36" s="524">
        <v>88.0</v>
      </c>
      <c r="AS36" s="520">
        <f t="shared" si="25"/>
        <v>162</v>
      </c>
      <c r="AT36" s="521">
        <f t="shared" si="26"/>
        <v>7.714285714</v>
      </c>
      <c r="AU36" s="449" t="str">
        <f t="shared" si="31"/>
        <v>FCD</v>
      </c>
    </row>
    <row r="37" ht="15.75" customHeight="1">
      <c r="A37" s="326">
        <v>33.0</v>
      </c>
      <c r="B37" s="522" t="s">
        <v>175</v>
      </c>
      <c r="C37" s="452" t="s">
        <v>176</v>
      </c>
      <c r="D37" s="366">
        <v>46.0</v>
      </c>
      <c r="E37" s="360">
        <v>43.0</v>
      </c>
      <c r="F37" s="358">
        <f t="shared" si="1"/>
        <v>89</v>
      </c>
      <c r="G37" s="345" t="str">
        <f t="shared" si="2"/>
        <v>9</v>
      </c>
      <c r="H37" s="523">
        <f t="shared" si="3"/>
        <v>36</v>
      </c>
      <c r="I37" s="455">
        <v>50.0</v>
      </c>
      <c r="J37" s="360">
        <v>31.0</v>
      </c>
      <c r="K37" s="358">
        <f t="shared" si="4"/>
        <v>81</v>
      </c>
      <c r="L37" s="361" t="str">
        <f t="shared" si="28"/>
        <v>9</v>
      </c>
      <c r="M37" s="523">
        <f t="shared" si="6"/>
        <v>36</v>
      </c>
      <c r="N37" s="455">
        <v>49.0</v>
      </c>
      <c r="O37" s="360">
        <v>32.0</v>
      </c>
      <c r="P37" s="358">
        <f t="shared" si="7"/>
        <v>81</v>
      </c>
      <c r="Q37" s="361" t="str">
        <f t="shared" si="29"/>
        <v>9</v>
      </c>
      <c r="R37" s="523">
        <f t="shared" si="9"/>
        <v>36</v>
      </c>
      <c r="S37" s="455">
        <v>48.0</v>
      </c>
      <c r="T37" s="360">
        <v>32.0</v>
      </c>
      <c r="U37" s="358">
        <f t="shared" si="10"/>
        <v>80</v>
      </c>
      <c r="V37" s="361" t="str">
        <f t="shared" si="11"/>
        <v>9</v>
      </c>
      <c r="W37" s="523">
        <f t="shared" si="12"/>
        <v>27</v>
      </c>
      <c r="X37" s="455">
        <v>47.0</v>
      </c>
      <c r="Y37" s="360">
        <v>49.0</v>
      </c>
      <c r="Z37" s="358">
        <f t="shared" si="13"/>
        <v>96</v>
      </c>
      <c r="AA37" s="361" t="str">
        <f t="shared" si="14"/>
        <v>10</v>
      </c>
      <c r="AB37" s="523">
        <f t="shared" si="15"/>
        <v>10</v>
      </c>
      <c r="AC37" s="455">
        <v>50.0</v>
      </c>
      <c r="AD37" s="360">
        <v>27.0</v>
      </c>
      <c r="AE37" s="358">
        <f t="shared" si="16"/>
        <v>77</v>
      </c>
      <c r="AF37" s="361" t="str">
        <f t="shared" si="30"/>
        <v>8</v>
      </c>
      <c r="AG37" s="523">
        <f t="shared" si="18"/>
        <v>24</v>
      </c>
      <c r="AH37" s="455">
        <v>100.0</v>
      </c>
      <c r="AI37" s="360">
        <v>0.0</v>
      </c>
      <c r="AJ37" s="358">
        <f t="shared" si="19"/>
        <v>100</v>
      </c>
      <c r="AK37" s="361" t="str">
        <f t="shared" si="20"/>
        <v>10</v>
      </c>
      <c r="AL37" s="523">
        <f t="shared" si="21"/>
        <v>10</v>
      </c>
      <c r="AM37" s="455">
        <v>50.0</v>
      </c>
      <c r="AN37" s="360">
        <v>49.0</v>
      </c>
      <c r="AO37" s="358">
        <f t="shared" si="22"/>
        <v>99</v>
      </c>
      <c r="AP37" s="361" t="str">
        <f t="shared" si="23"/>
        <v>10</v>
      </c>
      <c r="AQ37" s="371">
        <f t="shared" si="24"/>
        <v>10</v>
      </c>
      <c r="AR37" s="524">
        <v>98.0</v>
      </c>
      <c r="AS37" s="520">
        <f t="shared" si="25"/>
        <v>189</v>
      </c>
      <c r="AT37" s="521">
        <f t="shared" si="26"/>
        <v>9</v>
      </c>
      <c r="AU37" s="449" t="str">
        <f t="shared" si="31"/>
        <v>FCD</v>
      </c>
    </row>
    <row r="38" ht="15.75" customHeight="1">
      <c r="A38" s="326">
        <v>34.0</v>
      </c>
      <c r="B38" s="522" t="s">
        <v>393</v>
      </c>
      <c r="C38" s="452" t="s">
        <v>394</v>
      </c>
      <c r="D38" s="366">
        <v>50.0</v>
      </c>
      <c r="E38" s="360">
        <v>50.0</v>
      </c>
      <c r="F38" s="358">
        <f t="shared" si="1"/>
        <v>100</v>
      </c>
      <c r="G38" s="345" t="str">
        <f t="shared" si="2"/>
        <v>10</v>
      </c>
      <c r="H38" s="523">
        <f t="shared" si="3"/>
        <v>40</v>
      </c>
      <c r="I38" s="455">
        <v>50.0</v>
      </c>
      <c r="J38" s="360">
        <v>34.0</v>
      </c>
      <c r="K38" s="358">
        <f t="shared" si="4"/>
        <v>84</v>
      </c>
      <c r="L38" s="361" t="str">
        <f t="shared" si="28"/>
        <v>9</v>
      </c>
      <c r="M38" s="523">
        <f t="shared" si="6"/>
        <v>36</v>
      </c>
      <c r="N38" s="455">
        <v>50.0</v>
      </c>
      <c r="O38" s="360">
        <v>36.0</v>
      </c>
      <c r="P38" s="358">
        <f t="shared" si="7"/>
        <v>86</v>
      </c>
      <c r="Q38" s="361" t="str">
        <f t="shared" si="29"/>
        <v>9</v>
      </c>
      <c r="R38" s="523">
        <f t="shared" si="9"/>
        <v>36</v>
      </c>
      <c r="S38" s="455">
        <v>49.0</v>
      </c>
      <c r="T38" s="360">
        <v>38.0</v>
      </c>
      <c r="U38" s="358">
        <f t="shared" si="10"/>
        <v>87</v>
      </c>
      <c r="V38" s="361" t="str">
        <f t="shared" si="11"/>
        <v>9</v>
      </c>
      <c r="W38" s="523">
        <f t="shared" si="12"/>
        <v>27</v>
      </c>
      <c r="X38" s="455">
        <v>45.0</v>
      </c>
      <c r="Y38" s="360">
        <v>49.0</v>
      </c>
      <c r="Z38" s="358">
        <f t="shared" si="13"/>
        <v>94</v>
      </c>
      <c r="AA38" s="361" t="str">
        <f t="shared" si="14"/>
        <v>10</v>
      </c>
      <c r="AB38" s="523">
        <f t="shared" si="15"/>
        <v>10</v>
      </c>
      <c r="AC38" s="455">
        <v>50.0</v>
      </c>
      <c r="AD38" s="360">
        <v>29.0</v>
      </c>
      <c r="AE38" s="358">
        <f t="shared" si="16"/>
        <v>79</v>
      </c>
      <c r="AF38" s="361" t="str">
        <f t="shared" si="30"/>
        <v>8</v>
      </c>
      <c r="AG38" s="523">
        <f t="shared" si="18"/>
        <v>24</v>
      </c>
      <c r="AH38" s="455">
        <v>95.0</v>
      </c>
      <c r="AI38" s="360">
        <v>0.0</v>
      </c>
      <c r="AJ38" s="358">
        <f t="shared" si="19"/>
        <v>95</v>
      </c>
      <c r="AK38" s="361" t="str">
        <f t="shared" si="20"/>
        <v>10</v>
      </c>
      <c r="AL38" s="523">
        <f t="shared" si="21"/>
        <v>10</v>
      </c>
      <c r="AM38" s="455">
        <v>49.0</v>
      </c>
      <c r="AN38" s="360">
        <v>49.0</v>
      </c>
      <c r="AO38" s="358">
        <f t="shared" si="22"/>
        <v>98</v>
      </c>
      <c r="AP38" s="361" t="str">
        <f t="shared" si="23"/>
        <v>10</v>
      </c>
      <c r="AQ38" s="371">
        <f t="shared" si="24"/>
        <v>10</v>
      </c>
      <c r="AR38" s="524">
        <v>96.0</v>
      </c>
      <c r="AS38" s="520">
        <f t="shared" si="25"/>
        <v>193</v>
      </c>
      <c r="AT38" s="521">
        <f t="shared" si="26"/>
        <v>9.19047619</v>
      </c>
      <c r="AU38" s="449" t="str">
        <f t="shared" si="31"/>
        <v>FCD</v>
      </c>
    </row>
    <row r="39" ht="15.75" customHeight="1">
      <c r="A39" s="326">
        <v>35.0</v>
      </c>
      <c r="B39" s="522" t="s">
        <v>395</v>
      </c>
      <c r="C39" s="452" t="s">
        <v>396</v>
      </c>
      <c r="D39" s="366">
        <v>48.0</v>
      </c>
      <c r="E39" s="360">
        <v>45.0</v>
      </c>
      <c r="F39" s="358">
        <f t="shared" si="1"/>
        <v>93</v>
      </c>
      <c r="G39" s="345" t="str">
        <f t="shared" si="2"/>
        <v>10</v>
      </c>
      <c r="H39" s="523">
        <f t="shared" si="3"/>
        <v>40</v>
      </c>
      <c r="I39" s="455">
        <v>50.0</v>
      </c>
      <c r="J39" s="360">
        <v>36.0</v>
      </c>
      <c r="K39" s="358">
        <f t="shared" si="4"/>
        <v>86</v>
      </c>
      <c r="L39" s="361" t="str">
        <f t="shared" si="28"/>
        <v>9</v>
      </c>
      <c r="M39" s="523">
        <f t="shared" si="6"/>
        <v>36</v>
      </c>
      <c r="N39" s="455">
        <v>45.0</v>
      </c>
      <c r="O39" s="360">
        <v>24.0</v>
      </c>
      <c r="P39" s="358">
        <f t="shared" si="7"/>
        <v>69</v>
      </c>
      <c r="Q39" s="361" t="str">
        <f t="shared" si="29"/>
        <v>7</v>
      </c>
      <c r="R39" s="523">
        <f t="shared" si="9"/>
        <v>28</v>
      </c>
      <c r="S39" s="455">
        <v>43.0</v>
      </c>
      <c r="T39" s="360">
        <v>29.0</v>
      </c>
      <c r="U39" s="358">
        <f t="shared" si="10"/>
        <v>72</v>
      </c>
      <c r="V39" s="361" t="str">
        <f t="shared" si="11"/>
        <v>8</v>
      </c>
      <c r="W39" s="523">
        <f t="shared" si="12"/>
        <v>24</v>
      </c>
      <c r="X39" s="455">
        <v>45.0</v>
      </c>
      <c r="Y39" s="360">
        <v>37.0</v>
      </c>
      <c r="Z39" s="358">
        <f t="shared" si="13"/>
        <v>82</v>
      </c>
      <c r="AA39" s="361" t="str">
        <f t="shared" si="14"/>
        <v>9</v>
      </c>
      <c r="AB39" s="523">
        <f t="shared" si="15"/>
        <v>9</v>
      </c>
      <c r="AC39" s="455">
        <v>50.0</v>
      </c>
      <c r="AD39" s="360">
        <v>22.0</v>
      </c>
      <c r="AE39" s="358">
        <f t="shared" si="16"/>
        <v>72</v>
      </c>
      <c r="AF39" s="361" t="str">
        <f t="shared" si="30"/>
        <v>8</v>
      </c>
      <c r="AG39" s="523">
        <f t="shared" si="18"/>
        <v>24</v>
      </c>
      <c r="AH39" s="455">
        <v>100.0</v>
      </c>
      <c r="AI39" s="360">
        <v>0.0</v>
      </c>
      <c r="AJ39" s="358">
        <f t="shared" si="19"/>
        <v>100</v>
      </c>
      <c r="AK39" s="361" t="str">
        <f t="shared" si="20"/>
        <v>10</v>
      </c>
      <c r="AL39" s="523">
        <f t="shared" si="21"/>
        <v>10</v>
      </c>
      <c r="AM39" s="455">
        <v>41.0</v>
      </c>
      <c r="AN39" s="360">
        <v>45.0</v>
      </c>
      <c r="AO39" s="358">
        <f t="shared" si="22"/>
        <v>86</v>
      </c>
      <c r="AP39" s="361" t="str">
        <f t="shared" si="23"/>
        <v>9</v>
      </c>
      <c r="AQ39" s="371">
        <f t="shared" si="24"/>
        <v>9</v>
      </c>
      <c r="AR39" s="524">
        <v>98.0</v>
      </c>
      <c r="AS39" s="520">
        <f t="shared" si="25"/>
        <v>180</v>
      </c>
      <c r="AT39" s="521">
        <f t="shared" si="26"/>
        <v>8.571428571</v>
      </c>
      <c r="AU39" s="449" t="str">
        <f t="shared" si="31"/>
        <v>FCD</v>
      </c>
    </row>
    <row r="40" ht="15.75" customHeight="1">
      <c r="A40" s="326">
        <v>36.0</v>
      </c>
      <c r="B40" s="522" t="s">
        <v>397</v>
      </c>
      <c r="C40" s="452" t="s">
        <v>398</v>
      </c>
      <c r="D40" s="366">
        <v>36.0</v>
      </c>
      <c r="E40" s="360">
        <v>46.0</v>
      </c>
      <c r="F40" s="358">
        <f t="shared" si="1"/>
        <v>82</v>
      </c>
      <c r="G40" s="345" t="str">
        <f t="shared" si="2"/>
        <v>9</v>
      </c>
      <c r="H40" s="523">
        <f t="shared" si="3"/>
        <v>36</v>
      </c>
      <c r="I40" s="455">
        <v>46.0</v>
      </c>
      <c r="J40" s="360">
        <v>25.0</v>
      </c>
      <c r="K40" s="358">
        <f t="shared" si="4"/>
        <v>71</v>
      </c>
      <c r="L40" s="361" t="str">
        <f t="shared" si="28"/>
        <v>8</v>
      </c>
      <c r="M40" s="523">
        <f t="shared" si="6"/>
        <v>32</v>
      </c>
      <c r="N40" s="455">
        <v>43.0</v>
      </c>
      <c r="O40" s="360">
        <v>29.0</v>
      </c>
      <c r="P40" s="358">
        <f t="shared" si="7"/>
        <v>72</v>
      </c>
      <c r="Q40" s="361" t="str">
        <f t="shared" si="29"/>
        <v>8</v>
      </c>
      <c r="R40" s="523">
        <f t="shared" si="9"/>
        <v>32</v>
      </c>
      <c r="S40" s="455">
        <v>46.0</v>
      </c>
      <c r="T40" s="360">
        <v>28.0</v>
      </c>
      <c r="U40" s="358">
        <f t="shared" si="10"/>
        <v>74</v>
      </c>
      <c r="V40" s="361" t="str">
        <f t="shared" si="11"/>
        <v>8</v>
      </c>
      <c r="W40" s="523">
        <f t="shared" si="12"/>
        <v>24</v>
      </c>
      <c r="X40" s="455">
        <v>47.0</v>
      </c>
      <c r="Y40" s="360">
        <v>40.0</v>
      </c>
      <c r="Z40" s="358">
        <f t="shared" si="13"/>
        <v>87</v>
      </c>
      <c r="AA40" s="361" t="str">
        <f t="shared" si="14"/>
        <v>9</v>
      </c>
      <c r="AB40" s="523">
        <f t="shared" si="15"/>
        <v>9</v>
      </c>
      <c r="AC40" s="455">
        <v>45.0</v>
      </c>
      <c r="AD40" s="360">
        <v>36.0</v>
      </c>
      <c r="AE40" s="358">
        <f t="shared" si="16"/>
        <v>81</v>
      </c>
      <c r="AF40" s="361" t="str">
        <f t="shared" si="30"/>
        <v>9</v>
      </c>
      <c r="AG40" s="523">
        <f t="shared" si="18"/>
        <v>27</v>
      </c>
      <c r="AH40" s="455">
        <v>98.0</v>
      </c>
      <c r="AI40" s="360">
        <v>0.0</v>
      </c>
      <c r="AJ40" s="358">
        <f t="shared" si="19"/>
        <v>98</v>
      </c>
      <c r="AK40" s="361" t="str">
        <f t="shared" si="20"/>
        <v>10</v>
      </c>
      <c r="AL40" s="523">
        <f t="shared" si="21"/>
        <v>10</v>
      </c>
      <c r="AM40" s="455">
        <v>50.0</v>
      </c>
      <c r="AN40" s="360">
        <v>46.0</v>
      </c>
      <c r="AO40" s="358">
        <f t="shared" si="22"/>
        <v>96</v>
      </c>
      <c r="AP40" s="361" t="str">
        <f t="shared" si="23"/>
        <v>10</v>
      </c>
      <c r="AQ40" s="371">
        <f t="shared" si="24"/>
        <v>10</v>
      </c>
      <c r="AR40" s="524">
        <v>96.0</v>
      </c>
      <c r="AS40" s="520">
        <f t="shared" si="25"/>
        <v>180</v>
      </c>
      <c r="AT40" s="521">
        <f t="shared" si="26"/>
        <v>8.571428571</v>
      </c>
      <c r="AU40" s="449" t="str">
        <f t="shared" si="31"/>
        <v>FCD</v>
      </c>
    </row>
    <row r="41" ht="15.75" customHeight="1">
      <c r="A41" s="326">
        <v>37.0</v>
      </c>
      <c r="B41" s="522" t="s">
        <v>399</v>
      </c>
      <c r="C41" s="452" t="s">
        <v>400</v>
      </c>
      <c r="D41" s="366">
        <v>22.0</v>
      </c>
      <c r="E41" s="360">
        <v>29.0</v>
      </c>
      <c r="F41" s="358">
        <f t="shared" si="1"/>
        <v>51</v>
      </c>
      <c r="G41" s="345" t="str">
        <f t="shared" si="2"/>
        <v>5</v>
      </c>
      <c r="H41" s="523">
        <f t="shared" si="3"/>
        <v>20</v>
      </c>
      <c r="I41" s="455">
        <v>40.0</v>
      </c>
      <c r="J41" s="360">
        <v>23.0</v>
      </c>
      <c r="K41" s="358">
        <f t="shared" si="4"/>
        <v>63</v>
      </c>
      <c r="L41" s="361" t="str">
        <f t="shared" si="28"/>
        <v>7</v>
      </c>
      <c r="M41" s="523">
        <f t="shared" si="6"/>
        <v>28</v>
      </c>
      <c r="N41" s="455">
        <v>34.0</v>
      </c>
      <c r="O41" s="360">
        <v>26.0</v>
      </c>
      <c r="P41" s="358">
        <f t="shared" si="7"/>
        <v>60</v>
      </c>
      <c r="Q41" s="361" t="str">
        <f t="shared" si="29"/>
        <v>7</v>
      </c>
      <c r="R41" s="523">
        <f t="shared" si="9"/>
        <v>28</v>
      </c>
      <c r="S41" s="455">
        <v>39.0</v>
      </c>
      <c r="T41" s="360">
        <v>18.0</v>
      </c>
      <c r="U41" s="358">
        <f t="shared" si="10"/>
        <v>57</v>
      </c>
      <c r="V41" s="361" t="str">
        <f t="shared" si="11"/>
        <v>6</v>
      </c>
      <c r="W41" s="523">
        <f t="shared" si="12"/>
        <v>18</v>
      </c>
      <c r="X41" s="455">
        <v>44.0</v>
      </c>
      <c r="Y41" s="360">
        <v>48.0</v>
      </c>
      <c r="Z41" s="358">
        <f t="shared" si="13"/>
        <v>92</v>
      </c>
      <c r="AA41" s="361" t="str">
        <f t="shared" si="14"/>
        <v>10</v>
      </c>
      <c r="AB41" s="523">
        <f t="shared" si="15"/>
        <v>10</v>
      </c>
      <c r="AC41" s="455">
        <v>45.0</v>
      </c>
      <c r="AD41" s="360">
        <v>30.0</v>
      </c>
      <c r="AE41" s="358">
        <f t="shared" si="16"/>
        <v>75</v>
      </c>
      <c r="AF41" s="361" t="str">
        <f t="shared" si="30"/>
        <v>8</v>
      </c>
      <c r="AG41" s="523">
        <f t="shared" si="18"/>
        <v>24</v>
      </c>
      <c r="AH41" s="455">
        <v>75.0</v>
      </c>
      <c r="AI41" s="360">
        <v>0.0</v>
      </c>
      <c r="AJ41" s="358">
        <f t="shared" si="19"/>
        <v>75</v>
      </c>
      <c r="AK41" s="361" t="str">
        <f t="shared" si="20"/>
        <v>8</v>
      </c>
      <c r="AL41" s="523">
        <f t="shared" si="21"/>
        <v>8</v>
      </c>
      <c r="AM41" s="455">
        <v>37.0</v>
      </c>
      <c r="AN41" s="360">
        <v>44.0</v>
      </c>
      <c r="AO41" s="358">
        <f t="shared" si="22"/>
        <v>81</v>
      </c>
      <c r="AP41" s="361" t="str">
        <f t="shared" si="23"/>
        <v>9</v>
      </c>
      <c r="AQ41" s="371">
        <f t="shared" si="24"/>
        <v>9</v>
      </c>
      <c r="AR41" s="524">
        <v>88.0</v>
      </c>
      <c r="AS41" s="520">
        <f t="shared" si="25"/>
        <v>145</v>
      </c>
      <c r="AT41" s="521">
        <f t="shared" si="26"/>
        <v>6.904761905</v>
      </c>
      <c r="AU41" s="449" t="str">
        <f t="shared" si="31"/>
        <v>FCD</v>
      </c>
    </row>
    <row r="42" ht="15.75" customHeight="1">
      <c r="A42" s="326">
        <v>38.0</v>
      </c>
      <c r="B42" s="522" t="s">
        <v>177</v>
      </c>
      <c r="C42" s="452" t="s">
        <v>178</v>
      </c>
      <c r="D42" s="366">
        <v>50.0</v>
      </c>
      <c r="E42" s="360">
        <v>31.0</v>
      </c>
      <c r="F42" s="358">
        <f t="shared" si="1"/>
        <v>81</v>
      </c>
      <c r="G42" s="345" t="str">
        <f t="shared" si="2"/>
        <v>9</v>
      </c>
      <c r="H42" s="523">
        <f t="shared" si="3"/>
        <v>36</v>
      </c>
      <c r="I42" s="455">
        <v>50.0</v>
      </c>
      <c r="J42" s="360">
        <v>34.0</v>
      </c>
      <c r="K42" s="358">
        <f t="shared" si="4"/>
        <v>84</v>
      </c>
      <c r="L42" s="361" t="str">
        <f t="shared" si="28"/>
        <v>9</v>
      </c>
      <c r="M42" s="523">
        <f t="shared" si="6"/>
        <v>36</v>
      </c>
      <c r="N42" s="455">
        <v>49.0</v>
      </c>
      <c r="O42" s="360">
        <v>31.0</v>
      </c>
      <c r="P42" s="358">
        <f t="shared" si="7"/>
        <v>80</v>
      </c>
      <c r="Q42" s="361" t="str">
        <f t="shared" si="29"/>
        <v>9</v>
      </c>
      <c r="R42" s="523">
        <f t="shared" si="9"/>
        <v>36</v>
      </c>
      <c r="S42" s="455">
        <v>46.0</v>
      </c>
      <c r="T42" s="360">
        <v>37.0</v>
      </c>
      <c r="U42" s="358">
        <f t="shared" si="10"/>
        <v>83</v>
      </c>
      <c r="V42" s="361" t="str">
        <f t="shared" si="11"/>
        <v>9</v>
      </c>
      <c r="W42" s="523">
        <f t="shared" si="12"/>
        <v>27</v>
      </c>
      <c r="X42" s="455">
        <v>46.0</v>
      </c>
      <c r="Y42" s="360">
        <v>49.0</v>
      </c>
      <c r="Z42" s="358">
        <f t="shared" si="13"/>
        <v>95</v>
      </c>
      <c r="AA42" s="361" t="str">
        <f t="shared" si="14"/>
        <v>10</v>
      </c>
      <c r="AB42" s="523">
        <f t="shared" si="15"/>
        <v>10</v>
      </c>
      <c r="AC42" s="455">
        <v>50.0</v>
      </c>
      <c r="AD42" s="360">
        <v>42.0</v>
      </c>
      <c r="AE42" s="358">
        <f t="shared" si="16"/>
        <v>92</v>
      </c>
      <c r="AF42" s="361" t="str">
        <f t="shared" si="30"/>
        <v>10</v>
      </c>
      <c r="AG42" s="523">
        <f t="shared" si="18"/>
        <v>30</v>
      </c>
      <c r="AH42" s="455">
        <v>100.0</v>
      </c>
      <c r="AI42" s="360">
        <v>0.0</v>
      </c>
      <c r="AJ42" s="358">
        <f t="shared" si="19"/>
        <v>100</v>
      </c>
      <c r="AK42" s="361" t="str">
        <f t="shared" si="20"/>
        <v>10</v>
      </c>
      <c r="AL42" s="523">
        <f t="shared" si="21"/>
        <v>10</v>
      </c>
      <c r="AM42" s="455">
        <v>48.0</v>
      </c>
      <c r="AN42" s="360">
        <v>49.0</v>
      </c>
      <c r="AO42" s="358">
        <f t="shared" si="22"/>
        <v>97</v>
      </c>
      <c r="AP42" s="361" t="str">
        <f t="shared" si="23"/>
        <v>10</v>
      </c>
      <c r="AQ42" s="371">
        <f t="shared" si="24"/>
        <v>10</v>
      </c>
      <c r="AR42" s="524">
        <v>98.0</v>
      </c>
      <c r="AS42" s="520">
        <f t="shared" si="25"/>
        <v>195</v>
      </c>
      <c r="AT42" s="521">
        <f t="shared" si="26"/>
        <v>9.285714286</v>
      </c>
      <c r="AU42" s="449" t="str">
        <f t="shared" si="31"/>
        <v>FCD</v>
      </c>
    </row>
    <row r="43" ht="15.75" customHeight="1">
      <c r="A43" s="326">
        <v>39.0</v>
      </c>
      <c r="B43" s="522" t="s">
        <v>401</v>
      </c>
      <c r="C43" s="452" t="s">
        <v>402</v>
      </c>
      <c r="D43" s="366">
        <v>45.0</v>
      </c>
      <c r="E43" s="360">
        <v>38.0</v>
      </c>
      <c r="F43" s="358">
        <f t="shared" si="1"/>
        <v>83</v>
      </c>
      <c r="G43" s="345" t="str">
        <f t="shared" si="2"/>
        <v>9</v>
      </c>
      <c r="H43" s="523">
        <f t="shared" si="3"/>
        <v>36</v>
      </c>
      <c r="I43" s="455">
        <v>45.0</v>
      </c>
      <c r="J43" s="360">
        <v>27.0</v>
      </c>
      <c r="K43" s="358">
        <f t="shared" si="4"/>
        <v>72</v>
      </c>
      <c r="L43" s="361" t="str">
        <f t="shared" si="28"/>
        <v>8</v>
      </c>
      <c r="M43" s="523">
        <f t="shared" si="6"/>
        <v>32</v>
      </c>
      <c r="N43" s="455">
        <v>43.0</v>
      </c>
      <c r="O43" s="360">
        <v>20.0</v>
      </c>
      <c r="P43" s="358">
        <f t="shared" si="7"/>
        <v>63</v>
      </c>
      <c r="Q43" s="361" t="str">
        <f t="shared" si="29"/>
        <v>7</v>
      </c>
      <c r="R43" s="523">
        <f t="shared" si="9"/>
        <v>28</v>
      </c>
      <c r="S43" s="455">
        <v>40.0</v>
      </c>
      <c r="T43" s="360">
        <v>22.0</v>
      </c>
      <c r="U43" s="358">
        <f t="shared" si="10"/>
        <v>62</v>
      </c>
      <c r="V43" s="361" t="str">
        <f t="shared" si="11"/>
        <v>7</v>
      </c>
      <c r="W43" s="523">
        <f t="shared" si="12"/>
        <v>21</v>
      </c>
      <c r="X43" s="455">
        <v>41.0</v>
      </c>
      <c r="Y43" s="360">
        <v>42.0</v>
      </c>
      <c r="Z43" s="358">
        <f t="shared" si="13"/>
        <v>83</v>
      </c>
      <c r="AA43" s="361" t="str">
        <f t="shared" si="14"/>
        <v>9</v>
      </c>
      <c r="AB43" s="523">
        <f t="shared" si="15"/>
        <v>9</v>
      </c>
      <c r="AC43" s="455">
        <v>48.0</v>
      </c>
      <c r="AD43" s="360">
        <v>22.0</v>
      </c>
      <c r="AE43" s="358">
        <f t="shared" si="16"/>
        <v>70</v>
      </c>
      <c r="AF43" s="361" t="str">
        <f t="shared" si="30"/>
        <v>8</v>
      </c>
      <c r="AG43" s="523">
        <f t="shared" si="18"/>
        <v>24</v>
      </c>
      <c r="AH43" s="455">
        <v>97.0</v>
      </c>
      <c r="AI43" s="360">
        <v>0.0</v>
      </c>
      <c r="AJ43" s="358">
        <f t="shared" si="19"/>
        <v>97</v>
      </c>
      <c r="AK43" s="361" t="str">
        <f t="shared" si="20"/>
        <v>10</v>
      </c>
      <c r="AL43" s="523">
        <f t="shared" si="21"/>
        <v>10</v>
      </c>
      <c r="AM43" s="455">
        <v>48.0</v>
      </c>
      <c r="AN43" s="360">
        <v>44.0</v>
      </c>
      <c r="AO43" s="358">
        <f t="shared" si="22"/>
        <v>92</v>
      </c>
      <c r="AP43" s="361" t="str">
        <f t="shared" si="23"/>
        <v>10</v>
      </c>
      <c r="AQ43" s="371">
        <f t="shared" si="24"/>
        <v>10</v>
      </c>
      <c r="AR43" s="524">
        <v>94.0</v>
      </c>
      <c r="AS43" s="520">
        <f t="shared" si="25"/>
        <v>170</v>
      </c>
      <c r="AT43" s="521">
        <f t="shared" si="26"/>
        <v>8.095238095</v>
      </c>
      <c r="AU43" s="449" t="str">
        <f t="shared" si="31"/>
        <v>FCD</v>
      </c>
    </row>
    <row r="44" ht="15.75" customHeight="1">
      <c r="A44" s="326">
        <v>40.0</v>
      </c>
      <c r="B44" s="522" t="s">
        <v>179</v>
      </c>
      <c r="C44" s="452" t="s">
        <v>180</v>
      </c>
      <c r="D44" s="366">
        <v>44.0</v>
      </c>
      <c r="E44" s="360">
        <v>35.0</v>
      </c>
      <c r="F44" s="358">
        <f t="shared" si="1"/>
        <v>79</v>
      </c>
      <c r="G44" s="345" t="str">
        <f t="shared" si="2"/>
        <v>8</v>
      </c>
      <c r="H44" s="523">
        <f t="shared" si="3"/>
        <v>32</v>
      </c>
      <c r="I44" s="455">
        <v>42.0</v>
      </c>
      <c r="J44" s="360">
        <v>29.0</v>
      </c>
      <c r="K44" s="358">
        <f t="shared" si="4"/>
        <v>71</v>
      </c>
      <c r="L44" s="361" t="str">
        <f t="shared" si="28"/>
        <v>8</v>
      </c>
      <c r="M44" s="523">
        <f t="shared" si="6"/>
        <v>32</v>
      </c>
      <c r="N44" s="455">
        <v>45.0</v>
      </c>
      <c r="O44" s="360">
        <v>22.0</v>
      </c>
      <c r="P44" s="358">
        <f t="shared" si="7"/>
        <v>67</v>
      </c>
      <c r="Q44" s="361" t="str">
        <f t="shared" si="29"/>
        <v>7</v>
      </c>
      <c r="R44" s="523">
        <f t="shared" si="9"/>
        <v>28</v>
      </c>
      <c r="S44" s="455">
        <v>34.0</v>
      </c>
      <c r="T44" s="360">
        <v>29.0</v>
      </c>
      <c r="U44" s="358">
        <f t="shared" si="10"/>
        <v>63</v>
      </c>
      <c r="V44" s="361" t="str">
        <f t="shared" si="11"/>
        <v>7</v>
      </c>
      <c r="W44" s="523">
        <f t="shared" si="12"/>
        <v>21</v>
      </c>
      <c r="X44" s="455">
        <v>45.0</v>
      </c>
      <c r="Y44" s="360">
        <v>45.0</v>
      </c>
      <c r="Z44" s="358">
        <f t="shared" si="13"/>
        <v>90</v>
      </c>
      <c r="AA44" s="361" t="str">
        <f t="shared" si="14"/>
        <v>10</v>
      </c>
      <c r="AB44" s="523">
        <f t="shared" si="15"/>
        <v>10</v>
      </c>
      <c r="AC44" s="455">
        <v>48.0</v>
      </c>
      <c r="AD44" s="360">
        <v>21.0</v>
      </c>
      <c r="AE44" s="358">
        <f t="shared" si="16"/>
        <v>69</v>
      </c>
      <c r="AF44" s="361" t="str">
        <f t="shared" si="30"/>
        <v>7</v>
      </c>
      <c r="AG44" s="523">
        <f t="shared" si="18"/>
        <v>21</v>
      </c>
      <c r="AH44" s="455">
        <v>83.0</v>
      </c>
      <c r="AI44" s="360">
        <v>0.0</v>
      </c>
      <c r="AJ44" s="358">
        <f t="shared" si="19"/>
        <v>83</v>
      </c>
      <c r="AK44" s="361" t="str">
        <f t="shared" si="20"/>
        <v>9</v>
      </c>
      <c r="AL44" s="523">
        <f t="shared" si="21"/>
        <v>9</v>
      </c>
      <c r="AM44" s="455">
        <v>33.0</v>
      </c>
      <c r="AN44" s="360">
        <v>46.0</v>
      </c>
      <c r="AO44" s="358">
        <f t="shared" si="22"/>
        <v>79</v>
      </c>
      <c r="AP44" s="361" t="str">
        <f t="shared" si="23"/>
        <v>8</v>
      </c>
      <c r="AQ44" s="371">
        <f t="shared" si="24"/>
        <v>8</v>
      </c>
      <c r="AR44" s="524">
        <v>90.0</v>
      </c>
      <c r="AS44" s="520">
        <f t="shared" si="25"/>
        <v>161</v>
      </c>
      <c r="AT44" s="521">
        <f t="shared" si="26"/>
        <v>7.666666667</v>
      </c>
      <c r="AU44" s="449" t="str">
        <f t="shared" si="31"/>
        <v>FCD</v>
      </c>
    </row>
    <row r="45" ht="15.75" customHeight="1">
      <c r="A45" s="326">
        <v>41.0</v>
      </c>
      <c r="B45" s="522" t="s">
        <v>403</v>
      </c>
      <c r="C45" s="452" t="s">
        <v>404</v>
      </c>
      <c r="D45" s="366">
        <v>38.0</v>
      </c>
      <c r="E45" s="360">
        <v>18.0</v>
      </c>
      <c r="F45" s="358">
        <f t="shared" si="1"/>
        <v>56</v>
      </c>
      <c r="G45" s="345" t="str">
        <f t="shared" si="2"/>
        <v>6</v>
      </c>
      <c r="H45" s="523">
        <f t="shared" si="3"/>
        <v>24</v>
      </c>
      <c r="I45" s="455">
        <v>43.0</v>
      </c>
      <c r="J45" s="360">
        <v>18.0</v>
      </c>
      <c r="K45" s="358">
        <f t="shared" si="4"/>
        <v>61</v>
      </c>
      <c r="L45" s="361" t="str">
        <f t="shared" si="28"/>
        <v>7</v>
      </c>
      <c r="M45" s="523">
        <f t="shared" si="6"/>
        <v>28</v>
      </c>
      <c r="N45" s="455">
        <v>43.0</v>
      </c>
      <c r="O45" s="360">
        <v>18.0</v>
      </c>
      <c r="P45" s="358">
        <f t="shared" si="7"/>
        <v>61</v>
      </c>
      <c r="Q45" s="361" t="str">
        <f t="shared" si="29"/>
        <v>7</v>
      </c>
      <c r="R45" s="523">
        <f t="shared" si="9"/>
        <v>28</v>
      </c>
      <c r="S45" s="455">
        <v>45.0</v>
      </c>
      <c r="T45" s="360">
        <v>18.0</v>
      </c>
      <c r="U45" s="358">
        <f t="shared" si="10"/>
        <v>63</v>
      </c>
      <c r="V45" s="361" t="str">
        <f t="shared" si="11"/>
        <v>7</v>
      </c>
      <c r="W45" s="523">
        <f t="shared" si="12"/>
        <v>21</v>
      </c>
      <c r="X45" s="455">
        <v>46.0</v>
      </c>
      <c r="Y45" s="360">
        <v>30.0</v>
      </c>
      <c r="Z45" s="358">
        <f t="shared" si="13"/>
        <v>76</v>
      </c>
      <c r="AA45" s="361" t="str">
        <f t="shared" si="14"/>
        <v>8</v>
      </c>
      <c r="AB45" s="523">
        <f t="shared" si="15"/>
        <v>8</v>
      </c>
      <c r="AC45" s="455">
        <v>48.0</v>
      </c>
      <c r="AD45" s="360">
        <v>19.0</v>
      </c>
      <c r="AE45" s="358">
        <f t="shared" si="16"/>
        <v>67</v>
      </c>
      <c r="AF45" s="361" t="str">
        <f t="shared" si="30"/>
        <v>7</v>
      </c>
      <c r="AG45" s="523">
        <f t="shared" si="18"/>
        <v>21</v>
      </c>
      <c r="AH45" s="455">
        <v>88.0</v>
      </c>
      <c r="AI45" s="360">
        <v>0.0</v>
      </c>
      <c r="AJ45" s="358">
        <f t="shared" si="19"/>
        <v>88</v>
      </c>
      <c r="AK45" s="361" t="str">
        <f t="shared" si="20"/>
        <v>9</v>
      </c>
      <c r="AL45" s="523">
        <f t="shared" si="21"/>
        <v>9</v>
      </c>
      <c r="AM45" s="455">
        <v>37.0</v>
      </c>
      <c r="AN45" s="360">
        <v>45.0</v>
      </c>
      <c r="AO45" s="358">
        <f t="shared" si="22"/>
        <v>82</v>
      </c>
      <c r="AP45" s="361" t="str">
        <f t="shared" si="23"/>
        <v>9</v>
      </c>
      <c r="AQ45" s="371">
        <f t="shared" si="24"/>
        <v>9</v>
      </c>
      <c r="AR45" s="524">
        <v>88.0</v>
      </c>
      <c r="AS45" s="520">
        <f t="shared" si="25"/>
        <v>148</v>
      </c>
      <c r="AT45" s="521">
        <f t="shared" si="26"/>
        <v>7.047619048</v>
      </c>
      <c r="AU45" s="449" t="str">
        <f t="shared" si="31"/>
        <v>FCD</v>
      </c>
    </row>
    <row r="46" ht="15.75" customHeight="1">
      <c r="A46" s="326">
        <v>42.0</v>
      </c>
      <c r="B46" s="522" t="s">
        <v>181</v>
      </c>
      <c r="C46" s="452" t="s">
        <v>182</v>
      </c>
      <c r="D46" s="366">
        <v>48.0</v>
      </c>
      <c r="E46" s="360">
        <v>46.0</v>
      </c>
      <c r="F46" s="358">
        <f t="shared" si="1"/>
        <v>94</v>
      </c>
      <c r="G46" s="345" t="str">
        <f t="shared" si="2"/>
        <v>10</v>
      </c>
      <c r="H46" s="523">
        <f t="shared" si="3"/>
        <v>40</v>
      </c>
      <c r="I46" s="455">
        <v>47.0</v>
      </c>
      <c r="J46" s="360">
        <v>34.0</v>
      </c>
      <c r="K46" s="358">
        <f t="shared" si="4"/>
        <v>81</v>
      </c>
      <c r="L46" s="361" t="str">
        <f t="shared" si="28"/>
        <v>9</v>
      </c>
      <c r="M46" s="523">
        <f t="shared" si="6"/>
        <v>36</v>
      </c>
      <c r="N46" s="455">
        <v>47.0</v>
      </c>
      <c r="O46" s="360">
        <v>27.0</v>
      </c>
      <c r="P46" s="358">
        <f t="shared" si="7"/>
        <v>74</v>
      </c>
      <c r="Q46" s="361" t="str">
        <f t="shared" si="29"/>
        <v>8</v>
      </c>
      <c r="R46" s="523">
        <f t="shared" si="9"/>
        <v>32</v>
      </c>
      <c r="S46" s="455">
        <v>42.0</v>
      </c>
      <c r="T46" s="360">
        <v>37.0</v>
      </c>
      <c r="U46" s="358">
        <f t="shared" si="10"/>
        <v>79</v>
      </c>
      <c r="V46" s="361" t="str">
        <f t="shared" si="11"/>
        <v>8</v>
      </c>
      <c r="W46" s="523">
        <f t="shared" si="12"/>
        <v>24</v>
      </c>
      <c r="X46" s="455">
        <v>46.0</v>
      </c>
      <c r="Y46" s="360">
        <v>46.0</v>
      </c>
      <c r="Z46" s="358">
        <f t="shared" si="13"/>
        <v>92</v>
      </c>
      <c r="AA46" s="361" t="str">
        <f t="shared" si="14"/>
        <v>10</v>
      </c>
      <c r="AB46" s="523">
        <f t="shared" si="15"/>
        <v>10</v>
      </c>
      <c r="AC46" s="455">
        <v>50.0</v>
      </c>
      <c r="AD46" s="360">
        <v>25.0</v>
      </c>
      <c r="AE46" s="358">
        <f t="shared" si="16"/>
        <v>75</v>
      </c>
      <c r="AF46" s="361" t="str">
        <f t="shared" si="30"/>
        <v>8</v>
      </c>
      <c r="AG46" s="523">
        <f t="shared" si="18"/>
        <v>24</v>
      </c>
      <c r="AH46" s="455">
        <v>95.0</v>
      </c>
      <c r="AI46" s="360">
        <v>0.0</v>
      </c>
      <c r="AJ46" s="358">
        <f t="shared" si="19"/>
        <v>95</v>
      </c>
      <c r="AK46" s="361" t="str">
        <f t="shared" si="20"/>
        <v>10</v>
      </c>
      <c r="AL46" s="523">
        <f t="shared" si="21"/>
        <v>10</v>
      </c>
      <c r="AM46" s="455">
        <v>41.0</v>
      </c>
      <c r="AN46" s="360">
        <v>46.0</v>
      </c>
      <c r="AO46" s="358">
        <f t="shared" si="22"/>
        <v>87</v>
      </c>
      <c r="AP46" s="361" t="str">
        <f t="shared" si="23"/>
        <v>9</v>
      </c>
      <c r="AQ46" s="371">
        <f t="shared" si="24"/>
        <v>9</v>
      </c>
      <c r="AR46" s="524">
        <v>94.0</v>
      </c>
      <c r="AS46" s="520">
        <f t="shared" si="25"/>
        <v>185</v>
      </c>
      <c r="AT46" s="521">
        <f t="shared" si="26"/>
        <v>8.80952381</v>
      </c>
      <c r="AU46" s="449" t="str">
        <f t="shared" si="31"/>
        <v>FCD</v>
      </c>
    </row>
    <row r="47" ht="15.75" customHeight="1">
      <c r="A47" s="326">
        <v>43.0</v>
      </c>
      <c r="B47" s="522" t="s">
        <v>405</v>
      </c>
      <c r="C47" s="452" t="s">
        <v>406</v>
      </c>
      <c r="D47" s="366">
        <v>38.0</v>
      </c>
      <c r="E47" s="360">
        <v>37.0</v>
      </c>
      <c r="F47" s="358">
        <f t="shared" si="1"/>
        <v>75</v>
      </c>
      <c r="G47" s="345" t="str">
        <f t="shared" si="2"/>
        <v>8</v>
      </c>
      <c r="H47" s="523">
        <f t="shared" si="3"/>
        <v>32</v>
      </c>
      <c r="I47" s="455">
        <v>41.0</v>
      </c>
      <c r="J47" s="360">
        <v>18.0</v>
      </c>
      <c r="K47" s="358">
        <f t="shared" si="4"/>
        <v>59</v>
      </c>
      <c r="L47" s="361" t="str">
        <f t="shared" si="28"/>
        <v>6</v>
      </c>
      <c r="M47" s="523">
        <f t="shared" si="6"/>
        <v>24</v>
      </c>
      <c r="N47" s="455">
        <v>45.0</v>
      </c>
      <c r="O47" s="360">
        <v>20.0</v>
      </c>
      <c r="P47" s="358">
        <f t="shared" si="7"/>
        <v>65</v>
      </c>
      <c r="Q47" s="361" t="str">
        <f t="shared" si="29"/>
        <v>7</v>
      </c>
      <c r="R47" s="523">
        <f t="shared" si="9"/>
        <v>28</v>
      </c>
      <c r="S47" s="455">
        <v>37.0</v>
      </c>
      <c r="T47" s="360">
        <v>27.0</v>
      </c>
      <c r="U47" s="358">
        <f t="shared" si="10"/>
        <v>64</v>
      </c>
      <c r="V47" s="361" t="str">
        <f t="shared" si="11"/>
        <v>7</v>
      </c>
      <c r="W47" s="523">
        <f t="shared" si="12"/>
        <v>21</v>
      </c>
      <c r="X47" s="455">
        <v>48.0</v>
      </c>
      <c r="Y47" s="360">
        <v>33.0</v>
      </c>
      <c r="Z47" s="358">
        <f t="shared" si="13"/>
        <v>81</v>
      </c>
      <c r="AA47" s="361" t="str">
        <f t="shared" si="14"/>
        <v>9</v>
      </c>
      <c r="AB47" s="523">
        <f t="shared" si="15"/>
        <v>9</v>
      </c>
      <c r="AC47" s="455">
        <v>50.0</v>
      </c>
      <c r="AD47" s="360">
        <v>22.0</v>
      </c>
      <c r="AE47" s="358">
        <f t="shared" si="16"/>
        <v>72</v>
      </c>
      <c r="AF47" s="361" t="str">
        <f t="shared" si="30"/>
        <v>8</v>
      </c>
      <c r="AG47" s="523">
        <f t="shared" si="18"/>
        <v>24</v>
      </c>
      <c r="AH47" s="455">
        <v>93.0</v>
      </c>
      <c r="AI47" s="360">
        <v>0.0</v>
      </c>
      <c r="AJ47" s="358">
        <f t="shared" si="19"/>
        <v>93</v>
      </c>
      <c r="AK47" s="361" t="str">
        <f t="shared" si="20"/>
        <v>10</v>
      </c>
      <c r="AL47" s="523">
        <f t="shared" si="21"/>
        <v>10</v>
      </c>
      <c r="AM47" s="455">
        <v>47.0</v>
      </c>
      <c r="AN47" s="360">
        <v>49.0</v>
      </c>
      <c r="AO47" s="358">
        <f t="shared" si="22"/>
        <v>96</v>
      </c>
      <c r="AP47" s="361" t="str">
        <f t="shared" si="23"/>
        <v>10</v>
      </c>
      <c r="AQ47" s="371">
        <f t="shared" si="24"/>
        <v>10</v>
      </c>
      <c r="AR47" s="524">
        <v>92.0</v>
      </c>
      <c r="AS47" s="520">
        <f t="shared" si="25"/>
        <v>158</v>
      </c>
      <c r="AT47" s="521">
        <f t="shared" si="26"/>
        <v>7.523809524</v>
      </c>
      <c r="AU47" s="449" t="str">
        <f t="shared" si="31"/>
        <v>FCD</v>
      </c>
    </row>
    <row r="48" ht="15.75" customHeight="1">
      <c r="A48" s="326">
        <v>44.0</v>
      </c>
      <c r="B48" s="522" t="s">
        <v>407</v>
      </c>
      <c r="C48" s="452" t="s">
        <v>408</v>
      </c>
      <c r="D48" s="366">
        <v>50.0</v>
      </c>
      <c r="E48" s="360">
        <v>42.0</v>
      </c>
      <c r="F48" s="358">
        <f t="shared" si="1"/>
        <v>92</v>
      </c>
      <c r="G48" s="345" t="str">
        <f t="shared" si="2"/>
        <v>10</v>
      </c>
      <c r="H48" s="523">
        <f t="shared" si="3"/>
        <v>40</v>
      </c>
      <c r="I48" s="455">
        <v>48.0</v>
      </c>
      <c r="J48" s="360">
        <v>25.0</v>
      </c>
      <c r="K48" s="358">
        <f t="shared" si="4"/>
        <v>73</v>
      </c>
      <c r="L48" s="361" t="str">
        <f t="shared" si="28"/>
        <v>8</v>
      </c>
      <c r="M48" s="523">
        <f t="shared" si="6"/>
        <v>32</v>
      </c>
      <c r="N48" s="455">
        <v>45.0</v>
      </c>
      <c r="O48" s="360">
        <v>23.0</v>
      </c>
      <c r="P48" s="358">
        <f t="shared" si="7"/>
        <v>68</v>
      </c>
      <c r="Q48" s="361" t="str">
        <f t="shared" si="29"/>
        <v>7</v>
      </c>
      <c r="R48" s="523">
        <f t="shared" si="9"/>
        <v>28</v>
      </c>
      <c r="S48" s="455">
        <v>46.0</v>
      </c>
      <c r="T48" s="360">
        <v>23.0</v>
      </c>
      <c r="U48" s="358">
        <f t="shared" si="10"/>
        <v>69</v>
      </c>
      <c r="V48" s="361" t="str">
        <f t="shared" si="11"/>
        <v>7</v>
      </c>
      <c r="W48" s="523">
        <f t="shared" si="12"/>
        <v>21</v>
      </c>
      <c r="X48" s="455">
        <v>48.0</v>
      </c>
      <c r="Y48" s="360">
        <v>45.0</v>
      </c>
      <c r="Z48" s="358">
        <f t="shared" si="13"/>
        <v>93</v>
      </c>
      <c r="AA48" s="361" t="str">
        <f t="shared" si="14"/>
        <v>10</v>
      </c>
      <c r="AB48" s="523">
        <f t="shared" si="15"/>
        <v>10</v>
      </c>
      <c r="AC48" s="455">
        <v>48.0</v>
      </c>
      <c r="AD48" s="360">
        <v>20.0</v>
      </c>
      <c r="AE48" s="358">
        <f t="shared" si="16"/>
        <v>68</v>
      </c>
      <c r="AF48" s="361" t="str">
        <f t="shared" si="30"/>
        <v>7</v>
      </c>
      <c r="AG48" s="523">
        <f t="shared" si="18"/>
        <v>21</v>
      </c>
      <c r="AH48" s="455">
        <v>94.0</v>
      </c>
      <c r="AI48" s="360">
        <v>0.0</v>
      </c>
      <c r="AJ48" s="358">
        <f t="shared" si="19"/>
        <v>94</v>
      </c>
      <c r="AK48" s="361" t="str">
        <f t="shared" si="20"/>
        <v>10</v>
      </c>
      <c r="AL48" s="523">
        <f t="shared" si="21"/>
        <v>10</v>
      </c>
      <c r="AM48" s="455">
        <v>49.0</v>
      </c>
      <c r="AN48" s="360">
        <v>48.0</v>
      </c>
      <c r="AO48" s="358">
        <f t="shared" si="22"/>
        <v>97</v>
      </c>
      <c r="AP48" s="361" t="str">
        <f t="shared" si="23"/>
        <v>10</v>
      </c>
      <c r="AQ48" s="371">
        <f t="shared" si="24"/>
        <v>10</v>
      </c>
      <c r="AR48" s="524">
        <v>92.0</v>
      </c>
      <c r="AS48" s="520">
        <f t="shared" si="25"/>
        <v>172</v>
      </c>
      <c r="AT48" s="521">
        <f t="shared" si="26"/>
        <v>8.19047619</v>
      </c>
      <c r="AU48" s="449" t="str">
        <f t="shared" si="31"/>
        <v>FCD</v>
      </c>
    </row>
    <row r="49" ht="15.75" customHeight="1">
      <c r="A49" s="326">
        <v>45.0</v>
      </c>
      <c r="B49" s="522" t="s">
        <v>409</v>
      </c>
      <c r="C49" s="452" t="s">
        <v>410</v>
      </c>
      <c r="D49" s="366">
        <v>40.0</v>
      </c>
      <c r="E49" s="360">
        <v>35.0</v>
      </c>
      <c r="F49" s="358">
        <f t="shared" si="1"/>
        <v>75</v>
      </c>
      <c r="G49" s="345" t="str">
        <f t="shared" si="2"/>
        <v>8</v>
      </c>
      <c r="H49" s="523">
        <f t="shared" si="3"/>
        <v>32</v>
      </c>
      <c r="I49" s="455">
        <v>45.0</v>
      </c>
      <c r="J49" s="360">
        <v>28.0</v>
      </c>
      <c r="K49" s="358">
        <f t="shared" si="4"/>
        <v>73</v>
      </c>
      <c r="L49" s="361" t="str">
        <f t="shared" si="28"/>
        <v>8</v>
      </c>
      <c r="M49" s="523">
        <f t="shared" si="6"/>
        <v>32</v>
      </c>
      <c r="N49" s="455">
        <v>46.0</v>
      </c>
      <c r="O49" s="360">
        <v>25.0</v>
      </c>
      <c r="P49" s="358">
        <f t="shared" si="7"/>
        <v>71</v>
      </c>
      <c r="Q49" s="361" t="str">
        <f t="shared" si="29"/>
        <v>8</v>
      </c>
      <c r="R49" s="523">
        <f t="shared" si="9"/>
        <v>32</v>
      </c>
      <c r="S49" s="455">
        <v>43.0</v>
      </c>
      <c r="T49" s="360">
        <v>40.0</v>
      </c>
      <c r="U49" s="358">
        <f t="shared" si="10"/>
        <v>83</v>
      </c>
      <c r="V49" s="361" t="str">
        <f t="shared" si="11"/>
        <v>9</v>
      </c>
      <c r="W49" s="523">
        <f t="shared" si="12"/>
        <v>27</v>
      </c>
      <c r="X49" s="455">
        <v>41.0</v>
      </c>
      <c r="Y49" s="360">
        <v>35.0</v>
      </c>
      <c r="Z49" s="358">
        <f t="shared" si="13"/>
        <v>76</v>
      </c>
      <c r="AA49" s="361" t="str">
        <f t="shared" si="14"/>
        <v>8</v>
      </c>
      <c r="AB49" s="523">
        <f t="shared" si="15"/>
        <v>8</v>
      </c>
      <c r="AC49" s="455">
        <v>49.0</v>
      </c>
      <c r="AD49" s="360">
        <v>28.0</v>
      </c>
      <c r="AE49" s="358">
        <f t="shared" si="16"/>
        <v>77</v>
      </c>
      <c r="AF49" s="361" t="str">
        <f t="shared" si="30"/>
        <v>8</v>
      </c>
      <c r="AG49" s="523">
        <f t="shared" si="18"/>
        <v>24</v>
      </c>
      <c r="AH49" s="455">
        <v>98.0</v>
      </c>
      <c r="AI49" s="360">
        <v>0.0</v>
      </c>
      <c r="AJ49" s="358">
        <f t="shared" si="19"/>
        <v>98</v>
      </c>
      <c r="AK49" s="361" t="str">
        <f t="shared" si="20"/>
        <v>10</v>
      </c>
      <c r="AL49" s="523">
        <f t="shared" si="21"/>
        <v>10</v>
      </c>
      <c r="AM49" s="455">
        <v>49.0</v>
      </c>
      <c r="AN49" s="360">
        <v>49.0</v>
      </c>
      <c r="AO49" s="358">
        <f t="shared" si="22"/>
        <v>98</v>
      </c>
      <c r="AP49" s="361" t="str">
        <f t="shared" si="23"/>
        <v>10</v>
      </c>
      <c r="AQ49" s="371">
        <f t="shared" si="24"/>
        <v>10</v>
      </c>
      <c r="AR49" s="524">
        <v>96.0</v>
      </c>
      <c r="AS49" s="520">
        <f t="shared" si="25"/>
        <v>175</v>
      </c>
      <c r="AT49" s="521">
        <f t="shared" si="26"/>
        <v>8.333333333</v>
      </c>
      <c r="AU49" s="449" t="str">
        <f t="shared" si="31"/>
        <v>FCD</v>
      </c>
    </row>
    <row r="50" ht="15.75" customHeight="1">
      <c r="A50" s="326">
        <v>46.0</v>
      </c>
      <c r="B50" s="522" t="s">
        <v>411</v>
      </c>
      <c r="C50" s="452" t="s">
        <v>412</v>
      </c>
      <c r="D50" s="366">
        <v>44.0</v>
      </c>
      <c r="E50" s="360">
        <v>37.0</v>
      </c>
      <c r="F50" s="358">
        <f t="shared" si="1"/>
        <v>81</v>
      </c>
      <c r="G50" s="345" t="str">
        <f t="shared" si="2"/>
        <v>9</v>
      </c>
      <c r="H50" s="523">
        <f t="shared" si="3"/>
        <v>36</v>
      </c>
      <c r="I50" s="455">
        <v>48.0</v>
      </c>
      <c r="J50" s="360">
        <v>28.0</v>
      </c>
      <c r="K50" s="358">
        <f t="shared" si="4"/>
        <v>76</v>
      </c>
      <c r="L50" s="361" t="str">
        <f t="shared" si="28"/>
        <v>8</v>
      </c>
      <c r="M50" s="523">
        <f t="shared" si="6"/>
        <v>32</v>
      </c>
      <c r="N50" s="455">
        <v>43.0</v>
      </c>
      <c r="O50" s="360">
        <v>21.0</v>
      </c>
      <c r="P50" s="358">
        <f t="shared" si="7"/>
        <v>64</v>
      </c>
      <c r="Q50" s="361" t="str">
        <f t="shared" si="29"/>
        <v>7</v>
      </c>
      <c r="R50" s="523">
        <f t="shared" si="9"/>
        <v>28</v>
      </c>
      <c r="S50" s="455">
        <v>42.0</v>
      </c>
      <c r="T50" s="360">
        <v>26.0</v>
      </c>
      <c r="U50" s="358">
        <f t="shared" si="10"/>
        <v>68</v>
      </c>
      <c r="V50" s="361" t="str">
        <f t="shared" si="11"/>
        <v>7</v>
      </c>
      <c r="W50" s="523">
        <f t="shared" si="12"/>
        <v>21</v>
      </c>
      <c r="X50" s="455">
        <v>43.0</v>
      </c>
      <c r="Y50" s="360">
        <v>38.0</v>
      </c>
      <c r="Z50" s="358">
        <f t="shared" si="13"/>
        <v>81</v>
      </c>
      <c r="AA50" s="361" t="str">
        <f t="shared" si="14"/>
        <v>9</v>
      </c>
      <c r="AB50" s="523">
        <f t="shared" si="15"/>
        <v>9</v>
      </c>
      <c r="AC50" s="455">
        <v>45.0</v>
      </c>
      <c r="AD50" s="360">
        <v>43.0</v>
      </c>
      <c r="AE50" s="358">
        <f t="shared" si="16"/>
        <v>88</v>
      </c>
      <c r="AF50" s="361" t="str">
        <f t="shared" si="30"/>
        <v>9</v>
      </c>
      <c r="AG50" s="523">
        <f t="shared" si="18"/>
        <v>27</v>
      </c>
      <c r="AH50" s="455">
        <v>94.0</v>
      </c>
      <c r="AI50" s="360">
        <v>0.0</v>
      </c>
      <c r="AJ50" s="358">
        <f t="shared" si="19"/>
        <v>94</v>
      </c>
      <c r="AK50" s="361" t="str">
        <f t="shared" si="20"/>
        <v>10</v>
      </c>
      <c r="AL50" s="523">
        <f t="shared" si="21"/>
        <v>10</v>
      </c>
      <c r="AM50" s="455">
        <v>49.0</v>
      </c>
      <c r="AN50" s="360">
        <v>48.0</v>
      </c>
      <c r="AO50" s="358">
        <f t="shared" si="22"/>
        <v>97</v>
      </c>
      <c r="AP50" s="361" t="str">
        <f t="shared" si="23"/>
        <v>10</v>
      </c>
      <c r="AQ50" s="371">
        <f t="shared" si="24"/>
        <v>10</v>
      </c>
      <c r="AR50" s="524">
        <v>96.0</v>
      </c>
      <c r="AS50" s="520">
        <f t="shared" si="25"/>
        <v>173</v>
      </c>
      <c r="AT50" s="521">
        <f t="shared" si="26"/>
        <v>8.238095238</v>
      </c>
      <c r="AU50" s="449" t="str">
        <f t="shared" si="31"/>
        <v>FCD</v>
      </c>
    </row>
    <row r="51" ht="15.75" customHeight="1">
      <c r="A51" s="326">
        <v>47.0</v>
      </c>
      <c r="B51" s="522" t="s">
        <v>183</v>
      </c>
      <c r="C51" s="452" t="s">
        <v>184</v>
      </c>
      <c r="D51" s="366">
        <v>46.0</v>
      </c>
      <c r="E51" s="360">
        <v>32.0</v>
      </c>
      <c r="F51" s="358">
        <f t="shared" si="1"/>
        <v>78</v>
      </c>
      <c r="G51" s="345" t="str">
        <f t="shared" si="2"/>
        <v>8</v>
      </c>
      <c r="H51" s="523">
        <f t="shared" si="3"/>
        <v>32</v>
      </c>
      <c r="I51" s="455">
        <v>48.0</v>
      </c>
      <c r="J51" s="378">
        <v>24.0</v>
      </c>
      <c r="K51" s="358">
        <f t="shared" si="4"/>
        <v>72</v>
      </c>
      <c r="L51" s="345" t="str">
        <f t="shared" si="28"/>
        <v>8</v>
      </c>
      <c r="M51" s="523">
        <f t="shared" si="6"/>
        <v>32</v>
      </c>
      <c r="N51" s="455">
        <v>45.0</v>
      </c>
      <c r="O51" s="378">
        <v>25.0</v>
      </c>
      <c r="P51" s="358">
        <f t="shared" si="7"/>
        <v>70</v>
      </c>
      <c r="Q51" s="345" t="str">
        <f t="shared" si="29"/>
        <v>8</v>
      </c>
      <c r="R51" s="523">
        <f t="shared" si="9"/>
        <v>32</v>
      </c>
      <c r="S51" s="455">
        <v>44.0</v>
      </c>
      <c r="T51" s="360">
        <v>25.0</v>
      </c>
      <c r="U51" s="358">
        <f t="shared" si="10"/>
        <v>69</v>
      </c>
      <c r="V51" s="361" t="str">
        <f t="shared" si="11"/>
        <v>7</v>
      </c>
      <c r="W51" s="523">
        <f t="shared" si="12"/>
        <v>21</v>
      </c>
      <c r="X51" s="455">
        <v>47.0</v>
      </c>
      <c r="Y51" s="360">
        <v>34.0</v>
      </c>
      <c r="Z51" s="358">
        <f t="shared" si="13"/>
        <v>81</v>
      </c>
      <c r="AA51" s="361" t="str">
        <f t="shared" si="14"/>
        <v>9</v>
      </c>
      <c r="AB51" s="523">
        <f t="shared" si="15"/>
        <v>9</v>
      </c>
      <c r="AC51" s="455">
        <v>49.0</v>
      </c>
      <c r="AD51" s="360">
        <v>28.0</v>
      </c>
      <c r="AE51" s="358">
        <f t="shared" si="16"/>
        <v>77</v>
      </c>
      <c r="AF51" s="361" t="str">
        <f t="shared" si="30"/>
        <v>8</v>
      </c>
      <c r="AG51" s="523">
        <f t="shared" si="18"/>
        <v>24</v>
      </c>
      <c r="AH51" s="455">
        <v>87.0</v>
      </c>
      <c r="AI51" s="360">
        <v>0.0</v>
      </c>
      <c r="AJ51" s="358">
        <f t="shared" si="19"/>
        <v>87</v>
      </c>
      <c r="AK51" s="361" t="str">
        <f t="shared" si="20"/>
        <v>9</v>
      </c>
      <c r="AL51" s="523">
        <f t="shared" si="21"/>
        <v>9</v>
      </c>
      <c r="AM51" s="455">
        <v>46.0</v>
      </c>
      <c r="AN51" s="360">
        <v>48.0</v>
      </c>
      <c r="AO51" s="358">
        <f t="shared" si="22"/>
        <v>94</v>
      </c>
      <c r="AP51" s="361" t="str">
        <f t="shared" si="23"/>
        <v>10</v>
      </c>
      <c r="AQ51" s="371">
        <f t="shared" si="24"/>
        <v>10</v>
      </c>
      <c r="AR51" s="524">
        <v>90.0</v>
      </c>
      <c r="AS51" s="520">
        <f t="shared" si="25"/>
        <v>169</v>
      </c>
      <c r="AT51" s="521">
        <f t="shared" si="26"/>
        <v>8.047619048</v>
      </c>
      <c r="AU51" s="449" t="str">
        <f t="shared" si="31"/>
        <v>FCD</v>
      </c>
    </row>
    <row r="52" ht="15.75" customHeight="1">
      <c r="A52" s="326">
        <v>48.0</v>
      </c>
      <c r="B52" s="522" t="s">
        <v>185</v>
      </c>
      <c r="C52" s="452" t="s">
        <v>186</v>
      </c>
      <c r="D52" s="366">
        <v>47.0</v>
      </c>
      <c r="E52" s="360">
        <v>42.0</v>
      </c>
      <c r="F52" s="358">
        <f t="shared" si="1"/>
        <v>89</v>
      </c>
      <c r="G52" s="345" t="str">
        <f t="shared" si="2"/>
        <v>9</v>
      </c>
      <c r="H52" s="523">
        <f t="shared" si="3"/>
        <v>36</v>
      </c>
      <c r="I52" s="455">
        <v>48.0</v>
      </c>
      <c r="J52" s="360">
        <v>25.0</v>
      </c>
      <c r="K52" s="358">
        <f t="shared" si="4"/>
        <v>73</v>
      </c>
      <c r="L52" s="361" t="str">
        <f t="shared" si="28"/>
        <v>8</v>
      </c>
      <c r="M52" s="523">
        <f t="shared" si="6"/>
        <v>32</v>
      </c>
      <c r="N52" s="455">
        <v>43.0</v>
      </c>
      <c r="O52" s="360">
        <v>36.0</v>
      </c>
      <c r="P52" s="358">
        <f t="shared" si="7"/>
        <v>79</v>
      </c>
      <c r="Q52" s="361" t="str">
        <f t="shared" si="29"/>
        <v>8</v>
      </c>
      <c r="R52" s="523">
        <f t="shared" si="9"/>
        <v>32</v>
      </c>
      <c r="S52" s="455">
        <v>45.0</v>
      </c>
      <c r="T52" s="360">
        <v>25.0</v>
      </c>
      <c r="U52" s="358">
        <f t="shared" si="10"/>
        <v>70</v>
      </c>
      <c r="V52" s="361" t="str">
        <f t="shared" si="11"/>
        <v>8</v>
      </c>
      <c r="W52" s="523">
        <f t="shared" si="12"/>
        <v>24</v>
      </c>
      <c r="X52" s="455">
        <v>47.0</v>
      </c>
      <c r="Y52" s="360">
        <v>39.0</v>
      </c>
      <c r="Z52" s="358">
        <f t="shared" si="13"/>
        <v>86</v>
      </c>
      <c r="AA52" s="361" t="str">
        <f t="shared" si="14"/>
        <v>9</v>
      </c>
      <c r="AB52" s="523">
        <f t="shared" si="15"/>
        <v>9</v>
      </c>
      <c r="AC52" s="455">
        <v>50.0</v>
      </c>
      <c r="AD52" s="360">
        <v>28.0</v>
      </c>
      <c r="AE52" s="358">
        <f t="shared" si="16"/>
        <v>78</v>
      </c>
      <c r="AF52" s="361" t="str">
        <f t="shared" si="30"/>
        <v>8</v>
      </c>
      <c r="AG52" s="523">
        <f t="shared" si="18"/>
        <v>24</v>
      </c>
      <c r="AH52" s="455">
        <v>89.0</v>
      </c>
      <c r="AI52" s="360">
        <v>0.0</v>
      </c>
      <c r="AJ52" s="358">
        <f t="shared" si="19"/>
        <v>89</v>
      </c>
      <c r="AK52" s="361" t="str">
        <f t="shared" si="20"/>
        <v>9</v>
      </c>
      <c r="AL52" s="523">
        <f t="shared" si="21"/>
        <v>9</v>
      </c>
      <c r="AM52" s="455">
        <v>41.0</v>
      </c>
      <c r="AN52" s="360">
        <v>48.0</v>
      </c>
      <c r="AO52" s="358">
        <f t="shared" si="22"/>
        <v>89</v>
      </c>
      <c r="AP52" s="361" t="str">
        <f t="shared" si="23"/>
        <v>9</v>
      </c>
      <c r="AQ52" s="371">
        <f t="shared" si="24"/>
        <v>9</v>
      </c>
      <c r="AR52" s="524">
        <v>92.0</v>
      </c>
      <c r="AS52" s="520">
        <f t="shared" si="25"/>
        <v>175</v>
      </c>
      <c r="AT52" s="521">
        <f t="shared" si="26"/>
        <v>8.333333333</v>
      </c>
      <c r="AU52" s="449" t="str">
        <f t="shared" si="31"/>
        <v>FCD</v>
      </c>
    </row>
    <row r="53" ht="15.75" customHeight="1">
      <c r="A53" s="326">
        <v>49.0</v>
      </c>
      <c r="B53" s="522" t="s">
        <v>413</v>
      </c>
      <c r="C53" s="452" t="s">
        <v>414</v>
      </c>
      <c r="D53" s="366">
        <v>33.0</v>
      </c>
      <c r="E53" s="360">
        <v>39.0</v>
      </c>
      <c r="F53" s="358">
        <f t="shared" si="1"/>
        <v>72</v>
      </c>
      <c r="G53" s="345" t="str">
        <f t="shared" si="2"/>
        <v>8</v>
      </c>
      <c r="H53" s="523">
        <f t="shared" si="3"/>
        <v>32</v>
      </c>
      <c r="I53" s="455">
        <v>49.0</v>
      </c>
      <c r="J53" s="360">
        <v>18.0</v>
      </c>
      <c r="K53" s="358">
        <f t="shared" si="4"/>
        <v>67</v>
      </c>
      <c r="L53" s="361" t="str">
        <f t="shared" si="28"/>
        <v>7</v>
      </c>
      <c r="M53" s="523">
        <f t="shared" si="6"/>
        <v>28</v>
      </c>
      <c r="N53" s="455">
        <v>43.0</v>
      </c>
      <c r="O53" s="360">
        <v>18.0</v>
      </c>
      <c r="P53" s="358">
        <f t="shared" si="7"/>
        <v>61</v>
      </c>
      <c r="Q53" s="361" t="str">
        <f t="shared" si="29"/>
        <v>7</v>
      </c>
      <c r="R53" s="523">
        <f t="shared" si="9"/>
        <v>28</v>
      </c>
      <c r="S53" s="455">
        <v>46.0</v>
      </c>
      <c r="T53" s="360">
        <v>27.0</v>
      </c>
      <c r="U53" s="358">
        <f t="shared" si="10"/>
        <v>73</v>
      </c>
      <c r="V53" s="361" t="str">
        <f t="shared" si="11"/>
        <v>8</v>
      </c>
      <c r="W53" s="523">
        <f t="shared" si="12"/>
        <v>24</v>
      </c>
      <c r="X53" s="455">
        <v>41.0</v>
      </c>
      <c r="Y53" s="360">
        <v>40.0</v>
      </c>
      <c r="Z53" s="358">
        <f t="shared" si="13"/>
        <v>81</v>
      </c>
      <c r="AA53" s="361" t="str">
        <f t="shared" si="14"/>
        <v>9</v>
      </c>
      <c r="AB53" s="523">
        <f t="shared" si="15"/>
        <v>9</v>
      </c>
      <c r="AC53" s="455">
        <v>46.0</v>
      </c>
      <c r="AD53" s="360">
        <v>18.0</v>
      </c>
      <c r="AE53" s="358">
        <f t="shared" si="16"/>
        <v>64</v>
      </c>
      <c r="AF53" s="361" t="str">
        <f t="shared" si="30"/>
        <v>7</v>
      </c>
      <c r="AG53" s="523">
        <f t="shared" si="18"/>
        <v>21</v>
      </c>
      <c r="AH53" s="455">
        <v>98.0</v>
      </c>
      <c r="AI53" s="360">
        <v>0.0</v>
      </c>
      <c r="AJ53" s="358">
        <f t="shared" si="19"/>
        <v>98</v>
      </c>
      <c r="AK53" s="361" t="str">
        <f t="shared" si="20"/>
        <v>10</v>
      </c>
      <c r="AL53" s="523">
        <f t="shared" si="21"/>
        <v>10</v>
      </c>
      <c r="AM53" s="455">
        <v>47.0</v>
      </c>
      <c r="AN53" s="360">
        <v>48.0</v>
      </c>
      <c r="AO53" s="358">
        <f t="shared" si="22"/>
        <v>95</v>
      </c>
      <c r="AP53" s="361" t="str">
        <f t="shared" si="23"/>
        <v>10</v>
      </c>
      <c r="AQ53" s="371">
        <f t="shared" si="24"/>
        <v>10</v>
      </c>
      <c r="AR53" s="524">
        <v>88.0</v>
      </c>
      <c r="AS53" s="520">
        <f t="shared" si="25"/>
        <v>162</v>
      </c>
      <c r="AT53" s="521">
        <f t="shared" si="26"/>
        <v>7.714285714</v>
      </c>
      <c r="AU53" s="449" t="str">
        <f t="shared" si="31"/>
        <v>FCD</v>
      </c>
    </row>
    <row r="54" ht="15.75" customHeight="1">
      <c r="A54" s="326">
        <v>50.0</v>
      </c>
      <c r="B54" s="522" t="s">
        <v>415</v>
      </c>
      <c r="C54" s="452" t="s">
        <v>416</v>
      </c>
      <c r="D54" s="366">
        <v>50.0</v>
      </c>
      <c r="E54" s="360">
        <v>43.0</v>
      </c>
      <c r="F54" s="358">
        <f t="shared" si="1"/>
        <v>93</v>
      </c>
      <c r="G54" s="345" t="str">
        <f t="shared" si="2"/>
        <v>10</v>
      </c>
      <c r="H54" s="523">
        <f t="shared" si="3"/>
        <v>40</v>
      </c>
      <c r="I54" s="455">
        <v>50.0</v>
      </c>
      <c r="J54" s="360">
        <v>25.0</v>
      </c>
      <c r="K54" s="358">
        <f t="shared" si="4"/>
        <v>75</v>
      </c>
      <c r="L54" s="361" t="str">
        <f t="shared" si="28"/>
        <v>8</v>
      </c>
      <c r="M54" s="523">
        <f t="shared" si="6"/>
        <v>32</v>
      </c>
      <c r="N54" s="455">
        <v>50.0</v>
      </c>
      <c r="O54" s="360">
        <v>25.0</v>
      </c>
      <c r="P54" s="358">
        <f t="shared" si="7"/>
        <v>75</v>
      </c>
      <c r="Q54" s="361" t="str">
        <f t="shared" si="29"/>
        <v>8</v>
      </c>
      <c r="R54" s="523">
        <f t="shared" si="9"/>
        <v>32</v>
      </c>
      <c r="S54" s="455">
        <v>43.0</v>
      </c>
      <c r="T54" s="360">
        <v>40.0</v>
      </c>
      <c r="U54" s="358">
        <f t="shared" si="10"/>
        <v>83</v>
      </c>
      <c r="V54" s="361" t="str">
        <f t="shared" si="11"/>
        <v>9</v>
      </c>
      <c r="W54" s="523">
        <f t="shared" si="12"/>
        <v>27</v>
      </c>
      <c r="X54" s="455">
        <v>47.0</v>
      </c>
      <c r="Y54" s="360">
        <v>50.0</v>
      </c>
      <c r="Z54" s="358">
        <f t="shared" si="13"/>
        <v>97</v>
      </c>
      <c r="AA54" s="361" t="str">
        <f t="shared" si="14"/>
        <v>10</v>
      </c>
      <c r="AB54" s="523">
        <f t="shared" si="15"/>
        <v>10</v>
      </c>
      <c r="AC54" s="455">
        <v>50.0</v>
      </c>
      <c r="AD54" s="360">
        <v>33.0</v>
      </c>
      <c r="AE54" s="358">
        <f t="shared" si="16"/>
        <v>83</v>
      </c>
      <c r="AF54" s="361" t="str">
        <f t="shared" si="30"/>
        <v>9</v>
      </c>
      <c r="AG54" s="523">
        <f t="shared" si="18"/>
        <v>27</v>
      </c>
      <c r="AH54" s="455">
        <v>95.0</v>
      </c>
      <c r="AI54" s="360">
        <v>0.0</v>
      </c>
      <c r="AJ54" s="358">
        <f t="shared" si="19"/>
        <v>95</v>
      </c>
      <c r="AK54" s="361" t="str">
        <f t="shared" si="20"/>
        <v>10</v>
      </c>
      <c r="AL54" s="523">
        <f t="shared" si="21"/>
        <v>10</v>
      </c>
      <c r="AM54" s="455">
        <v>48.0</v>
      </c>
      <c r="AN54" s="360">
        <v>49.0</v>
      </c>
      <c r="AO54" s="358">
        <f t="shared" si="22"/>
        <v>97</v>
      </c>
      <c r="AP54" s="361" t="str">
        <f t="shared" si="23"/>
        <v>10</v>
      </c>
      <c r="AQ54" s="371">
        <f t="shared" si="24"/>
        <v>10</v>
      </c>
      <c r="AR54" s="524">
        <v>96.0</v>
      </c>
      <c r="AS54" s="520">
        <f t="shared" si="25"/>
        <v>188</v>
      </c>
      <c r="AT54" s="521">
        <f t="shared" si="26"/>
        <v>8.952380952</v>
      </c>
      <c r="AU54" s="449" t="str">
        <f t="shared" si="31"/>
        <v>FCD</v>
      </c>
    </row>
    <row r="55" ht="15.75" customHeight="1">
      <c r="A55" s="326">
        <v>51.0</v>
      </c>
      <c r="B55" s="522" t="s">
        <v>187</v>
      </c>
      <c r="C55" s="452" t="s">
        <v>188</v>
      </c>
      <c r="D55" s="366">
        <v>46.0</v>
      </c>
      <c r="E55" s="360">
        <v>37.0</v>
      </c>
      <c r="F55" s="358">
        <f t="shared" si="1"/>
        <v>83</v>
      </c>
      <c r="G55" s="345" t="str">
        <f t="shared" si="2"/>
        <v>9</v>
      </c>
      <c r="H55" s="523">
        <f t="shared" si="3"/>
        <v>36</v>
      </c>
      <c r="I55" s="455">
        <v>50.0</v>
      </c>
      <c r="J55" s="360">
        <v>29.0</v>
      </c>
      <c r="K55" s="358">
        <f t="shared" si="4"/>
        <v>79</v>
      </c>
      <c r="L55" s="361" t="str">
        <f t="shared" si="28"/>
        <v>8</v>
      </c>
      <c r="M55" s="523">
        <f t="shared" si="6"/>
        <v>32</v>
      </c>
      <c r="N55" s="455">
        <v>47.0</v>
      </c>
      <c r="O55" s="360">
        <v>31.0</v>
      </c>
      <c r="P55" s="358">
        <f t="shared" si="7"/>
        <v>78</v>
      </c>
      <c r="Q55" s="361" t="str">
        <f t="shared" si="29"/>
        <v>8</v>
      </c>
      <c r="R55" s="523">
        <f t="shared" si="9"/>
        <v>32</v>
      </c>
      <c r="S55" s="455">
        <v>46.0</v>
      </c>
      <c r="T55" s="360">
        <v>30.0</v>
      </c>
      <c r="U55" s="358">
        <f t="shared" si="10"/>
        <v>76</v>
      </c>
      <c r="V55" s="361" t="str">
        <f t="shared" si="11"/>
        <v>8</v>
      </c>
      <c r="W55" s="523">
        <f t="shared" si="12"/>
        <v>24</v>
      </c>
      <c r="X55" s="455">
        <v>47.0</v>
      </c>
      <c r="Y55" s="360">
        <v>43.0</v>
      </c>
      <c r="Z55" s="358">
        <f t="shared" si="13"/>
        <v>90</v>
      </c>
      <c r="AA55" s="361" t="str">
        <f t="shared" si="14"/>
        <v>10</v>
      </c>
      <c r="AB55" s="523">
        <f t="shared" si="15"/>
        <v>10</v>
      </c>
      <c r="AC55" s="455">
        <v>50.0</v>
      </c>
      <c r="AD55" s="360">
        <v>31.0</v>
      </c>
      <c r="AE55" s="358">
        <f t="shared" si="16"/>
        <v>81</v>
      </c>
      <c r="AF55" s="361" t="str">
        <f t="shared" si="30"/>
        <v>9</v>
      </c>
      <c r="AG55" s="523">
        <f t="shared" si="18"/>
        <v>27</v>
      </c>
      <c r="AH55" s="455">
        <v>100.0</v>
      </c>
      <c r="AI55" s="360">
        <v>0.0</v>
      </c>
      <c r="AJ55" s="358">
        <f t="shared" si="19"/>
        <v>100</v>
      </c>
      <c r="AK55" s="361" t="str">
        <f t="shared" si="20"/>
        <v>10</v>
      </c>
      <c r="AL55" s="523">
        <f t="shared" si="21"/>
        <v>10</v>
      </c>
      <c r="AM55" s="455">
        <v>49.0</v>
      </c>
      <c r="AN55" s="360">
        <v>49.0</v>
      </c>
      <c r="AO55" s="358">
        <f t="shared" si="22"/>
        <v>98</v>
      </c>
      <c r="AP55" s="361" t="str">
        <f t="shared" si="23"/>
        <v>10</v>
      </c>
      <c r="AQ55" s="371">
        <f t="shared" si="24"/>
        <v>10</v>
      </c>
      <c r="AR55" s="524">
        <v>96.0</v>
      </c>
      <c r="AS55" s="520">
        <f t="shared" si="25"/>
        <v>181</v>
      </c>
      <c r="AT55" s="521">
        <f t="shared" si="26"/>
        <v>8.619047619</v>
      </c>
      <c r="AU55" s="449" t="str">
        <f t="shared" si="31"/>
        <v>FCD</v>
      </c>
    </row>
    <row r="56" ht="15.75" customHeight="1">
      <c r="A56" s="326">
        <v>52.0</v>
      </c>
      <c r="B56" s="522" t="s">
        <v>189</v>
      </c>
      <c r="C56" s="473" t="s">
        <v>190</v>
      </c>
      <c r="D56" s="366">
        <v>50.0</v>
      </c>
      <c r="E56" s="360">
        <v>44.0</v>
      </c>
      <c r="F56" s="358">
        <f t="shared" si="1"/>
        <v>94</v>
      </c>
      <c r="G56" s="345" t="str">
        <f t="shared" si="2"/>
        <v>10</v>
      </c>
      <c r="H56" s="523">
        <f t="shared" si="3"/>
        <v>40</v>
      </c>
      <c r="I56" s="455">
        <v>49.0</v>
      </c>
      <c r="J56" s="360">
        <v>28.0</v>
      </c>
      <c r="K56" s="358">
        <f t="shared" si="4"/>
        <v>77</v>
      </c>
      <c r="L56" s="361" t="str">
        <f t="shared" si="28"/>
        <v>8</v>
      </c>
      <c r="M56" s="523">
        <f t="shared" si="6"/>
        <v>32</v>
      </c>
      <c r="N56" s="455">
        <v>43.0</v>
      </c>
      <c r="O56" s="360">
        <v>35.0</v>
      </c>
      <c r="P56" s="358">
        <f t="shared" si="7"/>
        <v>78</v>
      </c>
      <c r="Q56" s="361" t="str">
        <f t="shared" si="29"/>
        <v>8</v>
      </c>
      <c r="R56" s="523">
        <f t="shared" si="9"/>
        <v>32</v>
      </c>
      <c r="S56" s="455">
        <v>43.0</v>
      </c>
      <c r="T56" s="360">
        <v>21.0</v>
      </c>
      <c r="U56" s="358">
        <f t="shared" si="10"/>
        <v>64</v>
      </c>
      <c r="V56" s="361" t="str">
        <f t="shared" si="11"/>
        <v>7</v>
      </c>
      <c r="W56" s="523">
        <f t="shared" si="12"/>
        <v>21</v>
      </c>
      <c r="X56" s="455">
        <v>47.0</v>
      </c>
      <c r="Y56" s="360">
        <v>36.0</v>
      </c>
      <c r="Z56" s="358">
        <f t="shared" si="13"/>
        <v>83</v>
      </c>
      <c r="AA56" s="361" t="str">
        <f t="shared" si="14"/>
        <v>9</v>
      </c>
      <c r="AB56" s="523">
        <f t="shared" si="15"/>
        <v>9</v>
      </c>
      <c r="AC56" s="455">
        <v>47.0</v>
      </c>
      <c r="AD56" s="360">
        <v>34.0</v>
      </c>
      <c r="AE56" s="358">
        <f t="shared" si="16"/>
        <v>81</v>
      </c>
      <c r="AF56" s="361" t="str">
        <f t="shared" si="30"/>
        <v>9</v>
      </c>
      <c r="AG56" s="523">
        <f t="shared" si="18"/>
        <v>27</v>
      </c>
      <c r="AH56" s="455">
        <v>99.0</v>
      </c>
      <c r="AI56" s="360">
        <v>0.0</v>
      </c>
      <c r="AJ56" s="358">
        <f t="shared" si="19"/>
        <v>99</v>
      </c>
      <c r="AK56" s="361" t="str">
        <f t="shared" si="20"/>
        <v>10</v>
      </c>
      <c r="AL56" s="523">
        <f t="shared" si="21"/>
        <v>10</v>
      </c>
      <c r="AM56" s="455">
        <v>42.0</v>
      </c>
      <c r="AN56" s="360">
        <v>48.0</v>
      </c>
      <c r="AO56" s="358">
        <f t="shared" si="22"/>
        <v>90</v>
      </c>
      <c r="AP56" s="361" t="str">
        <f t="shared" si="23"/>
        <v>10</v>
      </c>
      <c r="AQ56" s="371">
        <f t="shared" si="24"/>
        <v>10</v>
      </c>
      <c r="AR56" s="524">
        <v>94.0</v>
      </c>
      <c r="AS56" s="520">
        <f t="shared" si="25"/>
        <v>181</v>
      </c>
      <c r="AT56" s="521">
        <f t="shared" si="26"/>
        <v>8.619047619</v>
      </c>
      <c r="AU56" s="449" t="str">
        <f t="shared" si="31"/>
        <v>FCD</v>
      </c>
    </row>
    <row r="57" ht="15.75" customHeight="1">
      <c r="A57" s="326">
        <v>53.0</v>
      </c>
      <c r="B57" s="522" t="s">
        <v>417</v>
      </c>
      <c r="C57" s="452" t="s">
        <v>418</v>
      </c>
      <c r="D57" s="366">
        <v>48.0</v>
      </c>
      <c r="E57" s="360">
        <v>34.0</v>
      </c>
      <c r="F57" s="358">
        <f t="shared" si="1"/>
        <v>82</v>
      </c>
      <c r="G57" s="345" t="str">
        <f t="shared" si="2"/>
        <v>9</v>
      </c>
      <c r="H57" s="523">
        <f t="shared" si="3"/>
        <v>36</v>
      </c>
      <c r="I57" s="455">
        <v>50.0</v>
      </c>
      <c r="J57" s="360">
        <v>34.0</v>
      </c>
      <c r="K57" s="358">
        <f t="shared" si="4"/>
        <v>84</v>
      </c>
      <c r="L57" s="361" t="str">
        <f t="shared" si="28"/>
        <v>9</v>
      </c>
      <c r="M57" s="523">
        <f t="shared" si="6"/>
        <v>36</v>
      </c>
      <c r="N57" s="455">
        <v>48.0</v>
      </c>
      <c r="O57" s="360">
        <v>30.0</v>
      </c>
      <c r="P57" s="358">
        <f t="shared" si="7"/>
        <v>78</v>
      </c>
      <c r="Q57" s="361" t="str">
        <f t="shared" si="29"/>
        <v>8</v>
      </c>
      <c r="R57" s="523">
        <f t="shared" si="9"/>
        <v>32</v>
      </c>
      <c r="S57" s="455">
        <v>45.0</v>
      </c>
      <c r="T57" s="360">
        <v>42.0</v>
      </c>
      <c r="U57" s="358">
        <f t="shared" si="10"/>
        <v>87</v>
      </c>
      <c r="V57" s="361" t="str">
        <f t="shared" si="11"/>
        <v>9</v>
      </c>
      <c r="W57" s="523">
        <f t="shared" si="12"/>
        <v>27</v>
      </c>
      <c r="X57" s="455">
        <v>47.0</v>
      </c>
      <c r="Y57" s="360">
        <v>39.0</v>
      </c>
      <c r="Z57" s="358">
        <f t="shared" si="13"/>
        <v>86</v>
      </c>
      <c r="AA57" s="361" t="str">
        <f t="shared" si="14"/>
        <v>9</v>
      </c>
      <c r="AB57" s="523">
        <f t="shared" si="15"/>
        <v>9</v>
      </c>
      <c r="AC57" s="455">
        <v>50.0</v>
      </c>
      <c r="AD57" s="360">
        <v>42.0</v>
      </c>
      <c r="AE57" s="358">
        <f t="shared" si="16"/>
        <v>92</v>
      </c>
      <c r="AF57" s="361" t="str">
        <f t="shared" si="30"/>
        <v>10</v>
      </c>
      <c r="AG57" s="523">
        <f t="shared" si="18"/>
        <v>30</v>
      </c>
      <c r="AH57" s="455">
        <v>100.0</v>
      </c>
      <c r="AI57" s="360">
        <v>0.0</v>
      </c>
      <c r="AJ57" s="358">
        <f t="shared" si="19"/>
        <v>100</v>
      </c>
      <c r="AK57" s="361" t="str">
        <f t="shared" si="20"/>
        <v>10</v>
      </c>
      <c r="AL57" s="523">
        <f t="shared" si="21"/>
        <v>10</v>
      </c>
      <c r="AM57" s="455">
        <v>50.0</v>
      </c>
      <c r="AN57" s="360">
        <v>49.0</v>
      </c>
      <c r="AO57" s="358">
        <f t="shared" si="22"/>
        <v>99</v>
      </c>
      <c r="AP57" s="361" t="str">
        <f t="shared" si="23"/>
        <v>10</v>
      </c>
      <c r="AQ57" s="371">
        <f t="shared" si="24"/>
        <v>10</v>
      </c>
      <c r="AR57" s="524">
        <v>96.0</v>
      </c>
      <c r="AS57" s="520">
        <f t="shared" si="25"/>
        <v>190</v>
      </c>
      <c r="AT57" s="521">
        <f t="shared" si="26"/>
        <v>9.047619048</v>
      </c>
      <c r="AU57" s="449" t="str">
        <f t="shared" si="31"/>
        <v>FCD</v>
      </c>
    </row>
    <row r="58" ht="15.75" customHeight="1">
      <c r="A58" s="326">
        <v>54.0</v>
      </c>
      <c r="B58" s="522" t="s">
        <v>419</v>
      </c>
      <c r="C58" s="452" t="s">
        <v>420</v>
      </c>
      <c r="D58" s="366">
        <v>28.0</v>
      </c>
      <c r="E58" s="360">
        <v>18.0</v>
      </c>
      <c r="F58" s="358">
        <f t="shared" si="1"/>
        <v>46</v>
      </c>
      <c r="G58" s="345" t="str">
        <f t="shared" si="2"/>
        <v>4</v>
      </c>
      <c r="H58" s="523">
        <f t="shared" si="3"/>
        <v>16</v>
      </c>
      <c r="I58" s="474">
        <v>41.0</v>
      </c>
      <c r="J58" s="381">
        <v>11.0</v>
      </c>
      <c r="K58" s="353">
        <f t="shared" si="4"/>
        <v>52</v>
      </c>
      <c r="L58" s="354">
        <v>0.0</v>
      </c>
      <c r="M58" s="525">
        <f t="shared" si="6"/>
        <v>0</v>
      </c>
      <c r="N58" s="474">
        <v>35.0</v>
      </c>
      <c r="O58" s="368">
        <v>3.0</v>
      </c>
      <c r="P58" s="353">
        <f t="shared" si="7"/>
        <v>38</v>
      </c>
      <c r="Q58" s="354">
        <v>0.0</v>
      </c>
      <c r="R58" s="525">
        <f t="shared" si="9"/>
        <v>0</v>
      </c>
      <c r="S58" s="455">
        <v>34.0</v>
      </c>
      <c r="T58" s="360">
        <v>18.0</v>
      </c>
      <c r="U58" s="358">
        <f t="shared" si="10"/>
        <v>52</v>
      </c>
      <c r="V58" s="361" t="str">
        <f t="shared" si="11"/>
        <v>5</v>
      </c>
      <c r="W58" s="523">
        <f t="shared" si="12"/>
        <v>15</v>
      </c>
      <c r="X58" s="455">
        <v>34.0</v>
      </c>
      <c r="Y58" s="360">
        <v>20.0</v>
      </c>
      <c r="Z58" s="358">
        <f t="shared" si="13"/>
        <v>54</v>
      </c>
      <c r="AA58" s="361" t="str">
        <f t="shared" si="14"/>
        <v>5</v>
      </c>
      <c r="AB58" s="523">
        <f t="shared" si="15"/>
        <v>5</v>
      </c>
      <c r="AC58" s="474">
        <v>43.0</v>
      </c>
      <c r="AD58" s="368">
        <v>13.0</v>
      </c>
      <c r="AE58" s="353">
        <f t="shared" si="16"/>
        <v>56</v>
      </c>
      <c r="AF58" s="354">
        <v>0.0</v>
      </c>
      <c r="AG58" s="525">
        <f t="shared" si="18"/>
        <v>0</v>
      </c>
      <c r="AH58" s="455">
        <v>96.0</v>
      </c>
      <c r="AI58" s="360">
        <v>0.0</v>
      </c>
      <c r="AJ58" s="358">
        <f t="shared" si="19"/>
        <v>96</v>
      </c>
      <c r="AK58" s="361" t="str">
        <f t="shared" si="20"/>
        <v>10</v>
      </c>
      <c r="AL58" s="523">
        <f t="shared" si="21"/>
        <v>10</v>
      </c>
      <c r="AM58" s="455">
        <v>41.0</v>
      </c>
      <c r="AN58" s="360">
        <v>45.0</v>
      </c>
      <c r="AO58" s="358">
        <f t="shared" si="22"/>
        <v>86</v>
      </c>
      <c r="AP58" s="361" t="str">
        <f t="shared" si="23"/>
        <v>9</v>
      </c>
      <c r="AQ58" s="371">
        <f t="shared" si="24"/>
        <v>9</v>
      </c>
      <c r="AR58" s="524">
        <v>92.0</v>
      </c>
      <c r="AS58" s="520">
        <f t="shared" si="25"/>
        <v>55</v>
      </c>
      <c r="AT58" s="521">
        <f t="shared" si="26"/>
        <v>2.619047619</v>
      </c>
      <c r="AU58" s="463" t="s">
        <v>506</v>
      </c>
    </row>
    <row r="59" ht="15.75" customHeight="1">
      <c r="A59" s="326">
        <v>55.0</v>
      </c>
      <c r="B59" s="522" t="s">
        <v>421</v>
      </c>
      <c r="C59" s="452" t="s">
        <v>422</v>
      </c>
      <c r="D59" s="366">
        <v>37.0</v>
      </c>
      <c r="E59" s="360">
        <v>24.0</v>
      </c>
      <c r="F59" s="358">
        <f t="shared" si="1"/>
        <v>61</v>
      </c>
      <c r="G59" s="345" t="str">
        <f t="shared" si="2"/>
        <v>7</v>
      </c>
      <c r="H59" s="523">
        <f t="shared" si="3"/>
        <v>28</v>
      </c>
      <c r="I59" s="455">
        <v>43.0</v>
      </c>
      <c r="J59" s="360">
        <v>21.0</v>
      </c>
      <c r="K59" s="358">
        <f t="shared" si="4"/>
        <v>64</v>
      </c>
      <c r="L59" s="361" t="str">
        <f t="shared" ref="L59:L60" si="32">if(K59&gt;=90,"10",if(K59&gt;=80,"9",if(K59&gt;=70,"8",if(K59&gt;=60,"7",if(K59&gt;=55,"6",if(K59&gt;=50,"5",if(K59&gt;=40,"4",if(K59&lt;40,"0"))))))))</f>
        <v>7</v>
      </c>
      <c r="M59" s="523">
        <f t="shared" si="6"/>
        <v>28</v>
      </c>
      <c r="N59" s="455">
        <v>41.0</v>
      </c>
      <c r="O59" s="360">
        <v>23.0</v>
      </c>
      <c r="P59" s="358">
        <f t="shared" si="7"/>
        <v>64</v>
      </c>
      <c r="Q59" s="361" t="str">
        <f t="shared" ref="Q59:Q71" si="33">if(P59&gt;=90,"10",if(P59&gt;=80,"9",if(P59&gt;=70,"8",if(P59&gt;=60,"7",if(P59&gt;=55,"6",if(P59&gt;=50,"5",if(P59&gt;=40,"4",if(P59&lt;40,"0"))))))))</f>
        <v>7</v>
      </c>
      <c r="R59" s="523">
        <f t="shared" si="9"/>
        <v>28</v>
      </c>
      <c r="S59" s="455">
        <v>41.0</v>
      </c>
      <c r="T59" s="360">
        <v>18.0</v>
      </c>
      <c r="U59" s="358">
        <f t="shared" si="10"/>
        <v>59</v>
      </c>
      <c r="V59" s="361" t="str">
        <f t="shared" si="11"/>
        <v>6</v>
      </c>
      <c r="W59" s="523">
        <f t="shared" si="12"/>
        <v>18</v>
      </c>
      <c r="X59" s="455">
        <v>34.0</v>
      </c>
      <c r="Y59" s="360">
        <v>25.0</v>
      </c>
      <c r="Z59" s="358">
        <f t="shared" si="13"/>
        <v>59</v>
      </c>
      <c r="AA59" s="361" t="str">
        <f t="shared" si="14"/>
        <v>6</v>
      </c>
      <c r="AB59" s="523">
        <f t="shared" si="15"/>
        <v>6</v>
      </c>
      <c r="AC59" s="455">
        <v>46.0</v>
      </c>
      <c r="AD59" s="360">
        <v>30.0</v>
      </c>
      <c r="AE59" s="358">
        <f t="shared" si="16"/>
        <v>76</v>
      </c>
      <c r="AF59" s="361" t="str">
        <f t="shared" ref="AF59:AF62" si="34">if(AE59&gt;=90,"10",if(AE59&gt;=80,"9",if(AE59&gt;=70,"8",if(AE59&gt;=60,"7",if(AE59&gt;=55,"6",if(AE59&gt;=50,"5",if(AE59&gt;=40,"4",if(AE59&lt;40,"0"))))))))</f>
        <v>8</v>
      </c>
      <c r="AG59" s="523">
        <f t="shared" si="18"/>
        <v>24</v>
      </c>
      <c r="AH59" s="455">
        <v>97.0</v>
      </c>
      <c r="AI59" s="360">
        <v>0.0</v>
      </c>
      <c r="AJ59" s="358">
        <f t="shared" si="19"/>
        <v>97</v>
      </c>
      <c r="AK59" s="361" t="str">
        <f t="shared" si="20"/>
        <v>10</v>
      </c>
      <c r="AL59" s="523">
        <f t="shared" si="21"/>
        <v>10</v>
      </c>
      <c r="AM59" s="455">
        <v>41.0</v>
      </c>
      <c r="AN59" s="360">
        <v>46.0</v>
      </c>
      <c r="AO59" s="358">
        <f t="shared" si="22"/>
        <v>87</v>
      </c>
      <c r="AP59" s="361" t="str">
        <f t="shared" si="23"/>
        <v>9</v>
      </c>
      <c r="AQ59" s="371">
        <f t="shared" si="24"/>
        <v>9</v>
      </c>
      <c r="AR59" s="524">
        <v>86.0</v>
      </c>
      <c r="AS59" s="520">
        <f t="shared" si="25"/>
        <v>151</v>
      </c>
      <c r="AT59" s="521">
        <f t="shared" si="26"/>
        <v>7.19047619</v>
      </c>
      <c r="AU59" s="449" t="str">
        <f t="shared" ref="AU59:AU60" si="35">IF(AT59&gt;6.75,"FCD",IF(AT59&gt;6,"FC","SC"))</f>
        <v>FCD</v>
      </c>
    </row>
    <row r="60" ht="15.75" customHeight="1">
      <c r="A60" s="326">
        <v>56.0</v>
      </c>
      <c r="B60" s="522" t="s">
        <v>423</v>
      </c>
      <c r="C60" s="452" t="s">
        <v>424</v>
      </c>
      <c r="D60" s="366">
        <v>40.0</v>
      </c>
      <c r="E60" s="360">
        <v>38.0</v>
      </c>
      <c r="F60" s="358">
        <f t="shared" si="1"/>
        <v>78</v>
      </c>
      <c r="G60" s="345" t="str">
        <f t="shared" si="2"/>
        <v>8</v>
      </c>
      <c r="H60" s="523">
        <f t="shared" si="3"/>
        <v>32</v>
      </c>
      <c r="I60" s="455">
        <v>48.0</v>
      </c>
      <c r="J60" s="360">
        <v>23.0</v>
      </c>
      <c r="K60" s="358">
        <f t="shared" si="4"/>
        <v>71</v>
      </c>
      <c r="L60" s="361" t="str">
        <f t="shared" si="32"/>
        <v>8</v>
      </c>
      <c r="M60" s="523">
        <f t="shared" si="6"/>
        <v>32</v>
      </c>
      <c r="N60" s="455">
        <v>46.0</v>
      </c>
      <c r="O60" s="360">
        <v>22.0</v>
      </c>
      <c r="P60" s="358">
        <f t="shared" si="7"/>
        <v>68</v>
      </c>
      <c r="Q60" s="361" t="str">
        <f t="shared" si="33"/>
        <v>7</v>
      </c>
      <c r="R60" s="523">
        <f t="shared" si="9"/>
        <v>28</v>
      </c>
      <c r="S60" s="455">
        <v>48.0</v>
      </c>
      <c r="T60" s="360">
        <v>26.0</v>
      </c>
      <c r="U60" s="358">
        <f t="shared" si="10"/>
        <v>74</v>
      </c>
      <c r="V60" s="361" t="str">
        <f t="shared" si="11"/>
        <v>8</v>
      </c>
      <c r="W60" s="523">
        <f t="shared" si="12"/>
        <v>24</v>
      </c>
      <c r="X60" s="455">
        <v>43.0</v>
      </c>
      <c r="Y60" s="360">
        <v>50.0</v>
      </c>
      <c r="Z60" s="358">
        <f t="shared" si="13"/>
        <v>93</v>
      </c>
      <c r="AA60" s="361" t="str">
        <f t="shared" si="14"/>
        <v>10</v>
      </c>
      <c r="AB60" s="523">
        <f t="shared" si="15"/>
        <v>10</v>
      </c>
      <c r="AC60" s="455">
        <v>50.0</v>
      </c>
      <c r="AD60" s="360">
        <v>21.0</v>
      </c>
      <c r="AE60" s="358">
        <f t="shared" si="16"/>
        <v>71</v>
      </c>
      <c r="AF60" s="361" t="str">
        <f t="shared" si="34"/>
        <v>8</v>
      </c>
      <c r="AG60" s="523">
        <f t="shared" si="18"/>
        <v>24</v>
      </c>
      <c r="AH60" s="455">
        <v>99.0</v>
      </c>
      <c r="AI60" s="360">
        <v>0.0</v>
      </c>
      <c r="AJ60" s="358">
        <f t="shared" si="19"/>
        <v>99</v>
      </c>
      <c r="AK60" s="361" t="str">
        <f t="shared" si="20"/>
        <v>10</v>
      </c>
      <c r="AL60" s="523">
        <f t="shared" si="21"/>
        <v>10</v>
      </c>
      <c r="AM60" s="455">
        <v>49.0</v>
      </c>
      <c r="AN60" s="360">
        <v>48.0</v>
      </c>
      <c r="AO60" s="358">
        <f t="shared" si="22"/>
        <v>97</v>
      </c>
      <c r="AP60" s="361" t="str">
        <f t="shared" si="23"/>
        <v>10</v>
      </c>
      <c r="AQ60" s="371">
        <f t="shared" si="24"/>
        <v>10</v>
      </c>
      <c r="AR60" s="524">
        <v>96.0</v>
      </c>
      <c r="AS60" s="520">
        <f t="shared" si="25"/>
        <v>170</v>
      </c>
      <c r="AT60" s="521">
        <f t="shared" si="26"/>
        <v>8.095238095</v>
      </c>
      <c r="AU60" s="449" t="str">
        <f t="shared" si="35"/>
        <v>FCD</v>
      </c>
    </row>
    <row r="61" ht="15.75" customHeight="1">
      <c r="A61" s="326">
        <v>57.0</v>
      </c>
      <c r="B61" s="522" t="s">
        <v>425</v>
      </c>
      <c r="C61" s="452" t="s">
        <v>426</v>
      </c>
      <c r="D61" s="367">
        <v>34.0</v>
      </c>
      <c r="E61" s="381">
        <v>9.0</v>
      </c>
      <c r="F61" s="353">
        <f t="shared" si="1"/>
        <v>43</v>
      </c>
      <c r="G61" s="354">
        <v>0.0</v>
      </c>
      <c r="H61" s="525">
        <f t="shared" si="3"/>
        <v>0</v>
      </c>
      <c r="I61" s="474">
        <v>40.0</v>
      </c>
      <c r="J61" s="381">
        <v>7.0</v>
      </c>
      <c r="K61" s="353">
        <f t="shared" si="4"/>
        <v>47</v>
      </c>
      <c r="L61" s="354">
        <v>0.0</v>
      </c>
      <c r="M61" s="525">
        <f t="shared" si="6"/>
        <v>0</v>
      </c>
      <c r="N61" s="455">
        <v>40.0</v>
      </c>
      <c r="O61" s="360">
        <v>22.0</v>
      </c>
      <c r="P61" s="358">
        <f t="shared" si="7"/>
        <v>62</v>
      </c>
      <c r="Q61" s="361" t="str">
        <f t="shared" si="33"/>
        <v>7</v>
      </c>
      <c r="R61" s="523">
        <f t="shared" si="9"/>
        <v>28</v>
      </c>
      <c r="S61" s="455">
        <v>42.0</v>
      </c>
      <c r="T61" s="360">
        <v>18.0</v>
      </c>
      <c r="U61" s="358">
        <f t="shared" si="10"/>
        <v>60</v>
      </c>
      <c r="V61" s="361" t="str">
        <f t="shared" si="11"/>
        <v>7</v>
      </c>
      <c r="W61" s="523">
        <f t="shared" si="12"/>
        <v>21</v>
      </c>
      <c r="X61" s="455">
        <v>47.0</v>
      </c>
      <c r="Y61" s="360">
        <v>25.0</v>
      </c>
      <c r="Z61" s="358">
        <f t="shared" si="13"/>
        <v>72</v>
      </c>
      <c r="AA61" s="361" t="str">
        <f t="shared" si="14"/>
        <v>8</v>
      </c>
      <c r="AB61" s="523">
        <f t="shared" si="15"/>
        <v>8</v>
      </c>
      <c r="AC61" s="455">
        <v>46.0</v>
      </c>
      <c r="AD61" s="360">
        <v>19.0</v>
      </c>
      <c r="AE61" s="358">
        <f t="shared" si="16"/>
        <v>65</v>
      </c>
      <c r="AF61" s="361" t="str">
        <f t="shared" si="34"/>
        <v>7</v>
      </c>
      <c r="AG61" s="523">
        <f t="shared" si="18"/>
        <v>21</v>
      </c>
      <c r="AH61" s="455">
        <v>96.0</v>
      </c>
      <c r="AI61" s="360">
        <v>0.0</v>
      </c>
      <c r="AJ61" s="358">
        <f t="shared" si="19"/>
        <v>96</v>
      </c>
      <c r="AK61" s="361" t="str">
        <f t="shared" si="20"/>
        <v>10</v>
      </c>
      <c r="AL61" s="523">
        <f t="shared" si="21"/>
        <v>10</v>
      </c>
      <c r="AM61" s="455">
        <v>48.0</v>
      </c>
      <c r="AN61" s="360">
        <v>48.0</v>
      </c>
      <c r="AO61" s="358">
        <f t="shared" si="22"/>
        <v>96</v>
      </c>
      <c r="AP61" s="361" t="str">
        <f t="shared" si="23"/>
        <v>10</v>
      </c>
      <c r="AQ61" s="371">
        <f t="shared" si="24"/>
        <v>10</v>
      </c>
      <c r="AR61" s="524">
        <v>98.0</v>
      </c>
      <c r="AS61" s="520">
        <f t="shared" si="25"/>
        <v>98</v>
      </c>
      <c r="AT61" s="521">
        <f t="shared" si="26"/>
        <v>4.666666667</v>
      </c>
      <c r="AU61" s="463" t="s">
        <v>506</v>
      </c>
    </row>
    <row r="62" ht="15.75" customHeight="1">
      <c r="A62" s="326">
        <v>58.0</v>
      </c>
      <c r="B62" s="522" t="s">
        <v>191</v>
      </c>
      <c r="C62" s="452" t="s">
        <v>192</v>
      </c>
      <c r="D62" s="366">
        <v>50.0</v>
      </c>
      <c r="E62" s="360">
        <v>42.0</v>
      </c>
      <c r="F62" s="358">
        <f t="shared" si="1"/>
        <v>92</v>
      </c>
      <c r="G62" s="345" t="str">
        <f t="shared" ref="G62:G71" si="36">if(F62&gt;=90,"10",if(F62&gt;=80,"9",if(F62&gt;=70,"8",if(F62&gt;=60,"7",if(F62&gt;=55,"6",if(F62&gt;=50,"5",if(F62&gt;=40,"4",if(F62&lt;40,"0"))))))))</f>
        <v>10</v>
      </c>
      <c r="H62" s="523">
        <f t="shared" si="3"/>
        <v>40</v>
      </c>
      <c r="I62" s="455">
        <v>50.0</v>
      </c>
      <c r="J62" s="360">
        <v>35.0</v>
      </c>
      <c r="K62" s="358">
        <f t="shared" si="4"/>
        <v>85</v>
      </c>
      <c r="L62" s="361" t="str">
        <f t="shared" ref="L62:L71" si="37">if(K62&gt;=90,"10",if(K62&gt;=80,"9",if(K62&gt;=70,"8",if(K62&gt;=60,"7",if(K62&gt;=55,"6",if(K62&gt;=50,"5",if(K62&gt;=40,"4",if(K62&lt;40,"0"))))))))</f>
        <v>9</v>
      </c>
      <c r="M62" s="523">
        <f t="shared" si="6"/>
        <v>36</v>
      </c>
      <c r="N62" s="455">
        <v>44.0</v>
      </c>
      <c r="O62" s="360">
        <v>25.0</v>
      </c>
      <c r="P62" s="358">
        <f t="shared" si="7"/>
        <v>69</v>
      </c>
      <c r="Q62" s="361" t="str">
        <f t="shared" si="33"/>
        <v>7</v>
      </c>
      <c r="R62" s="523">
        <f t="shared" si="9"/>
        <v>28</v>
      </c>
      <c r="S62" s="455">
        <v>46.0</v>
      </c>
      <c r="T62" s="360">
        <v>27.0</v>
      </c>
      <c r="U62" s="358">
        <f t="shared" si="10"/>
        <v>73</v>
      </c>
      <c r="V62" s="361" t="str">
        <f t="shared" si="11"/>
        <v>8</v>
      </c>
      <c r="W62" s="523">
        <f t="shared" si="12"/>
        <v>24</v>
      </c>
      <c r="X62" s="455">
        <v>47.0</v>
      </c>
      <c r="Y62" s="360">
        <v>40.0</v>
      </c>
      <c r="Z62" s="358">
        <f t="shared" si="13"/>
        <v>87</v>
      </c>
      <c r="AA62" s="361" t="str">
        <f t="shared" si="14"/>
        <v>9</v>
      </c>
      <c r="AB62" s="523">
        <f t="shared" si="15"/>
        <v>9</v>
      </c>
      <c r="AC62" s="455">
        <v>50.0</v>
      </c>
      <c r="AD62" s="360">
        <v>29.0</v>
      </c>
      <c r="AE62" s="358">
        <f t="shared" si="16"/>
        <v>79</v>
      </c>
      <c r="AF62" s="361" t="str">
        <f t="shared" si="34"/>
        <v>8</v>
      </c>
      <c r="AG62" s="523">
        <f t="shared" si="18"/>
        <v>24</v>
      </c>
      <c r="AH62" s="455">
        <v>100.0</v>
      </c>
      <c r="AI62" s="360">
        <v>0.0</v>
      </c>
      <c r="AJ62" s="358">
        <f t="shared" si="19"/>
        <v>100</v>
      </c>
      <c r="AK62" s="361" t="str">
        <f t="shared" si="20"/>
        <v>10</v>
      </c>
      <c r="AL62" s="523">
        <f t="shared" si="21"/>
        <v>10</v>
      </c>
      <c r="AM62" s="455">
        <v>48.0</v>
      </c>
      <c r="AN62" s="360">
        <v>49.0</v>
      </c>
      <c r="AO62" s="358">
        <f t="shared" si="22"/>
        <v>97</v>
      </c>
      <c r="AP62" s="361" t="str">
        <f t="shared" si="23"/>
        <v>10</v>
      </c>
      <c r="AQ62" s="371">
        <f t="shared" si="24"/>
        <v>10</v>
      </c>
      <c r="AR62" s="524">
        <v>98.0</v>
      </c>
      <c r="AS62" s="520">
        <f t="shared" si="25"/>
        <v>181</v>
      </c>
      <c r="AT62" s="521">
        <f t="shared" si="26"/>
        <v>8.619047619</v>
      </c>
      <c r="AU62" s="449" t="str">
        <f>IF(AT62&gt;6.75,"FCD",IF(AT62&gt;6,"FC","SC"))</f>
        <v>FCD</v>
      </c>
    </row>
    <row r="63" ht="15.75" customHeight="1">
      <c r="A63" s="326">
        <v>59.0</v>
      </c>
      <c r="B63" s="522" t="s">
        <v>427</v>
      </c>
      <c r="C63" s="452" t="s">
        <v>428</v>
      </c>
      <c r="D63" s="366">
        <v>38.0</v>
      </c>
      <c r="E63" s="360">
        <v>25.0</v>
      </c>
      <c r="F63" s="358">
        <f t="shared" si="1"/>
        <v>63</v>
      </c>
      <c r="G63" s="345" t="str">
        <f t="shared" si="36"/>
        <v>7</v>
      </c>
      <c r="H63" s="523">
        <f t="shared" si="3"/>
        <v>28</v>
      </c>
      <c r="I63" s="455">
        <v>46.0</v>
      </c>
      <c r="J63" s="360">
        <v>28.0</v>
      </c>
      <c r="K63" s="358">
        <f t="shared" si="4"/>
        <v>74</v>
      </c>
      <c r="L63" s="361" t="str">
        <f t="shared" si="37"/>
        <v>8</v>
      </c>
      <c r="M63" s="523">
        <f t="shared" si="6"/>
        <v>32</v>
      </c>
      <c r="N63" s="455">
        <v>44.0</v>
      </c>
      <c r="O63" s="360">
        <v>29.0</v>
      </c>
      <c r="P63" s="358">
        <f t="shared" si="7"/>
        <v>73</v>
      </c>
      <c r="Q63" s="361" t="str">
        <f t="shared" si="33"/>
        <v>8</v>
      </c>
      <c r="R63" s="523">
        <f t="shared" si="9"/>
        <v>32</v>
      </c>
      <c r="S63" s="455">
        <v>42.0</v>
      </c>
      <c r="T63" s="360">
        <v>19.0</v>
      </c>
      <c r="U63" s="358">
        <f t="shared" si="10"/>
        <v>61</v>
      </c>
      <c r="V63" s="361" t="str">
        <f t="shared" si="11"/>
        <v>7</v>
      </c>
      <c r="W63" s="523">
        <f t="shared" si="12"/>
        <v>21</v>
      </c>
      <c r="X63" s="455">
        <v>45.0</v>
      </c>
      <c r="Y63" s="360">
        <v>35.0</v>
      </c>
      <c r="Z63" s="358">
        <f t="shared" si="13"/>
        <v>80</v>
      </c>
      <c r="AA63" s="361" t="str">
        <f t="shared" si="14"/>
        <v>9</v>
      </c>
      <c r="AB63" s="523">
        <f t="shared" si="15"/>
        <v>9</v>
      </c>
      <c r="AC63" s="474">
        <v>46.0</v>
      </c>
      <c r="AD63" s="381">
        <v>9.0</v>
      </c>
      <c r="AE63" s="353">
        <f t="shared" si="16"/>
        <v>55</v>
      </c>
      <c r="AF63" s="354">
        <v>0.0</v>
      </c>
      <c r="AG63" s="525">
        <f t="shared" si="18"/>
        <v>0</v>
      </c>
      <c r="AH63" s="455">
        <v>99.0</v>
      </c>
      <c r="AI63" s="360">
        <v>0.0</v>
      </c>
      <c r="AJ63" s="358">
        <f t="shared" si="19"/>
        <v>99</v>
      </c>
      <c r="AK63" s="361" t="str">
        <f t="shared" si="20"/>
        <v>10</v>
      </c>
      <c r="AL63" s="523">
        <f t="shared" si="21"/>
        <v>10</v>
      </c>
      <c r="AM63" s="455">
        <v>41.0</v>
      </c>
      <c r="AN63" s="360">
        <v>48.0</v>
      </c>
      <c r="AO63" s="358">
        <f t="shared" si="22"/>
        <v>89</v>
      </c>
      <c r="AP63" s="361" t="str">
        <f t="shared" si="23"/>
        <v>9</v>
      </c>
      <c r="AQ63" s="371">
        <f t="shared" si="24"/>
        <v>9</v>
      </c>
      <c r="AR63" s="524">
        <v>94.0</v>
      </c>
      <c r="AS63" s="520">
        <f t="shared" si="25"/>
        <v>141</v>
      </c>
      <c r="AT63" s="521">
        <f t="shared" si="26"/>
        <v>6.714285714</v>
      </c>
      <c r="AU63" s="463" t="s">
        <v>506</v>
      </c>
    </row>
    <row r="64" ht="15.75" customHeight="1">
      <c r="A64" s="326">
        <v>60.0</v>
      </c>
      <c r="B64" s="522" t="s">
        <v>193</v>
      </c>
      <c r="C64" s="452" t="s">
        <v>194</v>
      </c>
      <c r="D64" s="366">
        <v>50.0</v>
      </c>
      <c r="E64" s="378">
        <v>35.0</v>
      </c>
      <c r="F64" s="358">
        <f t="shared" si="1"/>
        <v>85</v>
      </c>
      <c r="G64" s="345" t="str">
        <f t="shared" si="36"/>
        <v>9</v>
      </c>
      <c r="H64" s="523">
        <f t="shared" si="3"/>
        <v>36</v>
      </c>
      <c r="I64" s="455">
        <v>47.0</v>
      </c>
      <c r="J64" s="360">
        <v>33.0</v>
      </c>
      <c r="K64" s="358">
        <f t="shared" si="4"/>
        <v>80</v>
      </c>
      <c r="L64" s="361" t="str">
        <f t="shared" si="37"/>
        <v>9</v>
      </c>
      <c r="M64" s="523">
        <f t="shared" si="6"/>
        <v>36</v>
      </c>
      <c r="N64" s="455">
        <v>47.0</v>
      </c>
      <c r="O64" s="360">
        <v>26.0</v>
      </c>
      <c r="P64" s="358">
        <f t="shared" si="7"/>
        <v>73</v>
      </c>
      <c r="Q64" s="361" t="str">
        <f t="shared" si="33"/>
        <v>8</v>
      </c>
      <c r="R64" s="523">
        <f t="shared" si="9"/>
        <v>32</v>
      </c>
      <c r="S64" s="455">
        <v>43.0</v>
      </c>
      <c r="T64" s="360">
        <v>25.0</v>
      </c>
      <c r="U64" s="358">
        <f t="shared" si="10"/>
        <v>68</v>
      </c>
      <c r="V64" s="361" t="str">
        <f t="shared" si="11"/>
        <v>7</v>
      </c>
      <c r="W64" s="523">
        <f t="shared" si="12"/>
        <v>21</v>
      </c>
      <c r="X64" s="455">
        <v>46.0</v>
      </c>
      <c r="Y64" s="360">
        <v>48.0</v>
      </c>
      <c r="Z64" s="358">
        <f t="shared" si="13"/>
        <v>94</v>
      </c>
      <c r="AA64" s="361" t="str">
        <f t="shared" si="14"/>
        <v>10</v>
      </c>
      <c r="AB64" s="523">
        <f t="shared" si="15"/>
        <v>10</v>
      </c>
      <c r="AC64" s="455">
        <v>44.0</v>
      </c>
      <c r="AD64" s="360">
        <v>26.0</v>
      </c>
      <c r="AE64" s="358">
        <f t="shared" si="16"/>
        <v>70</v>
      </c>
      <c r="AF64" s="361" t="str">
        <f t="shared" ref="AF64:AF71" si="38">if(AE64&gt;=90,"10",if(AE64&gt;=80,"9",if(AE64&gt;=70,"8",if(AE64&gt;=60,"7",if(AE64&gt;=55,"6",if(AE64&gt;=50,"5",if(AE64&gt;=40,"4",if(AE64&lt;40,"0"))))))))</f>
        <v>8</v>
      </c>
      <c r="AG64" s="523">
        <f t="shared" si="18"/>
        <v>24</v>
      </c>
      <c r="AH64" s="455">
        <v>98.0</v>
      </c>
      <c r="AI64" s="360">
        <v>0.0</v>
      </c>
      <c r="AJ64" s="358">
        <f t="shared" si="19"/>
        <v>98</v>
      </c>
      <c r="AK64" s="361" t="str">
        <f t="shared" si="20"/>
        <v>10</v>
      </c>
      <c r="AL64" s="523">
        <f t="shared" si="21"/>
        <v>10</v>
      </c>
      <c r="AM64" s="455">
        <v>49.0</v>
      </c>
      <c r="AN64" s="360">
        <v>46.0</v>
      </c>
      <c r="AO64" s="358">
        <f t="shared" si="22"/>
        <v>95</v>
      </c>
      <c r="AP64" s="361" t="str">
        <f t="shared" si="23"/>
        <v>10</v>
      </c>
      <c r="AQ64" s="371">
        <f t="shared" si="24"/>
        <v>10</v>
      </c>
      <c r="AR64" s="524">
        <v>86.0</v>
      </c>
      <c r="AS64" s="520">
        <f t="shared" si="25"/>
        <v>179</v>
      </c>
      <c r="AT64" s="521">
        <f t="shared" si="26"/>
        <v>8.523809524</v>
      </c>
      <c r="AU64" s="449" t="str">
        <f t="shared" ref="AU64:AU71" si="39">IF(AT64&gt;6.75,"FCD",IF(AT64&gt;6,"FC","SC"))</f>
        <v>FCD</v>
      </c>
    </row>
    <row r="65" ht="15.75" customHeight="1">
      <c r="A65" s="326">
        <v>61.0</v>
      </c>
      <c r="B65" s="522" t="s">
        <v>429</v>
      </c>
      <c r="C65" s="452" t="s">
        <v>430</v>
      </c>
      <c r="D65" s="366">
        <v>34.0</v>
      </c>
      <c r="E65" s="360">
        <v>20.0</v>
      </c>
      <c r="F65" s="358">
        <f t="shared" si="1"/>
        <v>54</v>
      </c>
      <c r="G65" s="345" t="str">
        <f t="shared" si="36"/>
        <v>5</v>
      </c>
      <c r="H65" s="523">
        <f t="shared" si="3"/>
        <v>20</v>
      </c>
      <c r="I65" s="455">
        <v>43.0</v>
      </c>
      <c r="J65" s="360">
        <v>28.0</v>
      </c>
      <c r="K65" s="358">
        <f t="shared" si="4"/>
        <v>71</v>
      </c>
      <c r="L65" s="361" t="str">
        <f t="shared" si="37"/>
        <v>8</v>
      </c>
      <c r="M65" s="523">
        <f t="shared" si="6"/>
        <v>32</v>
      </c>
      <c r="N65" s="455">
        <v>42.0</v>
      </c>
      <c r="O65" s="360">
        <v>18.0</v>
      </c>
      <c r="P65" s="358">
        <f t="shared" si="7"/>
        <v>60</v>
      </c>
      <c r="Q65" s="361" t="str">
        <f t="shared" si="33"/>
        <v>7</v>
      </c>
      <c r="R65" s="523">
        <f t="shared" si="9"/>
        <v>28</v>
      </c>
      <c r="S65" s="455">
        <v>43.0</v>
      </c>
      <c r="T65" s="360">
        <v>18.0</v>
      </c>
      <c r="U65" s="358">
        <f t="shared" si="10"/>
        <v>61</v>
      </c>
      <c r="V65" s="361" t="str">
        <f t="shared" si="11"/>
        <v>7</v>
      </c>
      <c r="W65" s="523">
        <f t="shared" si="12"/>
        <v>21</v>
      </c>
      <c r="X65" s="455">
        <v>47.0</v>
      </c>
      <c r="Y65" s="360">
        <v>25.0</v>
      </c>
      <c r="Z65" s="358">
        <f t="shared" si="13"/>
        <v>72</v>
      </c>
      <c r="AA65" s="361" t="str">
        <f t="shared" si="14"/>
        <v>8</v>
      </c>
      <c r="AB65" s="523">
        <f t="shared" si="15"/>
        <v>8</v>
      </c>
      <c r="AC65" s="455">
        <v>49.0</v>
      </c>
      <c r="AD65" s="360">
        <v>21.0</v>
      </c>
      <c r="AE65" s="358">
        <f t="shared" si="16"/>
        <v>70</v>
      </c>
      <c r="AF65" s="361" t="str">
        <f t="shared" si="38"/>
        <v>8</v>
      </c>
      <c r="AG65" s="523">
        <f t="shared" si="18"/>
        <v>24</v>
      </c>
      <c r="AH65" s="455">
        <v>98.0</v>
      </c>
      <c r="AI65" s="360">
        <v>0.0</v>
      </c>
      <c r="AJ65" s="358">
        <f t="shared" si="19"/>
        <v>98</v>
      </c>
      <c r="AK65" s="361" t="str">
        <f t="shared" si="20"/>
        <v>10</v>
      </c>
      <c r="AL65" s="523">
        <f t="shared" si="21"/>
        <v>10</v>
      </c>
      <c r="AM65" s="455">
        <v>47.0</v>
      </c>
      <c r="AN65" s="360">
        <v>48.0</v>
      </c>
      <c r="AO65" s="358">
        <f t="shared" si="22"/>
        <v>95</v>
      </c>
      <c r="AP65" s="361" t="str">
        <f t="shared" si="23"/>
        <v>10</v>
      </c>
      <c r="AQ65" s="371">
        <f t="shared" si="24"/>
        <v>10</v>
      </c>
      <c r="AR65" s="524">
        <v>96.0</v>
      </c>
      <c r="AS65" s="520">
        <f t="shared" si="25"/>
        <v>153</v>
      </c>
      <c r="AT65" s="521">
        <f t="shared" si="26"/>
        <v>7.285714286</v>
      </c>
      <c r="AU65" s="449" t="str">
        <f t="shared" si="39"/>
        <v>FCD</v>
      </c>
    </row>
    <row r="66" ht="15.75" customHeight="1">
      <c r="A66" s="326">
        <v>62.0</v>
      </c>
      <c r="B66" s="522" t="s">
        <v>195</v>
      </c>
      <c r="C66" s="452" t="s">
        <v>196</v>
      </c>
      <c r="D66" s="366">
        <v>44.0</v>
      </c>
      <c r="E66" s="360">
        <v>27.0</v>
      </c>
      <c r="F66" s="358">
        <f t="shared" si="1"/>
        <v>71</v>
      </c>
      <c r="G66" s="345" t="str">
        <f t="shared" si="36"/>
        <v>8</v>
      </c>
      <c r="H66" s="523">
        <f t="shared" si="3"/>
        <v>32</v>
      </c>
      <c r="I66" s="455">
        <v>47.0</v>
      </c>
      <c r="J66" s="360">
        <v>31.0</v>
      </c>
      <c r="K66" s="358">
        <f t="shared" si="4"/>
        <v>78</v>
      </c>
      <c r="L66" s="361" t="str">
        <f t="shared" si="37"/>
        <v>8</v>
      </c>
      <c r="M66" s="523">
        <f t="shared" si="6"/>
        <v>32</v>
      </c>
      <c r="N66" s="455">
        <v>40.0</v>
      </c>
      <c r="O66" s="360">
        <v>24.0</v>
      </c>
      <c r="P66" s="358">
        <f t="shared" si="7"/>
        <v>64</v>
      </c>
      <c r="Q66" s="361" t="str">
        <f t="shared" si="33"/>
        <v>7</v>
      </c>
      <c r="R66" s="523">
        <f t="shared" si="9"/>
        <v>28</v>
      </c>
      <c r="S66" s="455">
        <v>40.0</v>
      </c>
      <c r="T66" s="360">
        <v>20.0</v>
      </c>
      <c r="U66" s="358">
        <f t="shared" si="10"/>
        <v>60</v>
      </c>
      <c r="V66" s="361" t="str">
        <f t="shared" si="11"/>
        <v>7</v>
      </c>
      <c r="W66" s="523">
        <f t="shared" si="12"/>
        <v>21</v>
      </c>
      <c r="X66" s="455">
        <v>47.0</v>
      </c>
      <c r="Y66" s="360">
        <v>32.0</v>
      </c>
      <c r="Z66" s="358">
        <f t="shared" si="13"/>
        <v>79</v>
      </c>
      <c r="AA66" s="361" t="str">
        <f t="shared" si="14"/>
        <v>8</v>
      </c>
      <c r="AB66" s="523">
        <f t="shared" si="15"/>
        <v>8</v>
      </c>
      <c r="AC66" s="455">
        <v>49.0</v>
      </c>
      <c r="AD66" s="360">
        <v>22.0</v>
      </c>
      <c r="AE66" s="358">
        <f t="shared" si="16"/>
        <v>71</v>
      </c>
      <c r="AF66" s="361" t="str">
        <f t="shared" si="38"/>
        <v>8</v>
      </c>
      <c r="AG66" s="523">
        <f t="shared" si="18"/>
        <v>24</v>
      </c>
      <c r="AH66" s="455">
        <v>99.0</v>
      </c>
      <c r="AI66" s="360">
        <v>0.0</v>
      </c>
      <c r="AJ66" s="358">
        <f t="shared" si="19"/>
        <v>99</v>
      </c>
      <c r="AK66" s="361" t="str">
        <f t="shared" si="20"/>
        <v>10</v>
      </c>
      <c r="AL66" s="523">
        <f t="shared" si="21"/>
        <v>10</v>
      </c>
      <c r="AM66" s="455">
        <v>49.0</v>
      </c>
      <c r="AN66" s="360">
        <v>49.0</v>
      </c>
      <c r="AO66" s="358">
        <f t="shared" si="22"/>
        <v>98</v>
      </c>
      <c r="AP66" s="361" t="str">
        <f t="shared" si="23"/>
        <v>10</v>
      </c>
      <c r="AQ66" s="371">
        <f t="shared" si="24"/>
        <v>10</v>
      </c>
      <c r="AR66" s="524">
        <v>96.0</v>
      </c>
      <c r="AS66" s="520">
        <f t="shared" si="25"/>
        <v>165</v>
      </c>
      <c r="AT66" s="521">
        <f t="shared" si="26"/>
        <v>7.857142857</v>
      </c>
      <c r="AU66" s="449" t="str">
        <f t="shared" si="39"/>
        <v>FCD</v>
      </c>
    </row>
    <row r="67" ht="15.75" customHeight="1">
      <c r="A67" s="326">
        <v>63.0</v>
      </c>
      <c r="B67" s="522" t="s">
        <v>431</v>
      </c>
      <c r="C67" s="452" t="s">
        <v>432</v>
      </c>
      <c r="D67" s="366">
        <v>45.0</v>
      </c>
      <c r="E67" s="360">
        <v>41.0</v>
      </c>
      <c r="F67" s="358">
        <f t="shared" si="1"/>
        <v>86</v>
      </c>
      <c r="G67" s="345" t="str">
        <f t="shared" si="36"/>
        <v>9</v>
      </c>
      <c r="H67" s="523">
        <f t="shared" si="3"/>
        <v>36</v>
      </c>
      <c r="I67" s="455">
        <v>44.0</v>
      </c>
      <c r="J67" s="360">
        <v>31.0</v>
      </c>
      <c r="K67" s="358">
        <f t="shared" si="4"/>
        <v>75</v>
      </c>
      <c r="L67" s="361" t="str">
        <f t="shared" si="37"/>
        <v>8</v>
      </c>
      <c r="M67" s="523">
        <f t="shared" si="6"/>
        <v>32</v>
      </c>
      <c r="N67" s="455">
        <v>37.0</v>
      </c>
      <c r="O67" s="360">
        <v>23.0</v>
      </c>
      <c r="P67" s="358">
        <f t="shared" si="7"/>
        <v>60</v>
      </c>
      <c r="Q67" s="361" t="str">
        <f t="shared" si="33"/>
        <v>7</v>
      </c>
      <c r="R67" s="523">
        <f t="shared" si="9"/>
        <v>28</v>
      </c>
      <c r="S67" s="455">
        <v>39.0</v>
      </c>
      <c r="T67" s="360">
        <v>24.0</v>
      </c>
      <c r="U67" s="358">
        <f t="shared" si="10"/>
        <v>63</v>
      </c>
      <c r="V67" s="361" t="str">
        <f t="shared" si="11"/>
        <v>7</v>
      </c>
      <c r="W67" s="523">
        <f t="shared" si="12"/>
        <v>21</v>
      </c>
      <c r="X67" s="455">
        <v>41.0</v>
      </c>
      <c r="Y67" s="360">
        <v>30.0</v>
      </c>
      <c r="Z67" s="358">
        <f t="shared" si="13"/>
        <v>71</v>
      </c>
      <c r="AA67" s="361" t="str">
        <f t="shared" si="14"/>
        <v>8</v>
      </c>
      <c r="AB67" s="523">
        <f t="shared" si="15"/>
        <v>8</v>
      </c>
      <c r="AC67" s="455">
        <v>44.0</v>
      </c>
      <c r="AD67" s="360">
        <v>29.0</v>
      </c>
      <c r="AE67" s="358">
        <f t="shared" si="16"/>
        <v>73</v>
      </c>
      <c r="AF67" s="361" t="str">
        <f t="shared" si="38"/>
        <v>8</v>
      </c>
      <c r="AG67" s="523">
        <f t="shared" si="18"/>
        <v>24</v>
      </c>
      <c r="AH67" s="455">
        <v>97.0</v>
      </c>
      <c r="AI67" s="360">
        <v>0.0</v>
      </c>
      <c r="AJ67" s="358">
        <f t="shared" si="19"/>
        <v>97</v>
      </c>
      <c r="AK67" s="361" t="str">
        <f t="shared" si="20"/>
        <v>10</v>
      </c>
      <c r="AL67" s="523">
        <f t="shared" si="21"/>
        <v>10</v>
      </c>
      <c r="AM67" s="455">
        <v>49.0</v>
      </c>
      <c r="AN67" s="360">
        <v>47.0</v>
      </c>
      <c r="AO67" s="358">
        <f t="shared" si="22"/>
        <v>96</v>
      </c>
      <c r="AP67" s="361" t="str">
        <f t="shared" si="23"/>
        <v>10</v>
      </c>
      <c r="AQ67" s="371">
        <f t="shared" si="24"/>
        <v>10</v>
      </c>
      <c r="AR67" s="524">
        <v>92.0</v>
      </c>
      <c r="AS67" s="520">
        <f t="shared" si="25"/>
        <v>169</v>
      </c>
      <c r="AT67" s="521">
        <f t="shared" si="26"/>
        <v>8.047619048</v>
      </c>
      <c r="AU67" s="449" t="str">
        <f t="shared" si="39"/>
        <v>FCD</v>
      </c>
    </row>
    <row r="68" ht="15.75" customHeight="1">
      <c r="A68" s="326">
        <v>64.0</v>
      </c>
      <c r="B68" s="527" t="s">
        <v>526</v>
      </c>
      <c r="C68" s="528" t="s">
        <v>527</v>
      </c>
      <c r="D68" s="366">
        <v>44.0</v>
      </c>
      <c r="E68" s="360">
        <v>19.0</v>
      </c>
      <c r="F68" s="358">
        <f t="shared" si="1"/>
        <v>63</v>
      </c>
      <c r="G68" s="345" t="str">
        <f t="shared" si="36"/>
        <v>7</v>
      </c>
      <c r="H68" s="523">
        <f t="shared" si="3"/>
        <v>28</v>
      </c>
      <c r="I68" s="455">
        <v>42.0</v>
      </c>
      <c r="J68" s="360">
        <v>20.0</v>
      </c>
      <c r="K68" s="358">
        <f t="shared" si="4"/>
        <v>62</v>
      </c>
      <c r="L68" s="361" t="str">
        <f t="shared" si="37"/>
        <v>7</v>
      </c>
      <c r="M68" s="523">
        <f t="shared" si="6"/>
        <v>28</v>
      </c>
      <c r="N68" s="455">
        <v>38.0</v>
      </c>
      <c r="O68" s="360">
        <v>28.0</v>
      </c>
      <c r="P68" s="358">
        <f t="shared" si="7"/>
        <v>66</v>
      </c>
      <c r="Q68" s="361" t="str">
        <f t="shared" si="33"/>
        <v>7</v>
      </c>
      <c r="R68" s="523">
        <f t="shared" si="9"/>
        <v>28</v>
      </c>
      <c r="S68" s="455">
        <v>44.0</v>
      </c>
      <c r="T68" s="360">
        <v>34.0</v>
      </c>
      <c r="U68" s="358">
        <f t="shared" si="10"/>
        <v>78</v>
      </c>
      <c r="V68" s="361" t="str">
        <f t="shared" si="11"/>
        <v>8</v>
      </c>
      <c r="W68" s="523">
        <f t="shared" si="12"/>
        <v>24</v>
      </c>
      <c r="X68" s="455">
        <v>41.0</v>
      </c>
      <c r="Y68" s="360">
        <v>33.0</v>
      </c>
      <c r="Z68" s="358">
        <f t="shared" si="13"/>
        <v>74</v>
      </c>
      <c r="AA68" s="361" t="str">
        <f t="shared" si="14"/>
        <v>8</v>
      </c>
      <c r="AB68" s="523">
        <f t="shared" si="15"/>
        <v>8</v>
      </c>
      <c r="AC68" s="455">
        <v>44.0</v>
      </c>
      <c r="AD68" s="360">
        <v>34.0</v>
      </c>
      <c r="AE68" s="358">
        <f t="shared" si="16"/>
        <v>78</v>
      </c>
      <c r="AF68" s="361" t="str">
        <f t="shared" si="38"/>
        <v>8</v>
      </c>
      <c r="AG68" s="523">
        <f t="shared" si="18"/>
        <v>24</v>
      </c>
      <c r="AH68" s="455">
        <v>98.0</v>
      </c>
      <c r="AI68" s="360">
        <v>0.0</v>
      </c>
      <c r="AJ68" s="358">
        <f t="shared" si="19"/>
        <v>98</v>
      </c>
      <c r="AK68" s="361" t="str">
        <f t="shared" si="20"/>
        <v>10</v>
      </c>
      <c r="AL68" s="523">
        <f t="shared" si="21"/>
        <v>10</v>
      </c>
      <c r="AM68" s="455">
        <v>49.0</v>
      </c>
      <c r="AN68" s="360">
        <v>49.0</v>
      </c>
      <c r="AO68" s="358">
        <f t="shared" si="22"/>
        <v>98</v>
      </c>
      <c r="AP68" s="361" t="str">
        <f t="shared" si="23"/>
        <v>10</v>
      </c>
      <c r="AQ68" s="371">
        <f t="shared" si="24"/>
        <v>10</v>
      </c>
      <c r="AR68" s="524">
        <v>94.0</v>
      </c>
      <c r="AS68" s="520">
        <f t="shared" si="25"/>
        <v>160</v>
      </c>
      <c r="AT68" s="521">
        <f t="shared" si="26"/>
        <v>7.619047619</v>
      </c>
      <c r="AU68" s="449" t="str">
        <f t="shared" si="39"/>
        <v>FCD</v>
      </c>
    </row>
    <row r="69" ht="15.75" customHeight="1">
      <c r="A69" s="326">
        <v>65.0</v>
      </c>
      <c r="B69" s="527" t="s">
        <v>528</v>
      </c>
      <c r="C69" s="529" t="s">
        <v>529</v>
      </c>
      <c r="D69" s="366">
        <v>38.0</v>
      </c>
      <c r="E69" s="360">
        <v>20.0</v>
      </c>
      <c r="F69" s="358">
        <f t="shared" si="1"/>
        <v>58</v>
      </c>
      <c r="G69" s="345" t="str">
        <f t="shared" si="36"/>
        <v>6</v>
      </c>
      <c r="H69" s="523">
        <f t="shared" si="3"/>
        <v>24</v>
      </c>
      <c r="I69" s="455">
        <v>41.0</v>
      </c>
      <c r="J69" s="360">
        <v>18.0</v>
      </c>
      <c r="K69" s="358">
        <f t="shared" si="4"/>
        <v>59</v>
      </c>
      <c r="L69" s="361" t="str">
        <f t="shared" si="37"/>
        <v>6</v>
      </c>
      <c r="M69" s="523">
        <f t="shared" si="6"/>
        <v>24</v>
      </c>
      <c r="N69" s="455">
        <v>35.0</v>
      </c>
      <c r="O69" s="360">
        <v>21.0</v>
      </c>
      <c r="P69" s="358">
        <f t="shared" si="7"/>
        <v>56</v>
      </c>
      <c r="Q69" s="361" t="str">
        <f t="shared" si="33"/>
        <v>6</v>
      </c>
      <c r="R69" s="523">
        <f t="shared" si="9"/>
        <v>24</v>
      </c>
      <c r="S69" s="471">
        <v>34.0</v>
      </c>
      <c r="T69" s="460">
        <v>18.0</v>
      </c>
      <c r="U69" s="358">
        <f t="shared" si="10"/>
        <v>52</v>
      </c>
      <c r="V69" s="345" t="str">
        <f t="shared" si="11"/>
        <v>5</v>
      </c>
      <c r="W69" s="523">
        <f t="shared" si="12"/>
        <v>15</v>
      </c>
      <c r="X69" s="455">
        <v>31.0</v>
      </c>
      <c r="Y69" s="360">
        <v>22.0</v>
      </c>
      <c r="Z69" s="358">
        <f t="shared" si="13"/>
        <v>53</v>
      </c>
      <c r="AA69" s="361" t="str">
        <f t="shared" si="14"/>
        <v>5</v>
      </c>
      <c r="AB69" s="523">
        <f t="shared" si="15"/>
        <v>5</v>
      </c>
      <c r="AC69" s="471">
        <v>39.0</v>
      </c>
      <c r="AD69" s="460">
        <v>20.0</v>
      </c>
      <c r="AE69" s="358">
        <f t="shared" si="16"/>
        <v>59</v>
      </c>
      <c r="AF69" s="345" t="str">
        <f t="shared" si="38"/>
        <v>6</v>
      </c>
      <c r="AG69" s="523">
        <f t="shared" si="18"/>
        <v>18</v>
      </c>
      <c r="AH69" s="455">
        <v>99.0</v>
      </c>
      <c r="AI69" s="360">
        <v>0.0</v>
      </c>
      <c r="AJ69" s="358">
        <f t="shared" si="19"/>
        <v>99</v>
      </c>
      <c r="AK69" s="361" t="str">
        <f t="shared" si="20"/>
        <v>10</v>
      </c>
      <c r="AL69" s="523">
        <f t="shared" si="21"/>
        <v>10</v>
      </c>
      <c r="AM69" s="455">
        <v>48.0</v>
      </c>
      <c r="AN69" s="360">
        <v>49.0</v>
      </c>
      <c r="AO69" s="358">
        <f t="shared" si="22"/>
        <v>97</v>
      </c>
      <c r="AP69" s="361" t="str">
        <f t="shared" si="23"/>
        <v>10</v>
      </c>
      <c r="AQ69" s="371">
        <f t="shared" si="24"/>
        <v>10</v>
      </c>
      <c r="AR69" s="524">
        <v>98.0</v>
      </c>
      <c r="AS69" s="520">
        <f t="shared" si="25"/>
        <v>130</v>
      </c>
      <c r="AT69" s="521">
        <f t="shared" si="26"/>
        <v>6.19047619</v>
      </c>
      <c r="AU69" s="449" t="str">
        <f t="shared" si="39"/>
        <v>FC</v>
      </c>
    </row>
    <row r="70" ht="15.75" customHeight="1">
      <c r="A70" s="326">
        <v>66.0</v>
      </c>
      <c r="B70" s="527" t="s">
        <v>530</v>
      </c>
      <c r="C70" s="529" t="s">
        <v>531</v>
      </c>
      <c r="D70" s="366">
        <v>33.0</v>
      </c>
      <c r="E70" s="360">
        <v>21.0</v>
      </c>
      <c r="F70" s="358">
        <f t="shared" si="1"/>
        <v>54</v>
      </c>
      <c r="G70" s="345" t="str">
        <f t="shared" si="36"/>
        <v>5</v>
      </c>
      <c r="H70" s="523">
        <f t="shared" si="3"/>
        <v>20</v>
      </c>
      <c r="I70" s="455">
        <v>46.0</v>
      </c>
      <c r="J70" s="378">
        <v>25.0</v>
      </c>
      <c r="K70" s="358">
        <f t="shared" si="4"/>
        <v>71</v>
      </c>
      <c r="L70" s="361" t="str">
        <f t="shared" si="37"/>
        <v>8</v>
      </c>
      <c r="M70" s="523">
        <f t="shared" si="6"/>
        <v>32</v>
      </c>
      <c r="N70" s="455">
        <v>40.0</v>
      </c>
      <c r="O70" s="360">
        <v>19.0</v>
      </c>
      <c r="P70" s="358">
        <f t="shared" si="7"/>
        <v>59</v>
      </c>
      <c r="Q70" s="361" t="str">
        <f t="shared" si="33"/>
        <v>6</v>
      </c>
      <c r="R70" s="523">
        <f t="shared" si="9"/>
        <v>24</v>
      </c>
      <c r="S70" s="455">
        <v>41.0</v>
      </c>
      <c r="T70" s="360">
        <v>31.0</v>
      </c>
      <c r="U70" s="358">
        <f t="shared" si="10"/>
        <v>72</v>
      </c>
      <c r="V70" s="361" t="str">
        <f t="shared" si="11"/>
        <v>8</v>
      </c>
      <c r="W70" s="523">
        <f t="shared" si="12"/>
        <v>24</v>
      </c>
      <c r="X70" s="455">
        <v>46.0</v>
      </c>
      <c r="Y70" s="360">
        <v>28.0</v>
      </c>
      <c r="Z70" s="358">
        <f t="shared" si="13"/>
        <v>74</v>
      </c>
      <c r="AA70" s="361" t="str">
        <f t="shared" si="14"/>
        <v>8</v>
      </c>
      <c r="AB70" s="523">
        <f t="shared" si="15"/>
        <v>8</v>
      </c>
      <c r="AC70" s="455">
        <v>41.0</v>
      </c>
      <c r="AD70" s="360">
        <v>23.0</v>
      </c>
      <c r="AE70" s="358">
        <f t="shared" si="16"/>
        <v>64</v>
      </c>
      <c r="AF70" s="361" t="str">
        <f t="shared" si="38"/>
        <v>7</v>
      </c>
      <c r="AG70" s="523">
        <f t="shared" si="18"/>
        <v>21</v>
      </c>
      <c r="AH70" s="455">
        <v>98.0</v>
      </c>
      <c r="AI70" s="378">
        <v>0.0</v>
      </c>
      <c r="AJ70" s="358">
        <f t="shared" si="19"/>
        <v>98</v>
      </c>
      <c r="AK70" s="361" t="str">
        <f t="shared" si="20"/>
        <v>10</v>
      </c>
      <c r="AL70" s="523">
        <f t="shared" si="21"/>
        <v>10</v>
      </c>
      <c r="AM70" s="455">
        <v>48.0</v>
      </c>
      <c r="AN70" s="360">
        <v>48.0</v>
      </c>
      <c r="AO70" s="358">
        <f t="shared" si="22"/>
        <v>96</v>
      </c>
      <c r="AP70" s="361" t="str">
        <f t="shared" si="23"/>
        <v>10</v>
      </c>
      <c r="AQ70" s="371">
        <f t="shared" si="24"/>
        <v>10</v>
      </c>
      <c r="AR70" s="524">
        <v>92.0</v>
      </c>
      <c r="AS70" s="520">
        <f t="shared" si="25"/>
        <v>149</v>
      </c>
      <c r="AT70" s="521">
        <f t="shared" si="26"/>
        <v>7.095238095</v>
      </c>
      <c r="AU70" s="449" t="str">
        <f t="shared" si="39"/>
        <v>FCD</v>
      </c>
    </row>
    <row r="71" ht="15.75" customHeight="1">
      <c r="A71" s="326">
        <v>67.0</v>
      </c>
      <c r="B71" s="527" t="s">
        <v>532</v>
      </c>
      <c r="C71" s="529" t="s">
        <v>533</v>
      </c>
      <c r="D71" s="478">
        <v>39.0</v>
      </c>
      <c r="E71" s="479">
        <v>19.0</v>
      </c>
      <c r="F71" s="480">
        <f t="shared" si="1"/>
        <v>58</v>
      </c>
      <c r="G71" s="530" t="str">
        <f t="shared" si="36"/>
        <v>6</v>
      </c>
      <c r="H71" s="531">
        <f t="shared" si="3"/>
        <v>24</v>
      </c>
      <c r="I71" s="485">
        <v>39.0</v>
      </c>
      <c r="J71" s="479">
        <v>18.0</v>
      </c>
      <c r="K71" s="480">
        <f t="shared" si="4"/>
        <v>57</v>
      </c>
      <c r="L71" s="532" t="str">
        <f t="shared" si="37"/>
        <v>6</v>
      </c>
      <c r="M71" s="531">
        <f t="shared" si="6"/>
        <v>24</v>
      </c>
      <c r="N71" s="485">
        <v>37.0</v>
      </c>
      <c r="O71" s="479">
        <v>18.0</v>
      </c>
      <c r="P71" s="480">
        <f t="shared" si="7"/>
        <v>55</v>
      </c>
      <c r="Q71" s="532" t="str">
        <f t="shared" si="33"/>
        <v>6</v>
      </c>
      <c r="R71" s="531">
        <f t="shared" si="9"/>
        <v>24</v>
      </c>
      <c r="S71" s="485">
        <v>34.0</v>
      </c>
      <c r="T71" s="479">
        <v>20.0</v>
      </c>
      <c r="U71" s="480">
        <f t="shared" si="10"/>
        <v>54</v>
      </c>
      <c r="V71" s="532" t="str">
        <f t="shared" si="11"/>
        <v>5</v>
      </c>
      <c r="W71" s="531">
        <f t="shared" si="12"/>
        <v>15</v>
      </c>
      <c r="X71" s="485">
        <v>31.0</v>
      </c>
      <c r="Y71" s="479">
        <v>27.0</v>
      </c>
      <c r="Z71" s="480">
        <f t="shared" si="13"/>
        <v>58</v>
      </c>
      <c r="AA71" s="532" t="str">
        <f t="shared" si="14"/>
        <v>6</v>
      </c>
      <c r="AB71" s="531">
        <f t="shared" si="15"/>
        <v>6</v>
      </c>
      <c r="AC71" s="485">
        <v>39.0</v>
      </c>
      <c r="AD71" s="479">
        <v>20.0</v>
      </c>
      <c r="AE71" s="480">
        <f t="shared" si="16"/>
        <v>59</v>
      </c>
      <c r="AF71" s="532" t="str">
        <f t="shared" si="38"/>
        <v>6</v>
      </c>
      <c r="AG71" s="531">
        <f t="shared" si="18"/>
        <v>18</v>
      </c>
      <c r="AH71" s="485">
        <v>95.0</v>
      </c>
      <c r="AI71" s="479">
        <v>0.0</v>
      </c>
      <c r="AJ71" s="480">
        <f t="shared" si="19"/>
        <v>95</v>
      </c>
      <c r="AK71" s="532" t="str">
        <f t="shared" si="20"/>
        <v>10</v>
      </c>
      <c r="AL71" s="531">
        <f t="shared" si="21"/>
        <v>10</v>
      </c>
      <c r="AM71" s="485">
        <v>45.0</v>
      </c>
      <c r="AN71" s="479">
        <v>49.0</v>
      </c>
      <c r="AO71" s="480">
        <f t="shared" si="22"/>
        <v>94</v>
      </c>
      <c r="AP71" s="532" t="str">
        <f t="shared" si="23"/>
        <v>10</v>
      </c>
      <c r="AQ71" s="533">
        <f t="shared" si="24"/>
        <v>10</v>
      </c>
      <c r="AR71" s="534">
        <v>96.0</v>
      </c>
      <c r="AS71" s="520">
        <f t="shared" si="25"/>
        <v>131</v>
      </c>
      <c r="AT71" s="521">
        <f t="shared" si="26"/>
        <v>6.238095238</v>
      </c>
      <c r="AU71" s="449" t="str">
        <f t="shared" si="39"/>
        <v>FC</v>
      </c>
    </row>
    <row r="72" ht="15.75" customHeight="1">
      <c r="A72" s="72"/>
      <c r="B72" s="72"/>
      <c r="C72" s="420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505"/>
      <c r="AU72" s="72"/>
    </row>
    <row r="73" ht="15.75" customHeight="1">
      <c r="A73" s="72"/>
      <c r="B73" s="535"/>
      <c r="C73" s="536" t="s">
        <v>496</v>
      </c>
      <c r="D73" s="536" t="s">
        <v>534</v>
      </c>
      <c r="I73" s="536" t="s">
        <v>519</v>
      </c>
      <c r="N73" s="536" t="s">
        <v>535</v>
      </c>
      <c r="S73" s="536" t="s">
        <v>536</v>
      </c>
      <c r="X73" s="536" t="s">
        <v>537</v>
      </c>
      <c r="AC73" s="536" t="s">
        <v>524</v>
      </c>
      <c r="AH73" s="536" t="s">
        <v>523</v>
      </c>
      <c r="AM73" s="536" t="s">
        <v>538</v>
      </c>
      <c r="AR73" s="72"/>
      <c r="AS73" s="72"/>
      <c r="AT73" s="505"/>
      <c r="AU73" s="72"/>
    </row>
    <row r="74" ht="15.75" customHeight="1">
      <c r="A74" s="191"/>
      <c r="B74" s="254" t="s">
        <v>197</v>
      </c>
      <c r="C74" s="8"/>
      <c r="D74" s="255">
        <f>(D75/(D78-D77)*100)</f>
        <v>97.01492537</v>
      </c>
      <c r="E74" s="7"/>
      <c r="F74" s="7"/>
      <c r="G74" s="7"/>
      <c r="H74" s="8"/>
      <c r="I74" s="256">
        <f>(I75/(I78-I77)*100)</f>
        <v>95.52238806</v>
      </c>
      <c r="J74" s="7"/>
      <c r="K74" s="7"/>
      <c r="L74" s="7"/>
      <c r="M74" s="8"/>
      <c r="N74" s="256">
        <f>(N75/(N78-N77)*100)</f>
        <v>97.01492537</v>
      </c>
      <c r="O74" s="7"/>
      <c r="P74" s="7"/>
      <c r="Q74" s="7"/>
      <c r="R74" s="8"/>
      <c r="S74" s="256">
        <f>(S75/(S78-S77)*100)</f>
        <v>98.50746269</v>
      </c>
      <c r="T74" s="7"/>
      <c r="U74" s="7"/>
      <c r="V74" s="7"/>
      <c r="W74" s="8"/>
      <c r="X74" s="257">
        <f>(X75/(X78-X77)*100)</f>
        <v>100</v>
      </c>
      <c r="Y74" s="7"/>
      <c r="Z74" s="7"/>
      <c r="AA74" s="7"/>
      <c r="AB74" s="8"/>
      <c r="AC74" s="256">
        <f>(AC75/(AC78-AC77)*100)</f>
        <v>95.52238806</v>
      </c>
      <c r="AD74" s="7"/>
      <c r="AE74" s="7"/>
      <c r="AF74" s="7"/>
      <c r="AG74" s="8"/>
      <c r="AH74" s="257">
        <f>(AH75/(AH78-AH77)*100)</f>
        <v>100</v>
      </c>
      <c r="AI74" s="7"/>
      <c r="AJ74" s="7"/>
      <c r="AK74" s="7"/>
      <c r="AL74" s="8"/>
      <c r="AM74" s="256">
        <f>(AM75/(AM78-AM77)*100)</f>
        <v>100</v>
      </c>
      <c r="AN74" s="7"/>
      <c r="AO74" s="7"/>
      <c r="AP74" s="7"/>
      <c r="AQ74" s="8"/>
      <c r="AR74" s="72"/>
      <c r="AS74" s="72"/>
      <c r="AT74" s="505"/>
      <c r="AU74" s="72"/>
    </row>
    <row r="75" ht="15.75" customHeight="1">
      <c r="A75" s="191"/>
      <c r="B75" s="78" t="s">
        <v>198</v>
      </c>
      <c r="C75" s="12"/>
      <c r="D75" s="78">
        <f>countif(E5:E71,"&gt;=18")</f>
        <v>65</v>
      </c>
      <c r="E75" s="2"/>
      <c r="F75" s="2"/>
      <c r="G75" s="2"/>
      <c r="H75" s="12"/>
      <c r="I75" s="78">
        <f>countif(J5:J71,"&gt;=18")</f>
        <v>64</v>
      </c>
      <c r="J75" s="2"/>
      <c r="K75" s="2"/>
      <c r="L75" s="2"/>
      <c r="M75" s="12"/>
      <c r="N75" s="78">
        <f>countif(O5:O71,"&gt;=18")</f>
        <v>65</v>
      </c>
      <c r="O75" s="2"/>
      <c r="P75" s="2"/>
      <c r="Q75" s="2"/>
      <c r="R75" s="12"/>
      <c r="S75" s="78">
        <f>countif(T5:T71,"&gt;=18")</f>
        <v>66</v>
      </c>
      <c r="T75" s="2"/>
      <c r="U75" s="2"/>
      <c r="V75" s="2"/>
      <c r="W75" s="12"/>
      <c r="X75" s="78">
        <f>countif(Y5:Y71,"&gt;=18")</f>
        <v>67</v>
      </c>
      <c r="Y75" s="2"/>
      <c r="Z75" s="2"/>
      <c r="AA75" s="2"/>
      <c r="AB75" s="12"/>
      <c r="AC75" s="78">
        <f>countif(AD5:AD71,"&gt;=18")</f>
        <v>64</v>
      </c>
      <c r="AD75" s="2"/>
      <c r="AE75" s="2"/>
      <c r="AF75" s="2"/>
      <c r="AG75" s="12"/>
      <c r="AH75" s="78">
        <f>countif(AJ5:AJ71,"&gt;=18")</f>
        <v>67</v>
      </c>
      <c r="AI75" s="2"/>
      <c r="AJ75" s="2"/>
      <c r="AK75" s="2"/>
      <c r="AL75" s="12"/>
      <c r="AM75" s="78">
        <f>countif(AN5:AN71,"&gt;=18")</f>
        <v>67</v>
      </c>
      <c r="AN75" s="2"/>
      <c r="AO75" s="2"/>
      <c r="AP75" s="2"/>
      <c r="AQ75" s="12"/>
      <c r="AR75" s="72"/>
      <c r="AS75" s="72"/>
      <c r="AT75" s="505"/>
      <c r="AU75" s="72"/>
    </row>
    <row r="76" ht="15.75" customHeight="1">
      <c r="A76" s="191"/>
      <c r="B76" s="78" t="s">
        <v>199</v>
      </c>
      <c r="C76" s="12"/>
      <c r="D76" s="78">
        <f>countif(E5:E71,"&lt;18")</f>
        <v>2</v>
      </c>
      <c r="E76" s="2"/>
      <c r="F76" s="2"/>
      <c r="G76" s="2"/>
      <c r="H76" s="79"/>
      <c r="I76" s="78">
        <f>countif(J5:J71,"&lt;18")</f>
        <v>3</v>
      </c>
      <c r="J76" s="2"/>
      <c r="K76" s="2"/>
      <c r="L76" s="2"/>
      <c r="M76" s="79"/>
      <c r="N76" s="78">
        <f>countif(O5:O71,"&lt;18")</f>
        <v>2</v>
      </c>
      <c r="O76" s="2"/>
      <c r="P76" s="2"/>
      <c r="Q76" s="2"/>
      <c r="R76" s="79"/>
      <c r="S76" s="78">
        <f>countif(T5:T71,"&lt;18")</f>
        <v>1</v>
      </c>
      <c r="T76" s="2"/>
      <c r="U76" s="2"/>
      <c r="V76" s="2"/>
      <c r="W76" s="79"/>
      <c r="X76" s="78">
        <f>countif(Y5:Y71,"&lt;18")</f>
        <v>0</v>
      </c>
      <c r="Y76" s="2"/>
      <c r="Z76" s="2"/>
      <c r="AA76" s="2"/>
      <c r="AB76" s="79"/>
      <c r="AC76" s="78">
        <f>countif(AD5:AD71,"&lt;18")</f>
        <v>3</v>
      </c>
      <c r="AD76" s="2"/>
      <c r="AE76" s="2"/>
      <c r="AF76" s="2"/>
      <c r="AG76" s="79"/>
      <c r="AH76" s="78">
        <f>countif(AJ5:AJ71,"&lt;18")</f>
        <v>0</v>
      </c>
      <c r="AI76" s="2"/>
      <c r="AJ76" s="2"/>
      <c r="AK76" s="2"/>
      <c r="AL76" s="79"/>
      <c r="AM76" s="78">
        <f>countif(AN5:AN71,"&lt;18")</f>
        <v>0</v>
      </c>
      <c r="AN76" s="2"/>
      <c r="AO76" s="2"/>
      <c r="AP76" s="2"/>
      <c r="AQ76" s="79"/>
      <c r="AR76" s="72"/>
      <c r="AS76" s="72"/>
      <c r="AT76" s="505"/>
      <c r="AU76" s="72"/>
    </row>
    <row r="77" ht="15.75" customHeight="1">
      <c r="A77" s="191"/>
      <c r="B77" s="89" t="s">
        <v>200</v>
      </c>
      <c r="C77" s="12"/>
      <c r="D77" s="83">
        <f>COUNTIF(E5:E71,"AB")</f>
        <v>0</v>
      </c>
      <c r="E77" s="2"/>
      <c r="F77" s="2"/>
      <c r="G77" s="2"/>
      <c r="H77" s="12"/>
      <c r="I77" s="83">
        <f>COUNTIF(J5:J71,"AB")</f>
        <v>0</v>
      </c>
      <c r="J77" s="2"/>
      <c r="K77" s="2"/>
      <c r="L77" s="2"/>
      <c r="M77" s="12"/>
      <c r="N77" s="83">
        <f>COUNTIF(O5:O71,"AB")</f>
        <v>0</v>
      </c>
      <c r="O77" s="2"/>
      <c r="P77" s="2"/>
      <c r="Q77" s="2"/>
      <c r="R77" s="12"/>
      <c r="S77" s="83">
        <f>COUNTIF(T5:T71,"AB")</f>
        <v>0</v>
      </c>
      <c r="T77" s="2"/>
      <c r="U77" s="2"/>
      <c r="V77" s="2"/>
      <c r="W77" s="12"/>
      <c r="X77" s="83">
        <f>COUNTIF(Y5:Y71,"AB")</f>
        <v>0</v>
      </c>
      <c r="Y77" s="2"/>
      <c r="Z77" s="2"/>
      <c r="AA77" s="2"/>
      <c r="AB77" s="12"/>
      <c r="AC77" s="83">
        <f>COUNTIF(AD5:AD71,"AB")</f>
        <v>0</v>
      </c>
      <c r="AD77" s="2"/>
      <c r="AE77" s="2"/>
      <c r="AF77" s="2"/>
      <c r="AG77" s="12"/>
      <c r="AH77" s="83">
        <f>COUNTIF(AI5:AI71,"AB")</f>
        <v>0</v>
      </c>
      <c r="AI77" s="2"/>
      <c r="AJ77" s="2"/>
      <c r="AK77" s="2"/>
      <c r="AL77" s="12"/>
      <c r="AM77" s="83">
        <f>COUNTIF(AN5:AN71,"AB")</f>
        <v>0</v>
      </c>
      <c r="AN77" s="2"/>
      <c r="AO77" s="2"/>
      <c r="AP77" s="2"/>
      <c r="AQ77" s="12"/>
      <c r="AR77" s="72"/>
      <c r="AS77" s="72"/>
      <c r="AT77" s="505"/>
      <c r="AU77" s="72"/>
    </row>
    <row r="78" ht="15.75" customHeight="1">
      <c r="A78" s="191"/>
      <c r="B78" s="89" t="s">
        <v>201</v>
      </c>
      <c r="C78" s="12"/>
      <c r="D78" s="83">
        <f>D75+D76+D77</f>
        <v>67</v>
      </c>
      <c r="E78" s="2"/>
      <c r="F78" s="2"/>
      <c r="G78" s="2"/>
      <c r="H78" s="12"/>
      <c r="I78" s="83">
        <f>I75+I76+I77</f>
        <v>67</v>
      </c>
      <c r="J78" s="2"/>
      <c r="K78" s="2"/>
      <c r="L78" s="2"/>
      <c r="M78" s="12"/>
      <c r="N78" s="83">
        <f>N75+N76+N77</f>
        <v>67</v>
      </c>
      <c r="O78" s="2"/>
      <c r="P78" s="2"/>
      <c r="Q78" s="2"/>
      <c r="R78" s="12"/>
      <c r="S78" s="83">
        <f>S75+S76+S77</f>
        <v>67</v>
      </c>
      <c r="T78" s="2"/>
      <c r="U78" s="2"/>
      <c r="V78" s="2"/>
      <c r="W78" s="12"/>
      <c r="X78" s="83">
        <f>X75+X76+X77</f>
        <v>67</v>
      </c>
      <c r="Y78" s="2"/>
      <c r="Z78" s="2"/>
      <c r="AA78" s="2"/>
      <c r="AB78" s="12"/>
      <c r="AC78" s="83">
        <f>AC75+AC76+AC77</f>
        <v>67</v>
      </c>
      <c r="AD78" s="2"/>
      <c r="AE78" s="2"/>
      <c r="AF78" s="2"/>
      <c r="AG78" s="12"/>
      <c r="AH78" s="83">
        <f>AH75+AH76+AH77</f>
        <v>67</v>
      </c>
      <c r="AI78" s="2"/>
      <c r="AJ78" s="2"/>
      <c r="AK78" s="2"/>
      <c r="AL78" s="12"/>
      <c r="AM78" s="83">
        <f>AM75+AM76+AM77</f>
        <v>67</v>
      </c>
      <c r="AN78" s="2"/>
      <c r="AO78" s="2"/>
      <c r="AP78" s="2"/>
      <c r="AQ78" s="12"/>
      <c r="AR78" s="72"/>
      <c r="AS78" s="72"/>
      <c r="AT78" s="505"/>
      <c r="AU78" s="72"/>
    </row>
    <row r="79" ht="15.75" customHeight="1">
      <c r="A79" s="72"/>
      <c r="B79" s="258"/>
      <c r="C79" s="430"/>
      <c r="D79" s="258"/>
      <c r="E79" s="258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505"/>
      <c r="AU79" s="72"/>
    </row>
    <row r="80" ht="15.75" customHeight="1">
      <c r="A80" s="191"/>
      <c r="B80" s="65" t="s">
        <v>203</v>
      </c>
      <c r="C80" s="431">
        <f>COUNTIF(AU5:AU71,"FCD")</f>
        <v>60</v>
      </c>
      <c r="D80" s="2"/>
      <c r="E80" s="1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505"/>
      <c r="AU80" s="72"/>
    </row>
    <row r="81" ht="15.75" customHeight="1">
      <c r="A81" s="191"/>
      <c r="B81" s="65" t="s">
        <v>204</v>
      </c>
      <c r="C81" s="431">
        <f>COUNTIF(AU5:AU71,"FC")</f>
        <v>3</v>
      </c>
      <c r="D81" s="2"/>
      <c r="E81" s="1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505"/>
      <c r="AU81" s="72"/>
    </row>
    <row r="82" ht="15.75" customHeight="1">
      <c r="A82" s="191"/>
      <c r="B82" s="65" t="s">
        <v>205</v>
      </c>
      <c r="C82" s="431">
        <f>COUNTIF(AU5:AU71,"SC")</f>
        <v>0</v>
      </c>
      <c r="D82" s="2"/>
      <c r="E82" s="1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505"/>
      <c r="AU82" s="72"/>
    </row>
    <row r="83" ht="15.75" customHeight="1">
      <c r="A83" s="191"/>
      <c r="B83" s="65" t="s">
        <v>206</v>
      </c>
      <c r="C83" s="431">
        <f>COUNTIF(AU5:AU71,"FAIL")</f>
        <v>4</v>
      </c>
      <c r="D83" s="2"/>
      <c r="E83" s="1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505"/>
      <c r="AU83" s="72"/>
    </row>
    <row r="84" ht="15.75" customHeight="1">
      <c r="A84" s="191"/>
      <c r="B84" s="65" t="s">
        <v>207</v>
      </c>
      <c r="C84" s="431">
        <f>C80+C81+C82+C83</f>
        <v>67</v>
      </c>
      <c r="D84" s="2"/>
      <c r="E84" s="1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505"/>
      <c r="AU84" s="72"/>
    </row>
    <row r="85" ht="15.75" customHeight="1">
      <c r="A85" s="191"/>
      <c r="B85" s="65" t="s">
        <v>449</v>
      </c>
      <c r="C85" s="432">
        <f>((C80+C81+C82)/C84)*100</f>
        <v>94.02985075</v>
      </c>
      <c r="D85" s="2"/>
      <c r="E85" s="1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505"/>
      <c r="AU85" s="72"/>
    </row>
    <row r="86" ht="15.75" customHeight="1">
      <c r="A86" s="72"/>
      <c r="B86" s="72"/>
      <c r="C86" s="420"/>
      <c r="D86" s="72"/>
      <c r="E86" s="72"/>
      <c r="F86" s="72"/>
      <c r="G86" s="72"/>
      <c r="H86" s="260" t="s">
        <v>209</v>
      </c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261" t="s">
        <v>210</v>
      </c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505"/>
      <c r="AU86" s="72"/>
    </row>
    <row r="87" ht="15.75" customHeight="1">
      <c r="C87" s="433"/>
      <c r="AT87" s="509"/>
    </row>
    <row r="88" ht="15.75" customHeight="1">
      <c r="C88" s="433"/>
      <c r="AT88" s="509"/>
    </row>
    <row r="89" ht="15.75" customHeight="1">
      <c r="C89" s="433"/>
      <c r="AT89" s="509"/>
    </row>
    <row r="90" ht="15.75" customHeight="1">
      <c r="C90" s="433"/>
      <c r="AT90" s="509"/>
    </row>
    <row r="91" ht="15.75" customHeight="1">
      <c r="C91" s="433"/>
      <c r="AT91" s="509"/>
    </row>
    <row r="92" ht="15.75" customHeight="1">
      <c r="C92" s="433"/>
      <c r="AT92" s="509"/>
    </row>
    <row r="93" ht="15.75" customHeight="1">
      <c r="C93" s="433"/>
      <c r="AT93" s="509"/>
    </row>
    <row r="94" ht="15.75" customHeight="1">
      <c r="C94" s="433"/>
      <c r="AT94" s="509"/>
    </row>
    <row r="95" ht="15.75" customHeight="1">
      <c r="C95" s="433"/>
      <c r="AT95" s="509"/>
    </row>
    <row r="96" ht="15.75" customHeight="1">
      <c r="C96" s="433"/>
      <c r="AT96" s="509"/>
    </row>
    <row r="97" ht="15.75" customHeight="1">
      <c r="C97" s="433"/>
      <c r="AT97" s="509"/>
    </row>
    <row r="98" ht="15.75" customHeight="1">
      <c r="C98" s="433"/>
      <c r="AT98" s="509"/>
    </row>
    <row r="99" ht="15.75" customHeight="1">
      <c r="C99" s="433"/>
      <c r="AT99" s="509"/>
    </row>
    <row r="100" ht="15.75" customHeight="1">
      <c r="C100" s="433"/>
      <c r="AT100" s="509"/>
    </row>
    <row r="101" ht="15.75" customHeight="1">
      <c r="C101" s="433"/>
      <c r="AT101" s="509"/>
    </row>
    <row r="102" ht="15.75" customHeight="1">
      <c r="C102" s="433"/>
      <c r="AT102" s="509"/>
    </row>
    <row r="103" ht="15.75" customHeight="1">
      <c r="C103" s="433"/>
      <c r="AT103" s="509"/>
    </row>
    <row r="104" ht="15.75" customHeight="1">
      <c r="C104" s="433"/>
      <c r="AT104" s="509"/>
    </row>
    <row r="105" ht="15.75" customHeight="1">
      <c r="C105" s="433"/>
      <c r="AT105" s="509"/>
    </row>
    <row r="106" ht="15.75" customHeight="1">
      <c r="C106" s="433"/>
      <c r="AT106" s="509"/>
    </row>
    <row r="107" ht="15.75" customHeight="1">
      <c r="C107" s="433"/>
      <c r="AT107" s="509"/>
    </row>
    <row r="108" ht="15.75" customHeight="1">
      <c r="C108" s="433"/>
      <c r="AT108" s="509"/>
    </row>
    <row r="109" ht="15.75" customHeight="1">
      <c r="C109" s="433"/>
      <c r="AT109" s="509"/>
    </row>
    <row r="110" ht="15.75" customHeight="1">
      <c r="C110" s="433"/>
      <c r="AT110" s="509"/>
    </row>
    <row r="111" ht="15.75" customHeight="1">
      <c r="C111" s="433"/>
      <c r="AT111" s="509"/>
    </row>
    <row r="112" ht="15.75" customHeight="1">
      <c r="C112" s="433"/>
      <c r="AT112" s="509"/>
    </row>
    <row r="113" ht="15.75" customHeight="1">
      <c r="C113" s="433"/>
      <c r="AT113" s="509"/>
    </row>
    <row r="114" ht="15.75" customHeight="1">
      <c r="C114" s="433"/>
      <c r="AT114" s="509"/>
    </row>
    <row r="115" ht="15.75" customHeight="1">
      <c r="C115" s="433"/>
      <c r="AT115" s="509"/>
    </row>
    <row r="116" ht="15.75" customHeight="1">
      <c r="C116" s="433"/>
      <c r="AT116" s="509"/>
    </row>
    <row r="117" ht="15.75" customHeight="1">
      <c r="C117" s="433"/>
      <c r="AT117" s="509"/>
    </row>
    <row r="118" ht="15.75" customHeight="1">
      <c r="C118" s="433"/>
      <c r="AT118" s="509"/>
    </row>
    <row r="119" ht="15.75" customHeight="1">
      <c r="C119" s="433"/>
      <c r="AT119" s="509"/>
    </row>
    <row r="120" ht="15.75" customHeight="1">
      <c r="C120" s="433"/>
      <c r="AT120" s="509"/>
    </row>
    <row r="121" ht="15.75" customHeight="1">
      <c r="C121" s="433"/>
      <c r="AT121" s="509"/>
    </row>
    <row r="122" ht="15.75" customHeight="1">
      <c r="C122" s="433"/>
      <c r="AT122" s="509"/>
    </row>
    <row r="123" ht="15.75" customHeight="1">
      <c r="C123" s="433"/>
      <c r="AT123" s="509"/>
    </row>
    <row r="124" ht="15.75" customHeight="1">
      <c r="C124" s="433"/>
      <c r="AT124" s="509"/>
    </row>
    <row r="125" ht="15.75" customHeight="1">
      <c r="C125" s="433"/>
      <c r="AT125" s="509"/>
    </row>
    <row r="126" ht="15.75" customHeight="1">
      <c r="C126" s="433"/>
      <c r="AT126" s="509"/>
    </row>
    <row r="127" ht="15.75" customHeight="1">
      <c r="C127" s="433"/>
      <c r="AT127" s="509"/>
    </row>
    <row r="128" ht="15.75" customHeight="1">
      <c r="C128" s="433"/>
      <c r="AT128" s="509"/>
    </row>
    <row r="129" ht="15.75" customHeight="1">
      <c r="C129" s="433"/>
      <c r="AT129" s="509"/>
    </row>
    <row r="130" ht="15.75" customHeight="1">
      <c r="C130" s="433"/>
      <c r="AT130" s="509"/>
    </row>
    <row r="131" ht="15.75" customHeight="1">
      <c r="C131" s="433"/>
      <c r="AT131" s="509"/>
    </row>
    <row r="132" ht="15.75" customHeight="1">
      <c r="C132" s="433"/>
      <c r="AT132" s="509"/>
    </row>
    <row r="133" ht="15.75" customHeight="1">
      <c r="C133" s="433"/>
      <c r="AT133" s="509"/>
    </row>
    <row r="134" ht="15.75" customHeight="1">
      <c r="C134" s="433"/>
      <c r="AT134" s="509"/>
    </row>
    <row r="135" ht="15.75" customHeight="1">
      <c r="C135" s="433"/>
      <c r="AT135" s="509"/>
    </row>
    <row r="136" ht="15.75" customHeight="1">
      <c r="C136" s="433"/>
      <c r="AT136" s="509"/>
    </row>
    <row r="137" ht="15.75" customHeight="1">
      <c r="C137" s="433"/>
      <c r="AT137" s="509"/>
    </row>
    <row r="138" ht="15.75" customHeight="1">
      <c r="C138" s="433"/>
      <c r="AT138" s="509"/>
    </row>
    <row r="139" ht="15.75" customHeight="1">
      <c r="C139" s="433"/>
      <c r="AT139" s="509"/>
    </row>
    <row r="140" ht="15.75" customHeight="1">
      <c r="C140" s="433"/>
      <c r="AT140" s="509"/>
    </row>
    <row r="141" ht="15.75" customHeight="1">
      <c r="C141" s="433"/>
      <c r="AT141" s="509"/>
    </row>
    <row r="142" ht="15.75" customHeight="1">
      <c r="C142" s="433"/>
      <c r="AT142" s="509"/>
    </row>
    <row r="143" ht="15.75" customHeight="1">
      <c r="C143" s="433"/>
      <c r="AT143" s="509"/>
    </row>
    <row r="144" ht="15.75" customHeight="1">
      <c r="C144" s="433"/>
      <c r="AT144" s="509"/>
    </row>
    <row r="145" ht="15.75" customHeight="1">
      <c r="C145" s="433"/>
      <c r="AT145" s="509"/>
    </row>
    <row r="146" ht="15.75" customHeight="1">
      <c r="C146" s="433"/>
      <c r="AT146" s="509"/>
    </row>
    <row r="147" ht="15.75" customHeight="1">
      <c r="C147" s="433"/>
      <c r="AT147" s="509"/>
    </row>
    <row r="148" ht="15.75" customHeight="1">
      <c r="C148" s="433"/>
      <c r="AT148" s="509"/>
    </row>
    <row r="149" ht="15.75" customHeight="1">
      <c r="C149" s="433"/>
      <c r="AT149" s="509"/>
    </row>
    <row r="150" ht="15.75" customHeight="1">
      <c r="C150" s="433"/>
      <c r="AT150" s="509"/>
    </row>
    <row r="151" ht="15.75" customHeight="1">
      <c r="C151" s="433"/>
      <c r="AT151" s="509"/>
    </row>
    <row r="152" ht="15.75" customHeight="1">
      <c r="C152" s="433"/>
      <c r="AT152" s="509"/>
    </row>
    <row r="153" ht="15.75" customHeight="1">
      <c r="C153" s="433"/>
      <c r="AT153" s="509"/>
    </row>
    <row r="154" ht="15.75" customHeight="1">
      <c r="C154" s="433"/>
      <c r="AT154" s="509"/>
    </row>
    <row r="155" ht="15.75" customHeight="1">
      <c r="C155" s="433"/>
      <c r="AT155" s="509"/>
    </row>
    <row r="156" ht="15.75" customHeight="1">
      <c r="C156" s="433"/>
      <c r="AT156" s="509"/>
    </row>
    <row r="157" ht="15.75" customHeight="1">
      <c r="C157" s="433"/>
      <c r="AT157" s="509"/>
    </row>
    <row r="158" ht="15.75" customHeight="1">
      <c r="C158" s="433"/>
      <c r="AT158" s="509"/>
    </row>
    <row r="159" ht="15.75" customHeight="1">
      <c r="C159" s="433"/>
      <c r="AT159" s="509"/>
    </row>
    <row r="160" ht="15.75" customHeight="1">
      <c r="C160" s="433"/>
      <c r="AT160" s="509"/>
    </row>
    <row r="161" ht="15.75" customHeight="1">
      <c r="C161" s="433"/>
      <c r="AT161" s="509"/>
    </row>
    <row r="162" ht="15.75" customHeight="1">
      <c r="C162" s="433"/>
      <c r="AT162" s="509"/>
    </row>
    <row r="163" ht="15.75" customHeight="1">
      <c r="C163" s="433"/>
      <c r="AT163" s="509"/>
    </row>
    <row r="164" ht="15.75" customHeight="1">
      <c r="C164" s="433"/>
      <c r="AT164" s="509"/>
    </row>
    <row r="165" ht="15.75" customHeight="1">
      <c r="C165" s="433"/>
      <c r="AT165" s="509"/>
    </row>
    <row r="166" ht="15.75" customHeight="1">
      <c r="C166" s="433"/>
      <c r="AT166" s="509"/>
    </row>
    <row r="167" ht="15.75" customHeight="1">
      <c r="C167" s="433"/>
      <c r="AT167" s="509"/>
    </row>
    <row r="168" ht="15.75" customHeight="1">
      <c r="C168" s="433"/>
      <c r="AT168" s="509"/>
    </row>
    <row r="169" ht="15.75" customHeight="1">
      <c r="C169" s="433"/>
      <c r="AT169" s="509"/>
    </row>
    <row r="170" ht="15.75" customHeight="1">
      <c r="C170" s="433"/>
      <c r="AT170" s="509"/>
    </row>
    <row r="171" ht="15.75" customHeight="1">
      <c r="C171" s="433"/>
      <c r="AT171" s="509"/>
    </row>
    <row r="172" ht="15.75" customHeight="1">
      <c r="C172" s="433"/>
      <c r="AT172" s="509"/>
    </row>
    <row r="173" ht="15.75" customHeight="1">
      <c r="C173" s="433"/>
      <c r="AT173" s="509"/>
    </row>
    <row r="174" ht="15.75" customHeight="1">
      <c r="C174" s="433"/>
      <c r="AT174" s="509"/>
    </row>
    <row r="175" ht="15.75" customHeight="1">
      <c r="C175" s="433"/>
      <c r="AT175" s="509"/>
    </row>
    <row r="176" ht="15.75" customHeight="1">
      <c r="C176" s="433"/>
      <c r="AT176" s="509"/>
    </row>
    <row r="177" ht="15.75" customHeight="1">
      <c r="C177" s="433"/>
      <c r="AT177" s="509"/>
    </row>
    <row r="178" ht="15.75" customHeight="1">
      <c r="C178" s="433"/>
      <c r="AT178" s="509"/>
    </row>
    <row r="179" ht="15.75" customHeight="1">
      <c r="C179" s="433"/>
      <c r="AT179" s="509"/>
    </row>
    <row r="180" ht="15.75" customHeight="1">
      <c r="C180" s="433"/>
      <c r="AT180" s="509"/>
    </row>
    <row r="181" ht="15.75" customHeight="1">
      <c r="C181" s="433"/>
      <c r="AT181" s="509"/>
    </row>
    <row r="182" ht="15.75" customHeight="1">
      <c r="C182" s="433"/>
      <c r="AT182" s="509"/>
    </row>
    <row r="183" ht="15.75" customHeight="1">
      <c r="C183" s="433"/>
      <c r="AT183" s="509"/>
    </row>
    <row r="184" ht="15.75" customHeight="1">
      <c r="C184" s="433"/>
      <c r="AT184" s="509"/>
    </row>
    <row r="185" ht="15.75" customHeight="1">
      <c r="C185" s="433"/>
      <c r="AT185" s="509"/>
    </row>
    <row r="186" ht="15.75" customHeight="1">
      <c r="C186" s="433"/>
      <c r="AT186" s="509"/>
    </row>
    <row r="187" ht="15.75" customHeight="1">
      <c r="C187" s="433"/>
      <c r="AT187" s="509"/>
    </row>
    <row r="188" ht="15.75" customHeight="1">
      <c r="C188" s="433"/>
      <c r="AT188" s="509"/>
    </row>
    <row r="189" ht="15.75" customHeight="1">
      <c r="C189" s="433"/>
      <c r="AT189" s="509"/>
    </row>
    <row r="190" ht="15.75" customHeight="1">
      <c r="C190" s="433"/>
      <c r="AT190" s="509"/>
    </row>
    <row r="191" ht="15.75" customHeight="1">
      <c r="C191" s="433"/>
      <c r="AT191" s="509"/>
    </row>
    <row r="192" ht="15.75" customHeight="1">
      <c r="C192" s="433"/>
      <c r="AT192" s="509"/>
    </row>
    <row r="193" ht="15.75" customHeight="1">
      <c r="C193" s="433"/>
      <c r="AT193" s="509"/>
    </row>
    <row r="194" ht="15.75" customHeight="1">
      <c r="C194" s="433"/>
      <c r="AT194" s="509"/>
    </row>
    <row r="195" ht="15.75" customHeight="1">
      <c r="C195" s="433"/>
      <c r="AT195" s="509"/>
    </row>
    <row r="196" ht="15.75" customHeight="1">
      <c r="C196" s="433"/>
      <c r="AT196" s="509"/>
    </row>
    <row r="197" ht="15.75" customHeight="1">
      <c r="C197" s="433"/>
      <c r="AT197" s="509"/>
    </row>
    <row r="198" ht="15.75" customHeight="1">
      <c r="C198" s="433"/>
      <c r="AT198" s="509"/>
    </row>
    <row r="199" ht="15.75" customHeight="1">
      <c r="C199" s="433"/>
      <c r="AT199" s="509"/>
    </row>
    <row r="200" ht="15.75" customHeight="1">
      <c r="C200" s="433"/>
      <c r="AT200" s="509"/>
    </row>
    <row r="201" ht="15.75" customHeight="1">
      <c r="C201" s="433"/>
      <c r="AT201" s="509"/>
    </row>
    <row r="202" ht="15.75" customHeight="1">
      <c r="C202" s="433"/>
      <c r="AT202" s="509"/>
    </row>
    <row r="203" ht="15.75" customHeight="1">
      <c r="C203" s="433"/>
      <c r="AT203" s="509"/>
    </row>
    <row r="204" ht="15.75" customHeight="1">
      <c r="C204" s="433"/>
      <c r="AT204" s="509"/>
    </row>
    <row r="205" ht="15.75" customHeight="1">
      <c r="C205" s="433"/>
      <c r="AT205" s="509"/>
    </row>
    <row r="206" ht="15.75" customHeight="1">
      <c r="C206" s="433"/>
      <c r="AT206" s="509"/>
    </row>
    <row r="207" ht="15.75" customHeight="1">
      <c r="C207" s="433"/>
      <c r="AT207" s="509"/>
    </row>
    <row r="208" ht="15.75" customHeight="1">
      <c r="C208" s="433"/>
      <c r="AT208" s="509"/>
    </row>
    <row r="209" ht="15.75" customHeight="1">
      <c r="C209" s="433"/>
      <c r="AT209" s="509"/>
    </row>
    <row r="210" ht="15.75" customHeight="1">
      <c r="C210" s="433"/>
      <c r="AT210" s="509"/>
    </row>
    <row r="211" ht="15.75" customHeight="1">
      <c r="C211" s="433"/>
      <c r="AT211" s="509"/>
    </row>
    <row r="212" ht="15.75" customHeight="1">
      <c r="C212" s="433"/>
      <c r="AT212" s="509"/>
    </row>
    <row r="213" ht="15.75" customHeight="1">
      <c r="C213" s="433"/>
      <c r="AT213" s="509"/>
    </row>
    <row r="214" ht="15.75" customHeight="1">
      <c r="C214" s="433"/>
      <c r="AT214" s="509"/>
    </row>
    <row r="215" ht="15.75" customHeight="1">
      <c r="C215" s="433"/>
      <c r="AT215" s="509"/>
    </row>
    <row r="216" ht="15.75" customHeight="1">
      <c r="C216" s="433"/>
      <c r="AT216" s="509"/>
    </row>
    <row r="217" ht="15.75" customHeight="1">
      <c r="C217" s="433"/>
      <c r="AT217" s="509"/>
    </row>
    <row r="218" ht="15.75" customHeight="1">
      <c r="C218" s="433"/>
      <c r="AT218" s="509"/>
    </row>
    <row r="219" ht="15.75" customHeight="1">
      <c r="C219" s="433"/>
      <c r="AT219" s="509"/>
    </row>
    <row r="220" ht="15.75" customHeight="1">
      <c r="C220" s="433"/>
      <c r="AT220" s="509"/>
    </row>
    <row r="221" ht="15.75" customHeight="1">
      <c r="C221" s="433"/>
      <c r="AT221" s="509"/>
    </row>
    <row r="222" ht="15.75" customHeight="1">
      <c r="C222" s="433"/>
      <c r="AT222" s="509"/>
    </row>
    <row r="223" ht="15.75" customHeight="1">
      <c r="C223" s="433"/>
      <c r="AT223" s="509"/>
    </row>
    <row r="224" ht="15.75" customHeight="1">
      <c r="C224" s="433"/>
      <c r="AT224" s="509"/>
    </row>
    <row r="225" ht="15.75" customHeight="1">
      <c r="C225" s="433"/>
      <c r="AT225" s="509"/>
    </row>
    <row r="226" ht="15.75" customHeight="1">
      <c r="C226" s="433"/>
      <c r="AT226" s="509"/>
    </row>
    <row r="227" ht="15.75" customHeight="1">
      <c r="C227" s="433"/>
      <c r="AT227" s="509"/>
    </row>
    <row r="228" ht="15.75" customHeight="1">
      <c r="C228" s="433"/>
      <c r="AT228" s="509"/>
    </row>
    <row r="229" ht="15.75" customHeight="1">
      <c r="C229" s="433"/>
      <c r="AT229" s="509"/>
    </row>
    <row r="230" ht="15.75" customHeight="1">
      <c r="C230" s="433"/>
      <c r="AT230" s="509"/>
    </row>
    <row r="231" ht="15.75" customHeight="1">
      <c r="C231" s="433"/>
      <c r="AT231" s="509"/>
    </row>
    <row r="232" ht="15.75" customHeight="1">
      <c r="C232" s="433"/>
      <c r="AT232" s="509"/>
    </row>
    <row r="233" ht="15.75" customHeight="1">
      <c r="C233" s="433"/>
      <c r="AT233" s="509"/>
    </row>
    <row r="234" ht="15.75" customHeight="1">
      <c r="C234" s="433"/>
      <c r="AT234" s="509"/>
    </row>
    <row r="235" ht="15.75" customHeight="1">
      <c r="C235" s="433"/>
      <c r="AT235" s="509"/>
    </row>
    <row r="236" ht="15.75" customHeight="1">
      <c r="C236" s="433"/>
      <c r="AT236" s="509"/>
    </row>
    <row r="237" ht="15.75" customHeight="1">
      <c r="C237" s="433"/>
      <c r="AT237" s="509"/>
    </row>
    <row r="238" ht="15.75" customHeight="1">
      <c r="C238" s="433"/>
      <c r="AT238" s="509"/>
    </row>
    <row r="239" ht="15.75" customHeight="1">
      <c r="C239" s="433"/>
      <c r="AT239" s="509"/>
    </row>
    <row r="240" ht="15.75" customHeight="1">
      <c r="C240" s="433"/>
      <c r="AT240" s="509"/>
    </row>
    <row r="241" ht="15.75" customHeight="1">
      <c r="C241" s="433"/>
      <c r="AT241" s="509"/>
    </row>
    <row r="242" ht="15.75" customHeight="1">
      <c r="C242" s="433"/>
      <c r="AT242" s="509"/>
    </row>
    <row r="243" ht="15.75" customHeight="1">
      <c r="C243" s="433"/>
      <c r="AT243" s="509"/>
    </row>
    <row r="244" ht="15.75" customHeight="1">
      <c r="C244" s="433"/>
      <c r="AT244" s="509"/>
    </row>
    <row r="245" ht="15.75" customHeight="1">
      <c r="C245" s="433"/>
      <c r="AT245" s="509"/>
    </row>
    <row r="246" ht="15.75" customHeight="1">
      <c r="C246" s="433"/>
      <c r="AT246" s="509"/>
    </row>
    <row r="247" ht="15.75" customHeight="1">
      <c r="C247" s="433"/>
      <c r="AT247" s="509"/>
    </row>
    <row r="248" ht="15.75" customHeight="1">
      <c r="C248" s="433"/>
      <c r="AT248" s="509"/>
    </row>
    <row r="249" ht="15.75" customHeight="1">
      <c r="C249" s="433"/>
      <c r="AT249" s="509"/>
    </row>
    <row r="250" ht="15.75" customHeight="1">
      <c r="C250" s="433"/>
      <c r="AT250" s="509"/>
    </row>
    <row r="251" ht="15.75" customHeight="1">
      <c r="C251" s="433"/>
      <c r="AT251" s="509"/>
    </row>
    <row r="252" ht="15.75" customHeight="1">
      <c r="C252" s="433"/>
      <c r="AT252" s="509"/>
    </row>
    <row r="253" ht="15.75" customHeight="1">
      <c r="C253" s="433"/>
      <c r="AT253" s="509"/>
    </row>
    <row r="254" ht="15.75" customHeight="1">
      <c r="C254" s="433"/>
      <c r="AT254" s="509"/>
    </row>
    <row r="255" ht="15.75" customHeight="1">
      <c r="C255" s="433"/>
      <c r="AT255" s="509"/>
    </row>
    <row r="256" ht="15.75" customHeight="1">
      <c r="C256" s="433"/>
      <c r="AT256" s="509"/>
    </row>
    <row r="257" ht="15.75" customHeight="1">
      <c r="C257" s="433"/>
      <c r="AT257" s="509"/>
    </row>
    <row r="258" ht="15.75" customHeight="1">
      <c r="C258" s="433"/>
      <c r="AT258" s="509"/>
    </row>
    <row r="259" ht="15.75" customHeight="1">
      <c r="C259" s="433"/>
      <c r="AT259" s="509"/>
    </row>
    <row r="260" ht="15.75" customHeight="1">
      <c r="C260" s="433"/>
      <c r="AT260" s="509"/>
    </row>
    <row r="261" ht="15.75" customHeight="1">
      <c r="C261" s="433"/>
      <c r="AT261" s="509"/>
    </row>
    <row r="262" ht="15.75" customHeight="1">
      <c r="C262" s="433"/>
      <c r="AT262" s="509"/>
    </row>
    <row r="263" ht="15.75" customHeight="1">
      <c r="C263" s="433"/>
      <c r="AT263" s="509"/>
    </row>
    <row r="264" ht="15.75" customHeight="1">
      <c r="C264" s="433"/>
      <c r="AT264" s="509"/>
    </row>
    <row r="265" ht="15.75" customHeight="1">
      <c r="C265" s="433"/>
      <c r="AT265" s="509"/>
    </row>
    <row r="266" ht="15.75" customHeight="1">
      <c r="C266" s="433"/>
      <c r="AT266" s="509"/>
    </row>
    <row r="267" ht="15.75" customHeight="1">
      <c r="C267" s="433"/>
      <c r="AT267" s="509"/>
    </row>
    <row r="268" ht="15.75" customHeight="1">
      <c r="C268" s="433"/>
      <c r="AT268" s="509"/>
    </row>
    <row r="269" ht="15.75" customHeight="1">
      <c r="C269" s="433"/>
      <c r="AT269" s="509"/>
    </row>
    <row r="270" ht="15.75" customHeight="1">
      <c r="C270" s="433"/>
      <c r="AT270" s="509"/>
    </row>
    <row r="271" ht="15.75" customHeight="1">
      <c r="C271" s="433"/>
      <c r="AT271" s="509"/>
    </row>
    <row r="272" ht="15.75" customHeight="1">
      <c r="C272" s="433"/>
      <c r="AT272" s="509"/>
    </row>
    <row r="273" ht="15.75" customHeight="1">
      <c r="C273" s="433"/>
      <c r="AT273" s="509"/>
    </row>
    <row r="274" ht="15.75" customHeight="1">
      <c r="C274" s="433"/>
      <c r="AT274" s="509"/>
    </row>
    <row r="275" ht="15.75" customHeight="1">
      <c r="C275" s="433"/>
      <c r="AT275" s="509"/>
    </row>
    <row r="276" ht="15.75" customHeight="1">
      <c r="C276" s="433"/>
      <c r="AT276" s="509"/>
    </row>
    <row r="277" ht="15.75" customHeight="1">
      <c r="C277" s="433"/>
      <c r="AT277" s="509"/>
    </row>
    <row r="278" ht="15.75" customHeight="1">
      <c r="C278" s="433"/>
      <c r="AT278" s="509"/>
    </row>
    <row r="279" ht="15.75" customHeight="1">
      <c r="C279" s="433"/>
      <c r="AT279" s="509"/>
    </row>
    <row r="280" ht="15.75" customHeight="1">
      <c r="C280" s="433"/>
      <c r="AT280" s="509"/>
    </row>
    <row r="281" ht="15.75" customHeight="1">
      <c r="C281" s="433"/>
      <c r="AT281" s="509"/>
    </row>
    <row r="282" ht="15.75" customHeight="1">
      <c r="C282" s="433"/>
      <c r="AT282" s="509"/>
    </row>
    <row r="283" ht="15.75" customHeight="1">
      <c r="C283" s="433"/>
      <c r="AT283" s="509"/>
    </row>
    <row r="284" ht="15.75" customHeight="1">
      <c r="C284" s="433"/>
      <c r="AT284" s="509"/>
    </row>
    <row r="285" ht="15.75" customHeight="1">
      <c r="C285" s="433"/>
      <c r="AT285" s="509"/>
    </row>
    <row r="286" ht="15.75" customHeight="1">
      <c r="C286" s="433"/>
      <c r="AT286" s="509"/>
    </row>
    <row r="287" ht="15.75" customHeight="1">
      <c r="C287" s="433"/>
      <c r="AT287" s="509"/>
    </row>
    <row r="288" ht="15.75" customHeight="1">
      <c r="C288" s="433"/>
      <c r="AT288" s="509"/>
    </row>
    <row r="289" ht="15.75" customHeight="1">
      <c r="C289" s="433"/>
      <c r="AT289" s="509"/>
    </row>
    <row r="290" ht="15.75" customHeight="1">
      <c r="C290" s="433"/>
      <c r="AT290" s="509"/>
    </row>
    <row r="291" ht="15.75" customHeight="1">
      <c r="C291" s="433"/>
      <c r="AT291" s="509"/>
    </row>
    <row r="292" ht="15.75" customHeight="1">
      <c r="C292" s="433"/>
      <c r="AT292" s="509"/>
    </row>
    <row r="293" ht="15.75" customHeight="1">
      <c r="C293" s="433"/>
      <c r="AT293" s="509"/>
    </row>
    <row r="294" ht="15.75" customHeight="1">
      <c r="C294" s="433"/>
      <c r="AT294" s="509"/>
    </row>
    <row r="295" ht="15.75" customHeight="1">
      <c r="C295" s="433"/>
      <c r="AT295" s="509"/>
    </row>
    <row r="296" ht="15.75" customHeight="1">
      <c r="C296" s="433"/>
      <c r="AT296" s="509"/>
    </row>
    <row r="297" ht="15.75" customHeight="1">
      <c r="C297" s="433"/>
      <c r="AT297" s="509"/>
    </row>
    <row r="298" ht="15.75" customHeight="1">
      <c r="C298" s="433"/>
      <c r="AT298" s="509"/>
    </row>
    <row r="299" ht="15.75" customHeight="1">
      <c r="C299" s="433"/>
      <c r="AT299" s="509"/>
    </row>
    <row r="300" ht="15.75" customHeight="1">
      <c r="C300" s="433"/>
      <c r="AT300" s="509"/>
    </row>
    <row r="301" ht="15.75" customHeight="1">
      <c r="C301" s="433"/>
      <c r="AT301" s="509"/>
    </row>
    <row r="302" ht="15.75" customHeight="1">
      <c r="C302" s="433"/>
      <c r="AT302" s="509"/>
    </row>
    <row r="303" ht="15.75" customHeight="1">
      <c r="C303" s="433"/>
      <c r="AT303" s="509"/>
    </row>
    <row r="304" ht="15.75" customHeight="1">
      <c r="C304" s="433"/>
      <c r="AT304" s="509"/>
    </row>
    <row r="305" ht="15.75" customHeight="1">
      <c r="C305" s="433"/>
      <c r="AT305" s="509"/>
    </row>
    <row r="306" ht="15.75" customHeight="1">
      <c r="C306" s="433"/>
      <c r="AT306" s="509"/>
    </row>
    <row r="307" ht="15.75" customHeight="1">
      <c r="C307" s="433"/>
      <c r="AT307" s="509"/>
    </row>
    <row r="308" ht="15.75" customHeight="1">
      <c r="C308" s="433"/>
      <c r="AT308" s="509"/>
    </row>
    <row r="309" ht="15.75" customHeight="1">
      <c r="C309" s="433"/>
      <c r="AT309" s="509"/>
    </row>
    <row r="310" ht="15.75" customHeight="1">
      <c r="C310" s="433"/>
      <c r="AT310" s="509"/>
    </row>
    <row r="311" ht="15.75" customHeight="1">
      <c r="C311" s="433"/>
      <c r="AT311" s="509"/>
    </row>
    <row r="312" ht="15.75" customHeight="1">
      <c r="C312" s="433"/>
      <c r="AT312" s="509"/>
    </row>
    <row r="313" ht="15.75" customHeight="1">
      <c r="C313" s="433"/>
      <c r="AT313" s="509"/>
    </row>
    <row r="314" ht="15.75" customHeight="1">
      <c r="C314" s="433"/>
      <c r="AT314" s="509"/>
    </row>
    <row r="315" ht="15.75" customHeight="1">
      <c r="C315" s="433"/>
      <c r="AT315" s="509"/>
    </row>
    <row r="316" ht="15.75" customHeight="1">
      <c r="C316" s="433"/>
      <c r="AT316" s="509"/>
    </row>
    <row r="317" ht="15.75" customHeight="1">
      <c r="C317" s="433"/>
      <c r="AT317" s="509"/>
    </row>
    <row r="318" ht="15.75" customHeight="1">
      <c r="C318" s="433"/>
      <c r="AT318" s="509"/>
    </row>
    <row r="319" ht="15.75" customHeight="1">
      <c r="C319" s="433"/>
      <c r="AT319" s="509"/>
    </row>
    <row r="320" ht="15.75" customHeight="1">
      <c r="C320" s="433"/>
      <c r="AT320" s="509"/>
    </row>
    <row r="321" ht="15.75" customHeight="1">
      <c r="C321" s="433"/>
      <c r="AT321" s="509"/>
    </row>
    <row r="322" ht="15.75" customHeight="1">
      <c r="C322" s="433"/>
      <c r="AT322" s="509"/>
    </row>
    <row r="323" ht="15.75" customHeight="1">
      <c r="C323" s="433"/>
      <c r="AT323" s="509"/>
    </row>
    <row r="324" ht="15.75" customHeight="1">
      <c r="C324" s="433"/>
      <c r="AT324" s="509"/>
    </row>
    <row r="325" ht="15.75" customHeight="1">
      <c r="C325" s="433"/>
      <c r="AT325" s="509"/>
    </row>
    <row r="326" ht="15.75" customHeight="1">
      <c r="C326" s="433"/>
      <c r="AT326" s="509"/>
    </row>
    <row r="327" ht="15.75" customHeight="1">
      <c r="C327" s="433"/>
      <c r="AT327" s="509"/>
    </row>
    <row r="328" ht="15.75" customHeight="1">
      <c r="C328" s="433"/>
      <c r="AT328" s="509"/>
    </row>
    <row r="329" ht="15.75" customHeight="1">
      <c r="C329" s="433"/>
      <c r="AT329" s="509"/>
    </row>
    <row r="330" ht="15.75" customHeight="1">
      <c r="C330" s="433"/>
      <c r="AT330" s="509"/>
    </row>
    <row r="331" ht="15.75" customHeight="1">
      <c r="C331" s="433"/>
      <c r="AT331" s="509"/>
    </row>
    <row r="332" ht="15.75" customHeight="1">
      <c r="C332" s="433"/>
      <c r="AT332" s="509"/>
    </row>
    <row r="333" ht="15.75" customHeight="1">
      <c r="C333" s="433"/>
      <c r="AT333" s="509"/>
    </row>
    <row r="334" ht="15.75" customHeight="1">
      <c r="C334" s="433"/>
      <c r="AT334" s="509"/>
    </row>
    <row r="335" ht="15.75" customHeight="1">
      <c r="C335" s="433"/>
      <c r="AT335" s="509"/>
    </row>
    <row r="336" ht="15.75" customHeight="1">
      <c r="C336" s="433"/>
      <c r="AT336" s="509"/>
    </row>
    <row r="337" ht="15.75" customHeight="1">
      <c r="C337" s="433"/>
      <c r="AT337" s="509"/>
    </row>
    <row r="338" ht="15.75" customHeight="1">
      <c r="C338" s="433"/>
      <c r="AT338" s="509"/>
    </row>
    <row r="339" ht="15.75" customHeight="1">
      <c r="C339" s="433"/>
      <c r="AT339" s="509"/>
    </row>
    <row r="340" ht="15.75" customHeight="1">
      <c r="C340" s="433"/>
      <c r="AT340" s="509"/>
    </row>
    <row r="341" ht="15.75" customHeight="1">
      <c r="C341" s="433"/>
      <c r="AT341" s="509"/>
    </row>
    <row r="342" ht="15.75" customHeight="1">
      <c r="C342" s="433"/>
      <c r="AT342" s="509"/>
    </row>
    <row r="343" ht="15.75" customHeight="1">
      <c r="C343" s="433"/>
      <c r="AT343" s="509"/>
    </row>
    <row r="344" ht="15.75" customHeight="1">
      <c r="C344" s="433"/>
      <c r="AT344" s="509"/>
    </row>
    <row r="345" ht="15.75" customHeight="1">
      <c r="C345" s="433"/>
      <c r="AT345" s="509"/>
    </row>
    <row r="346" ht="15.75" customHeight="1">
      <c r="C346" s="433"/>
      <c r="AT346" s="509"/>
    </row>
    <row r="347" ht="15.75" customHeight="1">
      <c r="C347" s="433"/>
      <c r="AT347" s="509"/>
    </row>
    <row r="348" ht="15.75" customHeight="1">
      <c r="C348" s="433"/>
      <c r="AT348" s="509"/>
    </row>
    <row r="349" ht="15.75" customHeight="1">
      <c r="C349" s="433"/>
      <c r="AT349" s="509"/>
    </row>
    <row r="350" ht="15.75" customHeight="1">
      <c r="C350" s="433"/>
      <c r="AT350" s="509"/>
    </row>
    <row r="351" ht="15.75" customHeight="1">
      <c r="C351" s="433"/>
      <c r="AT351" s="509"/>
    </row>
    <row r="352" ht="15.75" customHeight="1">
      <c r="C352" s="433"/>
      <c r="AT352" s="509"/>
    </row>
    <row r="353" ht="15.75" customHeight="1">
      <c r="C353" s="433"/>
      <c r="AT353" s="509"/>
    </row>
    <row r="354" ht="15.75" customHeight="1">
      <c r="C354" s="433"/>
      <c r="AT354" s="509"/>
    </row>
    <row r="355" ht="15.75" customHeight="1">
      <c r="C355" s="433"/>
      <c r="AT355" s="509"/>
    </row>
    <row r="356" ht="15.75" customHeight="1">
      <c r="C356" s="433"/>
      <c r="AT356" s="509"/>
    </row>
    <row r="357" ht="15.75" customHeight="1">
      <c r="C357" s="433"/>
      <c r="AT357" s="509"/>
    </row>
    <row r="358" ht="15.75" customHeight="1">
      <c r="C358" s="433"/>
      <c r="AT358" s="509"/>
    </row>
    <row r="359" ht="15.75" customHeight="1">
      <c r="C359" s="433"/>
      <c r="AT359" s="509"/>
    </row>
    <row r="360" ht="15.75" customHeight="1">
      <c r="C360" s="433"/>
      <c r="AT360" s="509"/>
    </row>
    <row r="361" ht="15.75" customHeight="1">
      <c r="C361" s="433"/>
      <c r="AT361" s="509"/>
    </row>
    <row r="362" ht="15.75" customHeight="1">
      <c r="C362" s="433"/>
      <c r="AT362" s="509"/>
    </row>
    <row r="363" ht="15.75" customHeight="1">
      <c r="C363" s="433"/>
      <c r="AT363" s="509"/>
    </row>
    <row r="364" ht="15.75" customHeight="1">
      <c r="C364" s="433"/>
      <c r="AT364" s="509"/>
    </row>
    <row r="365" ht="15.75" customHeight="1">
      <c r="C365" s="433"/>
      <c r="AT365" s="509"/>
    </row>
    <row r="366" ht="15.75" customHeight="1">
      <c r="C366" s="433"/>
      <c r="AT366" s="509"/>
    </row>
    <row r="367" ht="15.75" customHeight="1">
      <c r="C367" s="433"/>
      <c r="AT367" s="509"/>
    </row>
    <row r="368" ht="15.75" customHeight="1">
      <c r="C368" s="433"/>
      <c r="AT368" s="509"/>
    </row>
    <row r="369" ht="15.75" customHeight="1">
      <c r="C369" s="433"/>
      <c r="AT369" s="509"/>
    </row>
    <row r="370" ht="15.75" customHeight="1">
      <c r="C370" s="433"/>
      <c r="AT370" s="509"/>
    </row>
    <row r="371" ht="15.75" customHeight="1">
      <c r="C371" s="433"/>
      <c r="AT371" s="509"/>
    </row>
    <row r="372" ht="15.75" customHeight="1">
      <c r="C372" s="433"/>
      <c r="AT372" s="509"/>
    </row>
    <row r="373" ht="15.75" customHeight="1">
      <c r="C373" s="433"/>
      <c r="AT373" s="509"/>
    </row>
    <row r="374" ht="15.75" customHeight="1">
      <c r="C374" s="433"/>
      <c r="AT374" s="509"/>
    </row>
    <row r="375" ht="15.75" customHeight="1">
      <c r="C375" s="433"/>
      <c r="AT375" s="509"/>
    </row>
    <row r="376" ht="15.75" customHeight="1">
      <c r="C376" s="433"/>
      <c r="AT376" s="509"/>
    </row>
    <row r="377" ht="15.75" customHeight="1">
      <c r="C377" s="433"/>
      <c r="AT377" s="509"/>
    </row>
    <row r="378" ht="15.75" customHeight="1">
      <c r="C378" s="433"/>
      <c r="AT378" s="509"/>
    </row>
    <row r="379" ht="15.75" customHeight="1">
      <c r="C379" s="433"/>
      <c r="AT379" s="509"/>
    </row>
    <row r="380" ht="15.75" customHeight="1">
      <c r="C380" s="433"/>
      <c r="AT380" s="509"/>
    </row>
    <row r="381" ht="15.75" customHeight="1">
      <c r="C381" s="433"/>
      <c r="AT381" s="509"/>
    </row>
    <row r="382" ht="15.75" customHeight="1">
      <c r="C382" s="433"/>
      <c r="AT382" s="509"/>
    </row>
    <row r="383" ht="15.75" customHeight="1">
      <c r="C383" s="433"/>
      <c r="AT383" s="509"/>
    </row>
    <row r="384" ht="15.75" customHeight="1">
      <c r="C384" s="433"/>
      <c r="AT384" s="509"/>
    </row>
    <row r="385" ht="15.75" customHeight="1">
      <c r="C385" s="433"/>
      <c r="AT385" s="509"/>
    </row>
    <row r="386" ht="15.75" customHeight="1">
      <c r="C386" s="433"/>
      <c r="AT386" s="509"/>
    </row>
    <row r="387" ht="15.75" customHeight="1">
      <c r="C387" s="433"/>
      <c r="AT387" s="509"/>
    </row>
    <row r="388" ht="15.75" customHeight="1">
      <c r="C388" s="433"/>
      <c r="AT388" s="509"/>
    </row>
    <row r="389" ht="15.75" customHeight="1">
      <c r="C389" s="433"/>
      <c r="AT389" s="509"/>
    </row>
    <row r="390" ht="15.75" customHeight="1">
      <c r="C390" s="433"/>
      <c r="AT390" s="509"/>
    </row>
    <row r="391" ht="15.75" customHeight="1">
      <c r="C391" s="433"/>
      <c r="AT391" s="509"/>
    </row>
    <row r="392" ht="15.75" customHeight="1">
      <c r="C392" s="433"/>
      <c r="AT392" s="509"/>
    </row>
    <row r="393" ht="15.75" customHeight="1">
      <c r="C393" s="433"/>
      <c r="AT393" s="509"/>
    </row>
    <row r="394" ht="15.75" customHeight="1">
      <c r="C394" s="433"/>
      <c r="AT394" s="509"/>
    </row>
    <row r="395" ht="15.75" customHeight="1">
      <c r="C395" s="433"/>
      <c r="AT395" s="509"/>
    </row>
    <row r="396" ht="15.75" customHeight="1">
      <c r="C396" s="433"/>
      <c r="AT396" s="509"/>
    </row>
    <row r="397" ht="15.75" customHeight="1">
      <c r="C397" s="433"/>
      <c r="AT397" s="509"/>
    </row>
    <row r="398" ht="15.75" customHeight="1">
      <c r="C398" s="433"/>
      <c r="AT398" s="509"/>
    </row>
    <row r="399" ht="15.75" customHeight="1">
      <c r="C399" s="433"/>
      <c r="AT399" s="509"/>
    </row>
    <row r="400" ht="15.75" customHeight="1">
      <c r="C400" s="433"/>
      <c r="AT400" s="509"/>
    </row>
    <row r="401" ht="15.75" customHeight="1">
      <c r="C401" s="433"/>
      <c r="AT401" s="509"/>
    </row>
    <row r="402" ht="15.75" customHeight="1">
      <c r="C402" s="433"/>
      <c r="AT402" s="509"/>
    </row>
    <row r="403" ht="15.75" customHeight="1">
      <c r="C403" s="433"/>
      <c r="AT403" s="509"/>
    </row>
    <row r="404" ht="15.75" customHeight="1">
      <c r="C404" s="433"/>
      <c r="AT404" s="509"/>
    </row>
    <row r="405" ht="15.75" customHeight="1">
      <c r="C405" s="433"/>
      <c r="AT405" s="509"/>
    </row>
    <row r="406" ht="15.75" customHeight="1">
      <c r="C406" s="433"/>
      <c r="AT406" s="509"/>
    </row>
    <row r="407" ht="15.75" customHeight="1">
      <c r="C407" s="433"/>
      <c r="AT407" s="509"/>
    </row>
    <row r="408" ht="15.75" customHeight="1">
      <c r="C408" s="433"/>
      <c r="AT408" s="509"/>
    </row>
    <row r="409" ht="15.75" customHeight="1">
      <c r="C409" s="433"/>
      <c r="AT409" s="509"/>
    </row>
    <row r="410" ht="15.75" customHeight="1">
      <c r="C410" s="433"/>
      <c r="AT410" s="509"/>
    </row>
    <row r="411" ht="15.75" customHeight="1">
      <c r="C411" s="433"/>
      <c r="AT411" s="509"/>
    </row>
    <row r="412" ht="15.75" customHeight="1">
      <c r="C412" s="433"/>
      <c r="AT412" s="509"/>
    </row>
    <row r="413" ht="15.75" customHeight="1">
      <c r="C413" s="433"/>
      <c r="AT413" s="509"/>
    </row>
    <row r="414" ht="15.75" customHeight="1">
      <c r="C414" s="433"/>
      <c r="AT414" s="509"/>
    </row>
    <row r="415" ht="15.75" customHeight="1">
      <c r="C415" s="433"/>
      <c r="AT415" s="509"/>
    </row>
    <row r="416" ht="15.75" customHeight="1">
      <c r="C416" s="433"/>
      <c r="AT416" s="509"/>
    </row>
    <row r="417" ht="15.75" customHeight="1">
      <c r="C417" s="433"/>
      <c r="AT417" s="509"/>
    </row>
    <row r="418" ht="15.75" customHeight="1">
      <c r="C418" s="433"/>
      <c r="AT418" s="509"/>
    </row>
    <row r="419" ht="15.75" customHeight="1">
      <c r="C419" s="433"/>
      <c r="AT419" s="509"/>
    </row>
    <row r="420" ht="15.75" customHeight="1">
      <c r="C420" s="433"/>
      <c r="AT420" s="509"/>
    </row>
    <row r="421" ht="15.75" customHeight="1">
      <c r="C421" s="433"/>
      <c r="AT421" s="509"/>
    </row>
    <row r="422" ht="15.75" customHeight="1">
      <c r="C422" s="433"/>
      <c r="AT422" s="509"/>
    </row>
    <row r="423" ht="15.75" customHeight="1">
      <c r="C423" s="433"/>
      <c r="AT423" s="509"/>
    </row>
    <row r="424" ht="15.75" customHeight="1">
      <c r="C424" s="433"/>
      <c r="AT424" s="509"/>
    </row>
    <row r="425" ht="15.75" customHeight="1">
      <c r="C425" s="433"/>
      <c r="AT425" s="509"/>
    </row>
    <row r="426" ht="15.75" customHeight="1">
      <c r="C426" s="433"/>
      <c r="AT426" s="509"/>
    </row>
    <row r="427" ht="15.75" customHeight="1">
      <c r="C427" s="433"/>
      <c r="AT427" s="509"/>
    </row>
    <row r="428" ht="15.75" customHeight="1">
      <c r="C428" s="433"/>
      <c r="AT428" s="509"/>
    </row>
    <row r="429" ht="15.75" customHeight="1">
      <c r="C429" s="433"/>
      <c r="AT429" s="509"/>
    </row>
    <row r="430" ht="15.75" customHeight="1">
      <c r="C430" s="433"/>
      <c r="AT430" s="509"/>
    </row>
    <row r="431" ht="15.75" customHeight="1">
      <c r="C431" s="433"/>
      <c r="AT431" s="509"/>
    </row>
    <row r="432" ht="15.75" customHeight="1">
      <c r="C432" s="433"/>
      <c r="AT432" s="509"/>
    </row>
    <row r="433" ht="15.75" customHeight="1">
      <c r="C433" s="433"/>
      <c r="AT433" s="509"/>
    </row>
    <row r="434" ht="15.75" customHeight="1">
      <c r="C434" s="433"/>
      <c r="AT434" s="509"/>
    </row>
    <row r="435" ht="15.75" customHeight="1">
      <c r="C435" s="433"/>
      <c r="AT435" s="509"/>
    </row>
    <row r="436" ht="15.75" customHeight="1">
      <c r="C436" s="433"/>
      <c r="AT436" s="509"/>
    </row>
    <row r="437" ht="15.75" customHeight="1">
      <c r="C437" s="433"/>
      <c r="AT437" s="509"/>
    </row>
    <row r="438" ht="15.75" customHeight="1">
      <c r="C438" s="433"/>
      <c r="AT438" s="509"/>
    </row>
    <row r="439" ht="15.75" customHeight="1">
      <c r="C439" s="433"/>
      <c r="AT439" s="509"/>
    </row>
    <row r="440" ht="15.75" customHeight="1">
      <c r="C440" s="433"/>
      <c r="AT440" s="509"/>
    </row>
    <row r="441" ht="15.75" customHeight="1">
      <c r="C441" s="433"/>
      <c r="AT441" s="509"/>
    </row>
    <row r="442" ht="15.75" customHeight="1">
      <c r="C442" s="433"/>
      <c r="AT442" s="509"/>
    </row>
    <row r="443" ht="15.75" customHeight="1">
      <c r="C443" s="433"/>
      <c r="AT443" s="509"/>
    </row>
    <row r="444" ht="15.75" customHeight="1">
      <c r="C444" s="433"/>
      <c r="AT444" s="509"/>
    </row>
    <row r="445" ht="15.75" customHeight="1">
      <c r="C445" s="433"/>
      <c r="AT445" s="509"/>
    </row>
    <row r="446" ht="15.75" customHeight="1">
      <c r="C446" s="433"/>
      <c r="AT446" s="509"/>
    </row>
    <row r="447" ht="15.75" customHeight="1">
      <c r="C447" s="433"/>
      <c r="AT447" s="509"/>
    </row>
    <row r="448" ht="15.75" customHeight="1">
      <c r="C448" s="433"/>
      <c r="AT448" s="509"/>
    </row>
    <row r="449" ht="15.75" customHeight="1">
      <c r="C449" s="433"/>
      <c r="AT449" s="509"/>
    </row>
    <row r="450" ht="15.75" customHeight="1">
      <c r="C450" s="433"/>
      <c r="AT450" s="509"/>
    </row>
    <row r="451" ht="15.75" customHeight="1">
      <c r="C451" s="433"/>
      <c r="AT451" s="509"/>
    </row>
    <row r="452" ht="15.75" customHeight="1">
      <c r="C452" s="433"/>
      <c r="AT452" s="509"/>
    </row>
    <row r="453" ht="15.75" customHeight="1">
      <c r="C453" s="433"/>
      <c r="AT453" s="509"/>
    </row>
    <row r="454" ht="15.75" customHeight="1">
      <c r="C454" s="433"/>
      <c r="AT454" s="509"/>
    </row>
    <row r="455" ht="15.75" customHeight="1">
      <c r="C455" s="433"/>
      <c r="AT455" s="509"/>
    </row>
    <row r="456" ht="15.75" customHeight="1">
      <c r="C456" s="433"/>
      <c r="AT456" s="509"/>
    </row>
    <row r="457" ht="15.75" customHeight="1">
      <c r="C457" s="433"/>
      <c r="AT457" s="509"/>
    </row>
    <row r="458" ht="15.75" customHeight="1">
      <c r="C458" s="433"/>
      <c r="AT458" s="509"/>
    </row>
    <row r="459" ht="15.75" customHeight="1">
      <c r="C459" s="433"/>
      <c r="AT459" s="509"/>
    </row>
    <row r="460" ht="15.75" customHeight="1">
      <c r="C460" s="433"/>
      <c r="AT460" s="509"/>
    </row>
    <row r="461" ht="15.75" customHeight="1">
      <c r="C461" s="433"/>
      <c r="AT461" s="509"/>
    </row>
    <row r="462" ht="15.75" customHeight="1">
      <c r="C462" s="433"/>
      <c r="AT462" s="509"/>
    </row>
    <row r="463" ht="15.75" customHeight="1">
      <c r="C463" s="433"/>
      <c r="AT463" s="509"/>
    </row>
    <row r="464" ht="15.75" customHeight="1">
      <c r="C464" s="433"/>
      <c r="AT464" s="509"/>
    </row>
    <row r="465" ht="15.75" customHeight="1">
      <c r="C465" s="433"/>
      <c r="AT465" s="509"/>
    </row>
    <row r="466" ht="15.75" customHeight="1">
      <c r="C466" s="433"/>
      <c r="AT466" s="509"/>
    </row>
    <row r="467" ht="15.75" customHeight="1">
      <c r="C467" s="433"/>
      <c r="AT467" s="509"/>
    </row>
    <row r="468" ht="15.75" customHeight="1">
      <c r="C468" s="433"/>
      <c r="AT468" s="509"/>
    </row>
    <row r="469" ht="15.75" customHeight="1">
      <c r="C469" s="433"/>
      <c r="AT469" s="509"/>
    </row>
    <row r="470" ht="15.75" customHeight="1">
      <c r="C470" s="433"/>
      <c r="AT470" s="509"/>
    </row>
    <row r="471" ht="15.75" customHeight="1">
      <c r="C471" s="433"/>
      <c r="AT471" s="509"/>
    </row>
    <row r="472" ht="15.75" customHeight="1">
      <c r="C472" s="433"/>
      <c r="AT472" s="509"/>
    </row>
    <row r="473" ht="15.75" customHeight="1">
      <c r="C473" s="433"/>
      <c r="AT473" s="509"/>
    </row>
    <row r="474" ht="15.75" customHeight="1">
      <c r="C474" s="433"/>
      <c r="AT474" s="509"/>
    </row>
    <row r="475" ht="15.75" customHeight="1">
      <c r="C475" s="433"/>
      <c r="AT475" s="509"/>
    </row>
    <row r="476" ht="15.75" customHeight="1">
      <c r="C476" s="433"/>
      <c r="AT476" s="509"/>
    </row>
    <row r="477" ht="15.75" customHeight="1">
      <c r="C477" s="433"/>
      <c r="AT477" s="509"/>
    </row>
    <row r="478" ht="15.75" customHeight="1">
      <c r="C478" s="433"/>
      <c r="AT478" s="509"/>
    </row>
    <row r="479" ht="15.75" customHeight="1">
      <c r="C479" s="433"/>
      <c r="AT479" s="509"/>
    </row>
    <row r="480" ht="15.75" customHeight="1">
      <c r="C480" s="433"/>
      <c r="AT480" s="509"/>
    </row>
    <row r="481" ht="15.75" customHeight="1">
      <c r="C481" s="433"/>
      <c r="AT481" s="509"/>
    </row>
    <row r="482" ht="15.75" customHeight="1">
      <c r="C482" s="433"/>
      <c r="AT482" s="509"/>
    </row>
    <row r="483" ht="15.75" customHeight="1">
      <c r="C483" s="433"/>
      <c r="AT483" s="509"/>
    </row>
    <row r="484" ht="15.75" customHeight="1">
      <c r="C484" s="433"/>
      <c r="AT484" s="509"/>
    </row>
    <row r="485" ht="15.75" customHeight="1">
      <c r="C485" s="433"/>
      <c r="AT485" s="509"/>
    </row>
    <row r="486" ht="15.75" customHeight="1">
      <c r="C486" s="433"/>
      <c r="AT486" s="509"/>
    </row>
    <row r="487" ht="15.75" customHeight="1">
      <c r="C487" s="433"/>
      <c r="AT487" s="509"/>
    </row>
    <row r="488" ht="15.75" customHeight="1">
      <c r="C488" s="433"/>
      <c r="AT488" s="509"/>
    </row>
    <row r="489" ht="15.75" customHeight="1">
      <c r="C489" s="433"/>
      <c r="AT489" s="509"/>
    </row>
    <row r="490" ht="15.75" customHeight="1">
      <c r="C490" s="433"/>
      <c r="AT490" s="509"/>
    </row>
    <row r="491" ht="15.75" customHeight="1">
      <c r="C491" s="433"/>
      <c r="AT491" s="509"/>
    </row>
    <row r="492" ht="15.75" customHeight="1">
      <c r="C492" s="433"/>
      <c r="AT492" s="509"/>
    </row>
    <row r="493" ht="15.75" customHeight="1">
      <c r="C493" s="433"/>
      <c r="AT493" s="509"/>
    </row>
    <row r="494" ht="15.75" customHeight="1">
      <c r="C494" s="433"/>
      <c r="AT494" s="509"/>
    </row>
    <row r="495" ht="15.75" customHeight="1">
      <c r="C495" s="433"/>
      <c r="AT495" s="509"/>
    </row>
    <row r="496" ht="15.75" customHeight="1">
      <c r="C496" s="433"/>
      <c r="AT496" s="509"/>
    </row>
    <row r="497" ht="15.75" customHeight="1">
      <c r="C497" s="433"/>
      <c r="AT497" s="509"/>
    </row>
    <row r="498" ht="15.75" customHeight="1">
      <c r="C498" s="433"/>
      <c r="AT498" s="509"/>
    </row>
    <row r="499" ht="15.75" customHeight="1">
      <c r="C499" s="433"/>
      <c r="AT499" s="509"/>
    </row>
    <row r="500" ht="15.75" customHeight="1">
      <c r="C500" s="433"/>
      <c r="AT500" s="509"/>
    </row>
    <row r="501" ht="15.75" customHeight="1">
      <c r="C501" s="433"/>
      <c r="AT501" s="509"/>
    </row>
    <row r="502" ht="15.75" customHeight="1">
      <c r="C502" s="433"/>
      <c r="AT502" s="509"/>
    </row>
    <row r="503" ht="15.75" customHeight="1">
      <c r="C503" s="433"/>
      <c r="AT503" s="509"/>
    </row>
    <row r="504" ht="15.75" customHeight="1">
      <c r="C504" s="433"/>
      <c r="AT504" s="509"/>
    </row>
    <row r="505" ht="15.75" customHeight="1">
      <c r="C505" s="433"/>
      <c r="AT505" s="509"/>
    </row>
    <row r="506" ht="15.75" customHeight="1">
      <c r="C506" s="433"/>
      <c r="AT506" s="509"/>
    </row>
    <row r="507" ht="15.75" customHeight="1">
      <c r="C507" s="433"/>
      <c r="AT507" s="509"/>
    </row>
    <row r="508" ht="15.75" customHeight="1">
      <c r="C508" s="433"/>
      <c r="AT508" s="509"/>
    </row>
    <row r="509" ht="15.75" customHeight="1">
      <c r="C509" s="433"/>
      <c r="AT509" s="509"/>
    </row>
    <row r="510" ht="15.75" customHeight="1">
      <c r="C510" s="433"/>
      <c r="AT510" s="509"/>
    </row>
    <row r="511" ht="15.75" customHeight="1">
      <c r="C511" s="433"/>
      <c r="AT511" s="509"/>
    </row>
    <row r="512" ht="15.75" customHeight="1">
      <c r="C512" s="433"/>
      <c r="AT512" s="509"/>
    </row>
    <row r="513" ht="15.75" customHeight="1">
      <c r="C513" s="433"/>
      <c r="AT513" s="509"/>
    </row>
    <row r="514" ht="15.75" customHeight="1">
      <c r="C514" s="433"/>
      <c r="AT514" s="509"/>
    </row>
    <row r="515" ht="15.75" customHeight="1">
      <c r="C515" s="433"/>
      <c r="AT515" s="509"/>
    </row>
    <row r="516" ht="15.75" customHeight="1">
      <c r="C516" s="433"/>
      <c r="AT516" s="509"/>
    </row>
    <row r="517" ht="15.75" customHeight="1">
      <c r="C517" s="433"/>
      <c r="AT517" s="509"/>
    </row>
    <row r="518" ht="15.75" customHeight="1">
      <c r="C518" s="433"/>
      <c r="AT518" s="509"/>
    </row>
    <row r="519" ht="15.75" customHeight="1">
      <c r="C519" s="433"/>
      <c r="AT519" s="509"/>
    </row>
    <row r="520" ht="15.75" customHeight="1">
      <c r="C520" s="433"/>
      <c r="AT520" s="509"/>
    </row>
    <row r="521" ht="15.75" customHeight="1">
      <c r="C521" s="433"/>
      <c r="AT521" s="509"/>
    </row>
    <row r="522" ht="15.75" customHeight="1">
      <c r="C522" s="433"/>
      <c r="AT522" s="509"/>
    </row>
    <row r="523" ht="15.75" customHeight="1">
      <c r="C523" s="433"/>
      <c r="AT523" s="509"/>
    </row>
    <row r="524" ht="15.75" customHeight="1">
      <c r="C524" s="433"/>
      <c r="AT524" s="509"/>
    </row>
    <row r="525" ht="15.75" customHeight="1">
      <c r="C525" s="433"/>
      <c r="AT525" s="509"/>
    </row>
    <row r="526" ht="15.75" customHeight="1">
      <c r="C526" s="433"/>
      <c r="AT526" s="509"/>
    </row>
    <row r="527" ht="15.75" customHeight="1">
      <c r="C527" s="433"/>
      <c r="AT527" s="509"/>
    </row>
    <row r="528" ht="15.75" customHeight="1">
      <c r="C528" s="433"/>
      <c r="AT528" s="509"/>
    </row>
    <row r="529" ht="15.75" customHeight="1">
      <c r="C529" s="433"/>
      <c r="AT529" s="509"/>
    </row>
    <row r="530" ht="15.75" customHeight="1">
      <c r="C530" s="433"/>
      <c r="AT530" s="509"/>
    </row>
    <row r="531" ht="15.75" customHeight="1">
      <c r="C531" s="433"/>
      <c r="AT531" s="509"/>
    </row>
    <row r="532" ht="15.75" customHeight="1">
      <c r="C532" s="433"/>
      <c r="AT532" s="509"/>
    </row>
    <row r="533" ht="15.75" customHeight="1">
      <c r="C533" s="433"/>
      <c r="AT533" s="509"/>
    </row>
    <row r="534" ht="15.75" customHeight="1">
      <c r="C534" s="433"/>
      <c r="AT534" s="509"/>
    </row>
    <row r="535" ht="15.75" customHeight="1">
      <c r="C535" s="433"/>
      <c r="AT535" s="509"/>
    </row>
    <row r="536" ht="15.75" customHeight="1">
      <c r="C536" s="433"/>
      <c r="AT536" s="509"/>
    </row>
    <row r="537" ht="15.75" customHeight="1">
      <c r="C537" s="433"/>
      <c r="AT537" s="509"/>
    </row>
    <row r="538" ht="15.75" customHeight="1">
      <c r="C538" s="433"/>
      <c r="AT538" s="509"/>
    </row>
    <row r="539" ht="15.75" customHeight="1">
      <c r="C539" s="433"/>
      <c r="AT539" s="509"/>
    </row>
    <row r="540" ht="15.75" customHeight="1">
      <c r="C540" s="433"/>
      <c r="AT540" s="509"/>
    </row>
    <row r="541" ht="15.75" customHeight="1">
      <c r="C541" s="433"/>
      <c r="AT541" s="509"/>
    </row>
    <row r="542" ht="15.75" customHeight="1">
      <c r="C542" s="433"/>
      <c r="AT542" s="509"/>
    </row>
    <row r="543" ht="15.75" customHeight="1">
      <c r="C543" s="433"/>
      <c r="AT543" s="509"/>
    </row>
    <row r="544" ht="15.75" customHeight="1">
      <c r="C544" s="433"/>
      <c r="AT544" s="509"/>
    </row>
    <row r="545" ht="15.75" customHeight="1">
      <c r="C545" s="433"/>
      <c r="AT545" s="509"/>
    </row>
    <row r="546" ht="15.75" customHeight="1">
      <c r="C546" s="433"/>
      <c r="AT546" s="509"/>
    </row>
    <row r="547" ht="15.75" customHeight="1">
      <c r="C547" s="433"/>
      <c r="AT547" s="509"/>
    </row>
    <row r="548" ht="15.75" customHeight="1">
      <c r="C548" s="433"/>
      <c r="AT548" s="509"/>
    </row>
    <row r="549" ht="15.75" customHeight="1">
      <c r="C549" s="433"/>
      <c r="AT549" s="509"/>
    </row>
    <row r="550" ht="15.75" customHeight="1">
      <c r="C550" s="433"/>
      <c r="AT550" s="509"/>
    </row>
    <row r="551" ht="15.75" customHeight="1">
      <c r="C551" s="433"/>
      <c r="AT551" s="509"/>
    </row>
    <row r="552" ht="15.75" customHeight="1">
      <c r="C552" s="433"/>
      <c r="AT552" s="509"/>
    </row>
    <row r="553" ht="15.75" customHeight="1">
      <c r="C553" s="433"/>
      <c r="AT553" s="509"/>
    </row>
    <row r="554" ht="15.75" customHeight="1">
      <c r="C554" s="433"/>
      <c r="AT554" s="509"/>
    </row>
    <row r="555" ht="15.75" customHeight="1">
      <c r="C555" s="433"/>
      <c r="AT555" s="509"/>
    </row>
    <row r="556" ht="15.75" customHeight="1">
      <c r="C556" s="433"/>
      <c r="AT556" s="509"/>
    </row>
    <row r="557" ht="15.75" customHeight="1">
      <c r="C557" s="433"/>
      <c r="AT557" s="509"/>
    </row>
    <row r="558" ht="15.75" customHeight="1">
      <c r="C558" s="433"/>
      <c r="AT558" s="509"/>
    </row>
    <row r="559" ht="15.75" customHeight="1">
      <c r="C559" s="433"/>
      <c r="AT559" s="509"/>
    </row>
    <row r="560" ht="15.75" customHeight="1">
      <c r="C560" s="433"/>
      <c r="AT560" s="509"/>
    </row>
    <row r="561" ht="15.75" customHeight="1">
      <c r="C561" s="433"/>
      <c r="AT561" s="509"/>
    </row>
    <row r="562" ht="15.75" customHeight="1">
      <c r="C562" s="433"/>
      <c r="AT562" s="509"/>
    </row>
    <row r="563" ht="15.75" customHeight="1">
      <c r="C563" s="433"/>
      <c r="AT563" s="509"/>
    </row>
    <row r="564" ht="15.75" customHeight="1">
      <c r="C564" s="433"/>
      <c r="AT564" s="509"/>
    </row>
    <row r="565" ht="15.75" customHeight="1">
      <c r="C565" s="433"/>
      <c r="AT565" s="509"/>
    </row>
    <row r="566" ht="15.75" customHeight="1">
      <c r="C566" s="433"/>
      <c r="AT566" s="509"/>
    </row>
    <row r="567" ht="15.75" customHeight="1">
      <c r="C567" s="433"/>
      <c r="AT567" s="509"/>
    </row>
    <row r="568" ht="15.75" customHeight="1">
      <c r="C568" s="433"/>
      <c r="AT568" s="509"/>
    </row>
    <row r="569" ht="15.75" customHeight="1">
      <c r="C569" s="433"/>
      <c r="AT569" s="509"/>
    </row>
    <row r="570" ht="15.75" customHeight="1">
      <c r="C570" s="433"/>
      <c r="AT570" s="509"/>
    </row>
    <row r="571" ht="15.75" customHeight="1">
      <c r="C571" s="433"/>
      <c r="AT571" s="509"/>
    </row>
    <row r="572" ht="15.75" customHeight="1">
      <c r="C572" s="433"/>
      <c r="AT572" s="509"/>
    </row>
    <row r="573" ht="15.75" customHeight="1">
      <c r="C573" s="433"/>
      <c r="AT573" s="509"/>
    </row>
    <row r="574" ht="15.75" customHeight="1">
      <c r="C574" s="433"/>
      <c r="AT574" s="509"/>
    </row>
    <row r="575" ht="15.75" customHeight="1">
      <c r="C575" s="433"/>
      <c r="AT575" s="509"/>
    </row>
    <row r="576" ht="15.75" customHeight="1">
      <c r="C576" s="433"/>
      <c r="AT576" s="509"/>
    </row>
    <row r="577" ht="15.75" customHeight="1">
      <c r="C577" s="433"/>
      <c r="AT577" s="509"/>
    </row>
    <row r="578" ht="15.75" customHeight="1">
      <c r="C578" s="433"/>
      <c r="AT578" s="509"/>
    </row>
    <row r="579" ht="15.75" customHeight="1">
      <c r="C579" s="433"/>
      <c r="AT579" s="509"/>
    </row>
    <row r="580" ht="15.75" customHeight="1">
      <c r="C580" s="433"/>
      <c r="AT580" s="509"/>
    </row>
    <row r="581" ht="15.75" customHeight="1">
      <c r="C581" s="433"/>
      <c r="AT581" s="509"/>
    </row>
    <row r="582" ht="15.75" customHeight="1">
      <c r="C582" s="433"/>
      <c r="AT582" s="509"/>
    </row>
    <row r="583" ht="15.75" customHeight="1">
      <c r="C583" s="433"/>
      <c r="AT583" s="509"/>
    </row>
    <row r="584" ht="15.75" customHeight="1">
      <c r="C584" s="433"/>
      <c r="AT584" s="509"/>
    </row>
    <row r="585" ht="15.75" customHeight="1">
      <c r="C585" s="433"/>
      <c r="AT585" s="509"/>
    </row>
    <row r="586" ht="15.75" customHeight="1">
      <c r="C586" s="433"/>
      <c r="AT586" s="509"/>
    </row>
    <row r="587" ht="15.75" customHeight="1">
      <c r="C587" s="433"/>
      <c r="AT587" s="509"/>
    </row>
    <row r="588" ht="15.75" customHeight="1">
      <c r="C588" s="433"/>
      <c r="AT588" s="509"/>
    </row>
    <row r="589" ht="15.75" customHeight="1">
      <c r="C589" s="433"/>
      <c r="AT589" s="509"/>
    </row>
    <row r="590" ht="15.75" customHeight="1">
      <c r="C590" s="433"/>
      <c r="AT590" s="509"/>
    </row>
    <row r="591" ht="15.75" customHeight="1">
      <c r="C591" s="433"/>
      <c r="AT591" s="509"/>
    </row>
    <row r="592" ht="15.75" customHeight="1">
      <c r="C592" s="433"/>
      <c r="AT592" s="509"/>
    </row>
    <row r="593" ht="15.75" customHeight="1">
      <c r="C593" s="433"/>
      <c r="AT593" s="509"/>
    </row>
    <row r="594" ht="15.75" customHeight="1">
      <c r="C594" s="433"/>
      <c r="AT594" s="509"/>
    </row>
    <row r="595" ht="15.75" customHeight="1">
      <c r="C595" s="433"/>
      <c r="AT595" s="509"/>
    </row>
    <row r="596" ht="15.75" customHeight="1">
      <c r="C596" s="433"/>
      <c r="AT596" s="509"/>
    </row>
    <row r="597" ht="15.75" customHeight="1">
      <c r="C597" s="433"/>
      <c r="AT597" s="509"/>
    </row>
    <row r="598" ht="15.75" customHeight="1">
      <c r="C598" s="433"/>
      <c r="AT598" s="509"/>
    </row>
    <row r="599" ht="15.75" customHeight="1">
      <c r="C599" s="433"/>
      <c r="AT599" s="509"/>
    </row>
    <row r="600" ht="15.75" customHeight="1">
      <c r="C600" s="433"/>
      <c r="AT600" s="509"/>
    </row>
    <row r="601" ht="15.75" customHeight="1">
      <c r="C601" s="433"/>
      <c r="AT601" s="509"/>
    </row>
    <row r="602" ht="15.75" customHeight="1">
      <c r="C602" s="433"/>
      <c r="AT602" s="509"/>
    </row>
    <row r="603" ht="15.75" customHeight="1">
      <c r="C603" s="433"/>
      <c r="AT603" s="509"/>
    </row>
    <row r="604" ht="15.75" customHeight="1">
      <c r="C604" s="433"/>
      <c r="AT604" s="509"/>
    </row>
    <row r="605" ht="15.75" customHeight="1">
      <c r="C605" s="433"/>
      <c r="AT605" s="509"/>
    </row>
    <row r="606" ht="15.75" customHeight="1">
      <c r="C606" s="433"/>
      <c r="AT606" s="509"/>
    </row>
    <row r="607" ht="15.75" customHeight="1">
      <c r="C607" s="433"/>
      <c r="AT607" s="509"/>
    </row>
    <row r="608" ht="15.75" customHeight="1">
      <c r="C608" s="433"/>
      <c r="AT608" s="509"/>
    </row>
    <row r="609" ht="15.75" customHeight="1">
      <c r="C609" s="433"/>
      <c r="AT609" s="509"/>
    </row>
    <row r="610" ht="15.75" customHeight="1">
      <c r="C610" s="433"/>
      <c r="AT610" s="509"/>
    </row>
    <row r="611" ht="15.75" customHeight="1">
      <c r="C611" s="433"/>
      <c r="AT611" s="509"/>
    </row>
    <row r="612" ht="15.75" customHeight="1">
      <c r="C612" s="433"/>
      <c r="AT612" s="509"/>
    </row>
    <row r="613" ht="15.75" customHeight="1">
      <c r="C613" s="433"/>
      <c r="AT613" s="509"/>
    </row>
    <row r="614" ht="15.75" customHeight="1">
      <c r="C614" s="433"/>
      <c r="AT614" s="509"/>
    </row>
    <row r="615" ht="15.75" customHeight="1">
      <c r="C615" s="433"/>
      <c r="AT615" s="509"/>
    </row>
    <row r="616" ht="15.75" customHeight="1">
      <c r="C616" s="433"/>
      <c r="AT616" s="509"/>
    </row>
    <row r="617" ht="15.75" customHeight="1">
      <c r="C617" s="433"/>
      <c r="AT617" s="509"/>
    </row>
    <row r="618" ht="15.75" customHeight="1">
      <c r="C618" s="433"/>
      <c r="AT618" s="509"/>
    </row>
    <row r="619" ht="15.75" customHeight="1">
      <c r="C619" s="433"/>
      <c r="AT619" s="509"/>
    </row>
    <row r="620" ht="15.75" customHeight="1">
      <c r="C620" s="433"/>
      <c r="AT620" s="509"/>
    </row>
    <row r="621" ht="15.75" customHeight="1">
      <c r="C621" s="433"/>
      <c r="AT621" s="509"/>
    </row>
    <row r="622" ht="15.75" customHeight="1">
      <c r="C622" s="433"/>
      <c r="AT622" s="509"/>
    </row>
    <row r="623" ht="15.75" customHeight="1">
      <c r="C623" s="433"/>
      <c r="AT623" s="509"/>
    </row>
    <row r="624" ht="15.75" customHeight="1">
      <c r="C624" s="433"/>
      <c r="AT624" s="509"/>
    </row>
    <row r="625" ht="15.75" customHeight="1">
      <c r="C625" s="433"/>
      <c r="AT625" s="509"/>
    </row>
    <row r="626" ht="15.75" customHeight="1">
      <c r="C626" s="433"/>
      <c r="AT626" s="509"/>
    </row>
    <row r="627" ht="15.75" customHeight="1">
      <c r="C627" s="433"/>
      <c r="AT627" s="509"/>
    </row>
    <row r="628" ht="15.75" customHeight="1">
      <c r="C628" s="433"/>
      <c r="AT628" s="509"/>
    </row>
    <row r="629" ht="15.75" customHeight="1">
      <c r="C629" s="433"/>
      <c r="AT629" s="509"/>
    </row>
    <row r="630" ht="15.75" customHeight="1">
      <c r="C630" s="433"/>
      <c r="AT630" s="509"/>
    </row>
    <row r="631" ht="15.75" customHeight="1">
      <c r="C631" s="433"/>
      <c r="AT631" s="509"/>
    </row>
    <row r="632" ht="15.75" customHeight="1">
      <c r="C632" s="433"/>
      <c r="AT632" s="509"/>
    </row>
    <row r="633" ht="15.75" customHeight="1">
      <c r="C633" s="433"/>
      <c r="AT633" s="509"/>
    </row>
    <row r="634" ht="15.75" customHeight="1">
      <c r="C634" s="433"/>
      <c r="AT634" s="509"/>
    </row>
    <row r="635" ht="15.75" customHeight="1">
      <c r="C635" s="433"/>
      <c r="AT635" s="509"/>
    </row>
    <row r="636" ht="15.75" customHeight="1">
      <c r="C636" s="433"/>
      <c r="AT636" s="509"/>
    </row>
    <row r="637" ht="15.75" customHeight="1">
      <c r="C637" s="433"/>
      <c r="AT637" s="509"/>
    </row>
    <row r="638" ht="15.75" customHeight="1">
      <c r="C638" s="433"/>
      <c r="AT638" s="509"/>
    </row>
    <row r="639" ht="15.75" customHeight="1">
      <c r="C639" s="433"/>
      <c r="AT639" s="509"/>
    </row>
    <row r="640" ht="15.75" customHeight="1">
      <c r="C640" s="433"/>
      <c r="AT640" s="509"/>
    </row>
    <row r="641" ht="15.75" customHeight="1">
      <c r="C641" s="433"/>
      <c r="AT641" s="509"/>
    </row>
    <row r="642" ht="15.75" customHeight="1">
      <c r="C642" s="433"/>
      <c r="AT642" s="509"/>
    </row>
    <row r="643" ht="15.75" customHeight="1">
      <c r="C643" s="433"/>
      <c r="AT643" s="509"/>
    </row>
    <row r="644" ht="15.75" customHeight="1">
      <c r="C644" s="433"/>
      <c r="AT644" s="509"/>
    </row>
    <row r="645" ht="15.75" customHeight="1">
      <c r="C645" s="433"/>
      <c r="AT645" s="509"/>
    </row>
    <row r="646" ht="15.75" customHeight="1">
      <c r="C646" s="433"/>
      <c r="AT646" s="509"/>
    </row>
    <row r="647" ht="15.75" customHeight="1">
      <c r="C647" s="433"/>
      <c r="AT647" s="509"/>
    </row>
    <row r="648" ht="15.75" customHeight="1">
      <c r="C648" s="433"/>
      <c r="AT648" s="509"/>
    </row>
    <row r="649" ht="15.75" customHeight="1">
      <c r="C649" s="433"/>
      <c r="AT649" s="509"/>
    </row>
    <row r="650" ht="15.75" customHeight="1">
      <c r="C650" s="433"/>
      <c r="AT650" s="509"/>
    </row>
    <row r="651" ht="15.75" customHeight="1">
      <c r="C651" s="433"/>
      <c r="AT651" s="509"/>
    </row>
    <row r="652" ht="15.75" customHeight="1">
      <c r="C652" s="433"/>
      <c r="AT652" s="509"/>
    </row>
    <row r="653" ht="15.75" customHeight="1">
      <c r="C653" s="433"/>
      <c r="AT653" s="509"/>
    </row>
    <row r="654" ht="15.75" customHeight="1">
      <c r="C654" s="433"/>
      <c r="AT654" s="509"/>
    </row>
    <row r="655" ht="15.75" customHeight="1">
      <c r="C655" s="433"/>
      <c r="AT655" s="509"/>
    </row>
    <row r="656" ht="15.75" customHeight="1">
      <c r="C656" s="433"/>
      <c r="AT656" s="509"/>
    </row>
    <row r="657" ht="15.75" customHeight="1">
      <c r="C657" s="433"/>
      <c r="AT657" s="509"/>
    </row>
    <row r="658" ht="15.75" customHeight="1">
      <c r="C658" s="433"/>
      <c r="AT658" s="509"/>
    </row>
    <row r="659" ht="15.75" customHeight="1">
      <c r="C659" s="433"/>
      <c r="AT659" s="509"/>
    </row>
    <row r="660" ht="15.75" customHeight="1">
      <c r="C660" s="433"/>
      <c r="AT660" s="509"/>
    </row>
    <row r="661" ht="15.75" customHeight="1">
      <c r="C661" s="433"/>
      <c r="AT661" s="509"/>
    </row>
    <row r="662" ht="15.75" customHeight="1">
      <c r="C662" s="433"/>
      <c r="AT662" s="509"/>
    </row>
    <row r="663" ht="15.75" customHeight="1">
      <c r="C663" s="433"/>
      <c r="AT663" s="509"/>
    </row>
    <row r="664" ht="15.75" customHeight="1">
      <c r="C664" s="433"/>
      <c r="AT664" s="509"/>
    </row>
    <row r="665" ht="15.75" customHeight="1">
      <c r="C665" s="433"/>
      <c r="AT665" s="509"/>
    </row>
    <row r="666" ht="15.75" customHeight="1">
      <c r="C666" s="433"/>
      <c r="AT666" s="509"/>
    </row>
    <row r="667" ht="15.75" customHeight="1">
      <c r="C667" s="433"/>
      <c r="AT667" s="509"/>
    </row>
    <row r="668" ht="15.75" customHeight="1">
      <c r="C668" s="433"/>
      <c r="AT668" s="509"/>
    </row>
    <row r="669" ht="15.75" customHeight="1">
      <c r="C669" s="433"/>
      <c r="AT669" s="509"/>
    </row>
    <row r="670" ht="15.75" customHeight="1">
      <c r="C670" s="433"/>
      <c r="AT670" s="509"/>
    </row>
    <row r="671" ht="15.75" customHeight="1">
      <c r="C671" s="433"/>
      <c r="AT671" s="509"/>
    </row>
    <row r="672" ht="15.75" customHeight="1">
      <c r="C672" s="433"/>
      <c r="AT672" s="509"/>
    </row>
    <row r="673" ht="15.75" customHeight="1">
      <c r="C673" s="433"/>
      <c r="AT673" s="509"/>
    </row>
    <row r="674" ht="15.75" customHeight="1">
      <c r="C674" s="433"/>
      <c r="AT674" s="509"/>
    </row>
    <row r="675" ht="15.75" customHeight="1">
      <c r="C675" s="433"/>
      <c r="AT675" s="509"/>
    </row>
    <row r="676" ht="15.75" customHeight="1">
      <c r="C676" s="433"/>
      <c r="AT676" s="509"/>
    </row>
    <row r="677" ht="15.75" customHeight="1">
      <c r="C677" s="433"/>
      <c r="AT677" s="509"/>
    </row>
    <row r="678" ht="15.75" customHeight="1">
      <c r="C678" s="433"/>
      <c r="AT678" s="509"/>
    </row>
    <row r="679" ht="15.75" customHeight="1">
      <c r="C679" s="433"/>
      <c r="AT679" s="509"/>
    </row>
    <row r="680" ht="15.75" customHeight="1">
      <c r="C680" s="433"/>
      <c r="AT680" s="509"/>
    </row>
    <row r="681" ht="15.75" customHeight="1">
      <c r="C681" s="433"/>
      <c r="AT681" s="509"/>
    </row>
    <row r="682" ht="15.75" customHeight="1">
      <c r="C682" s="433"/>
      <c r="AT682" s="509"/>
    </row>
    <row r="683" ht="15.75" customHeight="1">
      <c r="C683" s="433"/>
      <c r="AT683" s="509"/>
    </row>
    <row r="684" ht="15.75" customHeight="1">
      <c r="C684" s="433"/>
      <c r="AT684" s="509"/>
    </row>
    <row r="685" ht="15.75" customHeight="1">
      <c r="C685" s="433"/>
      <c r="AT685" s="509"/>
    </row>
    <row r="686" ht="15.75" customHeight="1">
      <c r="C686" s="433"/>
      <c r="AT686" s="509"/>
    </row>
    <row r="687" ht="15.75" customHeight="1">
      <c r="C687" s="433"/>
      <c r="AT687" s="509"/>
    </row>
    <row r="688" ht="15.75" customHeight="1">
      <c r="C688" s="433"/>
      <c r="AT688" s="509"/>
    </row>
    <row r="689" ht="15.75" customHeight="1">
      <c r="C689" s="433"/>
      <c r="AT689" s="509"/>
    </row>
    <row r="690" ht="15.75" customHeight="1">
      <c r="C690" s="433"/>
      <c r="AT690" s="509"/>
    </row>
    <row r="691" ht="15.75" customHeight="1">
      <c r="C691" s="433"/>
      <c r="AT691" s="509"/>
    </row>
    <row r="692" ht="15.75" customHeight="1">
      <c r="C692" s="433"/>
      <c r="AT692" s="509"/>
    </row>
    <row r="693" ht="15.75" customHeight="1">
      <c r="C693" s="433"/>
      <c r="AT693" s="509"/>
    </row>
    <row r="694" ht="15.75" customHeight="1">
      <c r="C694" s="433"/>
      <c r="AT694" s="509"/>
    </row>
    <row r="695" ht="15.75" customHeight="1">
      <c r="C695" s="433"/>
      <c r="AT695" s="509"/>
    </row>
    <row r="696" ht="15.75" customHeight="1">
      <c r="C696" s="433"/>
      <c r="AT696" s="509"/>
    </row>
    <row r="697" ht="15.75" customHeight="1">
      <c r="C697" s="433"/>
      <c r="AT697" s="509"/>
    </row>
    <row r="698" ht="15.75" customHeight="1">
      <c r="C698" s="433"/>
      <c r="AT698" s="509"/>
    </row>
    <row r="699" ht="15.75" customHeight="1">
      <c r="C699" s="433"/>
      <c r="AT699" s="509"/>
    </row>
    <row r="700" ht="15.75" customHeight="1">
      <c r="C700" s="433"/>
      <c r="AT700" s="509"/>
    </row>
    <row r="701" ht="15.75" customHeight="1">
      <c r="C701" s="433"/>
      <c r="AT701" s="509"/>
    </row>
    <row r="702" ht="15.75" customHeight="1">
      <c r="C702" s="433"/>
      <c r="AT702" s="509"/>
    </row>
    <row r="703" ht="15.75" customHeight="1">
      <c r="C703" s="433"/>
      <c r="AT703" s="509"/>
    </row>
    <row r="704" ht="15.75" customHeight="1">
      <c r="C704" s="433"/>
      <c r="AT704" s="509"/>
    </row>
    <row r="705" ht="15.75" customHeight="1">
      <c r="C705" s="433"/>
      <c r="AT705" s="509"/>
    </row>
    <row r="706" ht="15.75" customHeight="1">
      <c r="C706" s="433"/>
      <c r="AT706" s="509"/>
    </row>
    <row r="707" ht="15.75" customHeight="1">
      <c r="C707" s="433"/>
      <c r="AT707" s="509"/>
    </row>
    <row r="708" ht="15.75" customHeight="1">
      <c r="C708" s="433"/>
      <c r="AT708" s="509"/>
    </row>
    <row r="709" ht="15.75" customHeight="1">
      <c r="C709" s="433"/>
      <c r="AT709" s="509"/>
    </row>
    <row r="710" ht="15.75" customHeight="1">
      <c r="C710" s="433"/>
      <c r="AT710" s="509"/>
    </row>
    <row r="711" ht="15.75" customHeight="1">
      <c r="C711" s="433"/>
      <c r="AT711" s="509"/>
    </row>
    <row r="712" ht="15.75" customHeight="1">
      <c r="C712" s="433"/>
      <c r="AT712" s="509"/>
    </row>
    <row r="713" ht="15.75" customHeight="1">
      <c r="C713" s="433"/>
      <c r="AT713" s="509"/>
    </row>
    <row r="714" ht="15.75" customHeight="1">
      <c r="C714" s="433"/>
      <c r="AT714" s="509"/>
    </row>
    <row r="715" ht="15.75" customHeight="1">
      <c r="C715" s="433"/>
      <c r="AT715" s="509"/>
    </row>
    <row r="716" ht="15.75" customHeight="1">
      <c r="C716" s="433"/>
      <c r="AT716" s="509"/>
    </row>
    <row r="717" ht="15.75" customHeight="1">
      <c r="C717" s="433"/>
      <c r="AT717" s="509"/>
    </row>
    <row r="718" ht="15.75" customHeight="1">
      <c r="C718" s="433"/>
      <c r="AT718" s="509"/>
    </row>
    <row r="719" ht="15.75" customHeight="1">
      <c r="C719" s="433"/>
      <c r="AT719" s="509"/>
    </row>
    <row r="720" ht="15.75" customHeight="1">
      <c r="C720" s="433"/>
      <c r="AT720" s="509"/>
    </row>
    <row r="721" ht="15.75" customHeight="1">
      <c r="C721" s="433"/>
      <c r="AT721" s="509"/>
    </row>
    <row r="722" ht="15.75" customHeight="1">
      <c r="C722" s="433"/>
      <c r="AT722" s="509"/>
    </row>
    <row r="723" ht="15.75" customHeight="1">
      <c r="C723" s="433"/>
      <c r="AT723" s="509"/>
    </row>
    <row r="724" ht="15.75" customHeight="1">
      <c r="C724" s="433"/>
      <c r="AT724" s="509"/>
    </row>
    <row r="725" ht="15.75" customHeight="1">
      <c r="C725" s="433"/>
      <c r="AT725" s="509"/>
    </row>
    <row r="726" ht="15.75" customHeight="1">
      <c r="C726" s="433"/>
      <c r="AT726" s="509"/>
    </row>
    <row r="727" ht="15.75" customHeight="1">
      <c r="C727" s="433"/>
      <c r="AT727" s="509"/>
    </row>
    <row r="728" ht="15.75" customHeight="1">
      <c r="C728" s="433"/>
      <c r="AT728" s="509"/>
    </row>
    <row r="729" ht="15.75" customHeight="1">
      <c r="C729" s="433"/>
      <c r="AT729" s="509"/>
    </row>
    <row r="730" ht="15.75" customHeight="1">
      <c r="C730" s="433"/>
      <c r="AT730" s="509"/>
    </row>
    <row r="731" ht="15.75" customHeight="1">
      <c r="C731" s="433"/>
      <c r="AT731" s="509"/>
    </row>
    <row r="732" ht="15.75" customHeight="1">
      <c r="C732" s="433"/>
      <c r="AT732" s="509"/>
    </row>
    <row r="733" ht="15.75" customHeight="1">
      <c r="C733" s="433"/>
      <c r="AT733" s="509"/>
    </row>
    <row r="734" ht="15.75" customHeight="1">
      <c r="C734" s="433"/>
      <c r="AT734" s="509"/>
    </row>
    <row r="735" ht="15.75" customHeight="1">
      <c r="C735" s="433"/>
      <c r="AT735" s="509"/>
    </row>
    <row r="736" ht="15.75" customHeight="1">
      <c r="C736" s="433"/>
      <c r="AT736" s="509"/>
    </row>
    <row r="737" ht="15.75" customHeight="1">
      <c r="C737" s="433"/>
      <c r="AT737" s="509"/>
    </row>
    <row r="738" ht="15.75" customHeight="1">
      <c r="C738" s="433"/>
      <c r="AT738" s="509"/>
    </row>
    <row r="739" ht="15.75" customHeight="1">
      <c r="C739" s="433"/>
      <c r="AT739" s="509"/>
    </row>
    <row r="740" ht="15.75" customHeight="1">
      <c r="C740" s="433"/>
      <c r="AT740" s="509"/>
    </row>
    <row r="741" ht="15.75" customHeight="1">
      <c r="C741" s="433"/>
      <c r="AT741" s="509"/>
    </row>
    <row r="742" ht="15.75" customHeight="1">
      <c r="C742" s="433"/>
      <c r="AT742" s="509"/>
    </row>
    <row r="743" ht="15.75" customHeight="1">
      <c r="C743" s="433"/>
      <c r="AT743" s="509"/>
    </row>
    <row r="744" ht="15.75" customHeight="1">
      <c r="C744" s="433"/>
      <c r="AT744" s="509"/>
    </row>
    <row r="745" ht="15.75" customHeight="1">
      <c r="C745" s="433"/>
      <c r="AT745" s="509"/>
    </row>
    <row r="746" ht="15.75" customHeight="1">
      <c r="C746" s="433"/>
      <c r="AT746" s="509"/>
    </row>
    <row r="747" ht="15.75" customHeight="1">
      <c r="C747" s="433"/>
      <c r="AT747" s="509"/>
    </row>
    <row r="748" ht="15.75" customHeight="1">
      <c r="C748" s="433"/>
      <c r="AT748" s="509"/>
    </row>
    <row r="749" ht="15.75" customHeight="1">
      <c r="C749" s="433"/>
      <c r="AT749" s="509"/>
    </row>
    <row r="750" ht="15.75" customHeight="1">
      <c r="C750" s="433"/>
      <c r="AT750" s="509"/>
    </row>
    <row r="751" ht="15.75" customHeight="1">
      <c r="C751" s="433"/>
      <c r="AT751" s="509"/>
    </row>
    <row r="752" ht="15.75" customHeight="1">
      <c r="C752" s="433"/>
      <c r="AT752" s="509"/>
    </row>
    <row r="753" ht="15.75" customHeight="1">
      <c r="C753" s="433"/>
      <c r="AT753" s="509"/>
    </row>
    <row r="754" ht="15.75" customHeight="1">
      <c r="C754" s="433"/>
      <c r="AT754" s="509"/>
    </row>
    <row r="755" ht="15.75" customHeight="1">
      <c r="C755" s="433"/>
      <c r="AT755" s="509"/>
    </row>
    <row r="756" ht="15.75" customHeight="1">
      <c r="C756" s="433"/>
      <c r="AT756" s="509"/>
    </row>
    <row r="757" ht="15.75" customHeight="1">
      <c r="C757" s="433"/>
      <c r="AT757" s="509"/>
    </row>
    <row r="758" ht="15.75" customHeight="1">
      <c r="C758" s="433"/>
      <c r="AT758" s="509"/>
    </row>
    <row r="759" ht="15.75" customHeight="1">
      <c r="C759" s="433"/>
      <c r="AT759" s="509"/>
    </row>
    <row r="760" ht="15.75" customHeight="1">
      <c r="C760" s="433"/>
      <c r="AT760" s="509"/>
    </row>
    <row r="761" ht="15.75" customHeight="1">
      <c r="C761" s="433"/>
      <c r="AT761" s="509"/>
    </row>
    <row r="762" ht="15.75" customHeight="1">
      <c r="C762" s="433"/>
      <c r="AT762" s="509"/>
    </row>
    <row r="763" ht="15.75" customHeight="1">
      <c r="C763" s="433"/>
      <c r="AT763" s="509"/>
    </row>
    <row r="764" ht="15.75" customHeight="1">
      <c r="C764" s="433"/>
      <c r="AT764" s="509"/>
    </row>
    <row r="765" ht="15.75" customHeight="1">
      <c r="C765" s="433"/>
      <c r="AT765" s="509"/>
    </row>
    <row r="766" ht="15.75" customHeight="1">
      <c r="C766" s="433"/>
      <c r="AT766" s="509"/>
    </row>
    <row r="767" ht="15.75" customHeight="1">
      <c r="C767" s="433"/>
      <c r="AT767" s="509"/>
    </row>
    <row r="768" ht="15.75" customHeight="1">
      <c r="C768" s="433"/>
      <c r="AT768" s="509"/>
    </row>
    <row r="769" ht="15.75" customHeight="1">
      <c r="C769" s="433"/>
      <c r="AT769" s="509"/>
    </row>
    <row r="770" ht="15.75" customHeight="1">
      <c r="C770" s="433"/>
      <c r="AT770" s="509"/>
    </row>
    <row r="771" ht="15.75" customHeight="1">
      <c r="C771" s="433"/>
      <c r="AT771" s="509"/>
    </row>
    <row r="772" ht="15.75" customHeight="1">
      <c r="C772" s="433"/>
      <c r="AT772" s="509"/>
    </row>
    <row r="773" ht="15.75" customHeight="1">
      <c r="C773" s="433"/>
      <c r="AT773" s="509"/>
    </row>
    <row r="774" ht="15.75" customHeight="1">
      <c r="C774" s="433"/>
      <c r="AT774" s="509"/>
    </row>
    <row r="775" ht="15.75" customHeight="1">
      <c r="C775" s="433"/>
      <c r="AT775" s="509"/>
    </row>
    <row r="776" ht="15.75" customHeight="1">
      <c r="C776" s="433"/>
      <c r="AT776" s="509"/>
    </row>
    <row r="777" ht="15.75" customHeight="1">
      <c r="C777" s="433"/>
      <c r="AT777" s="509"/>
    </row>
    <row r="778" ht="15.75" customHeight="1">
      <c r="C778" s="433"/>
      <c r="AT778" s="509"/>
    </row>
    <row r="779" ht="15.75" customHeight="1">
      <c r="C779" s="433"/>
      <c r="AT779" s="509"/>
    </row>
    <row r="780" ht="15.75" customHeight="1">
      <c r="C780" s="433"/>
      <c r="AT780" s="509"/>
    </row>
    <row r="781" ht="15.75" customHeight="1">
      <c r="C781" s="433"/>
      <c r="AT781" s="509"/>
    </row>
    <row r="782" ht="15.75" customHeight="1">
      <c r="C782" s="433"/>
      <c r="AT782" s="509"/>
    </row>
    <row r="783" ht="15.75" customHeight="1">
      <c r="C783" s="433"/>
      <c r="AT783" s="509"/>
    </row>
    <row r="784" ht="15.75" customHeight="1">
      <c r="C784" s="433"/>
      <c r="AT784" s="509"/>
    </row>
    <row r="785" ht="15.75" customHeight="1">
      <c r="C785" s="433"/>
      <c r="AT785" s="509"/>
    </row>
    <row r="786" ht="15.75" customHeight="1">
      <c r="C786" s="433"/>
      <c r="AT786" s="509"/>
    </row>
    <row r="787" ht="15.75" customHeight="1">
      <c r="C787" s="433"/>
      <c r="AT787" s="509"/>
    </row>
    <row r="788" ht="15.75" customHeight="1">
      <c r="C788" s="433"/>
      <c r="AT788" s="509"/>
    </row>
    <row r="789" ht="15.75" customHeight="1">
      <c r="C789" s="433"/>
      <c r="AT789" s="509"/>
    </row>
    <row r="790" ht="15.75" customHeight="1">
      <c r="C790" s="433"/>
      <c r="AT790" s="509"/>
    </row>
    <row r="791" ht="15.75" customHeight="1">
      <c r="C791" s="433"/>
      <c r="AT791" s="509"/>
    </row>
    <row r="792" ht="15.75" customHeight="1">
      <c r="C792" s="433"/>
      <c r="AT792" s="509"/>
    </row>
    <row r="793" ht="15.75" customHeight="1">
      <c r="C793" s="433"/>
      <c r="AT793" s="509"/>
    </row>
    <row r="794" ht="15.75" customHeight="1">
      <c r="C794" s="433"/>
      <c r="AT794" s="509"/>
    </row>
    <row r="795" ht="15.75" customHeight="1">
      <c r="C795" s="433"/>
      <c r="AT795" s="509"/>
    </row>
    <row r="796" ht="15.75" customHeight="1">
      <c r="C796" s="433"/>
      <c r="AT796" s="509"/>
    </row>
    <row r="797" ht="15.75" customHeight="1">
      <c r="C797" s="433"/>
      <c r="AT797" s="509"/>
    </row>
    <row r="798" ht="15.75" customHeight="1">
      <c r="C798" s="433"/>
      <c r="AT798" s="509"/>
    </row>
    <row r="799" ht="15.75" customHeight="1">
      <c r="C799" s="433"/>
      <c r="AT799" s="509"/>
    </row>
    <row r="800" ht="15.75" customHeight="1">
      <c r="C800" s="433"/>
      <c r="AT800" s="509"/>
    </row>
    <row r="801" ht="15.75" customHeight="1">
      <c r="C801" s="433"/>
      <c r="AT801" s="509"/>
    </row>
    <row r="802" ht="15.75" customHeight="1">
      <c r="C802" s="433"/>
      <c r="AT802" s="509"/>
    </row>
    <row r="803" ht="15.75" customHeight="1">
      <c r="C803" s="433"/>
      <c r="AT803" s="509"/>
    </row>
    <row r="804" ht="15.75" customHeight="1">
      <c r="C804" s="433"/>
      <c r="AT804" s="509"/>
    </row>
    <row r="805" ht="15.75" customHeight="1">
      <c r="C805" s="433"/>
      <c r="AT805" s="509"/>
    </row>
    <row r="806" ht="15.75" customHeight="1">
      <c r="C806" s="433"/>
      <c r="AT806" s="509"/>
    </row>
    <row r="807" ht="15.75" customHeight="1">
      <c r="C807" s="433"/>
      <c r="AT807" s="509"/>
    </row>
    <row r="808" ht="15.75" customHeight="1">
      <c r="C808" s="433"/>
      <c r="AT808" s="509"/>
    </row>
    <row r="809" ht="15.75" customHeight="1">
      <c r="C809" s="433"/>
      <c r="AT809" s="509"/>
    </row>
    <row r="810" ht="15.75" customHeight="1">
      <c r="C810" s="433"/>
      <c r="AT810" s="509"/>
    </row>
    <row r="811" ht="15.75" customHeight="1">
      <c r="C811" s="433"/>
      <c r="AT811" s="509"/>
    </row>
    <row r="812" ht="15.75" customHeight="1">
      <c r="C812" s="433"/>
      <c r="AT812" s="509"/>
    </row>
    <row r="813" ht="15.75" customHeight="1">
      <c r="C813" s="433"/>
      <c r="AT813" s="509"/>
    </row>
    <row r="814" ht="15.75" customHeight="1">
      <c r="C814" s="433"/>
      <c r="AT814" s="509"/>
    </row>
    <row r="815" ht="15.75" customHeight="1">
      <c r="C815" s="433"/>
      <c r="AT815" s="509"/>
    </row>
    <row r="816" ht="15.75" customHeight="1">
      <c r="C816" s="433"/>
      <c r="AT816" s="509"/>
    </row>
    <row r="817" ht="15.75" customHeight="1">
      <c r="C817" s="433"/>
      <c r="AT817" s="509"/>
    </row>
    <row r="818" ht="15.75" customHeight="1">
      <c r="C818" s="433"/>
      <c r="AT818" s="509"/>
    </row>
    <row r="819" ht="15.75" customHeight="1">
      <c r="C819" s="433"/>
      <c r="AT819" s="509"/>
    </row>
    <row r="820" ht="15.75" customHeight="1">
      <c r="C820" s="433"/>
      <c r="AT820" s="509"/>
    </row>
    <row r="821" ht="15.75" customHeight="1">
      <c r="C821" s="433"/>
      <c r="AT821" s="509"/>
    </row>
    <row r="822" ht="15.75" customHeight="1">
      <c r="C822" s="433"/>
      <c r="AT822" s="509"/>
    </row>
    <row r="823" ht="15.75" customHeight="1">
      <c r="C823" s="433"/>
      <c r="AT823" s="509"/>
    </row>
    <row r="824" ht="15.75" customHeight="1">
      <c r="C824" s="433"/>
      <c r="AT824" s="509"/>
    </row>
    <row r="825" ht="15.75" customHeight="1">
      <c r="C825" s="433"/>
      <c r="AT825" s="509"/>
    </row>
    <row r="826" ht="15.75" customHeight="1">
      <c r="C826" s="433"/>
      <c r="AT826" s="509"/>
    </row>
    <row r="827" ht="15.75" customHeight="1">
      <c r="C827" s="433"/>
      <c r="AT827" s="509"/>
    </row>
    <row r="828" ht="15.75" customHeight="1">
      <c r="C828" s="433"/>
      <c r="AT828" s="509"/>
    </row>
    <row r="829" ht="15.75" customHeight="1">
      <c r="C829" s="433"/>
      <c r="AT829" s="509"/>
    </row>
    <row r="830" ht="15.75" customHeight="1">
      <c r="C830" s="433"/>
      <c r="AT830" s="509"/>
    </row>
    <row r="831" ht="15.75" customHeight="1">
      <c r="C831" s="433"/>
      <c r="AT831" s="509"/>
    </row>
    <row r="832" ht="15.75" customHeight="1">
      <c r="C832" s="433"/>
      <c r="AT832" s="509"/>
    </row>
    <row r="833" ht="15.75" customHeight="1">
      <c r="C833" s="433"/>
      <c r="AT833" s="509"/>
    </row>
    <row r="834" ht="15.75" customHeight="1">
      <c r="C834" s="433"/>
      <c r="AT834" s="509"/>
    </row>
    <row r="835" ht="15.75" customHeight="1">
      <c r="C835" s="433"/>
      <c r="AT835" s="509"/>
    </row>
    <row r="836" ht="15.75" customHeight="1">
      <c r="C836" s="433"/>
      <c r="AT836" s="509"/>
    </row>
    <row r="837" ht="15.75" customHeight="1">
      <c r="C837" s="433"/>
      <c r="AT837" s="509"/>
    </row>
    <row r="838" ht="15.75" customHeight="1">
      <c r="C838" s="433"/>
      <c r="AT838" s="509"/>
    </row>
    <row r="839" ht="15.75" customHeight="1">
      <c r="C839" s="433"/>
      <c r="AT839" s="509"/>
    </row>
    <row r="840" ht="15.75" customHeight="1">
      <c r="C840" s="433"/>
      <c r="AT840" s="509"/>
    </row>
    <row r="841" ht="15.75" customHeight="1">
      <c r="C841" s="433"/>
      <c r="AT841" s="509"/>
    </row>
    <row r="842" ht="15.75" customHeight="1">
      <c r="C842" s="433"/>
      <c r="AT842" s="509"/>
    </row>
    <row r="843" ht="15.75" customHeight="1">
      <c r="C843" s="433"/>
      <c r="AT843" s="509"/>
    </row>
    <row r="844" ht="15.75" customHeight="1">
      <c r="C844" s="433"/>
      <c r="AT844" s="509"/>
    </row>
    <row r="845" ht="15.75" customHeight="1">
      <c r="C845" s="433"/>
      <c r="AT845" s="509"/>
    </row>
    <row r="846" ht="15.75" customHeight="1">
      <c r="C846" s="433"/>
      <c r="AT846" s="509"/>
    </row>
    <row r="847" ht="15.75" customHeight="1">
      <c r="C847" s="433"/>
      <c r="AT847" s="509"/>
    </row>
    <row r="848" ht="15.75" customHeight="1">
      <c r="C848" s="433"/>
      <c r="AT848" s="509"/>
    </row>
    <row r="849" ht="15.75" customHeight="1">
      <c r="C849" s="433"/>
      <c r="AT849" s="509"/>
    </row>
    <row r="850" ht="15.75" customHeight="1">
      <c r="C850" s="433"/>
      <c r="AT850" s="509"/>
    </row>
    <row r="851" ht="15.75" customHeight="1">
      <c r="C851" s="433"/>
      <c r="AT851" s="509"/>
    </row>
    <row r="852" ht="15.75" customHeight="1">
      <c r="C852" s="433"/>
      <c r="AT852" s="509"/>
    </row>
    <row r="853" ht="15.75" customHeight="1">
      <c r="C853" s="433"/>
      <c r="AT853" s="509"/>
    </row>
    <row r="854" ht="15.75" customHeight="1">
      <c r="C854" s="433"/>
      <c r="AT854" s="509"/>
    </row>
    <row r="855" ht="15.75" customHeight="1">
      <c r="C855" s="433"/>
      <c r="AT855" s="509"/>
    </row>
    <row r="856" ht="15.75" customHeight="1">
      <c r="C856" s="433"/>
      <c r="AT856" s="509"/>
    </row>
    <row r="857" ht="15.75" customHeight="1">
      <c r="C857" s="433"/>
      <c r="AT857" s="509"/>
    </row>
    <row r="858" ht="15.75" customHeight="1">
      <c r="C858" s="433"/>
      <c r="AT858" s="509"/>
    </row>
    <row r="859" ht="15.75" customHeight="1">
      <c r="C859" s="433"/>
      <c r="AT859" s="509"/>
    </row>
    <row r="860" ht="15.75" customHeight="1">
      <c r="C860" s="433"/>
      <c r="AT860" s="509"/>
    </row>
    <row r="861" ht="15.75" customHeight="1">
      <c r="C861" s="433"/>
      <c r="AT861" s="509"/>
    </row>
    <row r="862" ht="15.75" customHeight="1">
      <c r="C862" s="433"/>
      <c r="AT862" s="509"/>
    </row>
    <row r="863" ht="15.75" customHeight="1">
      <c r="C863" s="433"/>
      <c r="AT863" s="509"/>
    </row>
    <row r="864" ht="15.75" customHeight="1">
      <c r="C864" s="433"/>
      <c r="AT864" s="509"/>
    </row>
    <row r="865" ht="15.75" customHeight="1">
      <c r="C865" s="433"/>
      <c r="AT865" s="509"/>
    </row>
    <row r="866" ht="15.75" customHeight="1">
      <c r="C866" s="433"/>
      <c r="AT866" s="509"/>
    </row>
    <row r="867" ht="15.75" customHeight="1">
      <c r="C867" s="433"/>
      <c r="AT867" s="509"/>
    </row>
    <row r="868" ht="15.75" customHeight="1">
      <c r="C868" s="433"/>
      <c r="AT868" s="509"/>
    </row>
    <row r="869" ht="15.75" customHeight="1">
      <c r="C869" s="433"/>
      <c r="AT869" s="509"/>
    </row>
    <row r="870" ht="15.75" customHeight="1">
      <c r="C870" s="433"/>
      <c r="AT870" s="509"/>
    </row>
    <row r="871" ht="15.75" customHeight="1">
      <c r="C871" s="433"/>
      <c r="AT871" s="509"/>
    </row>
    <row r="872" ht="15.75" customHeight="1">
      <c r="C872" s="433"/>
      <c r="AT872" s="509"/>
    </row>
    <row r="873" ht="15.75" customHeight="1">
      <c r="C873" s="433"/>
      <c r="AT873" s="509"/>
    </row>
    <row r="874" ht="15.75" customHeight="1">
      <c r="C874" s="433"/>
      <c r="AT874" s="509"/>
    </row>
    <row r="875" ht="15.75" customHeight="1">
      <c r="C875" s="433"/>
      <c r="AT875" s="509"/>
    </row>
    <row r="876" ht="15.75" customHeight="1">
      <c r="C876" s="433"/>
      <c r="AT876" s="509"/>
    </row>
    <row r="877" ht="15.75" customHeight="1">
      <c r="C877" s="433"/>
      <c r="AT877" s="509"/>
    </row>
    <row r="878" ht="15.75" customHeight="1">
      <c r="C878" s="433"/>
      <c r="AT878" s="509"/>
    </row>
    <row r="879" ht="15.75" customHeight="1">
      <c r="C879" s="433"/>
      <c r="AT879" s="509"/>
    </row>
    <row r="880" ht="15.75" customHeight="1">
      <c r="C880" s="433"/>
      <c r="AT880" s="509"/>
    </row>
    <row r="881" ht="15.75" customHeight="1">
      <c r="C881" s="433"/>
      <c r="AT881" s="509"/>
    </row>
    <row r="882" ht="15.75" customHeight="1">
      <c r="C882" s="433"/>
      <c r="AT882" s="509"/>
    </row>
    <row r="883" ht="15.75" customHeight="1">
      <c r="C883" s="433"/>
      <c r="AT883" s="509"/>
    </row>
    <row r="884" ht="15.75" customHeight="1">
      <c r="C884" s="433"/>
      <c r="AT884" s="509"/>
    </row>
    <row r="885" ht="15.75" customHeight="1">
      <c r="C885" s="433"/>
      <c r="AT885" s="509"/>
    </row>
    <row r="886" ht="15.75" customHeight="1">
      <c r="C886" s="433"/>
      <c r="AT886" s="509"/>
    </row>
    <row r="887" ht="15.75" customHeight="1">
      <c r="C887" s="433"/>
      <c r="AT887" s="509"/>
    </row>
    <row r="888" ht="15.75" customHeight="1">
      <c r="C888" s="433"/>
      <c r="AT888" s="509"/>
    </row>
    <row r="889" ht="15.75" customHeight="1">
      <c r="C889" s="433"/>
      <c r="AT889" s="509"/>
    </row>
    <row r="890" ht="15.75" customHeight="1">
      <c r="C890" s="433"/>
      <c r="AT890" s="509"/>
    </row>
    <row r="891" ht="15.75" customHeight="1">
      <c r="C891" s="433"/>
      <c r="AT891" s="509"/>
    </row>
    <row r="892" ht="15.75" customHeight="1">
      <c r="C892" s="433"/>
      <c r="AT892" s="509"/>
    </row>
    <row r="893" ht="15.75" customHeight="1">
      <c r="C893" s="433"/>
      <c r="AT893" s="509"/>
    </row>
    <row r="894" ht="15.75" customHeight="1">
      <c r="C894" s="433"/>
      <c r="AT894" s="509"/>
    </row>
    <row r="895" ht="15.75" customHeight="1">
      <c r="C895" s="433"/>
      <c r="AT895" s="509"/>
    </row>
    <row r="896" ht="15.75" customHeight="1">
      <c r="C896" s="433"/>
      <c r="AT896" s="509"/>
    </row>
    <row r="897" ht="15.75" customHeight="1">
      <c r="C897" s="433"/>
      <c r="AT897" s="509"/>
    </row>
    <row r="898" ht="15.75" customHeight="1">
      <c r="C898" s="433"/>
      <c r="AT898" s="509"/>
    </row>
    <row r="899" ht="15.75" customHeight="1">
      <c r="C899" s="433"/>
      <c r="AT899" s="509"/>
    </row>
    <row r="900" ht="15.75" customHeight="1">
      <c r="C900" s="433"/>
      <c r="AT900" s="509"/>
    </row>
    <row r="901" ht="15.75" customHeight="1">
      <c r="C901" s="433"/>
      <c r="AT901" s="509"/>
    </row>
    <row r="902" ht="15.75" customHeight="1">
      <c r="C902" s="433"/>
      <c r="AT902" s="509"/>
    </row>
    <row r="903" ht="15.75" customHeight="1">
      <c r="C903" s="433"/>
      <c r="AT903" s="509"/>
    </row>
    <row r="904" ht="15.75" customHeight="1">
      <c r="C904" s="433"/>
      <c r="AT904" s="509"/>
    </row>
    <row r="905" ht="15.75" customHeight="1">
      <c r="C905" s="433"/>
      <c r="AT905" s="509"/>
    </row>
    <row r="906" ht="15.75" customHeight="1">
      <c r="C906" s="433"/>
      <c r="AT906" s="509"/>
    </row>
    <row r="907" ht="15.75" customHeight="1">
      <c r="C907" s="433"/>
      <c r="AT907" s="509"/>
    </row>
    <row r="908" ht="15.75" customHeight="1">
      <c r="C908" s="433"/>
      <c r="AT908" s="509"/>
    </row>
    <row r="909" ht="15.75" customHeight="1">
      <c r="C909" s="433"/>
      <c r="AT909" s="509"/>
    </row>
    <row r="910" ht="15.75" customHeight="1">
      <c r="C910" s="433"/>
      <c r="AT910" s="509"/>
    </row>
    <row r="911" ht="15.75" customHeight="1">
      <c r="C911" s="433"/>
      <c r="AT911" s="509"/>
    </row>
    <row r="912" ht="15.75" customHeight="1">
      <c r="C912" s="433"/>
      <c r="AT912" s="509"/>
    </row>
    <row r="913" ht="15.75" customHeight="1">
      <c r="C913" s="433"/>
      <c r="AT913" s="509"/>
    </row>
    <row r="914" ht="15.75" customHeight="1">
      <c r="C914" s="433"/>
      <c r="AT914" s="509"/>
    </row>
    <row r="915" ht="15.75" customHeight="1">
      <c r="C915" s="433"/>
      <c r="AT915" s="509"/>
    </row>
    <row r="916" ht="15.75" customHeight="1">
      <c r="C916" s="433"/>
      <c r="AT916" s="509"/>
    </row>
    <row r="917" ht="15.75" customHeight="1">
      <c r="C917" s="433"/>
      <c r="AT917" s="509"/>
    </row>
    <row r="918" ht="15.75" customHeight="1">
      <c r="C918" s="433"/>
      <c r="AT918" s="509"/>
    </row>
    <row r="919" ht="15.75" customHeight="1">
      <c r="C919" s="433"/>
      <c r="AT919" s="509"/>
    </row>
    <row r="920" ht="15.75" customHeight="1">
      <c r="C920" s="433"/>
      <c r="AT920" s="509"/>
    </row>
    <row r="921" ht="15.75" customHeight="1">
      <c r="C921" s="433"/>
      <c r="AT921" s="509"/>
    </row>
    <row r="922" ht="15.75" customHeight="1">
      <c r="C922" s="433"/>
      <c r="AT922" s="509"/>
    </row>
    <row r="923" ht="15.75" customHeight="1">
      <c r="C923" s="433"/>
      <c r="AT923" s="509"/>
    </row>
    <row r="924" ht="15.75" customHeight="1">
      <c r="C924" s="433"/>
      <c r="AT924" s="509"/>
    </row>
    <row r="925" ht="15.75" customHeight="1">
      <c r="C925" s="433"/>
      <c r="AT925" s="509"/>
    </row>
    <row r="926" ht="15.75" customHeight="1">
      <c r="C926" s="433"/>
      <c r="AT926" s="509"/>
    </row>
    <row r="927" ht="15.75" customHeight="1">
      <c r="C927" s="433"/>
      <c r="AT927" s="509"/>
    </row>
    <row r="928" ht="15.75" customHeight="1">
      <c r="C928" s="433"/>
      <c r="AT928" s="509"/>
    </row>
    <row r="929" ht="15.75" customHeight="1">
      <c r="C929" s="433"/>
      <c r="AT929" s="509"/>
    </row>
    <row r="930" ht="15.75" customHeight="1">
      <c r="C930" s="433"/>
      <c r="AT930" s="509"/>
    </row>
    <row r="931" ht="15.75" customHeight="1">
      <c r="C931" s="433"/>
      <c r="AT931" s="509"/>
    </row>
    <row r="932" ht="15.75" customHeight="1">
      <c r="C932" s="433"/>
      <c r="AT932" s="509"/>
    </row>
    <row r="933" ht="15.75" customHeight="1">
      <c r="C933" s="433"/>
      <c r="AT933" s="509"/>
    </row>
    <row r="934" ht="15.75" customHeight="1">
      <c r="C934" s="433"/>
      <c r="AT934" s="509"/>
    </row>
    <row r="935" ht="15.75" customHeight="1">
      <c r="C935" s="433"/>
      <c r="AT935" s="509"/>
    </row>
    <row r="936" ht="15.75" customHeight="1">
      <c r="C936" s="433"/>
      <c r="AT936" s="509"/>
    </row>
    <row r="937" ht="15.75" customHeight="1">
      <c r="C937" s="433"/>
      <c r="AT937" s="509"/>
    </row>
    <row r="938" ht="15.75" customHeight="1">
      <c r="C938" s="433"/>
      <c r="AT938" s="509"/>
    </row>
    <row r="939" ht="15.75" customHeight="1">
      <c r="C939" s="433"/>
      <c r="AT939" s="509"/>
    </row>
    <row r="940" ht="15.75" customHeight="1">
      <c r="C940" s="433"/>
      <c r="AT940" s="509"/>
    </row>
    <row r="941" ht="15.75" customHeight="1">
      <c r="C941" s="433"/>
      <c r="AT941" s="509"/>
    </row>
    <row r="942" ht="15.75" customHeight="1">
      <c r="C942" s="433"/>
      <c r="AT942" s="509"/>
    </row>
    <row r="943" ht="15.75" customHeight="1">
      <c r="C943" s="433"/>
      <c r="AT943" s="509"/>
    </row>
    <row r="944" ht="15.75" customHeight="1">
      <c r="C944" s="433"/>
      <c r="AT944" s="509"/>
    </row>
    <row r="945" ht="15.75" customHeight="1">
      <c r="C945" s="433"/>
      <c r="AT945" s="509"/>
    </row>
    <row r="946" ht="15.75" customHeight="1">
      <c r="C946" s="433"/>
      <c r="AT946" s="509"/>
    </row>
    <row r="947" ht="15.75" customHeight="1">
      <c r="C947" s="433"/>
      <c r="AT947" s="509"/>
    </row>
    <row r="948" ht="15.75" customHeight="1">
      <c r="C948" s="433"/>
      <c r="AT948" s="509"/>
    </row>
    <row r="949" ht="15.75" customHeight="1">
      <c r="C949" s="433"/>
      <c r="AT949" s="509"/>
    </row>
    <row r="950" ht="15.75" customHeight="1">
      <c r="C950" s="433"/>
      <c r="AT950" s="509"/>
    </row>
    <row r="951" ht="15.75" customHeight="1">
      <c r="C951" s="433"/>
      <c r="AT951" s="509"/>
    </row>
    <row r="952" ht="15.75" customHeight="1">
      <c r="C952" s="433"/>
      <c r="AT952" s="509"/>
    </row>
    <row r="953" ht="15.75" customHeight="1">
      <c r="C953" s="433"/>
      <c r="AT953" s="509"/>
    </row>
    <row r="954" ht="15.75" customHeight="1">
      <c r="C954" s="433"/>
      <c r="AT954" s="509"/>
    </row>
    <row r="955" ht="15.75" customHeight="1">
      <c r="C955" s="433"/>
      <c r="AT955" s="509"/>
    </row>
    <row r="956" ht="15.75" customHeight="1">
      <c r="C956" s="433"/>
      <c r="AT956" s="509"/>
    </row>
    <row r="957" ht="15.75" customHeight="1">
      <c r="C957" s="433"/>
      <c r="AT957" s="509"/>
    </row>
    <row r="958" ht="15.75" customHeight="1">
      <c r="C958" s="433"/>
      <c r="AT958" s="509"/>
    </row>
    <row r="959" ht="15.75" customHeight="1">
      <c r="C959" s="433"/>
      <c r="AT959" s="509"/>
    </row>
    <row r="960" ht="15.75" customHeight="1">
      <c r="C960" s="433"/>
      <c r="AT960" s="509"/>
    </row>
    <row r="961" ht="15.75" customHeight="1">
      <c r="C961" s="433"/>
      <c r="AT961" s="509"/>
    </row>
  </sheetData>
  <mergeCells count="83">
    <mergeCell ref="N3:R3"/>
    <mergeCell ref="S3:W3"/>
    <mergeCell ref="D3:H3"/>
    <mergeCell ref="I3:M3"/>
    <mergeCell ref="D73:H73"/>
    <mergeCell ref="I73:M73"/>
    <mergeCell ref="N73:R73"/>
    <mergeCell ref="S73:W73"/>
    <mergeCell ref="X73:AB73"/>
    <mergeCell ref="S2:W2"/>
    <mergeCell ref="X2:AB2"/>
    <mergeCell ref="AC2:AG2"/>
    <mergeCell ref="AH2:AL2"/>
    <mergeCell ref="AM2:AQ2"/>
    <mergeCell ref="AS2:AS4"/>
    <mergeCell ref="AM3:AQ3"/>
    <mergeCell ref="AT2:AT4"/>
    <mergeCell ref="AU2:AU4"/>
    <mergeCell ref="X3:AB3"/>
    <mergeCell ref="AC3:AG3"/>
    <mergeCell ref="A1:AU1"/>
    <mergeCell ref="A2:A4"/>
    <mergeCell ref="B2:B4"/>
    <mergeCell ref="C2:C4"/>
    <mergeCell ref="D2:H2"/>
    <mergeCell ref="I2:M2"/>
    <mergeCell ref="N2:R2"/>
    <mergeCell ref="AH3:AL3"/>
    <mergeCell ref="S74:W74"/>
    <mergeCell ref="X74:AB74"/>
    <mergeCell ref="AH77:AL77"/>
    <mergeCell ref="AM77:AQ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B78:C78"/>
    <mergeCell ref="D78:H78"/>
    <mergeCell ref="I78:M78"/>
    <mergeCell ref="N78:R78"/>
    <mergeCell ref="S78:W78"/>
    <mergeCell ref="X78:AB78"/>
    <mergeCell ref="AC78:AG78"/>
    <mergeCell ref="AC74:AG74"/>
    <mergeCell ref="AH74:AL74"/>
    <mergeCell ref="AC73:AG73"/>
    <mergeCell ref="AH73:AL73"/>
    <mergeCell ref="AM73:AQ73"/>
    <mergeCell ref="D74:H74"/>
    <mergeCell ref="I74:M74"/>
    <mergeCell ref="N74:R74"/>
    <mergeCell ref="AM74:AQ74"/>
    <mergeCell ref="AC75:AG75"/>
    <mergeCell ref="AH75:AL75"/>
    <mergeCell ref="AM75:AQ75"/>
    <mergeCell ref="B74:C74"/>
    <mergeCell ref="B75:C75"/>
    <mergeCell ref="D75:H75"/>
    <mergeCell ref="I75:M75"/>
    <mergeCell ref="N75:R75"/>
    <mergeCell ref="S75:W75"/>
    <mergeCell ref="X75:AB75"/>
    <mergeCell ref="AH76:AL76"/>
    <mergeCell ref="AM76:AQ76"/>
    <mergeCell ref="B76:C76"/>
    <mergeCell ref="D76:H76"/>
    <mergeCell ref="I76:M76"/>
    <mergeCell ref="N76:R76"/>
    <mergeCell ref="S76:W76"/>
    <mergeCell ref="X76:AB76"/>
    <mergeCell ref="AC76:AG76"/>
    <mergeCell ref="C80:E80"/>
    <mergeCell ref="C81:E81"/>
    <mergeCell ref="C82:E82"/>
    <mergeCell ref="C83:E83"/>
    <mergeCell ref="C84:E84"/>
    <mergeCell ref="C85:E85"/>
    <mergeCell ref="V86:X86"/>
  </mergeCells>
  <conditionalFormatting sqref="AU1:AU961">
    <cfRule type="containsText" dxfId="2" priority="1" operator="containsText" text="FAIL">
      <formula>NOT(ISERROR(SEARCH(("FAIL"),(AU1))))</formula>
    </cfRule>
  </conditionalFormatting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38"/>
    <col customWidth="1" min="2" max="2" width="13.25"/>
    <col customWidth="1" min="3" max="3" width="30.13"/>
    <col customWidth="1" min="4" max="4" width="4.75"/>
    <col customWidth="1" min="5" max="5" width="4.0"/>
    <col customWidth="1" min="6" max="6" width="3.88"/>
    <col customWidth="1" min="7" max="7" width="3.63"/>
    <col customWidth="1" min="8" max="8" width="4.38"/>
    <col customWidth="1" min="9" max="9" width="3.75"/>
    <col customWidth="1" min="10" max="10" width="4.0"/>
    <col customWidth="1" min="11" max="11" width="4.75"/>
    <col customWidth="1" min="12" max="12" width="3.5"/>
    <col customWidth="1" min="13" max="13" width="4.38"/>
    <col customWidth="1" min="14" max="14" width="4.0"/>
    <col customWidth="1" min="15" max="16" width="4.38"/>
    <col customWidth="1" min="17" max="17" width="4.0"/>
    <col customWidth="1" min="18" max="18" width="4.5"/>
    <col customWidth="1" min="19" max="19" width="3.75"/>
    <col customWidth="1" min="20" max="20" width="4.5"/>
    <col customWidth="1" min="21" max="21" width="4.75"/>
    <col customWidth="1" min="22" max="22" width="3.75"/>
    <col customWidth="1" min="23" max="23" width="4.5"/>
    <col customWidth="1" min="24" max="24" width="4.0"/>
    <col customWidth="1" min="25" max="25" width="4.13"/>
    <col customWidth="1" min="26" max="26" width="4.75"/>
    <col customWidth="1" min="27" max="27" width="3.88"/>
    <col customWidth="1" min="28" max="28" width="4.75"/>
    <col customWidth="1" min="29" max="29" width="3.75"/>
    <col customWidth="1" min="30" max="30" width="4.5"/>
    <col customWidth="1" min="31" max="31" width="4.88"/>
    <col customWidth="1" min="32" max="32" width="3.75"/>
    <col customWidth="1" min="33" max="33" width="4.0"/>
    <col customWidth="1" hidden="1" min="34" max="34" width="3.88"/>
    <col customWidth="1" hidden="1" min="35" max="35" width="3.13"/>
    <col customWidth="1" hidden="1" min="36" max="36" width="4.5"/>
    <col customWidth="1" hidden="1" min="37" max="37" width="4.25"/>
    <col customWidth="1" hidden="1" min="38" max="38" width="4.63"/>
    <col customWidth="1" min="39" max="39" width="4.0"/>
    <col customWidth="1" min="40" max="40" width="4.88"/>
    <col customWidth="1" min="41" max="41" width="4.5"/>
    <col customWidth="1" min="42" max="42" width="3.75"/>
    <col customWidth="1" min="43" max="43" width="4.25"/>
    <col customWidth="1" min="44" max="44" width="4.38"/>
    <col customWidth="1" min="45" max="45" width="4.75"/>
    <col customWidth="1" min="46" max="46" width="4.5"/>
    <col customWidth="1" min="47" max="47" width="3.63"/>
    <col customWidth="1" min="48" max="48" width="4.63"/>
    <col customWidth="1" hidden="1" min="49" max="49" width="9.88"/>
    <col customWidth="1" hidden="1" min="50" max="50" width="9.13"/>
    <col customWidth="1" min="51" max="51" width="6.63"/>
    <col customWidth="1" min="52" max="52" width="8.88"/>
    <col customWidth="1" hidden="1" min="53" max="55" width="10.25"/>
  </cols>
  <sheetData>
    <row r="1" ht="78.75" customHeight="1">
      <c r="A1" s="537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15.75" customHeight="1">
      <c r="A2" s="538" t="s">
        <v>1</v>
      </c>
      <c r="B2" s="539" t="s">
        <v>2</v>
      </c>
      <c r="C2" s="539" t="s">
        <v>3</v>
      </c>
      <c r="D2" s="540" t="s">
        <v>540</v>
      </c>
      <c r="E2" s="7"/>
      <c r="F2" s="7"/>
      <c r="G2" s="7"/>
      <c r="H2" s="8"/>
      <c r="I2" s="541" t="s">
        <v>541</v>
      </c>
      <c r="J2" s="2"/>
      <c r="K2" s="2"/>
      <c r="L2" s="2"/>
      <c r="M2" s="12"/>
      <c r="N2" s="541" t="s">
        <v>542</v>
      </c>
      <c r="O2" s="2"/>
      <c r="P2" s="2"/>
      <c r="Q2" s="2"/>
      <c r="R2" s="12"/>
      <c r="S2" s="541" t="s">
        <v>543</v>
      </c>
      <c r="T2" s="2"/>
      <c r="U2" s="2"/>
      <c r="V2" s="2"/>
      <c r="W2" s="12"/>
      <c r="X2" s="541" t="s">
        <v>544</v>
      </c>
      <c r="Y2" s="2"/>
      <c r="Z2" s="2"/>
      <c r="AA2" s="2"/>
      <c r="AB2" s="12"/>
      <c r="AC2" s="541" t="s">
        <v>545</v>
      </c>
      <c r="AD2" s="2"/>
      <c r="AE2" s="2"/>
      <c r="AF2" s="2"/>
      <c r="AG2" s="12"/>
      <c r="AH2" s="541" t="s">
        <v>546</v>
      </c>
      <c r="AI2" s="2"/>
      <c r="AJ2" s="2"/>
      <c r="AK2" s="2"/>
      <c r="AL2" s="12"/>
      <c r="AM2" s="542" t="s">
        <v>547</v>
      </c>
      <c r="AN2" s="2"/>
      <c r="AO2" s="2"/>
      <c r="AP2" s="2"/>
      <c r="AQ2" s="12"/>
      <c r="AR2" s="541" t="s">
        <v>548</v>
      </c>
      <c r="AS2" s="2"/>
      <c r="AT2" s="2"/>
      <c r="AU2" s="2"/>
      <c r="AV2" s="12"/>
      <c r="AW2" s="543" t="s">
        <v>12</v>
      </c>
      <c r="AX2" s="543" t="s">
        <v>13</v>
      </c>
      <c r="AY2" s="544" t="s">
        <v>14</v>
      </c>
      <c r="AZ2" s="544" t="s">
        <v>15</v>
      </c>
      <c r="BA2" s="543"/>
      <c r="BB2" s="543"/>
      <c r="BC2" s="543" t="s">
        <v>16</v>
      </c>
    </row>
    <row r="3" ht="15.75" customHeight="1">
      <c r="A3" s="15"/>
      <c r="B3" s="18"/>
      <c r="C3" s="18"/>
      <c r="D3" s="545" t="s">
        <v>549</v>
      </c>
      <c r="E3" s="2"/>
      <c r="F3" s="2"/>
      <c r="G3" s="2"/>
      <c r="H3" s="12"/>
      <c r="I3" s="541" t="s">
        <v>550</v>
      </c>
      <c r="J3" s="2"/>
      <c r="K3" s="2"/>
      <c r="L3" s="2"/>
      <c r="M3" s="12"/>
      <c r="N3" s="541" t="s">
        <v>551</v>
      </c>
      <c r="O3" s="2"/>
      <c r="P3" s="2"/>
      <c r="Q3" s="2"/>
      <c r="R3" s="12"/>
      <c r="S3" s="541" t="s">
        <v>552</v>
      </c>
      <c r="T3" s="2"/>
      <c r="U3" s="2"/>
      <c r="V3" s="2"/>
      <c r="W3" s="12"/>
      <c r="X3" s="541" t="s">
        <v>553</v>
      </c>
      <c r="Y3" s="2"/>
      <c r="Z3" s="2"/>
      <c r="AA3" s="2"/>
      <c r="AB3" s="12"/>
      <c r="AC3" s="541" t="s">
        <v>554</v>
      </c>
      <c r="AD3" s="2"/>
      <c r="AE3" s="2"/>
      <c r="AF3" s="2"/>
      <c r="AG3" s="12"/>
      <c r="AH3" s="541" t="s">
        <v>555</v>
      </c>
      <c r="AI3" s="2"/>
      <c r="AJ3" s="2"/>
      <c r="AK3" s="2"/>
      <c r="AL3" s="12"/>
      <c r="AM3" s="541" t="s">
        <v>556</v>
      </c>
      <c r="AN3" s="2"/>
      <c r="AO3" s="2"/>
      <c r="AP3" s="2"/>
      <c r="AQ3" s="12"/>
      <c r="AR3" s="541" t="s">
        <v>557</v>
      </c>
      <c r="AS3" s="2"/>
      <c r="AT3" s="2"/>
      <c r="AU3" s="2"/>
      <c r="AV3" s="12"/>
      <c r="AW3" s="18"/>
      <c r="AX3" s="18"/>
      <c r="AY3" s="18"/>
      <c r="AZ3" s="18"/>
      <c r="BA3" s="18"/>
      <c r="BB3" s="18"/>
      <c r="BC3" s="18"/>
    </row>
    <row r="4" ht="15.75" customHeight="1">
      <c r="A4" s="22"/>
      <c r="B4" s="12"/>
      <c r="C4" s="12"/>
      <c r="D4" s="546" t="s">
        <v>24</v>
      </c>
      <c r="E4" s="547" t="s">
        <v>25</v>
      </c>
      <c r="F4" s="548" t="s">
        <v>26</v>
      </c>
      <c r="G4" s="109" t="s">
        <v>27</v>
      </c>
      <c r="H4" s="549" t="s">
        <v>14</v>
      </c>
      <c r="I4" s="550" t="s">
        <v>24</v>
      </c>
      <c r="J4" s="550" t="s">
        <v>25</v>
      </c>
      <c r="K4" s="551" t="s">
        <v>26</v>
      </c>
      <c r="L4" s="109" t="s">
        <v>27</v>
      </c>
      <c r="M4" s="549" t="s">
        <v>14</v>
      </c>
      <c r="N4" s="550" t="s">
        <v>24</v>
      </c>
      <c r="O4" s="550" t="s">
        <v>25</v>
      </c>
      <c r="P4" s="551" t="s">
        <v>26</v>
      </c>
      <c r="Q4" s="109" t="s">
        <v>27</v>
      </c>
      <c r="R4" s="549" t="s">
        <v>14</v>
      </c>
      <c r="S4" s="550" t="s">
        <v>24</v>
      </c>
      <c r="T4" s="550" t="s">
        <v>25</v>
      </c>
      <c r="U4" s="551" t="s">
        <v>26</v>
      </c>
      <c r="V4" s="109" t="s">
        <v>27</v>
      </c>
      <c r="W4" s="549" t="s">
        <v>14</v>
      </c>
      <c r="X4" s="552" t="s">
        <v>24</v>
      </c>
      <c r="Y4" s="552" t="s">
        <v>25</v>
      </c>
      <c r="Z4" s="548" t="s">
        <v>26</v>
      </c>
      <c r="AA4" s="109" t="s">
        <v>27</v>
      </c>
      <c r="AB4" s="549" t="s">
        <v>14</v>
      </c>
      <c r="AC4" s="553" t="s">
        <v>24</v>
      </c>
      <c r="AD4" s="553" t="s">
        <v>25</v>
      </c>
      <c r="AE4" s="554" t="s">
        <v>26</v>
      </c>
      <c r="AF4" s="112" t="s">
        <v>27</v>
      </c>
      <c r="AG4" s="555" t="s">
        <v>14</v>
      </c>
      <c r="AH4" s="550" t="s">
        <v>24</v>
      </c>
      <c r="AI4" s="550" t="s">
        <v>25</v>
      </c>
      <c r="AJ4" s="551" t="s">
        <v>26</v>
      </c>
      <c r="AK4" s="109" t="s">
        <v>27</v>
      </c>
      <c r="AL4" s="549" t="s">
        <v>14</v>
      </c>
      <c r="AM4" s="550" t="s">
        <v>24</v>
      </c>
      <c r="AN4" s="550" t="s">
        <v>25</v>
      </c>
      <c r="AO4" s="551" t="s">
        <v>26</v>
      </c>
      <c r="AP4" s="109" t="s">
        <v>27</v>
      </c>
      <c r="AQ4" s="549" t="s">
        <v>14</v>
      </c>
      <c r="AR4" s="550" t="s">
        <v>24</v>
      </c>
      <c r="AS4" s="550" t="s">
        <v>25</v>
      </c>
      <c r="AT4" s="551" t="s">
        <v>26</v>
      </c>
      <c r="AU4" s="109" t="s">
        <v>27</v>
      </c>
      <c r="AV4" s="549" t="s">
        <v>14</v>
      </c>
      <c r="AW4" s="12"/>
      <c r="AX4" s="12"/>
      <c r="AY4" s="12"/>
      <c r="AZ4" s="12"/>
      <c r="BA4" s="12"/>
      <c r="BB4" s="12"/>
      <c r="BC4" s="12"/>
    </row>
    <row r="5" ht="15.75" customHeight="1">
      <c r="A5" s="326">
        <v>1.0</v>
      </c>
      <c r="B5" s="556" t="s">
        <v>226</v>
      </c>
      <c r="C5" s="557" t="s">
        <v>227</v>
      </c>
      <c r="D5" s="558">
        <v>31.0</v>
      </c>
      <c r="E5" s="558">
        <v>29.0</v>
      </c>
      <c r="F5" s="559">
        <f t="shared" ref="F5:F69" si="1">SUM(D5+E5)</f>
        <v>60</v>
      </c>
      <c r="G5" s="560" t="str">
        <f t="shared" ref="G5:G69" si="2">if(F5&gt;=90,"10",if(F5&gt;=80,"9",if(F5&gt;=70,"8",if(F5&gt;=60,"7",if(F5&gt;=45,"6",if(F5&gt;=40,"4",if(F5&lt;40,"0")))))))</f>
        <v>7</v>
      </c>
      <c r="H5" s="561">
        <f t="shared" ref="H5:H69" si="3">G5*3</f>
        <v>21</v>
      </c>
      <c r="I5" s="558">
        <v>38.0</v>
      </c>
      <c r="J5" s="558">
        <v>19.0</v>
      </c>
      <c r="K5" s="562">
        <f t="shared" ref="K5:K69" si="4">sum(I5+J5)</f>
        <v>57</v>
      </c>
      <c r="L5" s="563" t="str">
        <f t="shared" ref="L5:L29" si="5">if(K5&gt;=90,"10",if(K5&gt;=80,"9",if(K5&gt;=70,"8",if(K5&gt;=60,"7",if(K5&gt;=45,"6",if(K5&gt;=40,"4",if(K5&lt;40,"0")))))))</f>
        <v>6</v>
      </c>
      <c r="M5" s="564">
        <f t="shared" ref="M5:M69" si="6">L5*4</f>
        <v>24</v>
      </c>
      <c r="N5" s="558">
        <v>32.0</v>
      </c>
      <c r="O5" s="558">
        <v>25.0</v>
      </c>
      <c r="P5" s="562">
        <f t="shared" ref="P5:P69" si="7">sum(N5:O5)</f>
        <v>57</v>
      </c>
      <c r="Q5" s="560" t="str">
        <f t="shared" ref="Q5:Q35" si="8">if(P5&gt;=90,"10",if(P5&gt;=80,"9",if(P5&gt;=70,"8",if(P5&gt;=60,"7",if(P5&gt;=45,"6",if(P5&gt;=40,"4",if(P5&lt;40,"0")))))))</f>
        <v>6</v>
      </c>
      <c r="R5" s="561">
        <f t="shared" ref="R5:R69" si="9">Q5*4</f>
        <v>24</v>
      </c>
      <c r="S5" s="558">
        <v>43.0</v>
      </c>
      <c r="T5" s="558">
        <v>38.0</v>
      </c>
      <c r="U5" s="562">
        <f t="shared" ref="U5:U69" si="10">sum(S5:T5)</f>
        <v>81</v>
      </c>
      <c r="V5" s="560" t="str">
        <f>if(U5&gt;=90,"10",if(U5&gt;=80,"9",if(U5&gt;=70,"8",if(U5&gt;=60,"7",if(U5&gt;=45,"6",if(U5&gt;=40,"4",if(U5&lt;40,"0")))))))</f>
        <v>9</v>
      </c>
      <c r="W5" s="564">
        <f t="shared" ref="W5:W69" si="11">V5*1</f>
        <v>9</v>
      </c>
      <c r="X5" s="558">
        <v>29.0</v>
      </c>
      <c r="Y5" s="558">
        <v>27.0</v>
      </c>
      <c r="Z5" s="562">
        <f t="shared" ref="Z5:Z69" si="12">SUM(X5+Y5)</f>
        <v>56</v>
      </c>
      <c r="AA5" s="560" t="str">
        <f t="shared" ref="AA5:AA69" si="13">if(Z5&gt;=90,"10",if(Z5&gt;=80,"9",if(Z5&gt;=70,"8",if(Z5&gt;=60,"7",if(Z5&gt;=45,"6",if(Z5&gt;=40,"4",if(Z5&lt;40,"0")))))))</f>
        <v>6</v>
      </c>
      <c r="AB5" s="564">
        <f t="shared" ref="AB5:AB69" si="14">AA5*2</f>
        <v>12</v>
      </c>
      <c r="AC5" s="565">
        <v>36.0</v>
      </c>
      <c r="AD5" s="566">
        <v>29.0</v>
      </c>
      <c r="AE5" s="566">
        <f t="shared" ref="AE5:AE69" si="15">SUM(AC5+AD5)</f>
        <v>65</v>
      </c>
      <c r="AF5" s="567" t="str">
        <f t="shared" ref="AF5:AF69" si="16">if(AE5&gt;=90,"10",if(AE5&gt;=80,"9",if(AE5&gt;=70,"8",if(AE5&gt;=60,"7",if(AE5&gt;=45,"6",if(AE5&gt;=40,"4",if(AE5&lt;40,"0")))))))</f>
        <v>7</v>
      </c>
      <c r="AG5" s="568">
        <f t="shared" ref="AG5:AG69" si="17">AF5*1</f>
        <v>7</v>
      </c>
      <c r="AH5" s="558">
        <v>88.0</v>
      </c>
      <c r="AI5" s="558">
        <v>0.0</v>
      </c>
      <c r="AJ5" s="562">
        <f t="shared" ref="AJ5:AJ69" si="18">SUM(AH5+AI5)</f>
        <v>88</v>
      </c>
      <c r="AK5" s="335" t="str">
        <f t="shared" ref="AK5:AK69" si="19">if(AJ5&gt;=90,"10",if(AJ5&gt;=80,"9",if(AJ5&gt;=70,"8",if(AJ5&gt;=60,"7",if(AJ5&gt;=45,"6",if(AJ5&gt;=40,"4",if(AJ5&lt;40,"0")))))))</f>
        <v>9</v>
      </c>
      <c r="AL5" s="564" t="str">
        <f t="shared" ref="AL5:AL69" si="20">AK5</f>
        <v>9</v>
      </c>
      <c r="AM5" s="558">
        <v>30.0</v>
      </c>
      <c r="AN5" s="558">
        <v>26.0</v>
      </c>
      <c r="AO5" s="562">
        <f t="shared" ref="AO5:AO69" si="21">SUM(AM5:AN5)</f>
        <v>56</v>
      </c>
      <c r="AP5" s="569" t="str">
        <f t="shared" ref="AP5:AP29" si="22">if(AO5&gt;=90,"10",if(AO5&gt;=80,"9",if(AO5&gt;=70,"8",if(AO5&gt;=60,"7",if(AO5&gt;=45,"6",if(AO5&gt;=40,"4",if(AO5&lt;40,"0")))))))</f>
        <v>6</v>
      </c>
      <c r="AQ5" s="570">
        <f t="shared" ref="AQ5:AQ69" si="23">AP5*3</f>
        <v>18</v>
      </c>
      <c r="AR5" s="558">
        <v>45.0</v>
      </c>
      <c r="AS5" s="558">
        <v>33.0</v>
      </c>
      <c r="AT5" s="562">
        <f t="shared" ref="AT5:AT69" si="24">SUM(AR5+AS5)</f>
        <v>78</v>
      </c>
      <c r="AU5" s="560" t="str">
        <f t="shared" ref="AU5:AU69" si="25">if(AT5&gt;=90,"10",if(AT5&gt;=80,"9",if(AT5&gt;=70,"8",if(AT5&gt;=60,"7",if(AT5&gt;=45,"6",if(AT5&gt;=40,"4",if(AT5&lt;40,"0")))))))</f>
        <v>8</v>
      </c>
      <c r="AV5" s="570">
        <f t="shared" ref="AV5:AV69" si="26">AU5*1</f>
        <v>8</v>
      </c>
      <c r="AW5" s="550">
        <f t="shared" ref="AW5:AW69" si="27">sum(F5+K5+P5+U5+Z5+AE5+AJ5+AO5+AT5)</f>
        <v>598</v>
      </c>
      <c r="AX5" s="571">
        <f t="shared" ref="AX5:AX69" si="28">ROUNDUP(AW5/900*100,2)</f>
        <v>66.45</v>
      </c>
      <c r="AY5" s="547">
        <f t="shared" ref="AY5:AY69" si="29">sum(H5+M5+R5+W5+AB5+AG5+AQ5+AV5)</f>
        <v>123</v>
      </c>
      <c r="AZ5" s="572">
        <f t="shared" ref="AZ5:AZ69" si="30">AY5/19</f>
        <v>6.473684211</v>
      </c>
      <c r="BA5" s="547" t="str">
        <f t="shared" ref="BA5:BA15" si="31">IF((OR(E5&lt;18,F5&lt;40,J5&lt;18,K5&lt;40,O5&lt;18,P5&lt;40,T5&lt;18,U5&lt;40,Z5&lt;40,AD5&lt;18,AE5&lt;40,AJ5&lt;40,AN5&lt;18,AO5&lt;40,AT5&lt;40)),"FAIL","PASS")</f>
        <v>PASS</v>
      </c>
      <c r="BB5" s="547" t="str">
        <f t="shared" ref="BB5:BB69" si="32">IF(AX5&gt;69.44,"FCD",IF(AX5&gt;59.66,"FC","SC"))</f>
        <v>FC</v>
      </c>
      <c r="BC5" s="573" t="str">
        <f t="shared" ref="BC5:BC69" si="33">IF(BA5="FAIL",BA5,BB5)</f>
        <v>FC</v>
      </c>
    </row>
    <row r="6" ht="15.75" customHeight="1">
      <c r="A6" s="326">
        <v>2.0</v>
      </c>
      <c r="B6" s="556" t="s">
        <v>228</v>
      </c>
      <c r="C6" s="557" t="s">
        <v>229</v>
      </c>
      <c r="D6" s="574">
        <v>20.0</v>
      </c>
      <c r="E6" s="574">
        <v>33.0</v>
      </c>
      <c r="F6" s="575">
        <f t="shared" si="1"/>
        <v>53</v>
      </c>
      <c r="G6" s="560" t="str">
        <f t="shared" si="2"/>
        <v>6</v>
      </c>
      <c r="H6" s="561">
        <f t="shared" si="3"/>
        <v>18</v>
      </c>
      <c r="I6" s="574">
        <v>32.0</v>
      </c>
      <c r="J6" s="574">
        <v>19.0</v>
      </c>
      <c r="K6" s="576">
        <f t="shared" si="4"/>
        <v>51</v>
      </c>
      <c r="L6" s="563" t="str">
        <f t="shared" si="5"/>
        <v>6</v>
      </c>
      <c r="M6" s="564">
        <f t="shared" si="6"/>
        <v>24</v>
      </c>
      <c r="N6" s="577">
        <v>20.0</v>
      </c>
      <c r="O6" s="578">
        <v>22.0</v>
      </c>
      <c r="P6" s="579">
        <f t="shared" si="7"/>
        <v>42</v>
      </c>
      <c r="Q6" s="580" t="str">
        <f t="shared" si="8"/>
        <v>4</v>
      </c>
      <c r="R6" s="581">
        <f t="shared" si="9"/>
        <v>16</v>
      </c>
      <c r="S6" s="582">
        <v>20.0</v>
      </c>
      <c r="T6" s="582">
        <v>0.0</v>
      </c>
      <c r="U6" s="583">
        <f t="shared" si="10"/>
        <v>20</v>
      </c>
      <c r="V6" s="584">
        <v>0.0</v>
      </c>
      <c r="W6" s="585">
        <f t="shared" si="11"/>
        <v>0</v>
      </c>
      <c r="X6" s="558">
        <v>26.0</v>
      </c>
      <c r="Y6" s="558">
        <v>28.0</v>
      </c>
      <c r="Z6" s="562">
        <f t="shared" si="12"/>
        <v>54</v>
      </c>
      <c r="AA6" s="560" t="str">
        <f t="shared" si="13"/>
        <v>6</v>
      </c>
      <c r="AB6" s="564">
        <f t="shared" si="14"/>
        <v>12</v>
      </c>
      <c r="AC6" s="586">
        <v>34.0</v>
      </c>
      <c r="AD6" s="587">
        <v>21.0</v>
      </c>
      <c r="AE6" s="587">
        <f t="shared" si="15"/>
        <v>55</v>
      </c>
      <c r="AF6" s="588" t="str">
        <f t="shared" si="16"/>
        <v>6</v>
      </c>
      <c r="AG6" s="568">
        <f t="shared" si="17"/>
        <v>6</v>
      </c>
      <c r="AH6" s="558">
        <v>88.0</v>
      </c>
      <c r="AI6" s="558">
        <v>0.0</v>
      </c>
      <c r="AJ6" s="562">
        <f t="shared" si="18"/>
        <v>88</v>
      </c>
      <c r="AK6" s="335" t="str">
        <f t="shared" si="19"/>
        <v>9</v>
      </c>
      <c r="AL6" s="564" t="str">
        <f t="shared" si="20"/>
        <v>9</v>
      </c>
      <c r="AM6" s="558">
        <v>24.0</v>
      </c>
      <c r="AN6" s="558">
        <v>18.0</v>
      </c>
      <c r="AO6" s="562">
        <f t="shared" si="21"/>
        <v>42</v>
      </c>
      <c r="AP6" s="569" t="str">
        <f t="shared" si="22"/>
        <v>4</v>
      </c>
      <c r="AQ6" s="570">
        <f t="shared" si="23"/>
        <v>12</v>
      </c>
      <c r="AR6" s="577">
        <v>26.0</v>
      </c>
      <c r="AS6" s="578">
        <v>30.0</v>
      </c>
      <c r="AT6" s="579">
        <f t="shared" si="24"/>
        <v>56</v>
      </c>
      <c r="AU6" s="580" t="str">
        <f t="shared" si="25"/>
        <v>6</v>
      </c>
      <c r="AV6" s="589">
        <f t="shared" si="26"/>
        <v>6</v>
      </c>
      <c r="AW6" s="590">
        <f t="shared" si="27"/>
        <v>461</v>
      </c>
      <c r="AX6" s="591">
        <f t="shared" si="28"/>
        <v>51.23</v>
      </c>
      <c r="AY6" s="547">
        <f t="shared" si="29"/>
        <v>94</v>
      </c>
      <c r="AZ6" s="592">
        <f t="shared" si="30"/>
        <v>4.947368421</v>
      </c>
      <c r="BA6" s="547" t="str">
        <f t="shared" si="31"/>
        <v>FAIL</v>
      </c>
      <c r="BB6" s="547" t="str">
        <f t="shared" si="32"/>
        <v>SC</v>
      </c>
      <c r="BC6" s="593" t="str">
        <f t="shared" si="33"/>
        <v>FAIL</v>
      </c>
    </row>
    <row r="7" ht="15.75" customHeight="1">
      <c r="A7" s="326">
        <v>3.0</v>
      </c>
      <c r="B7" s="556" t="s">
        <v>230</v>
      </c>
      <c r="C7" s="557" t="s">
        <v>231</v>
      </c>
      <c r="D7" s="558">
        <v>27.0</v>
      </c>
      <c r="E7" s="558">
        <v>32.0</v>
      </c>
      <c r="F7" s="559">
        <f t="shared" si="1"/>
        <v>59</v>
      </c>
      <c r="G7" s="560" t="str">
        <f t="shared" si="2"/>
        <v>6</v>
      </c>
      <c r="H7" s="561">
        <f t="shared" si="3"/>
        <v>18</v>
      </c>
      <c r="I7" s="558">
        <v>38.0</v>
      </c>
      <c r="J7" s="558">
        <v>18.0</v>
      </c>
      <c r="K7" s="562">
        <f t="shared" si="4"/>
        <v>56</v>
      </c>
      <c r="L7" s="563" t="str">
        <f t="shared" si="5"/>
        <v>6</v>
      </c>
      <c r="M7" s="564">
        <f t="shared" si="6"/>
        <v>24</v>
      </c>
      <c r="N7" s="558">
        <v>28.0</v>
      </c>
      <c r="O7" s="558">
        <v>23.0</v>
      </c>
      <c r="P7" s="562">
        <f t="shared" si="7"/>
        <v>51</v>
      </c>
      <c r="Q7" s="560" t="str">
        <f t="shared" si="8"/>
        <v>6</v>
      </c>
      <c r="R7" s="561">
        <f t="shared" si="9"/>
        <v>24</v>
      </c>
      <c r="S7" s="558">
        <v>43.0</v>
      </c>
      <c r="T7" s="558">
        <v>41.0</v>
      </c>
      <c r="U7" s="562">
        <f t="shared" si="10"/>
        <v>84</v>
      </c>
      <c r="V7" s="560" t="str">
        <f t="shared" ref="V7:V29" si="34">if(U7&gt;=90,"10",if(U7&gt;=80,"9",if(U7&gt;=70,"8",if(U7&gt;=60,"7",if(U7&gt;=45,"6",if(U7&gt;=40,"4",if(U7&lt;40,"0")))))))</f>
        <v>9</v>
      </c>
      <c r="W7" s="564">
        <f t="shared" si="11"/>
        <v>9</v>
      </c>
      <c r="X7" s="558">
        <v>22.0</v>
      </c>
      <c r="Y7" s="558">
        <v>21.0</v>
      </c>
      <c r="Z7" s="562">
        <f t="shared" si="12"/>
        <v>43</v>
      </c>
      <c r="AA7" s="560" t="str">
        <f t="shared" si="13"/>
        <v>4</v>
      </c>
      <c r="AB7" s="564">
        <f t="shared" si="14"/>
        <v>8</v>
      </c>
      <c r="AC7" s="565">
        <v>34.0</v>
      </c>
      <c r="AD7" s="566">
        <v>29.0</v>
      </c>
      <c r="AE7" s="566">
        <f t="shared" si="15"/>
        <v>63</v>
      </c>
      <c r="AF7" s="567" t="str">
        <f t="shared" si="16"/>
        <v>7</v>
      </c>
      <c r="AG7" s="568">
        <f t="shared" si="17"/>
        <v>7</v>
      </c>
      <c r="AH7" s="558">
        <v>88.0</v>
      </c>
      <c r="AI7" s="558">
        <v>0.0</v>
      </c>
      <c r="AJ7" s="562">
        <f t="shared" si="18"/>
        <v>88</v>
      </c>
      <c r="AK7" s="335" t="str">
        <f t="shared" si="19"/>
        <v>9</v>
      </c>
      <c r="AL7" s="564" t="str">
        <f t="shared" si="20"/>
        <v>9</v>
      </c>
      <c r="AM7" s="558">
        <v>29.0</v>
      </c>
      <c r="AN7" s="558">
        <v>18.0</v>
      </c>
      <c r="AO7" s="562">
        <f t="shared" si="21"/>
        <v>47</v>
      </c>
      <c r="AP7" s="569" t="str">
        <f t="shared" si="22"/>
        <v>6</v>
      </c>
      <c r="AQ7" s="570">
        <f t="shared" si="23"/>
        <v>18</v>
      </c>
      <c r="AR7" s="577">
        <v>28.0</v>
      </c>
      <c r="AS7" s="578">
        <v>35.0</v>
      </c>
      <c r="AT7" s="579">
        <f t="shared" si="24"/>
        <v>63</v>
      </c>
      <c r="AU7" s="580" t="str">
        <f t="shared" si="25"/>
        <v>7</v>
      </c>
      <c r="AV7" s="589">
        <f t="shared" si="26"/>
        <v>7</v>
      </c>
      <c r="AW7" s="590">
        <f t="shared" si="27"/>
        <v>554</v>
      </c>
      <c r="AX7" s="591">
        <f t="shared" si="28"/>
        <v>61.56</v>
      </c>
      <c r="AY7" s="547">
        <f t="shared" si="29"/>
        <v>115</v>
      </c>
      <c r="AZ7" s="594">
        <f t="shared" si="30"/>
        <v>6.052631579</v>
      </c>
      <c r="BA7" s="547" t="str">
        <f t="shared" si="31"/>
        <v>PASS</v>
      </c>
      <c r="BB7" s="547" t="str">
        <f t="shared" si="32"/>
        <v>FC</v>
      </c>
      <c r="BC7" s="593" t="str">
        <f t="shared" si="33"/>
        <v>FC</v>
      </c>
    </row>
    <row r="8" ht="15.75" customHeight="1">
      <c r="A8" s="326">
        <v>4.0</v>
      </c>
      <c r="B8" s="556" t="s">
        <v>232</v>
      </c>
      <c r="C8" s="557" t="s">
        <v>233</v>
      </c>
      <c r="D8" s="558">
        <v>40.0</v>
      </c>
      <c r="E8" s="558">
        <v>23.0</v>
      </c>
      <c r="F8" s="559">
        <f t="shared" si="1"/>
        <v>63</v>
      </c>
      <c r="G8" s="560" t="str">
        <f t="shared" si="2"/>
        <v>7</v>
      </c>
      <c r="H8" s="561">
        <f t="shared" si="3"/>
        <v>21</v>
      </c>
      <c r="I8" s="558">
        <v>47.0</v>
      </c>
      <c r="J8" s="558">
        <v>41.0</v>
      </c>
      <c r="K8" s="562">
        <f t="shared" si="4"/>
        <v>88</v>
      </c>
      <c r="L8" s="563" t="str">
        <f t="shared" si="5"/>
        <v>9</v>
      </c>
      <c r="M8" s="564">
        <f t="shared" si="6"/>
        <v>36</v>
      </c>
      <c r="N8" s="558">
        <v>45.0</v>
      </c>
      <c r="O8" s="558">
        <v>32.0</v>
      </c>
      <c r="P8" s="562">
        <f t="shared" si="7"/>
        <v>77</v>
      </c>
      <c r="Q8" s="560" t="str">
        <f t="shared" si="8"/>
        <v>8</v>
      </c>
      <c r="R8" s="561">
        <f t="shared" si="9"/>
        <v>32</v>
      </c>
      <c r="S8" s="558">
        <v>44.0</v>
      </c>
      <c r="T8" s="558">
        <v>34.0</v>
      </c>
      <c r="U8" s="562">
        <f t="shared" si="10"/>
        <v>78</v>
      </c>
      <c r="V8" s="560" t="str">
        <f t="shared" si="34"/>
        <v>8</v>
      </c>
      <c r="W8" s="564">
        <f t="shared" si="11"/>
        <v>8</v>
      </c>
      <c r="X8" s="558">
        <v>44.0</v>
      </c>
      <c r="Y8" s="558">
        <v>26.0</v>
      </c>
      <c r="Z8" s="562">
        <f t="shared" si="12"/>
        <v>70</v>
      </c>
      <c r="AA8" s="560" t="str">
        <f t="shared" si="13"/>
        <v>8</v>
      </c>
      <c r="AB8" s="564">
        <f t="shared" si="14"/>
        <v>16</v>
      </c>
      <c r="AC8" s="565">
        <v>34.0</v>
      </c>
      <c r="AD8" s="566">
        <v>34.0</v>
      </c>
      <c r="AE8" s="566">
        <f t="shared" si="15"/>
        <v>68</v>
      </c>
      <c r="AF8" s="567" t="str">
        <f t="shared" si="16"/>
        <v>7</v>
      </c>
      <c r="AG8" s="568">
        <f t="shared" si="17"/>
        <v>7</v>
      </c>
      <c r="AH8" s="558">
        <v>96.0</v>
      </c>
      <c r="AI8" s="558">
        <v>0.0</v>
      </c>
      <c r="AJ8" s="562">
        <f t="shared" si="18"/>
        <v>96</v>
      </c>
      <c r="AK8" s="335" t="str">
        <f t="shared" si="19"/>
        <v>10</v>
      </c>
      <c r="AL8" s="564" t="str">
        <f t="shared" si="20"/>
        <v>10</v>
      </c>
      <c r="AM8" s="558">
        <v>42.0</v>
      </c>
      <c r="AN8" s="558">
        <v>34.0</v>
      </c>
      <c r="AO8" s="562">
        <f t="shared" si="21"/>
        <v>76</v>
      </c>
      <c r="AP8" s="569" t="str">
        <f t="shared" si="22"/>
        <v>8</v>
      </c>
      <c r="AQ8" s="570">
        <f t="shared" si="23"/>
        <v>24</v>
      </c>
      <c r="AR8" s="558">
        <v>49.0</v>
      </c>
      <c r="AS8" s="558">
        <v>39.0</v>
      </c>
      <c r="AT8" s="562">
        <f t="shared" si="24"/>
        <v>88</v>
      </c>
      <c r="AU8" s="560" t="str">
        <f t="shared" si="25"/>
        <v>9</v>
      </c>
      <c r="AV8" s="570">
        <f t="shared" si="26"/>
        <v>9</v>
      </c>
      <c r="AW8" s="550">
        <f t="shared" si="27"/>
        <v>704</v>
      </c>
      <c r="AX8" s="571">
        <f t="shared" si="28"/>
        <v>78.23</v>
      </c>
      <c r="AY8" s="547">
        <f t="shared" si="29"/>
        <v>153</v>
      </c>
      <c r="AZ8" s="572">
        <f t="shared" si="30"/>
        <v>8.052631579</v>
      </c>
      <c r="BA8" s="547" t="str">
        <f t="shared" si="31"/>
        <v>PASS</v>
      </c>
      <c r="BB8" s="547" t="str">
        <f t="shared" si="32"/>
        <v>FCD</v>
      </c>
      <c r="BC8" s="573" t="str">
        <f t="shared" si="33"/>
        <v>FCD</v>
      </c>
    </row>
    <row r="9" ht="15.75" customHeight="1">
      <c r="A9" s="326">
        <v>5.0</v>
      </c>
      <c r="B9" s="556" t="s">
        <v>234</v>
      </c>
      <c r="C9" s="557" t="s">
        <v>235</v>
      </c>
      <c r="D9" s="558">
        <v>28.0</v>
      </c>
      <c r="E9" s="558">
        <v>25.0</v>
      </c>
      <c r="F9" s="559">
        <f t="shared" si="1"/>
        <v>53</v>
      </c>
      <c r="G9" s="560" t="str">
        <f t="shared" si="2"/>
        <v>6</v>
      </c>
      <c r="H9" s="561">
        <f t="shared" si="3"/>
        <v>18</v>
      </c>
      <c r="I9" s="577">
        <v>42.0</v>
      </c>
      <c r="J9" s="578">
        <v>19.0</v>
      </c>
      <c r="K9" s="579">
        <f t="shared" si="4"/>
        <v>61</v>
      </c>
      <c r="L9" s="563" t="str">
        <f t="shared" si="5"/>
        <v>7</v>
      </c>
      <c r="M9" s="564">
        <f t="shared" si="6"/>
        <v>28</v>
      </c>
      <c r="N9" s="577">
        <v>34.0</v>
      </c>
      <c r="O9" s="578">
        <v>18.0</v>
      </c>
      <c r="P9" s="579">
        <f t="shared" si="7"/>
        <v>52</v>
      </c>
      <c r="Q9" s="560" t="str">
        <f t="shared" si="8"/>
        <v>6</v>
      </c>
      <c r="R9" s="561">
        <f t="shared" si="9"/>
        <v>24</v>
      </c>
      <c r="S9" s="558">
        <v>49.0</v>
      </c>
      <c r="T9" s="558">
        <v>21.0</v>
      </c>
      <c r="U9" s="562">
        <f t="shared" si="10"/>
        <v>70</v>
      </c>
      <c r="V9" s="560" t="str">
        <f t="shared" si="34"/>
        <v>8</v>
      </c>
      <c r="W9" s="564">
        <f t="shared" si="11"/>
        <v>8</v>
      </c>
      <c r="X9" s="558">
        <v>39.0</v>
      </c>
      <c r="Y9" s="558">
        <v>31.0</v>
      </c>
      <c r="Z9" s="562">
        <f t="shared" si="12"/>
        <v>70</v>
      </c>
      <c r="AA9" s="560" t="str">
        <f t="shared" si="13"/>
        <v>8</v>
      </c>
      <c r="AB9" s="564">
        <f t="shared" si="14"/>
        <v>16</v>
      </c>
      <c r="AC9" s="565">
        <v>46.0</v>
      </c>
      <c r="AD9" s="566">
        <v>31.0</v>
      </c>
      <c r="AE9" s="566">
        <f t="shared" si="15"/>
        <v>77</v>
      </c>
      <c r="AF9" s="567" t="str">
        <f t="shared" si="16"/>
        <v>8</v>
      </c>
      <c r="AG9" s="568">
        <f t="shared" si="17"/>
        <v>8</v>
      </c>
      <c r="AH9" s="558">
        <v>88.0</v>
      </c>
      <c r="AI9" s="558">
        <v>0.0</v>
      </c>
      <c r="AJ9" s="562">
        <f t="shared" si="18"/>
        <v>88</v>
      </c>
      <c r="AK9" s="335" t="str">
        <f t="shared" si="19"/>
        <v>9</v>
      </c>
      <c r="AL9" s="564" t="str">
        <f t="shared" si="20"/>
        <v>9</v>
      </c>
      <c r="AM9" s="558">
        <v>40.0</v>
      </c>
      <c r="AN9" s="558">
        <v>18.0</v>
      </c>
      <c r="AO9" s="562">
        <f t="shared" si="21"/>
        <v>58</v>
      </c>
      <c r="AP9" s="569" t="str">
        <f t="shared" si="22"/>
        <v>6</v>
      </c>
      <c r="AQ9" s="570">
        <f t="shared" si="23"/>
        <v>18</v>
      </c>
      <c r="AR9" s="558">
        <v>45.0</v>
      </c>
      <c r="AS9" s="558">
        <v>25.0</v>
      </c>
      <c r="AT9" s="562">
        <f t="shared" si="24"/>
        <v>70</v>
      </c>
      <c r="AU9" s="560" t="str">
        <f t="shared" si="25"/>
        <v>8</v>
      </c>
      <c r="AV9" s="570">
        <f t="shared" si="26"/>
        <v>8</v>
      </c>
      <c r="AW9" s="550">
        <f t="shared" si="27"/>
        <v>599</v>
      </c>
      <c r="AX9" s="571">
        <f t="shared" si="28"/>
        <v>66.56</v>
      </c>
      <c r="AY9" s="547">
        <f t="shared" si="29"/>
        <v>128</v>
      </c>
      <c r="AZ9" s="572">
        <f t="shared" si="30"/>
        <v>6.736842105</v>
      </c>
      <c r="BA9" s="547" t="str">
        <f t="shared" si="31"/>
        <v>PASS</v>
      </c>
      <c r="BB9" s="547" t="str">
        <f t="shared" si="32"/>
        <v>FC</v>
      </c>
      <c r="BC9" s="593" t="str">
        <f t="shared" si="33"/>
        <v>FC</v>
      </c>
    </row>
    <row r="10" ht="15.75" customHeight="1">
      <c r="A10" s="326">
        <v>6.0</v>
      </c>
      <c r="B10" s="556" t="s">
        <v>28</v>
      </c>
      <c r="C10" s="557" t="s">
        <v>29</v>
      </c>
      <c r="D10" s="558">
        <v>44.0</v>
      </c>
      <c r="E10" s="558">
        <v>36.0</v>
      </c>
      <c r="F10" s="559">
        <f t="shared" si="1"/>
        <v>80</v>
      </c>
      <c r="G10" s="560" t="str">
        <f t="shared" si="2"/>
        <v>9</v>
      </c>
      <c r="H10" s="561">
        <f t="shared" si="3"/>
        <v>27</v>
      </c>
      <c r="I10" s="558">
        <v>48.0</v>
      </c>
      <c r="J10" s="558">
        <v>28.0</v>
      </c>
      <c r="K10" s="562">
        <f t="shared" si="4"/>
        <v>76</v>
      </c>
      <c r="L10" s="563" t="str">
        <f t="shared" si="5"/>
        <v>8</v>
      </c>
      <c r="M10" s="564">
        <f t="shared" si="6"/>
        <v>32</v>
      </c>
      <c r="N10" s="558">
        <v>47.0</v>
      </c>
      <c r="O10" s="558">
        <v>34.0</v>
      </c>
      <c r="P10" s="562">
        <f t="shared" si="7"/>
        <v>81</v>
      </c>
      <c r="Q10" s="560" t="str">
        <f t="shared" si="8"/>
        <v>9</v>
      </c>
      <c r="R10" s="561">
        <f t="shared" si="9"/>
        <v>36</v>
      </c>
      <c r="S10" s="558">
        <v>50.0</v>
      </c>
      <c r="T10" s="558">
        <v>39.0</v>
      </c>
      <c r="U10" s="562">
        <f t="shared" si="10"/>
        <v>89</v>
      </c>
      <c r="V10" s="560" t="str">
        <f t="shared" si="34"/>
        <v>9</v>
      </c>
      <c r="W10" s="564">
        <f t="shared" si="11"/>
        <v>9</v>
      </c>
      <c r="X10" s="558">
        <v>50.0</v>
      </c>
      <c r="Y10" s="558">
        <v>33.0</v>
      </c>
      <c r="Z10" s="562">
        <f t="shared" si="12"/>
        <v>83</v>
      </c>
      <c r="AA10" s="560" t="str">
        <f t="shared" si="13"/>
        <v>9</v>
      </c>
      <c r="AB10" s="564">
        <f t="shared" si="14"/>
        <v>18</v>
      </c>
      <c r="AC10" s="565">
        <v>50.0</v>
      </c>
      <c r="AD10" s="566">
        <v>34.0</v>
      </c>
      <c r="AE10" s="566">
        <f t="shared" si="15"/>
        <v>84</v>
      </c>
      <c r="AF10" s="567" t="str">
        <f t="shared" si="16"/>
        <v>9</v>
      </c>
      <c r="AG10" s="568">
        <f t="shared" si="17"/>
        <v>9</v>
      </c>
      <c r="AH10" s="558">
        <v>88.0</v>
      </c>
      <c r="AI10" s="558">
        <v>0.0</v>
      </c>
      <c r="AJ10" s="562">
        <f t="shared" si="18"/>
        <v>88</v>
      </c>
      <c r="AK10" s="335" t="str">
        <f t="shared" si="19"/>
        <v>9</v>
      </c>
      <c r="AL10" s="564" t="str">
        <f t="shared" si="20"/>
        <v>9</v>
      </c>
      <c r="AM10" s="558">
        <v>50.0</v>
      </c>
      <c r="AN10" s="558">
        <v>40.0</v>
      </c>
      <c r="AO10" s="562">
        <f t="shared" si="21"/>
        <v>90</v>
      </c>
      <c r="AP10" s="569" t="str">
        <f t="shared" si="22"/>
        <v>10</v>
      </c>
      <c r="AQ10" s="570">
        <f t="shared" si="23"/>
        <v>30</v>
      </c>
      <c r="AR10" s="558">
        <v>47.0</v>
      </c>
      <c r="AS10" s="558">
        <v>41.0</v>
      </c>
      <c r="AT10" s="562">
        <f t="shared" si="24"/>
        <v>88</v>
      </c>
      <c r="AU10" s="560" t="str">
        <f t="shared" si="25"/>
        <v>9</v>
      </c>
      <c r="AV10" s="570">
        <f t="shared" si="26"/>
        <v>9</v>
      </c>
      <c r="AW10" s="550">
        <f t="shared" si="27"/>
        <v>759</v>
      </c>
      <c r="AX10" s="571">
        <f t="shared" si="28"/>
        <v>84.34</v>
      </c>
      <c r="AY10" s="547">
        <f t="shared" si="29"/>
        <v>170</v>
      </c>
      <c r="AZ10" s="572">
        <f t="shared" si="30"/>
        <v>8.947368421</v>
      </c>
      <c r="BA10" s="547" t="str">
        <f t="shared" si="31"/>
        <v>PASS</v>
      </c>
      <c r="BB10" s="547" t="str">
        <f t="shared" si="32"/>
        <v>FCD</v>
      </c>
      <c r="BC10" s="573" t="str">
        <f t="shared" si="33"/>
        <v>FCD</v>
      </c>
    </row>
    <row r="11" ht="15.75" customHeight="1">
      <c r="A11" s="326">
        <v>7.0</v>
      </c>
      <c r="B11" s="556" t="s">
        <v>30</v>
      </c>
      <c r="C11" s="557" t="s">
        <v>31</v>
      </c>
      <c r="D11" s="558">
        <v>31.0</v>
      </c>
      <c r="E11" s="558">
        <v>33.0</v>
      </c>
      <c r="F11" s="559">
        <f t="shared" si="1"/>
        <v>64</v>
      </c>
      <c r="G11" s="560" t="str">
        <f t="shared" si="2"/>
        <v>7</v>
      </c>
      <c r="H11" s="561">
        <f t="shared" si="3"/>
        <v>21</v>
      </c>
      <c r="I11" s="558">
        <v>44.0</v>
      </c>
      <c r="J11" s="558">
        <v>21.0</v>
      </c>
      <c r="K11" s="562">
        <f t="shared" si="4"/>
        <v>65</v>
      </c>
      <c r="L11" s="563" t="str">
        <f t="shared" si="5"/>
        <v>7</v>
      </c>
      <c r="M11" s="564">
        <f t="shared" si="6"/>
        <v>28</v>
      </c>
      <c r="N11" s="558">
        <v>27.0</v>
      </c>
      <c r="O11" s="558">
        <v>29.0</v>
      </c>
      <c r="P11" s="562">
        <f t="shared" si="7"/>
        <v>56</v>
      </c>
      <c r="Q11" s="560" t="str">
        <f t="shared" si="8"/>
        <v>6</v>
      </c>
      <c r="R11" s="561">
        <f t="shared" si="9"/>
        <v>24</v>
      </c>
      <c r="S11" s="558">
        <v>40.0</v>
      </c>
      <c r="T11" s="558">
        <v>49.0</v>
      </c>
      <c r="U11" s="562">
        <f t="shared" si="10"/>
        <v>89</v>
      </c>
      <c r="V11" s="560" t="str">
        <f t="shared" si="34"/>
        <v>9</v>
      </c>
      <c r="W11" s="564">
        <f t="shared" si="11"/>
        <v>9</v>
      </c>
      <c r="X11" s="558">
        <v>22.0</v>
      </c>
      <c r="Y11" s="558">
        <v>28.0</v>
      </c>
      <c r="Z11" s="562">
        <f t="shared" si="12"/>
        <v>50</v>
      </c>
      <c r="AA11" s="560" t="str">
        <f t="shared" si="13"/>
        <v>6</v>
      </c>
      <c r="AB11" s="564">
        <f t="shared" si="14"/>
        <v>12</v>
      </c>
      <c r="AC11" s="565">
        <v>46.0</v>
      </c>
      <c r="AD11" s="566">
        <v>33.0</v>
      </c>
      <c r="AE11" s="566">
        <f t="shared" si="15"/>
        <v>79</v>
      </c>
      <c r="AF11" s="567" t="str">
        <f t="shared" si="16"/>
        <v>8</v>
      </c>
      <c r="AG11" s="568">
        <f t="shared" si="17"/>
        <v>8</v>
      </c>
      <c r="AH11" s="558">
        <v>98.0</v>
      </c>
      <c r="AI11" s="558">
        <v>0.0</v>
      </c>
      <c r="AJ11" s="562">
        <f t="shared" si="18"/>
        <v>98</v>
      </c>
      <c r="AK11" s="335" t="str">
        <f t="shared" si="19"/>
        <v>10</v>
      </c>
      <c r="AL11" s="564" t="str">
        <f t="shared" si="20"/>
        <v>10</v>
      </c>
      <c r="AM11" s="558">
        <v>29.0</v>
      </c>
      <c r="AN11" s="558">
        <v>29.0</v>
      </c>
      <c r="AO11" s="562">
        <f t="shared" si="21"/>
        <v>58</v>
      </c>
      <c r="AP11" s="569" t="str">
        <f t="shared" si="22"/>
        <v>6</v>
      </c>
      <c r="AQ11" s="570">
        <f t="shared" si="23"/>
        <v>18</v>
      </c>
      <c r="AR11" s="558">
        <v>46.0</v>
      </c>
      <c r="AS11" s="558">
        <v>28.0</v>
      </c>
      <c r="AT11" s="562">
        <f t="shared" si="24"/>
        <v>74</v>
      </c>
      <c r="AU11" s="560" t="str">
        <f t="shared" si="25"/>
        <v>8</v>
      </c>
      <c r="AV11" s="570">
        <f t="shared" si="26"/>
        <v>8</v>
      </c>
      <c r="AW11" s="550">
        <f t="shared" si="27"/>
        <v>633</v>
      </c>
      <c r="AX11" s="571">
        <f t="shared" si="28"/>
        <v>70.34</v>
      </c>
      <c r="AY11" s="547">
        <f t="shared" si="29"/>
        <v>128</v>
      </c>
      <c r="AZ11" s="572">
        <f t="shared" si="30"/>
        <v>6.736842105</v>
      </c>
      <c r="BA11" s="547" t="str">
        <f t="shared" si="31"/>
        <v>PASS</v>
      </c>
      <c r="BB11" s="547" t="str">
        <f t="shared" si="32"/>
        <v>FCD</v>
      </c>
      <c r="BC11" s="573" t="str">
        <f t="shared" si="33"/>
        <v>FCD</v>
      </c>
    </row>
    <row r="12" ht="15.75" customHeight="1">
      <c r="A12" s="326">
        <v>8.0</v>
      </c>
      <c r="B12" s="556" t="s">
        <v>32</v>
      </c>
      <c r="C12" s="595" t="s">
        <v>464</v>
      </c>
      <c r="D12" s="558">
        <v>40.0</v>
      </c>
      <c r="E12" s="558">
        <v>21.0</v>
      </c>
      <c r="F12" s="559">
        <f t="shared" si="1"/>
        <v>61</v>
      </c>
      <c r="G12" s="560" t="str">
        <f t="shared" si="2"/>
        <v>7</v>
      </c>
      <c r="H12" s="561">
        <f t="shared" si="3"/>
        <v>21</v>
      </c>
      <c r="I12" s="558">
        <v>43.0</v>
      </c>
      <c r="J12" s="558">
        <v>25.0</v>
      </c>
      <c r="K12" s="562">
        <f t="shared" si="4"/>
        <v>68</v>
      </c>
      <c r="L12" s="563" t="str">
        <f t="shared" si="5"/>
        <v>7</v>
      </c>
      <c r="M12" s="564">
        <f t="shared" si="6"/>
        <v>28</v>
      </c>
      <c r="N12" s="558">
        <v>33.0</v>
      </c>
      <c r="O12" s="558">
        <v>24.0</v>
      </c>
      <c r="P12" s="562">
        <f t="shared" si="7"/>
        <v>57</v>
      </c>
      <c r="Q12" s="560" t="str">
        <f t="shared" si="8"/>
        <v>6</v>
      </c>
      <c r="R12" s="561">
        <f t="shared" si="9"/>
        <v>24</v>
      </c>
      <c r="S12" s="558">
        <v>35.0</v>
      </c>
      <c r="T12" s="558">
        <v>22.0</v>
      </c>
      <c r="U12" s="562">
        <f t="shared" si="10"/>
        <v>57</v>
      </c>
      <c r="V12" s="560" t="str">
        <f t="shared" si="34"/>
        <v>6</v>
      </c>
      <c r="W12" s="564">
        <f t="shared" si="11"/>
        <v>6</v>
      </c>
      <c r="X12" s="558">
        <v>37.0</v>
      </c>
      <c r="Y12" s="558">
        <v>28.0</v>
      </c>
      <c r="Z12" s="562">
        <f t="shared" si="12"/>
        <v>65</v>
      </c>
      <c r="AA12" s="560" t="str">
        <f t="shared" si="13"/>
        <v>7</v>
      </c>
      <c r="AB12" s="564">
        <f t="shared" si="14"/>
        <v>14</v>
      </c>
      <c r="AC12" s="565">
        <v>42.0</v>
      </c>
      <c r="AD12" s="566">
        <v>35.0</v>
      </c>
      <c r="AE12" s="566">
        <f t="shared" si="15"/>
        <v>77</v>
      </c>
      <c r="AF12" s="567" t="str">
        <f t="shared" si="16"/>
        <v>8</v>
      </c>
      <c r="AG12" s="568">
        <f t="shared" si="17"/>
        <v>8</v>
      </c>
      <c r="AH12" s="558">
        <v>98.0</v>
      </c>
      <c r="AI12" s="558">
        <v>0.0</v>
      </c>
      <c r="AJ12" s="562">
        <f t="shared" si="18"/>
        <v>98</v>
      </c>
      <c r="AK12" s="335" t="str">
        <f t="shared" si="19"/>
        <v>10</v>
      </c>
      <c r="AL12" s="564" t="str">
        <f t="shared" si="20"/>
        <v>10</v>
      </c>
      <c r="AM12" s="558">
        <v>42.0</v>
      </c>
      <c r="AN12" s="558">
        <v>21.0</v>
      </c>
      <c r="AO12" s="562">
        <f t="shared" si="21"/>
        <v>63</v>
      </c>
      <c r="AP12" s="569" t="str">
        <f t="shared" si="22"/>
        <v>7</v>
      </c>
      <c r="AQ12" s="570">
        <f t="shared" si="23"/>
        <v>21</v>
      </c>
      <c r="AR12" s="558">
        <v>47.0</v>
      </c>
      <c r="AS12" s="558">
        <v>41.0</v>
      </c>
      <c r="AT12" s="562">
        <f t="shared" si="24"/>
        <v>88</v>
      </c>
      <c r="AU12" s="560" t="str">
        <f t="shared" si="25"/>
        <v>9</v>
      </c>
      <c r="AV12" s="570">
        <f t="shared" si="26"/>
        <v>9</v>
      </c>
      <c r="AW12" s="550">
        <f t="shared" si="27"/>
        <v>634</v>
      </c>
      <c r="AX12" s="571">
        <f t="shared" si="28"/>
        <v>70.45</v>
      </c>
      <c r="AY12" s="547">
        <f t="shared" si="29"/>
        <v>131</v>
      </c>
      <c r="AZ12" s="572">
        <f t="shared" si="30"/>
        <v>6.894736842</v>
      </c>
      <c r="BA12" s="547" t="str">
        <f t="shared" si="31"/>
        <v>PASS</v>
      </c>
      <c r="BB12" s="547" t="str">
        <f t="shared" si="32"/>
        <v>FCD</v>
      </c>
      <c r="BC12" s="573" t="str">
        <f t="shared" si="33"/>
        <v>FCD</v>
      </c>
    </row>
    <row r="13" ht="15.75" customHeight="1">
      <c r="A13" s="326">
        <v>9.0</v>
      </c>
      <c r="B13" s="556" t="s">
        <v>236</v>
      </c>
      <c r="C13" s="557" t="s">
        <v>237</v>
      </c>
      <c r="D13" s="558">
        <v>42.0</v>
      </c>
      <c r="E13" s="558">
        <v>31.0</v>
      </c>
      <c r="F13" s="559">
        <f t="shared" si="1"/>
        <v>73</v>
      </c>
      <c r="G13" s="560" t="str">
        <f t="shared" si="2"/>
        <v>8</v>
      </c>
      <c r="H13" s="561">
        <f t="shared" si="3"/>
        <v>24</v>
      </c>
      <c r="I13" s="558">
        <v>50.0</v>
      </c>
      <c r="J13" s="558">
        <v>20.0</v>
      </c>
      <c r="K13" s="562">
        <f t="shared" si="4"/>
        <v>70</v>
      </c>
      <c r="L13" s="563" t="str">
        <f t="shared" si="5"/>
        <v>8</v>
      </c>
      <c r="M13" s="564">
        <f t="shared" si="6"/>
        <v>32</v>
      </c>
      <c r="N13" s="558">
        <v>43.0</v>
      </c>
      <c r="O13" s="558">
        <v>20.0</v>
      </c>
      <c r="P13" s="562">
        <f t="shared" si="7"/>
        <v>63</v>
      </c>
      <c r="Q13" s="560" t="str">
        <f t="shared" si="8"/>
        <v>7</v>
      </c>
      <c r="R13" s="561">
        <f t="shared" si="9"/>
        <v>28</v>
      </c>
      <c r="S13" s="558">
        <v>48.0</v>
      </c>
      <c r="T13" s="558">
        <v>45.0</v>
      </c>
      <c r="U13" s="562">
        <f t="shared" si="10"/>
        <v>93</v>
      </c>
      <c r="V13" s="560" t="str">
        <f t="shared" si="34"/>
        <v>10</v>
      </c>
      <c r="W13" s="564">
        <f t="shared" si="11"/>
        <v>10</v>
      </c>
      <c r="X13" s="558">
        <v>44.0</v>
      </c>
      <c r="Y13" s="558">
        <v>19.0</v>
      </c>
      <c r="Z13" s="562">
        <f t="shared" si="12"/>
        <v>63</v>
      </c>
      <c r="AA13" s="560" t="str">
        <f t="shared" si="13"/>
        <v>7</v>
      </c>
      <c r="AB13" s="564">
        <f t="shared" si="14"/>
        <v>14</v>
      </c>
      <c r="AC13" s="565">
        <v>45.0</v>
      </c>
      <c r="AD13" s="566">
        <v>36.0</v>
      </c>
      <c r="AE13" s="566">
        <f t="shared" si="15"/>
        <v>81</v>
      </c>
      <c r="AF13" s="567" t="str">
        <f t="shared" si="16"/>
        <v>9</v>
      </c>
      <c r="AG13" s="568">
        <f t="shared" si="17"/>
        <v>9</v>
      </c>
      <c r="AH13" s="558">
        <v>88.0</v>
      </c>
      <c r="AI13" s="558">
        <v>0.0</v>
      </c>
      <c r="AJ13" s="562">
        <f t="shared" si="18"/>
        <v>88</v>
      </c>
      <c r="AK13" s="335" t="str">
        <f t="shared" si="19"/>
        <v>9</v>
      </c>
      <c r="AL13" s="564" t="str">
        <f t="shared" si="20"/>
        <v>9</v>
      </c>
      <c r="AM13" s="558">
        <v>40.0</v>
      </c>
      <c r="AN13" s="558">
        <v>27.0</v>
      </c>
      <c r="AO13" s="562">
        <f t="shared" si="21"/>
        <v>67</v>
      </c>
      <c r="AP13" s="569" t="str">
        <f t="shared" si="22"/>
        <v>7</v>
      </c>
      <c r="AQ13" s="570">
        <f t="shared" si="23"/>
        <v>21</v>
      </c>
      <c r="AR13" s="558">
        <v>47.0</v>
      </c>
      <c r="AS13" s="558">
        <v>47.0</v>
      </c>
      <c r="AT13" s="562">
        <f t="shared" si="24"/>
        <v>94</v>
      </c>
      <c r="AU13" s="560" t="str">
        <f t="shared" si="25"/>
        <v>10</v>
      </c>
      <c r="AV13" s="570">
        <f t="shared" si="26"/>
        <v>10</v>
      </c>
      <c r="AW13" s="550">
        <f t="shared" si="27"/>
        <v>692</v>
      </c>
      <c r="AX13" s="571">
        <f t="shared" si="28"/>
        <v>76.89</v>
      </c>
      <c r="AY13" s="547">
        <f t="shared" si="29"/>
        <v>148</v>
      </c>
      <c r="AZ13" s="572">
        <f t="shared" si="30"/>
        <v>7.789473684</v>
      </c>
      <c r="BA13" s="547" t="str">
        <f t="shared" si="31"/>
        <v>PASS</v>
      </c>
      <c r="BB13" s="547" t="str">
        <f t="shared" si="32"/>
        <v>FCD</v>
      </c>
      <c r="BC13" s="573" t="str">
        <f t="shared" si="33"/>
        <v>FCD</v>
      </c>
    </row>
    <row r="14" ht="15.75" customHeight="1">
      <c r="A14" s="326">
        <v>10.0</v>
      </c>
      <c r="B14" s="556" t="s">
        <v>238</v>
      </c>
      <c r="C14" s="557" t="s">
        <v>239</v>
      </c>
      <c r="D14" s="558">
        <v>38.0</v>
      </c>
      <c r="E14" s="558">
        <v>35.0</v>
      </c>
      <c r="F14" s="559">
        <f t="shared" si="1"/>
        <v>73</v>
      </c>
      <c r="G14" s="560" t="str">
        <f t="shared" si="2"/>
        <v>8</v>
      </c>
      <c r="H14" s="561">
        <f t="shared" si="3"/>
        <v>24</v>
      </c>
      <c r="I14" s="558">
        <v>39.0</v>
      </c>
      <c r="J14" s="558">
        <v>25.0</v>
      </c>
      <c r="K14" s="562">
        <f t="shared" si="4"/>
        <v>64</v>
      </c>
      <c r="L14" s="563" t="str">
        <f t="shared" si="5"/>
        <v>7</v>
      </c>
      <c r="M14" s="564">
        <f t="shared" si="6"/>
        <v>28</v>
      </c>
      <c r="N14" s="558">
        <v>41.0</v>
      </c>
      <c r="O14" s="558">
        <v>22.0</v>
      </c>
      <c r="P14" s="562">
        <f t="shared" si="7"/>
        <v>63</v>
      </c>
      <c r="Q14" s="560" t="str">
        <f t="shared" si="8"/>
        <v>7</v>
      </c>
      <c r="R14" s="561">
        <f t="shared" si="9"/>
        <v>28</v>
      </c>
      <c r="S14" s="558">
        <v>47.0</v>
      </c>
      <c r="T14" s="558">
        <v>21.0</v>
      </c>
      <c r="U14" s="562">
        <f t="shared" si="10"/>
        <v>68</v>
      </c>
      <c r="V14" s="560" t="str">
        <f t="shared" si="34"/>
        <v>7</v>
      </c>
      <c r="W14" s="564">
        <f t="shared" si="11"/>
        <v>7</v>
      </c>
      <c r="X14" s="558">
        <v>36.0</v>
      </c>
      <c r="Y14" s="558">
        <v>30.0</v>
      </c>
      <c r="Z14" s="562">
        <f t="shared" si="12"/>
        <v>66</v>
      </c>
      <c r="AA14" s="560" t="str">
        <f t="shared" si="13"/>
        <v>7</v>
      </c>
      <c r="AB14" s="564">
        <f t="shared" si="14"/>
        <v>14</v>
      </c>
      <c r="AC14" s="565">
        <v>40.0</v>
      </c>
      <c r="AD14" s="566">
        <v>18.0</v>
      </c>
      <c r="AE14" s="566">
        <f t="shared" si="15"/>
        <v>58</v>
      </c>
      <c r="AF14" s="567" t="str">
        <f t="shared" si="16"/>
        <v>6</v>
      </c>
      <c r="AG14" s="568">
        <f t="shared" si="17"/>
        <v>6</v>
      </c>
      <c r="AH14" s="558">
        <v>94.0</v>
      </c>
      <c r="AI14" s="558">
        <v>0.0</v>
      </c>
      <c r="AJ14" s="562">
        <f t="shared" si="18"/>
        <v>94</v>
      </c>
      <c r="AK14" s="335" t="str">
        <f t="shared" si="19"/>
        <v>10</v>
      </c>
      <c r="AL14" s="564" t="str">
        <f t="shared" si="20"/>
        <v>10</v>
      </c>
      <c r="AM14" s="558">
        <v>43.0</v>
      </c>
      <c r="AN14" s="558">
        <v>30.0</v>
      </c>
      <c r="AO14" s="562">
        <f t="shared" si="21"/>
        <v>73</v>
      </c>
      <c r="AP14" s="569" t="str">
        <f t="shared" si="22"/>
        <v>8</v>
      </c>
      <c r="AQ14" s="570">
        <f t="shared" si="23"/>
        <v>24</v>
      </c>
      <c r="AR14" s="558">
        <v>46.0</v>
      </c>
      <c r="AS14" s="558">
        <v>32.0</v>
      </c>
      <c r="AT14" s="562">
        <f t="shared" si="24"/>
        <v>78</v>
      </c>
      <c r="AU14" s="560" t="str">
        <f t="shared" si="25"/>
        <v>8</v>
      </c>
      <c r="AV14" s="570">
        <f t="shared" si="26"/>
        <v>8</v>
      </c>
      <c r="AW14" s="550">
        <f t="shared" si="27"/>
        <v>637</v>
      </c>
      <c r="AX14" s="571">
        <f t="shared" si="28"/>
        <v>70.78</v>
      </c>
      <c r="AY14" s="547">
        <f t="shared" si="29"/>
        <v>139</v>
      </c>
      <c r="AZ14" s="572">
        <f t="shared" si="30"/>
        <v>7.315789474</v>
      </c>
      <c r="BA14" s="547" t="str">
        <f t="shared" si="31"/>
        <v>PASS</v>
      </c>
      <c r="BB14" s="547" t="str">
        <f t="shared" si="32"/>
        <v>FCD</v>
      </c>
      <c r="BC14" s="573" t="str">
        <f t="shared" si="33"/>
        <v>FCD</v>
      </c>
    </row>
    <row r="15" ht="15.75" customHeight="1">
      <c r="A15" s="326">
        <v>11.0</v>
      </c>
      <c r="B15" s="556" t="s">
        <v>240</v>
      </c>
      <c r="C15" s="557" t="s">
        <v>241</v>
      </c>
      <c r="D15" s="558">
        <v>32.0</v>
      </c>
      <c r="E15" s="558">
        <v>30.0</v>
      </c>
      <c r="F15" s="559">
        <f t="shared" si="1"/>
        <v>62</v>
      </c>
      <c r="G15" s="560" t="str">
        <f t="shared" si="2"/>
        <v>7</v>
      </c>
      <c r="H15" s="561">
        <f t="shared" si="3"/>
        <v>21</v>
      </c>
      <c r="I15" s="558">
        <v>41.0</v>
      </c>
      <c r="J15" s="558">
        <v>26.0</v>
      </c>
      <c r="K15" s="562">
        <f t="shared" si="4"/>
        <v>67</v>
      </c>
      <c r="L15" s="563" t="str">
        <f t="shared" si="5"/>
        <v>7</v>
      </c>
      <c r="M15" s="564">
        <f t="shared" si="6"/>
        <v>28</v>
      </c>
      <c r="N15" s="558">
        <v>32.0</v>
      </c>
      <c r="O15" s="558">
        <v>23.0</v>
      </c>
      <c r="P15" s="562">
        <f t="shared" si="7"/>
        <v>55</v>
      </c>
      <c r="Q15" s="560" t="str">
        <f t="shared" si="8"/>
        <v>6</v>
      </c>
      <c r="R15" s="561">
        <f t="shared" si="9"/>
        <v>24</v>
      </c>
      <c r="S15" s="558">
        <v>49.0</v>
      </c>
      <c r="T15" s="558">
        <v>21.0</v>
      </c>
      <c r="U15" s="562">
        <f t="shared" si="10"/>
        <v>70</v>
      </c>
      <c r="V15" s="560" t="str">
        <f t="shared" si="34"/>
        <v>8</v>
      </c>
      <c r="W15" s="564">
        <f t="shared" si="11"/>
        <v>8</v>
      </c>
      <c r="X15" s="558">
        <v>44.0</v>
      </c>
      <c r="Y15" s="558">
        <v>36.0</v>
      </c>
      <c r="Z15" s="562">
        <f t="shared" si="12"/>
        <v>80</v>
      </c>
      <c r="AA15" s="560" t="str">
        <f t="shared" si="13"/>
        <v>9</v>
      </c>
      <c r="AB15" s="564">
        <f t="shared" si="14"/>
        <v>18</v>
      </c>
      <c r="AC15" s="565">
        <v>39.0</v>
      </c>
      <c r="AD15" s="566">
        <v>29.0</v>
      </c>
      <c r="AE15" s="566">
        <f t="shared" si="15"/>
        <v>68</v>
      </c>
      <c r="AF15" s="567" t="str">
        <f t="shared" si="16"/>
        <v>7</v>
      </c>
      <c r="AG15" s="568">
        <f t="shared" si="17"/>
        <v>7</v>
      </c>
      <c r="AH15" s="558">
        <v>98.0</v>
      </c>
      <c r="AI15" s="558">
        <v>0.0</v>
      </c>
      <c r="AJ15" s="562">
        <f t="shared" si="18"/>
        <v>98</v>
      </c>
      <c r="AK15" s="335" t="str">
        <f t="shared" si="19"/>
        <v>10</v>
      </c>
      <c r="AL15" s="564" t="str">
        <f t="shared" si="20"/>
        <v>10</v>
      </c>
      <c r="AM15" s="558">
        <v>39.0</v>
      </c>
      <c r="AN15" s="558">
        <v>20.0</v>
      </c>
      <c r="AO15" s="562">
        <f t="shared" si="21"/>
        <v>59</v>
      </c>
      <c r="AP15" s="569" t="str">
        <f t="shared" si="22"/>
        <v>6</v>
      </c>
      <c r="AQ15" s="570">
        <f t="shared" si="23"/>
        <v>18</v>
      </c>
      <c r="AR15" s="558">
        <v>46.0</v>
      </c>
      <c r="AS15" s="558">
        <v>38.0</v>
      </c>
      <c r="AT15" s="562">
        <f t="shared" si="24"/>
        <v>84</v>
      </c>
      <c r="AU15" s="560" t="str">
        <f t="shared" si="25"/>
        <v>9</v>
      </c>
      <c r="AV15" s="570">
        <f t="shared" si="26"/>
        <v>9</v>
      </c>
      <c r="AW15" s="550">
        <f t="shared" si="27"/>
        <v>643</v>
      </c>
      <c r="AX15" s="571">
        <f t="shared" si="28"/>
        <v>71.45</v>
      </c>
      <c r="AY15" s="547">
        <f t="shared" si="29"/>
        <v>133</v>
      </c>
      <c r="AZ15" s="572">
        <f t="shared" si="30"/>
        <v>7</v>
      </c>
      <c r="BA15" s="547" t="str">
        <f t="shared" si="31"/>
        <v>PASS</v>
      </c>
      <c r="BB15" s="547" t="str">
        <f t="shared" si="32"/>
        <v>FCD</v>
      </c>
      <c r="BC15" s="573" t="str">
        <f t="shared" si="33"/>
        <v>FCD</v>
      </c>
    </row>
    <row r="16" ht="15.75" customHeight="1">
      <c r="A16" s="326">
        <v>12.0</v>
      </c>
      <c r="B16" s="556" t="s">
        <v>242</v>
      </c>
      <c r="C16" s="557" t="s">
        <v>243</v>
      </c>
      <c r="D16" s="558">
        <v>43.0</v>
      </c>
      <c r="E16" s="558">
        <v>32.0</v>
      </c>
      <c r="F16" s="559">
        <f t="shared" si="1"/>
        <v>75</v>
      </c>
      <c r="G16" s="560" t="str">
        <f t="shared" si="2"/>
        <v>8</v>
      </c>
      <c r="H16" s="561">
        <f t="shared" si="3"/>
        <v>24</v>
      </c>
      <c r="I16" s="558">
        <v>47.0</v>
      </c>
      <c r="J16" s="558">
        <v>23.0</v>
      </c>
      <c r="K16" s="562">
        <f t="shared" si="4"/>
        <v>70</v>
      </c>
      <c r="L16" s="563" t="str">
        <f t="shared" si="5"/>
        <v>8</v>
      </c>
      <c r="M16" s="564">
        <f t="shared" si="6"/>
        <v>32</v>
      </c>
      <c r="N16" s="558">
        <v>40.0</v>
      </c>
      <c r="O16" s="558">
        <v>20.0</v>
      </c>
      <c r="P16" s="562">
        <f t="shared" si="7"/>
        <v>60</v>
      </c>
      <c r="Q16" s="560" t="str">
        <f t="shared" si="8"/>
        <v>7</v>
      </c>
      <c r="R16" s="561">
        <f t="shared" si="9"/>
        <v>28</v>
      </c>
      <c r="S16" s="558">
        <v>50.0</v>
      </c>
      <c r="T16" s="558">
        <v>35.0</v>
      </c>
      <c r="U16" s="562">
        <f t="shared" si="10"/>
        <v>85</v>
      </c>
      <c r="V16" s="560" t="str">
        <f t="shared" si="34"/>
        <v>9</v>
      </c>
      <c r="W16" s="564">
        <f t="shared" si="11"/>
        <v>9</v>
      </c>
      <c r="X16" s="558">
        <v>45.0</v>
      </c>
      <c r="Y16" s="558">
        <v>24.0</v>
      </c>
      <c r="Z16" s="562">
        <f t="shared" si="12"/>
        <v>69</v>
      </c>
      <c r="AA16" s="560" t="str">
        <f t="shared" si="13"/>
        <v>7</v>
      </c>
      <c r="AB16" s="564">
        <f t="shared" si="14"/>
        <v>14</v>
      </c>
      <c r="AC16" s="565">
        <v>40.0</v>
      </c>
      <c r="AD16" s="566">
        <v>32.0</v>
      </c>
      <c r="AE16" s="566">
        <f t="shared" si="15"/>
        <v>72</v>
      </c>
      <c r="AF16" s="567" t="str">
        <f t="shared" si="16"/>
        <v>8</v>
      </c>
      <c r="AG16" s="568">
        <f t="shared" si="17"/>
        <v>8</v>
      </c>
      <c r="AH16" s="558">
        <v>94.0</v>
      </c>
      <c r="AI16" s="558">
        <v>0.0</v>
      </c>
      <c r="AJ16" s="562">
        <f t="shared" si="18"/>
        <v>94</v>
      </c>
      <c r="AK16" s="335" t="str">
        <f t="shared" si="19"/>
        <v>10</v>
      </c>
      <c r="AL16" s="564" t="str">
        <f t="shared" si="20"/>
        <v>10</v>
      </c>
      <c r="AM16" s="558">
        <v>42.0</v>
      </c>
      <c r="AN16" s="558">
        <v>28.0</v>
      </c>
      <c r="AO16" s="562">
        <f t="shared" si="21"/>
        <v>70</v>
      </c>
      <c r="AP16" s="569" t="str">
        <f t="shared" si="22"/>
        <v>8</v>
      </c>
      <c r="AQ16" s="570">
        <f t="shared" si="23"/>
        <v>24</v>
      </c>
      <c r="AR16" s="577">
        <v>44.0</v>
      </c>
      <c r="AS16" s="578">
        <v>25.0</v>
      </c>
      <c r="AT16" s="579">
        <f t="shared" si="24"/>
        <v>69</v>
      </c>
      <c r="AU16" s="560" t="str">
        <f t="shared" si="25"/>
        <v>7</v>
      </c>
      <c r="AV16" s="570">
        <f t="shared" si="26"/>
        <v>7</v>
      </c>
      <c r="AW16" s="590">
        <f t="shared" si="27"/>
        <v>664</v>
      </c>
      <c r="AX16" s="591">
        <f t="shared" si="28"/>
        <v>73.78</v>
      </c>
      <c r="AY16" s="547">
        <f t="shared" si="29"/>
        <v>146</v>
      </c>
      <c r="AZ16" s="594">
        <f t="shared" si="30"/>
        <v>7.684210526</v>
      </c>
      <c r="BA16" s="547" t="str">
        <f>IF((OR(E16&lt;18,F16&lt;40,J16&lt;18,K16&lt;40,O16&lt;18,P16&lt;40,T16&lt;18,U16&lt;40,Z16&lt;40,AD16&lt;18,AE16&lt;40,AJ16&lt;40,AN16&lt;18,AO16&lt;40,AS16&lt;18,AT16&lt;40)),"FAIL","PASS")</f>
        <v>PASS</v>
      </c>
      <c r="BB16" s="547" t="str">
        <f t="shared" si="32"/>
        <v>FCD</v>
      </c>
      <c r="BC16" s="593" t="str">
        <f t="shared" si="33"/>
        <v>FCD</v>
      </c>
    </row>
    <row r="17" ht="15.75" customHeight="1">
      <c r="A17" s="326">
        <v>13.0</v>
      </c>
      <c r="B17" s="556" t="s">
        <v>34</v>
      </c>
      <c r="C17" s="557" t="s">
        <v>35</v>
      </c>
      <c r="D17" s="558">
        <v>43.0</v>
      </c>
      <c r="E17" s="558">
        <v>21.0</v>
      </c>
      <c r="F17" s="559">
        <f t="shared" si="1"/>
        <v>64</v>
      </c>
      <c r="G17" s="560" t="str">
        <f t="shared" si="2"/>
        <v>7</v>
      </c>
      <c r="H17" s="561">
        <f t="shared" si="3"/>
        <v>21</v>
      </c>
      <c r="I17" s="558">
        <v>44.0</v>
      </c>
      <c r="J17" s="558">
        <v>26.0</v>
      </c>
      <c r="K17" s="562">
        <f t="shared" si="4"/>
        <v>70</v>
      </c>
      <c r="L17" s="563" t="str">
        <f t="shared" si="5"/>
        <v>8</v>
      </c>
      <c r="M17" s="564">
        <f t="shared" si="6"/>
        <v>32</v>
      </c>
      <c r="N17" s="558">
        <v>39.0</v>
      </c>
      <c r="O17" s="558">
        <v>22.0</v>
      </c>
      <c r="P17" s="562">
        <f t="shared" si="7"/>
        <v>61</v>
      </c>
      <c r="Q17" s="560" t="str">
        <f t="shared" si="8"/>
        <v>7</v>
      </c>
      <c r="R17" s="561">
        <f t="shared" si="9"/>
        <v>28</v>
      </c>
      <c r="S17" s="558">
        <v>49.0</v>
      </c>
      <c r="T17" s="558">
        <v>45.0</v>
      </c>
      <c r="U17" s="562">
        <f t="shared" si="10"/>
        <v>94</v>
      </c>
      <c r="V17" s="560" t="str">
        <f t="shared" si="34"/>
        <v>10</v>
      </c>
      <c r="W17" s="564">
        <f t="shared" si="11"/>
        <v>10</v>
      </c>
      <c r="X17" s="558">
        <v>39.0</v>
      </c>
      <c r="Y17" s="558">
        <v>25.0</v>
      </c>
      <c r="Z17" s="562">
        <f t="shared" si="12"/>
        <v>64</v>
      </c>
      <c r="AA17" s="560" t="str">
        <f t="shared" si="13"/>
        <v>7</v>
      </c>
      <c r="AB17" s="564">
        <f t="shared" si="14"/>
        <v>14</v>
      </c>
      <c r="AC17" s="565">
        <v>43.0</v>
      </c>
      <c r="AD17" s="566">
        <v>29.0</v>
      </c>
      <c r="AE17" s="566">
        <f t="shared" si="15"/>
        <v>72</v>
      </c>
      <c r="AF17" s="567" t="str">
        <f t="shared" si="16"/>
        <v>8</v>
      </c>
      <c r="AG17" s="568">
        <f t="shared" si="17"/>
        <v>8</v>
      </c>
      <c r="AH17" s="558">
        <v>90.0</v>
      </c>
      <c r="AI17" s="558">
        <v>0.0</v>
      </c>
      <c r="AJ17" s="562">
        <f t="shared" si="18"/>
        <v>90</v>
      </c>
      <c r="AK17" s="335" t="str">
        <f t="shared" si="19"/>
        <v>10</v>
      </c>
      <c r="AL17" s="564" t="str">
        <f t="shared" si="20"/>
        <v>10</v>
      </c>
      <c r="AM17" s="558">
        <v>38.0</v>
      </c>
      <c r="AN17" s="558">
        <v>21.0</v>
      </c>
      <c r="AO17" s="562">
        <f t="shared" si="21"/>
        <v>59</v>
      </c>
      <c r="AP17" s="569" t="str">
        <f t="shared" si="22"/>
        <v>6</v>
      </c>
      <c r="AQ17" s="570">
        <f t="shared" si="23"/>
        <v>18</v>
      </c>
      <c r="AR17" s="558">
        <v>35.0</v>
      </c>
      <c r="AS17" s="558">
        <v>34.0</v>
      </c>
      <c r="AT17" s="562">
        <f t="shared" si="24"/>
        <v>69</v>
      </c>
      <c r="AU17" s="560" t="str">
        <f t="shared" si="25"/>
        <v>7</v>
      </c>
      <c r="AV17" s="570">
        <f t="shared" si="26"/>
        <v>7</v>
      </c>
      <c r="AW17" s="550">
        <f t="shared" si="27"/>
        <v>643</v>
      </c>
      <c r="AX17" s="571">
        <f t="shared" si="28"/>
        <v>71.45</v>
      </c>
      <c r="AY17" s="547">
        <f t="shared" si="29"/>
        <v>138</v>
      </c>
      <c r="AZ17" s="572">
        <f t="shared" si="30"/>
        <v>7.263157895</v>
      </c>
      <c r="BA17" s="547" t="str">
        <f t="shared" ref="BA17:BA67" si="35">IF((OR(E17&lt;18,F17&lt;40,J17&lt;18,K17&lt;40,O17&lt;18,P17&lt;40,T17&lt;18,U17&lt;40,Z17&lt;40,AD17&lt;18,AE17&lt;40,AJ17&lt;40,AN17&lt;18,AO17&lt;40,AT17&lt;40)),"FAIL","PASS")</f>
        <v>PASS</v>
      </c>
      <c r="BB17" s="547" t="str">
        <f t="shared" si="32"/>
        <v>FCD</v>
      </c>
      <c r="BC17" s="573" t="str">
        <f t="shared" si="33"/>
        <v>FCD</v>
      </c>
    </row>
    <row r="18" ht="15.75" customHeight="1">
      <c r="A18" s="326">
        <v>14.0</v>
      </c>
      <c r="B18" s="556" t="s">
        <v>244</v>
      </c>
      <c r="C18" s="557" t="s">
        <v>245</v>
      </c>
      <c r="D18" s="558">
        <v>44.0</v>
      </c>
      <c r="E18" s="558">
        <v>36.0</v>
      </c>
      <c r="F18" s="559">
        <f t="shared" si="1"/>
        <v>80</v>
      </c>
      <c r="G18" s="560" t="str">
        <f t="shared" si="2"/>
        <v>9</v>
      </c>
      <c r="H18" s="561">
        <f t="shared" si="3"/>
        <v>27</v>
      </c>
      <c r="I18" s="558">
        <v>50.0</v>
      </c>
      <c r="J18" s="558">
        <v>29.0</v>
      </c>
      <c r="K18" s="562">
        <f t="shared" si="4"/>
        <v>79</v>
      </c>
      <c r="L18" s="563" t="str">
        <f t="shared" si="5"/>
        <v>8</v>
      </c>
      <c r="M18" s="564">
        <f t="shared" si="6"/>
        <v>32</v>
      </c>
      <c r="N18" s="558">
        <v>44.0</v>
      </c>
      <c r="O18" s="558">
        <v>24.0</v>
      </c>
      <c r="P18" s="562">
        <f t="shared" si="7"/>
        <v>68</v>
      </c>
      <c r="Q18" s="560" t="str">
        <f t="shared" si="8"/>
        <v>7</v>
      </c>
      <c r="R18" s="561">
        <f t="shared" si="9"/>
        <v>28</v>
      </c>
      <c r="S18" s="558">
        <v>50.0</v>
      </c>
      <c r="T18" s="558">
        <v>45.0</v>
      </c>
      <c r="U18" s="562">
        <f t="shared" si="10"/>
        <v>95</v>
      </c>
      <c r="V18" s="560" t="str">
        <f t="shared" si="34"/>
        <v>10</v>
      </c>
      <c r="W18" s="564">
        <f t="shared" si="11"/>
        <v>10</v>
      </c>
      <c r="X18" s="558">
        <v>47.0</v>
      </c>
      <c r="Y18" s="558">
        <v>32.0</v>
      </c>
      <c r="Z18" s="562">
        <f t="shared" si="12"/>
        <v>79</v>
      </c>
      <c r="AA18" s="560" t="str">
        <f t="shared" si="13"/>
        <v>8</v>
      </c>
      <c r="AB18" s="564">
        <f t="shared" si="14"/>
        <v>16</v>
      </c>
      <c r="AC18" s="565">
        <v>45.0</v>
      </c>
      <c r="AD18" s="566">
        <v>29.0</v>
      </c>
      <c r="AE18" s="566">
        <f t="shared" si="15"/>
        <v>74</v>
      </c>
      <c r="AF18" s="567" t="str">
        <f t="shared" si="16"/>
        <v>8</v>
      </c>
      <c r="AG18" s="568">
        <f t="shared" si="17"/>
        <v>8</v>
      </c>
      <c r="AH18" s="558">
        <v>98.0</v>
      </c>
      <c r="AI18" s="558">
        <v>0.0</v>
      </c>
      <c r="AJ18" s="562">
        <f t="shared" si="18"/>
        <v>98</v>
      </c>
      <c r="AK18" s="335" t="str">
        <f t="shared" si="19"/>
        <v>10</v>
      </c>
      <c r="AL18" s="564" t="str">
        <f t="shared" si="20"/>
        <v>10</v>
      </c>
      <c r="AM18" s="558">
        <v>50.0</v>
      </c>
      <c r="AN18" s="558">
        <v>30.0</v>
      </c>
      <c r="AO18" s="562">
        <f t="shared" si="21"/>
        <v>80</v>
      </c>
      <c r="AP18" s="569" t="str">
        <f t="shared" si="22"/>
        <v>9</v>
      </c>
      <c r="AQ18" s="570">
        <f t="shared" si="23"/>
        <v>27</v>
      </c>
      <c r="AR18" s="558">
        <v>36.0</v>
      </c>
      <c r="AS18" s="558">
        <v>34.0</v>
      </c>
      <c r="AT18" s="562">
        <f t="shared" si="24"/>
        <v>70</v>
      </c>
      <c r="AU18" s="560" t="str">
        <f t="shared" si="25"/>
        <v>8</v>
      </c>
      <c r="AV18" s="570">
        <f t="shared" si="26"/>
        <v>8</v>
      </c>
      <c r="AW18" s="550">
        <f t="shared" si="27"/>
        <v>723</v>
      </c>
      <c r="AX18" s="571">
        <f t="shared" si="28"/>
        <v>80.34</v>
      </c>
      <c r="AY18" s="547">
        <f t="shared" si="29"/>
        <v>156</v>
      </c>
      <c r="AZ18" s="572">
        <f t="shared" si="30"/>
        <v>8.210526316</v>
      </c>
      <c r="BA18" s="547" t="str">
        <f t="shared" si="35"/>
        <v>PASS</v>
      </c>
      <c r="BB18" s="547" t="str">
        <f t="shared" si="32"/>
        <v>FCD</v>
      </c>
      <c r="BC18" s="573" t="str">
        <f t="shared" si="33"/>
        <v>FCD</v>
      </c>
    </row>
    <row r="19" ht="15.75" customHeight="1">
      <c r="A19" s="326">
        <v>15.0</v>
      </c>
      <c r="B19" s="556" t="s">
        <v>36</v>
      </c>
      <c r="C19" s="557" t="s">
        <v>37</v>
      </c>
      <c r="D19" s="558">
        <v>46.0</v>
      </c>
      <c r="E19" s="558">
        <v>23.0</v>
      </c>
      <c r="F19" s="559">
        <f t="shared" si="1"/>
        <v>69</v>
      </c>
      <c r="G19" s="560" t="str">
        <f t="shared" si="2"/>
        <v>7</v>
      </c>
      <c r="H19" s="561">
        <f t="shared" si="3"/>
        <v>21</v>
      </c>
      <c r="I19" s="558">
        <v>49.0</v>
      </c>
      <c r="J19" s="558">
        <v>36.0</v>
      </c>
      <c r="K19" s="562">
        <f t="shared" si="4"/>
        <v>85</v>
      </c>
      <c r="L19" s="563" t="str">
        <f t="shared" si="5"/>
        <v>9</v>
      </c>
      <c r="M19" s="564">
        <f t="shared" si="6"/>
        <v>36</v>
      </c>
      <c r="N19" s="558">
        <v>47.0</v>
      </c>
      <c r="O19" s="558">
        <v>18.0</v>
      </c>
      <c r="P19" s="562">
        <f t="shared" si="7"/>
        <v>65</v>
      </c>
      <c r="Q19" s="560" t="str">
        <f t="shared" si="8"/>
        <v>7</v>
      </c>
      <c r="R19" s="561">
        <f t="shared" si="9"/>
        <v>28</v>
      </c>
      <c r="S19" s="558">
        <v>49.0</v>
      </c>
      <c r="T19" s="558">
        <v>48.0</v>
      </c>
      <c r="U19" s="562">
        <f t="shared" si="10"/>
        <v>97</v>
      </c>
      <c r="V19" s="560" t="str">
        <f t="shared" si="34"/>
        <v>10</v>
      </c>
      <c r="W19" s="564">
        <f t="shared" si="11"/>
        <v>10</v>
      </c>
      <c r="X19" s="558">
        <v>49.0</v>
      </c>
      <c r="Y19" s="558">
        <v>35.0</v>
      </c>
      <c r="Z19" s="562">
        <f t="shared" si="12"/>
        <v>84</v>
      </c>
      <c r="AA19" s="560" t="str">
        <f t="shared" si="13"/>
        <v>9</v>
      </c>
      <c r="AB19" s="564">
        <f t="shared" si="14"/>
        <v>18</v>
      </c>
      <c r="AC19" s="565">
        <v>42.0</v>
      </c>
      <c r="AD19" s="566">
        <v>33.0</v>
      </c>
      <c r="AE19" s="566">
        <f t="shared" si="15"/>
        <v>75</v>
      </c>
      <c r="AF19" s="567" t="str">
        <f t="shared" si="16"/>
        <v>8</v>
      </c>
      <c r="AG19" s="568">
        <f t="shared" si="17"/>
        <v>8</v>
      </c>
      <c r="AH19" s="558">
        <v>98.0</v>
      </c>
      <c r="AI19" s="558">
        <v>0.0</v>
      </c>
      <c r="AJ19" s="562">
        <f t="shared" si="18"/>
        <v>98</v>
      </c>
      <c r="AK19" s="335" t="str">
        <f t="shared" si="19"/>
        <v>10</v>
      </c>
      <c r="AL19" s="564" t="str">
        <f t="shared" si="20"/>
        <v>10</v>
      </c>
      <c r="AM19" s="558">
        <v>50.0</v>
      </c>
      <c r="AN19" s="558">
        <v>31.0</v>
      </c>
      <c r="AO19" s="562">
        <f t="shared" si="21"/>
        <v>81</v>
      </c>
      <c r="AP19" s="569" t="str">
        <f t="shared" si="22"/>
        <v>9</v>
      </c>
      <c r="AQ19" s="570">
        <f t="shared" si="23"/>
        <v>27</v>
      </c>
      <c r="AR19" s="558">
        <v>50.0</v>
      </c>
      <c r="AS19" s="558">
        <v>44.0</v>
      </c>
      <c r="AT19" s="562">
        <f t="shared" si="24"/>
        <v>94</v>
      </c>
      <c r="AU19" s="560" t="str">
        <f t="shared" si="25"/>
        <v>10</v>
      </c>
      <c r="AV19" s="570">
        <f t="shared" si="26"/>
        <v>10</v>
      </c>
      <c r="AW19" s="550">
        <f t="shared" si="27"/>
        <v>748</v>
      </c>
      <c r="AX19" s="571">
        <f t="shared" si="28"/>
        <v>83.12</v>
      </c>
      <c r="AY19" s="547">
        <f t="shared" si="29"/>
        <v>158</v>
      </c>
      <c r="AZ19" s="572">
        <f t="shared" si="30"/>
        <v>8.315789474</v>
      </c>
      <c r="BA19" s="547" t="str">
        <f t="shared" si="35"/>
        <v>PASS</v>
      </c>
      <c r="BB19" s="547" t="str">
        <f t="shared" si="32"/>
        <v>FCD</v>
      </c>
      <c r="BC19" s="573" t="str">
        <f t="shared" si="33"/>
        <v>FCD</v>
      </c>
    </row>
    <row r="20" ht="15.75" customHeight="1">
      <c r="A20" s="326">
        <v>16.0</v>
      </c>
      <c r="B20" s="556" t="s">
        <v>38</v>
      </c>
      <c r="C20" s="557" t="s">
        <v>37</v>
      </c>
      <c r="D20" s="558">
        <v>46.0</v>
      </c>
      <c r="E20" s="558">
        <v>34.0</v>
      </c>
      <c r="F20" s="559">
        <f t="shared" si="1"/>
        <v>80</v>
      </c>
      <c r="G20" s="560" t="str">
        <f t="shared" si="2"/>
        <v>9</v>
      </c>
      <c r="H20" s="561">
        <f t="shared" si="3"/>
        <v>27</v>
      </c>
      <c r="I20" s="558">
        <v>47.0</v>
      </c>
      <c r="J20" s="558">
        <v>30.0</v>
      </c>
      <c r="K20" s="562">
        <f t="shared" si="4"/>
        <v>77</v>
      </c>
      <c r="L20" s="563" t="str">
        <f t="shared" si="5"/>
        <v>8</v>
      </c>
      <c r="M20" s="564">
        <f t="shared" si="6"/>
        <v>32</v>
      </c>
      <c r="N20" s="558">
        <v>39.0</v>
      </c>
      <c r="O20" s="558">
        <v>23.0</v>
      </c>
      <c r="P20" s="562">
        <f t="shared" si="7"/>
        <v>62</v>
      </c>
      <c r="Q20" s="560" t="str">
        <f t="shared" si="8"/>
        <v>7</v>
      </c>
      <c r="R20" s="561">
        <f t="shared" si="9"/>
        <v>28</v>
      </c>
      <c r="S20" s="558">
        <v>49.0</v>
      </c>
      <c r="T20" s="558">
        <v>45.0</v>
      </c>
      <c r="U20" s="562">
        <f t="shared" si="10"/>
        <v>94</v>
      </c>
      <c r="V20" s="560" t="str">
        <f t="shared" si="34"/>
        <v>10</v>
      </c>
      <c r="W20" s="564">
        <f t="shared" si="11"/>
        <v>10</v>
      </c>
      <c r="X20" s="558">
        <v>42.0</v>
      </c>
      <c r="Y20" s="558">
        <v>33.0</v>
      </c>
      <c r="Z20" s="562">
        <f t="shared" si="12"/>
        <v>75</v>
      </c>
      <c r="AA20" s="560" t="str">
        <f t="shared" si="13"/>
        <v>8</v>
      </c>
      <c r="AB20" s="564">
        <f t="shared" si="14"/>
        <v>16</v>
      </c>
      <c r="AC20" s="565">
        <v>37.0</v>
      </c>
      <c r="AD20" s="566">
        <v>28.0</v>
      </c>
      <c r="AE20" s="566">
        <f t="shared" si="15"/>
        <v>65</v>
      </c>
      <c r="AF20" s="567" t="str">
        <f t="shared" si="16"/>
        <v>7</v>
      </c>
      <c r="AG20" s="568">
        <f t="shared" si="17"/>
        <v>7</v>
      </c>
      <c r="AH20" s="558">
        <v>88.0</v>
      </c>
      <c r="AI20" s="558">
        <v>0.0</v>
      </c>
      <c r="AJ20" s="562">
        <f t="shared" si="18"/>
        <v>88</v>
      </c>
      <c r="AK20" s="335" t="str">
        <f t="shared" si="19"/>
        <v>9</v>
      </c>
      <c r="AL20" s="564" t="str">
        <f t="shared" si="20"/>
        <v>9</v>
      </c>
      <c r="AM20" s="558">
        <v>47.0</v>
      </c>
      <c r="AN20" s="558">
        <v>39.0</v>
      </c>
      <c r="AO20" s="562">
        <f t="shared" si="21"/>
        <v>86</v>
      </c>
      <c r="AP20" s="569" t="str">
        <f t="shared" si="22"/>
        <v>9</v>
      </c>
      <c r="AQ20" s="570">
        <f t="shared" si="23"/>
        <v>27</v>
      </c>
      <c r="AR20" s="558">
        <v>47.0</v>
      </c>
      <c r="AS20" s="558">
        <v>33.0</v>
      </c>
      <c r="AT20" s="562">
        <f t="shared" si="24"/>
        <v>80</v>
      </c>
      <c r="AU20" s="560" t="str">
        <f t="shared" si="25"/>
        <v>9</v>
      </c>
      <c r="AV20" s="570">
        <f t="shared" si="26"/>
        <v>9</v>
      </c>
      <c r="AW20" s="550">
        <f t="shared" si="27"/>
        <v>707</v>
      </c>
      <c r="AX20" s="571">
        <f t="shared" si="28"/>
        <v>78.56</v>
      </c>
      <c r="AY20" s="547">
        <f t="shared" si="29"/>
        <v>156</v>
      </c>
      <c r="AZ20" s="572">
        <f t="shared" si="30"/>
        <v>8.210526316</v>
      </c>
      <c r="BA20" s="547" t="str">
        <f t="shared" si="35"/>
        <v>PASS</v>
      </c>
      <c r="BB20" s="547" t="str">
        <f t="shared" si="32"/>
        <v>FCD</v>
      </c>
      <c r="BC20" s="573" t="str">
        <f t="shared" si="33"/>
        <v>FCD</v>
      </c>
    </row>
    <row r="21" ht="15.75" customHeight="1">
      <c r="A21" s="326">
        <v>17.0</v>
      </c>
      <c r="B21" s="556" t="s">
        <v>39</v>
      </c>
      <c r="C21" s="557" t="s">
        <v>40</v>
      </c>
      <c r="D21" s="558">
        <v>43.0</v>
      </c>
      <c r="E21" s="558">
        <v>33.0</v>
      </c>
      <c r="F21" s="559">
        <f t="shared" si="1"/>
        <v>76</v>
      </c>
      <c r="G21" s="560" t="str">
        <f t="shared" si="2"/>
        <v>8</v>
      </c>
      <c r="H21" s="561">
        <f t="shared" si="3"/>
        <v>24</v>
      </c>
      <c r="I21" s="558">
        <v>48.0</v>
      </c>
      <c r="J21" s="558">
        <v>25.0</v>
      </c>
      <c r="K21" s="562">
        <f t="shared" si="4"/>
        <v>73</v>
      </c>
      <c r="L21" s="563" t="str">
        <f t="shared" si="5"/>
        <v>8</v>
      </c>
      <c r="M21" s="564">
        <f t="shared" si="6"/>
        <v>32</v>
      </c>
      <c r="N21" s="558">
        <v>40.0</v>
      </c>
      <c r="O21" s="558">
        <v>27.0</v>
      </c>
      <c r="P21" s="562">
        <f t="shared" si="7"/>
        <v>67</v>
      </c>
      <c r="Q21" s="560" t="str">
        <f t="shared" si="8"/>
        <v>7</v>
      </c>
      <c r="R21" s="561">
        <f t="shared" si="9"/>
        <v>28</v>
      </c>
      <c r="S21" s="558">
        <v>49.0</v>
      </c>
      <c r="T21" s="558">
        <v>33.0</v>
      </c>
      <c r="U21" s="562">
        <f t="shared" si="10"/>
        <v>82</v>
      </c>
      <c r="V21" s="560" t="str">
        <f t="shared" si="34"/>
        <v>9</v>
      </c>
      <c r="W21" s="564">
        <f t="shared" si="11"/>
        <v>9</v>
      </c>
      <c r="X21" s="558">
        <v>42.0</v>
      </c>
      <c r="Y21" s="558">
        <v>36.0</v>
      </c>
      <c r="Z21" s="562">
        <f t="shared" si="12"/>
        <v>78</v>
      </c>
      <c r="AA21" s="560" t="str">
        <f t="shared" si="13"/>
        <v>8</v>
      </c>
      <c r="AB21" s="564">
        <f t="shared" si="14"/>
        <v>16</v>
      </c>
      <c r="AC21" s="565">
        <v>43.0</v>
      </c>
      <c r="AD21" s="566">
        <v>33.0</v>
      </c>
      <c r="AE21" s="566">
        <f t="shared" si="15"/>
        <v>76</v>
      </c>
      <c r="AF21" s="567" t="str">
        <f t="shared" si="16"/>
        <v>8</v>
      </c>
      <c r="AG21" s="568">
        <f t="shared" si="17"/>
        <v>8</v>
      </c>
      <c r="AH21" s="558">
        <v>88.0</v>
      </c>
      <c r="AI21" s="558">
        <v>0.0</v>
      </c>
      <c r="AJ21" s="562">
        <f t="shared" si="18"/>
        <v>88</v>
      </c>
      <c r="AK21" s="335" t="str">
        <f t="shared" si="19"/>
        <v>9</v>
      </c>
      <c r="AL21" s="564" t="str">
        <f t="shared" si="20"/>
        <v>9</v>
      </c>
      <c r="AM21" s="558">
        <v>43.0</v>
      </c>
      <c r="AN21" s="558">
        <v>24.0</v>
      </c>
      <c r="AO21" s="562">
        <f t="shared" si="21"/>
        <v>67</v>
      </c>
      <c r="AP21" s="569" t="str">
        <f t="shared" si="22"/>
        <v>7</v>
      </c>
      <c r="AQ21" s="570">
        <f t="shared" si="23"/>
        <v>21</v>
      </c>
      <c r="AR21" s="558">
        <v>46.0</v>
      </c>
      <c r="AS21" s="558">
        <v>38.0</v>
      </c>
      <c r="AT21" s="562">
        <f t="shared" si="24"/>
        <v>84</v>
      </c>
      <c r="AU21" s="560" t="str">
        <f t="shared" si="25"/>
        <v>9</v>
      </c>
      <c r="AV21" s="570">
        <f t="shared" si="26"/>
        <v>9</v>
      </c>
      <c r="AW21" s="550">
        <f t="shared" si="27"/>
        <v>691</v>
      </c>
      <c r="AX21" s="571">
        <f t="shared" si="28"/>
        <v>76.78</v>
      </c>
      <c r="AY21" s="547">
        <f t="shared" si="29"/>
        <v>147</v>
      </c>
      <c r="AZ21" s="572">
        <f t="shared" si="30"/>
        <v>7.736842105</v>
      </c>
      <c r="BA21" s="547" t="str">
        <f t="shared" si="35"/>
        <v>PASS</v>
      </c>
      <c r="BB21" s="547" t="str">
        <f t="shared" si="32"/>
        <v>FCD</v>
      </c>
      <c r="BC21" s="573" t="str">
        <f t="shared" si="33"/>
        <v>FCD</v>
      </c>
    </row>
    <row r="22" ht="15.75" customHeight="1">
      <c r="A22" s="326">
        <v>18.0</v>
      </c>
      <c r="B22" s="556" t="s">
        <v>246</v>
      </c>
      <c r="C22" s="557" t="s">
        <v>247</v>
      </c>
      <c r="D22" s="558">
        <v>41.0</v>
      </c>
      <c r="E22" s="558">
        <v>25.0</v>
      </c>
      <c r="F22" s="559">
        <f t="shared" si="1"/>
        <v>66</v>
      </c>
      <c r="G22" s="560" t="str">
        <f t="shared" si="2"/>
        <v>7</v>
      </c>
      <c r="H22" s="561">
        <f t="shared" si="3"/>
        <v>21</v>
      </c>
      <c r="I22" s="558">
        <v>45.0</v>
      </c>
      <c r="J22" s="558">
        <v>30.0</v>
      </c>
      <c r="K22" s="562">
        <f t="shared" si="4"/>
        <v>75</v>
      </c>
      <c r="L22" s="563" t="str">
        <f t="shared" si="5"/>
        <v>8</v>
      </c>
      <c r="M22" s="564">
        <f t="shared" si="6"/>
        <v>32</v>
      </c>
      <c r="N22" s="558">
        <v>38.0</v>
      </c>
      <c r="O22" s="558">
        <v>23.0</v>
      </c>
      <c r="P22" s="562">
        <f t="shared" si="7"/>
        <v>61</v>
      </c>
      <c r="Q22" s="560" t="str">
        <f t="shared" si="8"/>
        <v>7</v>
      </c>
      <c r="R22" s="561">
        <f t="shared" si="9"/>
        <v>28</v>
      </c>
      <c r="S22" s="558">
        <v>48.0</v>
      </c>
      <c r="T22" s="558">
        <v>25.0</v>
      </c>
      <c r="U22" s="562">
        <f t="shared" si="10"/>
        <v>73</v>
      </c>
      <c r="V22" s="560" t="str">
        <f t="shared" si="34"/>
        <v>8</v>
      </c>
      <c r="W22" s="564">
        <f t="shared" si="11"/>
        <v>8</v>
      </c>
      <c r="X22" s="558">
        <v>44.0</v>
      </c>
      <c r="Y22" s="558">
        <v>35.0</v>
      </c>
      <c r="Z22" s="562">
        <f t="shared" si="12"/>
        <v>79</v>
      </c>
      <c r="AA22" s="560" t="str">
        <f t="shared" si="13"/>
        <v>8</v>
      </c>
      <c r="AB22" s="564">
        <f t="shared" si="14"/>
        <v>16</v>
      </c>
      <c r="AC22" s="565">
        <v>48.0</v>
      </c>
      <c r="AD22" s="566">
        <v>37.0</v>
      </c>
      <c r="AE22" s="566">
        <f t="shared" si="15"/>
        <v>85</v>
      </c>
      <c r="AF22" s="567" t="str">
        <f t="shared" si="16"/>
        <v>9</v>
      </c>
      <c r="AG22" s="568">
        <f t="shared" si="17"/>
        <v>9</v>
      </c>
      <c r="AH22" s="558">
        <v>98.0</v>
      </c>
      <c r="AI22" s="558">
        <v>0.0</v>
      </c>
      <c r="AJ22" s="562">
        <f t="shared" si="18"/>
        <v>98</v>
      </c>
      <c r="AK22" s="335" t="str">
        <f t="shared" si="19"/>
        <v>10</v>
      </c>
      <c r="AL22" s="564" t="str">
        <f t="shared" si="20"/>
        <v>10</v>
      </c>
      <c r="AM22" s="558">
        <v>44.0</v>
      </c>
      <c r="AN22" s="558">
        <v>34.0</v>
      </c>
      <c r="AO22" s="562">
        <f t="shared" si="21"/>
        <v>78</v>
      </c>
      <c r="AP22" s="569" t="str">
        <f t="shared" si="22"/>
        <v>8</v>
      </c>
      <c r="AQ22" s="570">
        <f t="shared" si="23"/>
        <v>24</v>
      </c>
      <c r="AR22" s="558">
        <v>43.0</v>
      </c>
      <c r="AS22" s="558">
        <v>26.0</v>
      </c>
      <c r="AT22" s="562">
        <f t="shared" si="24"/>
        <v>69</v>
      </c>
      <c r="AU22" s="560" t="str">
        <f t="shared" si="25"/>
        <v>7</v>
      </c>
      <c r="AV22" s="570">
        <f t="shared" si="26"/>
        <v>7</v>
      </c>
      <c r="AW22" s="550">
        <f t="shared" si="27"/>
        <v>684</v>
      </c>
      <c r="AX22" s="571">
        <f t="shared" si="28"/>
        <v>76</v>
      </c>
      <c r="AY22" s="547">
        <f t="shared" si="29"/>
        <v>145</v>
      </c>
      <c r="AZ22" s="572">
        <f t="shared" si="30"/>
        <v>7.631578947</v>
      </c>
      <c r="BA22" s="547" t="str">
        <f t="shared" si="35"/>
        <v>PASS</v>
      </c>
      <c r="BB22" s="547" t="str">
        <f t="shared" si="32"/>
        <v>FCD</v>
      </c>
      <c r="BC22" s="573" t="str">
        <f t="shared" si="33"/>
        <v>FCD</v>
      </c>
    </row>
    <row r="23" ht="15.75" customHeight="1">
      <c r="A23" s="326">
        <v>19.0</v>
      </c>
      <c r="B23" s="556" t="s">
        <v>248</v>
      </c>
      <c r="C23" s="557" t="s">
        <v>249</v>
      </c>
      <c r="D23" s="558">
        <v>48.0</v>
      </c>
      <c r="E23" s="558">
        <v>22.0</v>
      </c>
      <c r="F23" s="559">
        <f t="shared" si="1"/>
        <v>70</v>
      </c>
      <c r="G23" s="560" t="str">
        <f t="shared" si="2"/>
        <v>8</v>
      </c>
      <c r="H23" s="561">
        <f t="shared" si="3"/>
        <v>24</v>
      </c>
      <c r="I23" s="558">
        <v>49.0</v>
      </c>
      <c r="J23" s="558">
        <v>37.0</v>
      </c>
      <c r="K23" s="562">
        <f t="shared" si="4"/>
        <v>86</v>
      </c>
      <c r="L23" s="563" t="str">
        <f t="shared" si="5"/>
        <v>9</v>
      </c>
      <c r="M23" s="564">
        <f t="shared" si="6"/>
        <v>36</v>
      </c>
      <c r="N23" s="558">
        <v>45.0</v>
      </c>
      <c r="O23" s="558">
        <v>36.0</v>
      </c>
      <c r="P23" s="562">
        <f t="shared" si="7"/>
        <v>81</v>
      </c>
      <c r="Q23" s="560" t="str">
        <f t="shared" si="8"/>
        <v>9</v>
      </c>
      <c r="R23" s="561">
        <f t="shared" si="9"/>
        <v>36</v>
      </c>
      <c r="S23" s="558">
        <v>50.0</v>
      </c>
      <c r="T23" s="558">
        <v>42.0</v>
      </c>
      <c r="U23" s="562">
        <f t="shared" si="10"/>
        <v>92</v>
      </c>
      <c r="V23" s="560" t="str">
        <f t="shared" si="34"/>
        <v>10</v>
      </c>
      <c r="W23" s="564">
        <f t="shared" si="11"/>
        <v>10</v>
      </c>
      <c r="X23" s="558">
        <v>47.0</v>
      </c>
      <c r="Y23" s="558">
        <v>30.0</v>
      </c>
      <c r="Z23" s="562">
        <f t="shared" si="12"/>
        <v>77</v>
      </c>
      <c r="AA23" s="560" t="str">
        <f t="shared" si="13"/>
        <v>8</v>
      </c>
      <c r="AB23" s="564">
        <f t="shared" si="14"/>
        <v>16</v>
      </c>
      <c r="AC23" s="565">
        <v>46.0</v>
      </c>
      <c r="AD23" s="566">
        <v>36.0</v>
      </c>
      <c r="AE23" s="566">
        <f t="shared" si="15"/>
        <v>82</v>
      </c>
      <c r="AF23" s="567" t="str">
        <f t="shared" si="16"/>
        <v>9</v>
      </c>
      <c r="AG23" s="568">
        <f t="shared" si="17"/>
        <v>9</v>
      </c>
      <c r="AH23" s="558">
        <v>98.0</v>
      </c>
      <c r="AI23" s="558">
        <v>0.0</v>
      </c>
      <c r="AJ23" s="562">
        <f t="shared" si="18"/>
        <v>98</v>
      </c>
      <c r="AK23" s="335" t="str">
        <f t="shared" si="19"/>
        <v>10</v>
      </c>
      <c r="AL23" s="564" t="str">
        <f t="shared" si="20"/>
        <v>10</v>
      </c>
      <c r="AM23" s="558">
        <v>38.0</v>
      </c>
      <c r="AN23" s="558">
        <v>27.0</v>
      </c>
      <c r="AO23" s="562">
        <f t="shared" si="21"/>
        <v>65</v>
      </c>
      <c r="AP23" s="569" t="str">
        <f t="shared" si="22"/>
        <v>7</v>
      </c>
      <c r="AQ23" s="570">
        <f t="shared" si="23"/>
        <v>21</v>
      </c>
      <c r="AR23" s="558">
        <v>48.0</v>
      </c>
      <c r="AS23" s="558">
        <v>46.0</v>
      </c>
      <c r="AT23" s="562">
        <f t="shared" si="24"/>
        <v>94</v>
      </c>
      <c r="AU23" s="560" t="str">
        <f t="shared" si="25"/>
        <v>10</v>
      </c>
      <c r="AV23" s="570">
        <f t="shared" si="26"/>
        <v>10</v>
      </c>
      <c r="AW23" s="550">
        <f t="shared" si="27"/>
        <v>745</v>
      </c>
      <c r="AX23" s="571">
        <f t="shared" si="28"/>
        <v>82.78</v>
      </c>
      <c r="AY23" s="547">
        <f t="shared" si="29"/>
        <v>162</v>
      </c>
      <c r="AZ23" s="572">
        <f t="shared" si="30"/>
        <v>8.526315789</v>
      </c>
      <c r="BA23" s="547" t="str">
        <f t="shared" si="35"/>
        <v>PASS</v>
      </c>
      <c r="BB23" s="547" t="str">
        <f t="shared" si="32"/>
        <v>FCD</v>
      </c>
      <c r="BC23" s="573" t="str">
        <f t="shared" si="33"/>
        <v>FCD</v>
      </c>
    </row>
    <row r="24" ht="15.75" customHeight="1">
      <c r="A24" s="326">
        <v>20.0</v>
      </c>
      <c r="B24" s="556" t="s">
        <v>250</v>
      </c>
      <c r="C24" s="557" t="s">
        <v>251</v>
      </c>
      <c r="D24" s="558">
        <v>40.0</v>
      </c>
      <c r="E24" s="558">
        <v>19.0</v>
      </c>
      <c r="F24" s="559">
        <f t="shared" si="1"/>
        <v>59</v>
      </c>
      <c r="G24" s="560" t="str">
        <f t="shared" si="2"/>
        <v>6</v>
      </c>
      <c r="H24" s="561">
        <f t="shared" si="3"/>
        <v>18</v>
      </c>
      <c r="I24" s="558">
        <v>44.0</v>
      </c>
      <c r="J24" s="558">
        <v>22.0</v>
      </c>
      <c r="K24" s="562">
        <f t="shared" si="4"/>
        <v>66</v>
      </c>
      <c r="L24" s="563" t="str">
        <f t="shared" si="5"/>
        <v>7</v>
      </c>
      <c r="M24" s="564">
        <f t="shared" si="6"/>
        <v>28</v>
      </c>
      <c r="N24" s="558">
        <v>35.0</v>
      </c>
      <c r="O24" s="558">
        <v>20.0</v>
      </c>
      <c r="P24" s="562">
        <f t="shared" si="7"/>
        <v>55</v>
      </c>
      <c r="Q24" s="560" t="str">
        <f t="shared" si="8"/>
        <v>6</v>
      </c>
      <c r="R24" s="561">
        <f t="shared" si="9"/>
        <v>24</v>
      </c>
      <c r="S24" s="558">
        <v>43.0</v>
      </c>
      <c r="T24" s="558">
        <v>22.0</v>
      </c>
      <c r="U24" s="562">
        <f t="shared" si="10"/>
        <v>65</v>
      </c>
      <c r="V24" s="560" t="str">
        <f t="shared" si="34"/>
        <v>7</v>
      </c>
      <c r="W24" s="564">
        <f t="shared" si="11"/>
        <v>7</v>
      </c>
      <c r="X24" s="558">
        <v>35.0</v>
      </c>
      <c r="Y24" s="558">
        <v>25.0</v>
      </c>
      <c r="Z24" s="562">
        <f t="shared" si="12"/>
        <v>60</v>
      </c>
      <c r="AA24" s="560" t="str">
        <f t="shared" si="13"/>
        <v>7</v>
      </c>
      <c r="AB24" s="564">
        <f t="shared" si="14"/>
        <v>14</v>
      </c>
      <c r="AC24" s="565">
        <v>42.0</v>
      </c>
      <c r="AD24" s="566">
        <v>27.0</v>
      </c>
      <c r="AE24" s="566">
        <f t="shared" si="15"/>
        <v>69</v>
      </c>
      <c r="AF24" s="567" t="str">
        <f t="shared" si="16"/>
        <v>7</v>
      </c>
      <c r="AG24" s="568">
        <f t="shared" si="17"/>
        <v>7</v>
      </c>
      <c r="AH24" s="558">
        <v>98.0</v>
      </c>
      <c r="AI24" s="558">
        <v>0.0</v>
      </c>
      <c r="AJ24" s="562">
        <f t="shared" si="18"/>
        <v>98</v>
      </c>
      <c r="AK24" s="335" t="str">
        <f t="shared" si="19"/>
        <v>10</v>
      </c>
      <c r="AL24" s="564" t="str">
        <f t="shared" si="20"/>
        <v>10</v>
      </c>
      <c r="AM24" s="558">
        <v>41.0</v>
      </c>
      <c r="AN24" s="558">
        <v>18.0</v>
      </c>
      <c r="AO24" s="562">
        <f t="shared" si="21"/>
        <v>59</v>
      </c>
      <c r="AP24" s="569" t="str">
        <f t="shared" si="22"/>
        <v>6</v>
      </c>
      <c r="AQ24" s="570">
        <f t="shared" si="23"/>
        <v>18</v>
      </c>
      <c r="AR24" s="558">
        <v>45.0</v>
      </c>
      <c r="AS24" s="558">
        <v>24.0</v>
      </c>
      <c r="AT24" s="562">
        <f t="shared" si="24"/>
        <v>69</v>
      </c>
      <c r="AU24" s="560" t="str">
        <f t="shared" si="25"/>
        <v>7</v>
      </c>
      <c r="AV24" s="570">
        <f t="shared" si="26"/>
        <v>7</v>
      </c>
      <c r="AW24" s="550">
        <f t="shared" si="27"/>
        <v>600</v>
      </c>
      <c r="AX24" s="571">
        <f t="shared" si="28"/>
        <v>66.67</v>
      </c>
      <c r="AY24" s="547">
        <f t="shared" si="29"/>
        <v>123</v>
      </c>
      <c r="AZ24" s="572">
        <f t="shared" si="30"/>
        <v>6.473684211</v>
      </c>
      <c r="BA24" s="547" t="str">
        <f t="shared" si="35"/>
        <v>PASS</v>
      </c>
      <c r="BB24" s="547" t="str">
        <f t="shared" si="32"/>
        <v>FC</v>
      </c>
      <c r="BC24" s="573" t="str">
        <f t="shared" si="33"/>
        <v>FC</v>
      </c>
    </row>
    <row r="25" ht="15.75" customHeight="1">
      <c r="A25" s="326">
        <v>21.0</v>
      </c>
      <c r="B25" s="556" t="s">
        <v>252</v>
      </c>
      <c r="C25" s="557" t="s">
        <v>253</v>
      </c>
      <c r="D25" s="558">
        <v>39.0</v>
      </c>
      <c r="E25" s="558">
        <v>34.0</v>
      </c>
      <c r="F25" s="559">
        <f t="shared" si="1"/>
        <v>73</v>
      </c>
      <c r="G25" s="560" t="str">
        <f t="shared" si="2"/>
        <v>8</v>
      </c>
      <c r="H25" s="561">
        <f t="shared" si="3"/>
        <v>24</v>
      </c>
      <c r="I25" s="558">
        <v>47.0</v>
      </c>
      <c r="J25" s="558">
        <v>31.0</v>
      </c>
      <c r="K25" s="562">
        <f t="shared" si="4"/>
        <v>78</v>
      </c>
      <c r="L25" s="563" t="str">
        <f t="shared" si="5"/>
        <v>8</v>
      </c>
      <c r="M25" s="564">
        <f t="shared" si="6"/>
        <v>32</v>
      </c>
      <c r="N25" s="558">
        <v>44.0</v>
      </c>
      <c r="O25" s="558">
        <v>23.0</v>
      </c>
      <c r="P25" s="562">
        <f t="shared" si="7"/>
        <v>67</v>
      </c>
      <c r="Q25" s="560" t="str">
        <f t="shared" si="8"/>
        <v>7</v>
      </c>
      <c r="R25" s="561">
        <f t="shared" si="9"/>
        <v>28</v>
      </c>
      <c r="S25" s="558">
        <v>43.0</v>
      </c>
      <c r="T25" s="558">
        <v>26.0</v>
      </c>
      <c r="U25" s="562">
        <f t="shared" si="10"/>
        <v>69</v>
      </c>
      <c r="V25" s="560" t="str">
        <f t="shared" si="34"/>
        <v>7</v>
      </c>
      <c r="W25" s="564">
        <f t="shared" si="11"/>
        <v>7</v>
      </c>
      <c r="X25" s="558">
        <v>45.0</v>
      </c>
      <c r="Y25" s="558">
        <v>27.0</v>
      </c>
      <c r="Z25" s="562">
        <f t="shared" si="12"/>
        <v>72</v>
      </c>
      <c r="AA25" s="560" t="str">
        <f t="shared" si="13"/>
        <v>8</v>
      </c>
      <c r="AB25" s="564">
        <f t="shared" si="14"/>
        <v>16</v>
      </c>
      <c r="AC25" s="565">
        <v>39.0</v>
      </c>
      <c r="AD25" s="566">
        <v>32.0</v>
      </c>
      <c r="AE25" s="566">
        <f t="shared" si="15"/>
        <v>71</v>
      </c>
      <c r="AF25" s="567" t="str">
        <f t="shared" si="16"/>
        <v>8</v>
      </c>
      <c r="AG25" s="568">
        <f t="shared" si="17"/>
        <v>8</v>
      </c>
      <c r="AH25" s="558">
        <v>88.0</v>
      </c>
      <c r="AI25" s="558">
        <v>0.0</v>
      </c>
      <c r="AJ25" s="562">
        <f t="shared" si="18"/>
        <v>88</v>
      </c>
      <c r="AK25" s="335" t="str">
        <f t="shared" si="19"/>
        <v>9</v>
      </c>
      <c r="AL25" s="564" t="str">
        <f t="shared" si="20"/>
        <v>9</v>
      </c>
      <c r="AM25" s="558">
        <v>45.0</v>
      </c>
      <c r="AN25" s="558">
        <v>35.0</v>
      </c>
      <c r="AO25" s="562">
        <f t="shared" si="21"/>
        <v>80</v>
      </c>
      <c r="AP25" s="569" t="str">
        <f t="shared" si="22"/>
        <v>9</v>
      </c>
      <c r="AQ25" s="570">
        <f t="shared" si="23"/>
        <v>27</v>
      </c>
      <c r="AR25" s="558">
        <v>41.0</v>
      </c>
      <c r="AS25" s="558">
        <v>41.0</v>
      </c>
      <c r="AT25" s="562">
        <f t="shared" si="24"/>
        <v>82</v>
      </c>
      <c r="AU25" s="560" t="str">
        <f t="shared" si="25"/>
        <v>9</v>
      </c>
      <c r="AV25" s="570">
        <f t="shared" si="26"/>
        <v>9</v>
      </c>
      <c r="AW25" s="550">
        <f t="shared" si="27"/>
        <v>680</v>
      </c>
      <c r="AX25" s="571">
        <f t="shared" si="28"/>
        <v>75.56</v>
      </c>
      <c r="AY25" s="547">
        <f t="shared" si="29"/>
        <v>151</v>
      </c>
      <c r="AZ25" s="572">
        <f t="shared" si="30"/>
        <v>7.947368421</v>
      </c>
      <c r="BA25" s="547" t="str">
        <f t="shared" si="35"/>
        <v>PASS</v>
      </c>
      <c r="BB25" s="547" t="str">
        <f t="shared" si="32"/>
        <v>FCD</v>
      </c>
      <c r="BC25" s="573" t="str">
        <f t="shared" si="33"/>
        <v>FCD</v>
      </c>
    </row>
    <row r="26" ht="15.75" customHeight="1">
      <c r="A26" s="326">
        <v>22.0</v>
      </c>
      <c r="B26" s="556" t="s">
        <v>41</v>
      </c>
      <c r="C26" s="557" t="s">
        <v>42</v>
      </c>
      <c r="D26" s="558">
        <v>43.0</v>
      </c>
      <c r="E26" s="558">
        <v>40.0</v>
      </c>
      <c r="F26" s="559">
        <f t="shared" si="1"/>
        <v>83</v>
      </c>
      <c r="G26" s="560" t="str">
        <f t="shared" si="2"/>
        <v>9</v>
      </c>
      <c r="H26" s="561">
        <f t="shared" si="3"/>
        <v>27</v>
      </c>
      <c r="I26" s="558">
        <v>43.0</v>
      </c>
      <c r="J26" s="558">
        <v>30.0</v>
      </c>
      <c r="K26" s="562">
        <f t="shared" si="4"/>
        <v>73</v>
      </c>
      <c r="L26" s="563" t="str">
        <f t="shared" si="5"/>
        <v>8</v>
      </c>
      <c r="M26" s="564">
        <f t="shared" si="6"/>
        <v>32</v>
      </c>
      <c r="N26" s="558">
        <v>36.0</v>
      </c>
      <c r="O26" s="558">
        <v>28.0</v>
      </c>
      <c r="P26" s="562">
        <f t="shared" si="7"/>
        <v>64</v>
      </c>
      <c r="Q26" s="560" t="str">
        <f t="shared" si="8"/>
        <v>7</v>
      </c>
      <c r="R26" s="561">
        <f t="shared" si="9"/>
        <v>28</v>
      </c>
      <c r="S26" s="558">
        <v>44.0</v>
      </c>
      <c r="T26" s="558">
        <v>30.0</v>
      </c>
      <c r="U26" s="562">
        <f t="shared" si="10"/>
        <v>74</v>
      </c>
      <c r="V26" s="560" t="str">
        <f t="shared" si="34"/>
        <v>8</v>
      </c>
      <c r="W26" s="564">
        <f t="shared" si="11"/>
        <v>8</v>
      </c>
      <c r="X26" s="558">
        <v>32.0</v>
      </c>
      <c r="Y26" s="558">
        <v>31.0</v>
      </c>
      <c r="Z26" s="562">
        <f t="shared" si="12"/>
        <v>63</v>
      </c>
      <c r="AA26" s="560" t="str">
        <f t="shared" si="13"/>
        <v>7</v>
      </c>
      <c r="AB26" s="564">
        <f t="shared" si="14"/>
        <v>14</v>
      </c>
      <c r="AC26" s="565">
        <v>33.0</v>
      </c>
      <c r="AD26" s="566">
        <v>34.0</v>
      </c>
      <c r="AE26" s="566">
        <f t="shared" si="15"/>
        <v>67</v>
      </c>
      <c r="AF26" s="567" t="str">
        <f t="shared" si="16"/>
        <v>7</v>
      </c>
      <c r="AG26" s="568">
        <f t="shared" si="17"/>
        <v>7</v>
      </c>
      <c r="AH26" s="558">
        <v>94.0</v>
      </c>
      <c r="AI26" s="558">
        <v>0.0</v>
      </c>
      <c r="AJ26" s="562">
        <f t="shared" si="18"/>
        <v>94</v>
      </c>
      <c r="AK26" s="335" t="str">
        <f t="shared" si="19"/>
        <v>10</v>
      </c>
      <c r="AL26" s="564" t="str">
        <f t="shared" si="20"/>
        <v>10</v>
      </c>
      <c r="AM26" s="558">
        <v>39.0</v>
      </c>
      <c r="AN26" s="558">
        <v>22.0</v>
      </c>
      <c r="AO26" s="562">
        <f t="shared" si="21"/>
        <v>61</v>
      </c>
      <c r="AP26" s="569" t="str">
        <f t="shared" si="22"/>
        <v>7</v>
      </c>
      <c r="AQ26" s="570">
        <f t="shared" si="23"/>
        <v>21</v>
      </c>
      <c r="AR26" s="558">
        <v>44.0</v>
      </c>
      <c r="AS26" s="558">
        <v>36.0</v>
      </c>
      <c r="AT26" s="562">
        <f t="shared" si="24"/>
        <v>80</v>
      </c>
      <c r="AU26" s="560" t="str">
        <f t="shared" si="25"/>
        <v>9</v>
      </c>
      <c r="AV26" s="570">
        <f t="shared" si="26"/>
        <v>9</v>
      </c>
      <c r="AW26" s="550">
        <f t="shared" si="27"/>
        <v>659</v>
      </c>
      <c r="AX26" s="571">
        <f t="shared" si="28"/>
        <v>73.23</v>
      </c>
      <c r="AY26" s="547">
        <f t="shared" si="29"/>
        <v>146</v>
      </c>
      <c r="AZ26" s="572">
        <f t="shared" si="30"/>
        <v>7.684210526</v>
      </c>
      <c r="BA26" s="547" t="str">
        <f t="shared" si="35"/>
        <v>PASS</v>
      </c>
      <c r="BB26" s="547" t="str">
        <f t="shared" si="32"/>
        <v>FCD</v>
      </c>
      <c r="BC26" s="573" t="str">
        <f t="shared" si="33"/>
        <v>FCD</v>
      </c>
    </row>
    <row r="27" ht="15.75" customHeight="1">
      <c r="A27" s="326">
        <v>23.0</v>
      </c>
      <c r="B27" s="556" t="s">
        <v>254</v>
      </c>
      <c r="C27" s="557" t="s">
        <v>255</v>
      </c>
      <c r="D27" s="558">
        <v>42.0</v>
      </c>
      <c r="E27" s="558">
        <v>31.0</v>
      </c>
      <c r="F27" s="559">
        <f t="shared" si="1"/>
        <v>73</v>
      </c>
      <c r="G27" s="560" t="str">
        <f t="shared" si="2"/>
        <v>8</v>
      </c>
      <c r="H27" s="561">
        <f t="shared" si="3"/>
        <v>24</v>
      </c>
      <c r="I27" s="558">
        <v>48.0</v>
      </c>
      <c r="J27" s="558">
        <v>20.0</v>
      </c>
      <c r="K27" s="562">
        <f t="shared" si="4"/>
        <v>68</v>
      </c>
      <c r="L27" s="563" t="str">
        <f t="shared" si="5"/>
        <v>7</v>
      </c>
      <c r="M27" s="564">
        <f t="shared" si="6"/>
        <v>28</v>
      </c>
      <c r="N27" s="558">
        <v>37.0</v>
      </c>
      <c r="O27" s="558">
        <v>28.0</v>
      </c>
      <c r="P27" s="562">
        <f t="shared" si="7"/>
        <v>65</v>
      </c>
      <c r="Q27" s="560" t="str">
        <f t="shared" si="8"/>
        <v>7</v>
      </c>
      <c r="R27" s="561">
        <f t="shared" si="9"/>
        <v>28</v>
      </c>
      <c r="S27" s="558">
        <v>48.0</v>
      </c>
      <c r="T27" s="558">
        <v>21.0</v>
      </c>
      <c r="U27" s="562">
        <f t="shared" si="10"/>
        <v>69</v>
      </c>
      <c r="V27" s="560" t="str">
        <f t="shared" si="34"/>
        <v>7</v>
      </c>
      <c r="W27" s="564">
        <f t="shared" si="11"/>
        <v>7</v>
      </c>
      <c r="X27" s="558">
        <v>48.0</v>
      </c>
      <c r="Y27" s="558">
        <v>32.0</v>
      </c>
      <c r="Z27" s="562">
        <f t="shared" si="12"/>
        <v>80</v>
      </c>
      <c r="AA27" s="560" t="str">
        <f t="shared" si="13"/>
        <v>9</v>
      </c>
      <c r="AB27" s="564">
        <f t="shared" si="14"/>
        <v>18</v>
      </c>
      <c r="AC27" s="565">
        <v>41.0</v>
      </c>
      <c r="AD27" s="566">
        <v>28.0</v>
      </c>
      <c r="AE27" s="566">
        <f t="shared" si="15"/>
        <v>69</v>
      </c>
      <c r="AF27" s="567" t="str">
        <f t="shared" si="16"/>
        <v>7</v>
      </c>
      <c r="AG27" s="568">
        <f t="shared" si="17"/>
        <v>7</v>
      </c>
      <c r="AH27" s="558">
        <v>88.0</v>
      </c>
      <c r="AI27" s="558">
        <v>0.0</v>
      </c>
      <c r="AJ27" s="562">
        <f t="shared" si="18"/>
        <v>88</v>
      </c>
      <c r="AK27" s="335" t="str">
        <f t="shared" si="19"/>
        <v>9</v>
      </c>
      <c r="AL27" s="564" t="str">
        <f t="shared" si="20"/>
        <v>9</v>
      </c>
      <c r="AM27" s="558">
        <v>44.0</v>
      </c>
      <c r="AN27" s="558">
        <v>29.0</v>
      </c>
      <c r="AO27" s="562">
        <f t="shared" si="21"/>
        <v>73</v>
      </c>
      <c r="AP27" s="569" t="str">
        <f t="shared" si="22"/>
        <v>8</v>
      </c>
      <c r="AQ27" s="570">
        <f t="shared" si="23"/>
        <v>24</v>
      </c>
      <c r="AR27" s="558">
        <v>44.0</v>
      </c>
      <c r="AS27" s="558">
        <v>37.0</v>
      </c>
      <c r="AT27" s="562">
        <f t="shared" si="24"/>
        <v>81</v>
      </c>
      <c r="AU27" s="560" t="str">
        <f t="shared" si="25"/>
        <v>9</v>
      </c>
      <c r="AV27" s="570">
        <f t="shared" si="26"/>
        <v>9</v>
      </c>
      <c r="AW27" s="550">
        <f t="shared" si="27"/>
        <v>666</v>
      </c>
      <c r="AX27" s="571">
        <f t="shared" si="28"/>
        <v>74</v>
      </c>
      <c r="AY27" s="547">
        <f t="shared" si="29"/>
        <v>145</v>
      </c>
      <c r="AZ27" s="572">
        <f t="shared" si="30"/>
        <v>7.631578947</v>
      </c>
      <c r="BA27" s="547" t="str">
        <f t="shared" si="35"/>
        <v>PASS</v>
      </c>
      <c r="BB27" s="547" t="str">
        <f t="shared" si="32"/>
        <v>FCD</v>
      </c>
      <c r="BC27" s="573" t="str">
        <f t="shared" si="33"/>
        <v>FCD</v>
      </c>
    </row>
    <row r="28" ht="15.75" customHeight="1">
      <c r="A28" s="326">
        <v>24.0</v>
      </c>
      <c r="B28" s="556" t="s">
        <v>43</v>
      </c>
      <c r="C28" s="557" t="s">
        <v>44</v>
      </c>
      <c r="D28" s="558">
        <v>43.0</v>
      </c>
      <c r="E28" s="558">
        <v>31.0</v>
      </c>
      <c r="F28" s="559">
        <f t="shared" si="1"/>
        <v>74</v>
      </c>
      <c r="G28" s="560" t="str">
        <f t="shared" si="2"/>
        <v>8</v>
      </c>
      <c r="H28" s="561">
        <f t="shared" si="3"/>
        <v>24</v>
      </c>
      <c r="I28" s="558">
        <v>47.0</v>
      </c>
      <c r="J28" s="558">
        <v>29.0</v>
      </c>
      <c r="K28" s="562">
        <f t="shared" si="4"/>
        <v>76</v>
      </c>
      <c r="L28" s="563" t="str">
        <f t="shared" si="5"/>
        <v>8</v>
      </c>
      <c r="M28" s="564">
        <f t="shared" si="6"/>
        <v>32</v>
      </c>
      <c r="N28" s="577">
        <v>35.0</v>
      </c>
      <c r="O28" s="578">
        <v>21.0</v>
      </c>
      <c r="P28" s="579">
        <f t="shared" si="7"/>
        <v>56</v>
      </c>
      <c r="Q28" s="560" t="str">
        <f t="shared" si="8"/>
        <v>6</v>
      </c>
      <c r="R28" s="561">
        <f t="shared" si="9"/>
        <v>24</v>
      </c>
      <c r="S28" s="558">
        <v>42.0</v>
      </c>
      <c r="T28" s="558">
        <v>29.0</v>
      </c>
      <c r="U28" s="562">
        <f t="shared" si="10"/>
        <v>71</v>
      </c>
      <c r="V28" s="560" t="str">
        <f t="shared" si="34"/>
        <v>8</v>
      </c>
      <c r="W28" s="564">
        <f t="shared" si="11"/>
        <v>8</v>
      </c>
      <c r="X28" s="577">
        <v>41.0</v>
      </c>
      <c r="Y28" s="578">
        <v>20.0</v>
      </c>
      <c r="Z28" s="579">
        <f t="shared" si="12"/>
        <v>61</v>
      </c>
      <c r="AA28" s="560" t="str">
        <f t="shared" si="13"/>
        <v>7</v>
      </c>
      <c r="AB28" s="564">
        <f t="shared" si="14"/>
        <v>14</v>
      </c>
      <c r="AC28" s="565">
        <v>39.0</v>
      </c>
      <c r="AD28" s="566">
        <v>32.0</v>
      </c>
      <c r="AE28" s="566">
        <f t="shared" si="15"/>
        <v>71</v>
      </c>
      <c r="AF28" s="567" t="str">
        <f t="shared" si="16"/>
        <v>8</v>
      </c>
      <c r="AG28" s="568">
        <f t="shared" si="17"/>
        <v>8</v>
      </c>
      <c r="AH28" s="558">
        <v>88.0</v>
      </c>
      <c r="AI28" s="558">
        <v>0.0</v>
      </c>
      <c r="AJ28" s="562">
        <f t="shared" si="18"/>
        <v>88</v>
      </c>
      <c r="AK28" s="335" t="str">
        <f t="shared" si="19"/>
        <v>9</v>
      </c>
      <c r="AL28" s="564" t="str">
        <f t="shared" si="20"/>
        <v>9</v>
      </c>
      <c r="AM28" s="558">
        <v>43.0</v>
      </c>
      <c r="AN28" s="558">
        <v>22.0</v>
      </c>
      <c r="AO28" s="562">
        <f t="shared" si="21"/>
        <v>65</v>
      </c>
      <c r="AP28" s="569" t="str">
        <f t="shared" si="22"/>
        <v>7</v>
      </c>
      <c r="AQ28" s="570">
        <f t="shared" si="23"/>
        <v>21</v>
      </c>
      <c r="AR28" s="558">
        <v>47.0</v>
      </c>
      <c r="AS28" s="558">
        <v>22.0</v>
      </c>
      <c r="AT28" s="596">
        <f t="shared" si="24"/>
        <v>69</v>
      </c>
      <c r="AU28" s="560" t="str">
        <f t="shared" si="25"/>
        <v>7</v>
      </c>
      <c r="AV28" s="570">
        <f t="shared" si="26"/>
        <v>7</v>
      </c>
      <c r="AW28" s="590">
        <f t="shared" si="27"/>
        <v>631</v>
      </c>
      <c r="AX28" s="591">
        <f t="shared" si="28"/>
        <v>70.12</v>
      </c>
      <c r="AY28" s="547">
        <f t="shared" si="29"/>
        <v>138</v>
      </c>
      <c r="AZ28" s="594">
        <f t="shared" si="30"/>
        <v>7.263157895</v>
      </c>
      <c r="BA28" s="547" t="str">
        <f t="shared" si="35"/>
        <v>PASS</v>
      </c>
      <c r="BB28" s="547" t="str">
        <f t="shared" si="32"/>
        <v>FCD</v>
      </c>
      <c r="BC28" s="593" t="str">
        <f t="shared" si="33"/>
        <v>FCD</v>
      </c>
    </row>
    <row r="29" ht="15.75" customHeight="1">
      <c r="A29" s="326">
        <v>25.0</v>
      </c>
      <c r="B29" s="556" t="s">
        <v>45</v>
      </c>
      <c r="C29" s="557" t="s">
        <v>46</v>
      </c>
      <c r="D29" s="558">
        <v>45.0</v>
      </c>
      <c r="E29" s="558">
        <v>25.0</v>
      </c>
      <c r="F29" s="559">
        <f t="shared" si="1"/>
        <v>70</v>
      </c>
      <c r="G29" s="560" t="str">
        <f t="shared" si="2"/>
        <v>8</v>
      </c>
      <c r="H29" s="561">
        <f t="shared" si="3"/>
        <v>24</v>
      </c>
      <c r="I29" s="558">
        <v>48.0</v>
      </c>
      <c r="J29" s="558">
        <v>32.0</v>
      </c>
      <c r="K29" s="562">
        <f t="shared" si="4"/>
        <v>80</v>
      </c>
      <c r="L29" s="563" t="str">
        <f t="shared" si="5"/>
        <v>9</v>
      </c>
      <c r="M29" s="564">
        <f t="shared" si="6"/>
        <v>36</v>
      </c>
      <c r="N29" s="558">
        <v>43.0</v>
      </c>
      <c r="O29" s="558">
        <v>24.0</v>
      </c>
      <c r="P29" s="562">
        <f t="shared" si="7"/>
        <v>67</v>
      </c>
      <c r="Q29" s="560" t="str">
        <f t="shared" si="8"/>
        <v>7</v>
      </c>
      <c r="R29" s="561">
        <f t="shared" si="9"/>
        <v>28</v>
      </c>
      <c r="S29" s="558">
        <v>49.0</v>
      </c>
      <c r="T29" s="558">
        <v>40.0</v>
      </c>
      <c r="U29" s="562">
        <f t="shared" si="10"/>
        <v>89</v>
      </c>
      <c r="V29" s="560" t="str">
        <f t="shared" si="34"/>
        <v>9</v>
      </c>
      <c r="W29" s="564">
        <f t="shared" si="11"/>
        <v>9</v>
      </c>
      <c r="X29" s="558">
        <v>47.0</v>
      </c>
      <c r="Y29" s="558">
        <v>34.0</v>
      </c>
      <c r="Z29" s="562">
        <f t="shared" si="12"/>
        <v>81</v>
      </c>
      <c r="AA29" s="560" t="str">
        <f t="shared" si="13"/>
        <v>9</v>
      </c>
      <c r="AB29" s="564">
        <f t="shared" si="14"/>
        <v>18</v>
      </c>
      <c r="AC29" s="565">
        <v>46.0</v>
      </c>
      <c r="AD29" s="566">
        <v>32.0</v>
      </c>
      <c r="AE29" s="566">
        <f t="shared" si="15"/>
        <v>78</v>
      </c>
      <c r="AF29" s="567" t="str">
        <f t="shared" si="16"/>
        <v>8</v>
      </c>
      <c r="AG29" s="568">
        <f t="shared" si="17"/>
        <v>8</v>
      </c>
      <c r="AH29" s="558">
        <v>98.0</v>
      </c>
      <c r="AI29" s="558">
        <v>0.0</v>
      </c>
      <c r="AJ29" s="562">
        <f t="shared" si="18"/>
        <v>98</v>
      </c>
      <c r="AK29" s="335" t="str">
        <f t="shared" si="19"/>
        <v>10</v>
      </c>
      <c r="AL29" s="564" t="str">
        <f t="shared" si="20"/>
        <v>10</v>
      </c>
      <c r="AM29" s="558">
        <v>47.0</v>
      </c>
      <c r="AN29" s="558">
        <v>36.0</v>
      </c>
      <c r="AO29" s="562">
        <f t="shared" si="21"/>
        <v>83</v>
      </c>
      <c r="AP29" s="569" t="str">
        <f t="shared" si="22"/>
        <v>9</v>
      </c>
      <c r="AQ29" s="570">
        <f t="shared" si="23"/>
        <v>27</v>
      </c>
      <c r="AR29" s="558">
        <v>48.0</v>
      </c>
      <c r="AS29" s="558">
        <v>40.0</v>
      </c>
      <c r="AT29" s="562">
        <f t="shared" si="24"/>
        <v>88</v>
      </c>
      <c r="AU29" s="560" t="str">
        <f t="shared" si="25"/>
        <v>9</v>
      </c>
      <c r="AV29" s="570">
        <f t="shared" si="26"/>
        <v>9</v>
      </c>
      <c r="AW29" s="550">
        <f t="shared" si="27"/>
        <v>734</v>
      </c>
      <c r="AX29" s="571">
        <f t="shared" si="28"/>
        <v>81.56</v>
      </c>
      <c r="AY29" s="547">
        <f t="shared" si="29"/>
        <v>159</v>
      </c>
      <c r="AZ29" s="572">
        <f t="shared" si="30"/>
        <v>8.368421053</v>
      </c>
      <c r="BA29" s="547" t="str">
        <f t="shared" si="35"/>
        <v>PASS</v>
      </c>
      <c r="BB29" s="597" t="str">
        <f t="shared" si="32"/>
        <v>FCD</v>
      </c>
      <c r="BC29" s="597" t="str">
        <f t="shared" si="33"/>
        <v>FCD</v>
      </c>
    </row>
    <row r="30" ht="15.75" customHeight="1">
      <c r="A30" s="326">
        <v>26.0</v>
      </c>
      <c r="B30" s="556" t="s">
        <v>256</v>
      </c>
      <c r="C30" s="557" t="s">
        <v>257</v>
      </c>
      <c r="D30" s="582">
        <v>28.0</v>
      </c>
      <c r="E30" s="582">
        <v>5.0</v>
      </c>
      <c r="F30" s="598">
        <f t="shared" si="1"/>
        <v>33</v>
      </c>
      <c r="G30" s="584" t="str">
        <f t="shared" si="2"/>
        <v>0</v>
      </c>
      <c r="H30" s="599">
        <f t="shared" si="3"/>
        <v>0</v>
      </c>
      <c r="I30" s="582">
        <v>37.0</v>
      </c>
      <c r="J30" s="582">
        <v>4.0</v>
      </c>
      <c r="K30" s="583">
        <f t="shared" si="4"/>
        <v>41</v>
      </c>
      <c r="L30" s="600">
        <v>0.0</v>
      </c>
      <c r="M30" s="585">
        <f t="shared" si="6"/>
        <v>0</v>
      </c>
      <c r="N30" s="582">
        <v>20.0</v>
      </c>
      <c r="O30" s="601">
        <v>3.0</v>
      </c>
      <c r="P30" s="583">
        <f t="shared" si="7"/>
        <v>23</v>
      </c>
      <c r="Q30" s="584" t="str">
        <f t="shared" si="8"/>
        <v>0</v>
      </c>
      <c r="R30" s="599">
        <f t="shared" si="9"/>
        <v>0</v>
      </c>
      <c r="S30" s="582">
        <v>44.0</v>
      </c>
      <c r="T30" s="582">
        <v>0.0</v>
      </c>
      <c r="U30" s="583">
        <f t="shared" si="10"/>
        <v>44</v>
      </c>
      <c r="V30" s="584">
        <v>0.0</v>
      </c>
      <c r="W30" s="585">
        <f t="shared" si="11"/>
        <v>0</v>
      </c>
      <c r="X30" s="558">
        <v>33.0</v>
      </c>
      <c r="Y30" s="558">
        <v>18.0</v>
      </c>
      <c r="Z30" s="562">
        <f t="shared" si="12"/>
        <v>51</v>
      </c>
      <c r="AA30" s="560" t="str">
        <f t="shared" si="13"/>
        <v>6</v>
      </c>
      <c r="AB30" s="564">
        <f t="shared" si="14"/>
        <v>12</v>
      </c>
      <c r="AC30" s="565">
        <v>38.0</v>
      </c>
      <c r="AD30" s="566">
        <v>27.0</v>
      </c>
      <c r="AE30" s="566">
        <f t="shared" si="15"/>
        <v>65</v>
      </c>
      <c r="AF30" s="567" t="str">
        <f t="shared" si="16"/>
        <v>7</v>
      </c>
      <c r="AG30" s="568">
        <f t="shared" si="17"/>
        <v>7</v>
      </c>
      <c r="AH30" s="558">
        <v>88.0</v>
      </c>
      <c r="AI30" s="558">
        <v>0.0</v>
      </c>
      <c r="AJ30" s="562">
        <f t="shared" si="18"/>
        <v>88</v>
      </c>
      <c r="AK30" s="335" t="str">
        <f t="shared" si="19"/>
        <v>9</v>
      </c>
      <c r="AL30" s="564" t="str">
        <f t="shared" si="20"/>
        <v>9</v>
      </c>
      <c r="AM30" s="582">
        <v>34.0</v>
      </c>
      <c r="AN30" s="601">
        <v>5.0</v>
      </c>
      <c r="AO30" s="583">
        <f t="shared" si="21"/>
        <v>39</v>
      </c>
      <c r="AP30" s="602">
        <v>0.0</v>
      </c>
      <c r="AQ30" s="603">
        <f t="shared" si="23"/>
        <v>0</v>
      </c>
      <c r="AR30" s="558">
        <v>32.0</v>
      </c>
      <c r="AS30" s="558">
        <v>23.0</v>
      </c>
      <c r="AT30" s="562">
        <f t="shared" si="24"/>
        <v>55</v>
      </c>
      <c r="AU30" s="560" t="str">
        <f t="shared" si="25"/>
        <v>6</v>
      </c>
      <c r="AV30" s="570">
        <f t="shared" si="26"/>
        <v>6</v>
      </c>
      <c r="AW30" s="590">
        <f t="shared" si="27"/>
        <v>439</v>
      </c>
      <c r="AX30" s="591">
        <f t="shared" si="28"/>
        <v>48.78</v>
      </c>
      <c r="AY30" s="547">
        <f t="shared" si="29"/>
        <v>25</v>
      </c>
      <c r="AZ30" s="592">
        <f t="shared" si="30"/>
        <v>1.315789474</v>
      </c>
      <c r="BA30" s="547" t="str">
        <f t="shared" si="35"/>
        <v>FAIL</v>
      </c>
      <c r="BB30" s="597" t="str">
        <f t="shared" si="32"/>
        <v>SC</v>
      </c>
      <c r="BC30" s="593" t="str">
        <f t="shared" si="33"/>
        <v>FAIL</v>
      </c>
    </row>
    <row r="31" ht="15.75" customHeight="1">
      <c r="A31" s="326">
        <v>27.0</v>
      </c>
      <c r="B31" s="556" t="s">
        <v>258</v>
      </c>
      <c r="C31" s="557" t="s">
        <v>259</v>
      </c>
      <c r="D31" s="558">
        <v>39.0</v>
      </c>
      <c r="E31" s="558">
        <v>23.0</v>
      </c>
      <c r="F31" s="559">
        <f t="shared" si="1"/>
        <v>62</v>
      </c>
      <c r="G31" s="560" t="str">
        <f t="shared" si="2"/>
        <v>7</v>
      </c>
      <c r="H31" s="561">
        <f t="shared" si="3"/>
        <v>21</v>
      </c>
      <c r="I31" s="558">
        <v>32.0</v>
      </c>
      <c r="J31" s="558">
        <v>21.0</v>
      </c>
      <c r="K31" s="562">
        <f t="shared" si="4"/>
        <v>53</v>
      </c>
      <c r="L31" s="563" t="str">
        <f t="shared" ref="L31:L69" si="36">if(K31&gt;=90,"10",if(K31&gt;=80,"9",if(K31&gt;=70,"8",if(K31&gt;=60,"7",if(K31&gt;=45,"6",if(K31&gt;=40,"4",if(K31&lt;40,"0")))))))</f>
        <v>6</v>
      </c>
      <c r="M31" s="564">
        <f t="shared" si="6"/>
        <v>24</v>
      </c>
      <c r="N31" s="582">
        <v>22.0</v>
      </c>
      <c r="O31" s="582">
        <v>0.0</v>
      </c>
      <c r="P31" s="583">
        <f t="shared" si="7"/>
        <v>22</v>
      </c>
      <c r="Q31" s="584" t="str">
        <f t="shared" si="8"/>
        <v>0</v>
      </c>
      <c r="R31" s="599">
        <f t="shared" si="9"/>
        <v>0</v>
      </c>
      <c r="S31" s="582">
        <v>40.0</v>
      </c>
      <c r="T31" s="582">
        <v>0.0</v>
      </c>
      <c r="U31" s="583">
        <f t="shared" si="10"/>
        <v>40</v>
      </c>
      <c r="V31" s="584">
        <v>0.0</v>
      </c>
      <c r="W31" s="585">
        <f t="shared" si="11"/>
        <v>0</v>
      </c>
      <c r="X31" s="558">
        <v>22.0</v>
      </c>
      <c r="Y31" s="558">
        <v>21.0</v>
      </c>
      <c r="Z31" s="562">
        <f t="shared" si="12"/>
        <v>43</v>
      </c>
      <c r="AA31" s="560" t="str">
        <f t="shared" si="13"/>
        <v>4</v>
      </c>
      <c r="AB31" s="564">
        <f t="shared" si="14"/>
        <v>8</v>
      </c>
      <c r="AC31" s="565">
        <v>32.0</v>
      </c>
      <c r="AD31" s="566">
        <v>36.0</v>
      </c>
      <c r="AE31" s="566">
        <f t="shared" si="15"/>
        <v>68</v>
      </c>
      <c r="AF31" s="567" t="str">
        <f t="shared" si="16"/>
        <v>7</v>
      </c>
      <c r="AG31" s="568">
        <f t="shared" si="17"/>
        <v>7</v>
      </c>
      <c r="AH31" s="558">
        <v>88.0</v>
      </c>
      <c r="AI31" s="558">
        <v>0.0</v>
      </c>
      <c r="AJ31" s="562">
        <f t="shared" si="18"/>
        <v>88</v>
      </c>
      <c r="AK31" s="335" t="str">
        <f t="shared" si="19"/>
        <v>9</v>
      </c>
      <c r="AL31" s="564" t="str">
        <f t="shared" si="20"/>
        <v>9</v>
      </c>
      <c r="AM31" s="558">
        <v>33.0</v>
      </c>
      <c r="AN31" s="558">
        <v>35.0</v>
      </c>
      <c r="AO31" s="562">
        <f t="shared" si="21"/>
        <v>68</v>
      </c>
      <c r="AP31" s="569" t="str">
        <f t="shared" ref="AP31:AP69" si="37">if(AO31&gt;=90,"10",if(AO31&gt;=80,"9",if(AO31&gt;=70,"8",if(AO31&gt;=60,"7",if(AO31&gt;=45,"6",if(AO31&gt;=40,"4",if(AO31&lt;40,"0")))))))</f>
        <v>7</v>
      </c>
      <c r="AQ31" s="570">
        <f t="shared" si="23"/>
        <v>21</v>
      </c>
      <c r="AR31" s="582">
        <v>25.0</v>
      </c>
      <c r="AS31" s="601">
        <v>0.0</v>
      </c>
      <c r="AT31" s="583">
        <f t="shared" si="24"/>
        <v>25</v>
      </c>
      <c r="AU31" s="584" t="str">
        <f t="shared" si="25"/>
        <v>0</v>
      </c>
      <c r="AV31" s="603">
        <f t="shared" si="26"/>
        <v>0</v>
      </c>
      <c r="AW31" s="590">
        <f t="shared" si="27"/>
        <v>469</v>
      </c>
      <c r="AX31" s="591">
        <f t="shared" si="28"/>
        <v>52.12</v>
      </c>
      <c r="AY31" s="547">
        <f t="shared" si="29"/>
        <v>81</v>
      </c>
      <c r="AZ31" s="592">
        <f t="shared" si="30"/>
        <v>4.263157895</v>
      </c>
      <c r="BA31" s="547" t="str">
        <f t="shared" si="35"/>
        <v>FAIL</v>
      </c>
      <c r="BB31" s="597" t="str">
        <f t="shared" si="32"/>
        <v>SC</v>
      </c>
      <c r="BC31" s="593" t="str">
        <f t="shared" si="33"/>
        <v>FAIL</v>
      </c>
    </row>
    <row r="32" ht="15.75" customHeight="1">
      <c r="A32" s="326">
        <v>28.0</v>
      </c>
      <c r="B32" s="556" t="s">
        <v>260</v>
      </c>
      <c r="C32" s="557" t="s">
        <v>261</v>
      </c>
      <c r="D32" s="558">
        <v>47.0</v>
      </c>
      <c r="E32" s="558">
        <v>38.0</v>
      </c>
      <c r="F32" s="559">
        <f t="shared" si="1"/>
        <v>85</v>
      </c>
      <c r="G32" s="560" t="str">
        <f t="shared" si="2"/>
        <v>9</v>
      </c>
      <c r="H32" s="561">
        <f t="shared" si="3"/>
        <v>27</v>
      </c>
      <c r="I32" s="558">
        <v>45.0</v>
      </c>
      <c r="J32" s="558">
        <v>31.0</v>
      </c>
      <c r="K32" s="562">
        <f t="shared" si="4"/>
        <v>76</v>
      </c>
      <c r="L32" s="563" t="str">
        <f t="shared" si="36"/>
        <v>8</v>
      </c>
      <c r="M32" s="564">
        <f t="shared" si="6"/>
        <v>32</v>
      </c>
      <c r="N32" s="558">
        <v>42.0</v>
      </c>
      <c r="O32" s="558">
        <v>38.0</v>
      </c>
      <c r="P32" s="562">
        <f t="shared" si="7"/>
        <v>80</v>
      </c>
      <c r="Q32" s="560" t="str">
        <f t="shared" si="8"/>
        <v>9</v>
      </c>
      <c r="R32" s="561">
        <f t="shared" si="9"/>
        <v>36</v>
      </c>
      <c r="S32" s="558">
        <v>50.0</v>
      </c>
      <c r="T32" s="558">
        <v>40.0</v>
      </c>
      <c r="U32" s="562">
        <f t="shared" si="10"/>
        <v>90</v>
      </c>
      <c r="V32" s="560" t="str">
        <f t="shared" ref="V32:V56" si="38">if(U32&gt;=90,"10",if(U32&gt;=80,"9",if(U32&gt;=70,"8",if(U32&gt;=60,"7",if(U32&gt;=45,"6",if(U32&gt;=40,"4",if(U32&lt;40,"0")))))))</f>
        <v>10</v>
      </c>
      <c r="W32" s="564">
        <f t="shared" si="11"/>
        <v>10</v>
      </c>
      <c r="X32" s="558">
        <v>49.0</v>
      </c>
      <c r="Y32" s="558">
        <v>38.0</v>
      </c>
      <c r="Z32" s="562">
        <f t="shared" si="12"/>
        <v>87</v>
      </c>
      <c r="AA32" s="560" t="str">
        <f t="shared" si="13"/>
        <v>9</v>
      </c>
      <c r="AB32" s="564">
        <f t="shared" si="14"/>
        <v>18</v>
      </c>
      <c r="AC32" s="565">
        <v>43.0</v>
      </c>
      <c r="AD32" s="566">
        <v>38.0</v>
      </c>
      <c r="AE32" s="566">
        <f t="shared" si="15"/>
        <v>81</v>
      </c>
      <c r="AF32" s="567" t="str">
        <f t="shared" si="16"/>
        <v>9</v>
      </c>
      <c r="AG32" s="568">
        <f t="shared" si="17"/>
        <v>9</v>
      </c>
      <c r="AH32" s="558">
        <v>90.0</v>
      </c>
      <c r="AI32" s="558">
        <v>0.0</v>
      </c>
      <c r="AJ32" s="559">
        <f t="shared" si="18"/>
        <v>90</v>
      </c>
      <c r="AK32" s="335" t="str">
        <f t="shared" si="19"/>
        <v>10</v>
      </c>
      <c r="AL32" s="564" t="str">
        <f t="shared" si="20"/>
        <v>10</v>
      </c>
      <c r="AM32" s="558">
        <v>47.0</v>
      </c>
      <c r="AN32" s="558">
        <v>35.0</v>
      </c>
      <c r="AO32" s="562">
        <f t="shared" si="21"/>
        <v>82</v>
      </c>
      <c r="AP32" s="569" t="str">
        <f t="shared" si="37"/>
        <v>9</v>
      </c>
      <c r="AQ32" s="570">
        <f t="shared" si="23"/>
        <v>27</v>
      </c>
      <c r="AR32" s="558">
        <v>46.0</v>
      </c>
      <c r="AS32" s="558">
        <v>38.0</v>
      </c>
      <c r="AT32" s="562">
        <f t="shared" si="24"/>
        <v>84</v>
      </c>
      <c r="AU32" s="560" t="str">
        <f t="shared" si="25"/>
        <v>9</v>
      </c>
      <c r="AV32" s="570">
        <f t="shared" si="26"/>
        <v>9</v>
      </c>
      <c r="AW32" s="550">
        <f t="shared" si="27"/>
        <v>755</v>
      </c>
      <c r="AX32" s="571">
        <f t="shared" si="28"/>
        <v>83.89</v>
      </c>
      <c r="AY32" s="547">
        <f t="shared" si="29"/>
        <v>168</v>
      </c>
      <c r="AZ32" s="572">
        <f t="shared" si="30"/>
        <v>8.842105263</v>
      </c>
      <c r="BA32" s="547" t="str">
        <f t="shared" si="35"/>
        <v>PASS</v>
      </c>
      <c r="BB32" s="547" t="str">
        <f t="shared" si="32"/>
        <v>FCD</v>
      </c>
      <c r="BC32" s="573" t="str">
        <f t="shared" si="33"/>
        <v>FCD</v>
      </c>
    </row>
    <row r="33" ht="15.75" customHeight="1">
      <c r="A33" s="326">
        <v>29.0</v>
      </c>
      <c r="B33" s="556" t="s">
        <v>47</v>
      </c>
      <c r="C33" s="557" t="s">
        <v>48</v>
      </c>
      <c r="D33" s="558">
        <v>42.0</v>
      </c>
      <c r="E33" s="558">
        <v>33.0</v>
      </c>
      <c r="F33" s="559">
        <f t="shared" si="1"/>
        <v>75</v>
      </c>
      <c r="G33" s="560" t="str">
        <f t="shared" si="2"/>
        <v>8</v>
      </c>
      <c r="H33" s="561">
        <f t="shared" si="3"/>
        <v>24</v>
      </c>
      <c r="I33" s="558">
        <v>47.0</v>
      </c>
      <c r="J33" s="558">
        <v>31.0</v>
      </c>
      <c r="K33" s="562">
        <f t="shared" si="4"/>
        <v>78</v>
      </c>
      <c r="L33" s="563" t="str">
        <f t="shared" si="36"/>
        <v>8</v>
      </c>
      <c r="M33" s="564">
        <f t="shared" si="6"/>
        <v>32</v>
      </c>
      <c r="N33" s="558">
        <v>43.0</v>
      </c>
      <c r="O33" s="558">
        <v>21.0</v>
      </c>
      <c r="P33" s="562">
        <f t="shared" si="7"/>
        <v>64</v>
      </c>
      <c r="Q33" s="560" t="str">
        <f t="shared" si="8"/>
        <v>7</v>
      </c>
      <c r="R33" s="561">
        <f t="shared" si="9"/>
        <v>28</v>
      </c>
      <c r="S33" s="558">
        <v>48.0</v>
      </c>
      <c r="T33" s="558">
        <v>22.0</v>
      </c>
      <c r="U33" s="562">
        <f t="shared" si="10"/>
        <v>70</v>
      </c>
      <c r="V33" s="560" t="str">
        <f t="shared" si="38"/>
        <v>8</v>
      </c>
      <c r="W33" s="564">
        <f t="shared" si="11"/>
        <v>8</v>
      </c>
      <c r="X33" s="558">
        <v>42.0</v>
      </c>
      <c r="Y33" s="558">
        <v>39.0</v>
      </c>
      <c r="Z33" s="562">
        <f t="shared" si="12"/>
        <v>81</v>
      </c>
      <c r="AA33" s="560" t="str">
        <f t="shared" si="13"/>
        <v>9</v>
      </c>
      <c r="AB33" s="564">
        <f t="shared" si="14"/>
        <v>18</v>
      </c>
      <c r="AC33" s="565">
        <v>39.0</v>
      </c>
      <c r="AD33" s="566">
        <v>39.0</v>
      </c>
      <c r="AE33" s="566">
        <f t="shared" si="15"/>
        <v>78</v>
      </c>
      <c r="AF33" s="567" t="str">
        <f t="shared" si="16"/>
        <v>8</v>
      </c>
      <c r="AG33" s="568">
        <f t="shared" si="17"/>
        <v>8</v>
      </c>
      <c r="AH33" s="558">
        <v>88.0</v>
      </c>
      <c r="AI33" s="558">
        <v>0.0</v>
      </c>
      <c r="AJ33" s="559">
        <f t="shared" si="18"/>
        <v>88</v>
      </c>
      <c r="AK33" s="335" t="str">
        <f t="shared" si="19"/>
        <v>9</v>
      </c>
      <c r="AL33" s="564" t="str">
        <f t="shared" si="20"/>
        <v>9</v>
      </c>
      <c r="AM33" s="558">
        <v>47.0</v>
      </c>
      <c r="AN33" s="558">
        <v>34.0</v>
      </c>
      <c r="AO33" s="562">
        <f t="shared" si="21"/>
        <v>81</v>
      </c>
      <c r="AP33" s="569" t="str">
        <f t="shared" si="37"/>
        <v>9</v>
      </c>
      <c r="AQ33" s="570">
        <f t="shared" si="23"/>
        <v>27</v>
      </c>
      <c r="AR33" s="558">
        <v>46.0</v>
      </c>
      <c r="AS33" s="558">
        <v>33.0</v>
      </c>
      <c r="AT33" s="562">
        <f t="shared" si="24"/>
        <v>79</v>
      </c>
      <c r="AU33" s="560" t="str">
        <f t="shared" si="25"/>
        <v>8</v>
      </c>
      <c r="AV33" s="570">
        <f t="shared" si="26"/>
        <v>8</v>
      </c>
      <c r="AW33" s="550">
        <f t="shared" si="27"/>
        <v>694</v>
      </c>
      <c r="AX33" s="571">
        <f t="shared" si="28"/>
        <v>77.12</v>
      </c>
      <c r="AY33" s="547">
        <f t="shared" si="29"/>
        <v>153</v>
      </c>
      <c r="AZ33" s="572">
        <f t="shared" si="30"/>
        <v>8.052631579</v>
      </c>
      <c r="BA33" s="547" t="str">
        <f t="shared" si="35"/>
        <v>PASS</v>
      </c>
      <c r="BB33" s="547" t="str">
        <f t="shared" si="32"/>
        <v>FCD</v>
      </c>
      <c r="BC33" s="573" t="str">
        <f t="shared" si="33"/>
        <v>FCD</v>
      </c>
    </row>
    <row r="34" ht="15.75" customHeight="1">
      <c r="A34" s="326">
        <v>30.0</v>
      </c>
      <c r="B34" s="556" t="s">
        <v>49</v>
      </c>
      <c r="C34" s="557" t="s">
        <v>50</v>
      </c>
      <c r="D34" s="558">
        <v>46.0</v>
      </c>
      <c r="E34" s="558">
        <v>37.0</v>
      </c>
      <c r="F34" s="559">
        <f t="shared" si="1"/>
        <v>83</v>
      </c>
      <c r="G34" s="560" t="str">
        <f t="shared" si="2"/>
        <v>9</v>
      </c>
      <c r="H34" s="561">
        <f t="shared" si="3"/>
        <v>27</v>
      </c>
      <c r="I34" s="558">
        <v>49.0</v>
      </c>
      <c r="J34" s="558">
        <v>28.0</v>
      </c>
      <c r="K34" s="562">
        <f t="shared" si="4"/>
        <v>77</v>
      </c>
      <c r="L34" s="563" t="str">
        <f t="shared" si="36"/>
        <v>8</v>
      </c>
      <c r="M34" s="564">
        <f t="shared" si="6"/>
        <v>32</v>
      </c>
      <c r="N34" s="558">
        <v>47.0</v>
      </c>
      <c r="O34" s="558">
        <v>28.0</v>
      </c>
      <c r="P34" s="562">
        <f t="shared" si="7"/>
        <v>75</v>
      </c>
      <c r="Q34" s="560" t="str">
        <f t="shared" si="8"/>
        <v>8</v>
      </c>
      <c r="R34" s="561">
        <f t="shared" si="9"/>
        <v>32</v>
      </c>
      <c r="S34" s="558">
        <v>50.0</v>
      </c>
      <c r="T34" s="558">
        <v>48.0</v>
      </c>
      <c r="U34" s="562">
        <f t="shared" si="10"/>
        <v>98</v>
      </c>
      <c r="V34" s="560" t="str">
        <f t="shared" si="38"/>
        <v>10</v>
      </c>
      <c r="W34" s="564">
        <f t="shared" si="11"/>
        <v>10</v>
      </c>
      <c r="X34" s="558">
        <v>47.0</v>
      </c>
      <c r="Y34" s="558">
        <v>35.0</v>
      </c>
      <c r="Z34" s="562">
        <f t="shared" si="12"/>
        <v>82</v>
      </c>
      <c r="AA34" s="560" t="str">
        <f t="shared" si="13"/>
        <v>9</v>
      </c>
      <c r="AB34" s="564">
        <f t="shared" si="14"/>
        <v>18</v>
      </c>
      <c r="AC34" s="565">
        <v>41.0</v>
      </c>
      <c r="AD34" s="566">
        <v>41.0</v>
      </c>
      <c r="AE34" s="566">
        <f t="shared" si="15"/>
        <v>82</v>
      </c>
      <c r="AF34" s="567" t="str">
        <f t="shared" si="16"/>
        <v>9</v>
      </c>
      <c r="AG34" s="568">
        <f t="shared" si="17"/>
        <v>9</v>
      </c>
      <c r="AH34" s="558">
        <v>90.0</v>
      </c>
      <c r="AI34" s="558">
        <v>0.0</v>
      </c>
      <c r="AJ34" s="559">
        <f t="shared" si="18"/>
        <v>90</v>
      </c>
      <c r="AK34" s="335" t="str">
        <f t="shared" si="19"/>
        <v>10</v>
      </c>
      <c r="AL34" s="564" t="str">
        <f t="shared" si="20"/>
        <v>10</v>
      </c>
      <c r="AM34" s="558">
        <v>50.0</v>
      </c>
      <c r="AN34" s="558">
        <v>38.0</v>
      </c>
      <c r="AO34" s="562">
        <f t="shared" si="21"/>
        <v>88</v>
      </c>
      <c r="AP34" s="569" t="str">
        <f t="shared" si="37"/>
        <v>9</v>
      </c>
      <c r="AQ34" s="570">
        <f t="shared" si="23"/>
        <v>27</v>
      </c>
      <c r="AR34" s="558">
        <v>49.0</v>
      </c>
      <c r="AS34" s="558">
        <v>41.0</v>
      </c>
      <c r="AT34" s="562">
        <f t="shared" si="24"/>
        <v>90</v>
      </c>
      <c r="AU34" s="560" t="str">
        <f t="shared" si="25"/>
        <v>10</v>
      </c>
      <c r="AV34" s="570">
        <f t="shared" si="26"/>
        <v>10</v>
      </c>
      <c r="AW34" s="550">
        <f t="shared" si="27"/>
        <v>765</v>
      </c>
      <c r="AX34" s="571">
        <f t="shared" si="28"/>
        <v>85</v>
      </c>
      <c r="AY34" s="547">
        <f t="shared" si="29"/>
        <v>165</v>
      </c>
      <c r="AZ34" s="572">
        <f t="shared" si="30"/>
        <v>8.684210526</v>
      </c>
      <c r="BA34" s="547" t="str">
        <f t="shared" si="35"/>
        <v>PASS</v>
      </c>
      <c r="BB34" s="547" t="str">
        <f t="shared" si="32"/>
        <v>FCD</v>
      </c>
      <c r="BC34" s="573" t="str">
        <f t="shared" si="33"/>
        <v>FCD</v>
      </c>
    </row>
    <row r="35" ht="15.75" customHeight="1">
      <c r="A35" s="326">
        <v>31.0</v>
      </c>
      <c r="B35" s="556" t="s">
        <v>51</v>
      </c>
      <c r="C35" s="557" t="s">
        <v>52</v>
      </c>
      <c r="D35" s="558">
        <v>44.0</v>
      </c>
      <c r="E35" s="558">
        <v>28.0</v>
      </c>
      <c r="F35" s="559">
        <f t="shared" si="1"/>
        <v>72</v>
      </c>
      <c r="G35" s="560" t="str">
        <f t="shared" si="2"/>
        <v>8</v>
      </c>
      <c r="H35" s="561">
        <f t="shared" si="3"/>
        <v>24</v>
      </c>
      <c r="I35" s="558">
        <v>50.0</v>
      </c>
      <c r="J35" s="558">
        <v>26.0</v>
      </c>
      <c r="K35" s="562">
        <f t="shared" si="4"/>
        <v>76</v>
      </c>
      <c r="L35" s="563" t="str">
        <f t="shared" si="36"/>
        <v>8</v>
      </c>
      <c r="M35" s="564">
        <f t="shared" si="6"/>
        <v>32</v>
      </c>
      <c r="N35" s="558">
        <v>45.0</v>
      </c>
      <c r="O35" s="558">
        <v>26.0</v>
      </c>
      <c r="P35" s="562">
        <f t="shared" si="7"/>
        <v>71</v>
      </c>
      <c r="Q35" s="560" t="str">
        <f t="shared" si="8"/>
        <v>8</v>
      </c>
      <c r="R35" s="561">
        <f t="shared" si="9"/>
        <v>32</v>
      </c>
      <c r="S35" s="558">
        <v>49.0</v>
      </c>
      <c r="T35" s="558">
        <v>48.0</v>
      </c>
      <c r="U35" s="562">
        <f t="shared" si="10"/>
        <v>97</v>
      </c>
      <c r="V35" s="560" t="str">
        <f t="shared" si="38"/>
        <v>10</v>
      </c>
      <c r="W35" s="564">
        <f t="shared" si="11"/>
        <v>10</v>
      </c>
      <c r="X35" s="558">
        <v>48.0</v>
      </c>
      <c r="Y35" s="558">
        <v>36.0</v>
      </c>
      <c r="Z35" s="562">
        <f t="shared" si="12"/>
        <v>84</v>
      </c>
      <c r="AA35" s="560" t="str">
        <f t="shared" si="13"/>
        <v>9</v>
      </c>
      <c r="AB35" s="564">
        <f t="shared" si="14"/>
        <v>18</v>
      </c>
      <c r="AC35" s="565">
        <v>40.0</v>
      </c>
      <c r="AD35" s="566">
        <v>40.0</v>
      </c>
      <c r="AE35" s="566">
        <f t="shared" si="15"/>
        <v>80</v>
      </c>
      <c r="AF35" s="567" t="str">
        <f t="shared" si="16"/>
        <v>9</v>
      </c>
      <c r="AG35" s="568">
        <f t="shared" si="17"/>
        <v>9</v>
      </c>
      <c r="AH35" s="558">
        <v>88.0</v>
      </c>
      <c r="AI35" s="558">
        <v>0.0</v>
      </c>
      <c r="AJ35" s="559">
        <f t="shared" si="18"/>
        <v>88</v>
      </c>
      <c r="AK35" s="335" t="str">
        <f t="shared" si="19"/>
        <v>9</v>
      </c>
      <c r="AL35" s="564" t="str">
        <f t="shared" si="20"/>
        <v>9</v>
      </c>
      <c r="AM35" s="558">
        <v>45.0</v>
      </c>
      <c r="AN35" s="558">
        <v>34.0</v>
      </c>
      <c r="AO35" s="562">
        <f t="shared" si="21"/>
        <v>79</v>
      </c>
      <c r="AP35" s="569" t="str">
        <f t="shared" si="37"/>
        <v>8</v>
      </c>
      <c r="AQ35" s="570">
        <f t="shared" si="23"/>
        <v>24</v>
      </c>
      <c r="AR35" s="558">
        <v>46.0</v>
      </c>
      <c r="AS35" s="558">
        <v>42.0</v>
      </c>
      <c r="AT35" s="562">
        <f t="shared" si="24"/>
        <v>88</v>
      </c>
      <c r="AU35" s="560" t="str">
        <f t="shared" si="25"/>
        <v>9</v>
      </c>
      <c r="AV35" s="570">
        <f t="shared" si="26"/>
        <v>9</v>
      </c>
      <c r="AW35" s="550">
        <f t="shared" si="27"/>
        <v>735</v>
      </c>
      <c r="AX35" s="571">
        <f t="shared" si="28"/>
        <v>81.67</v>
      </c>
      <c r="AY35" s="547">
        <f t="shared" si="29"/>
        <v>158</v>
      </c>
      <c r="AZ35" s="572">
        <f t="shared" si="30"/>
        <v>8.315789474</v>
      </c>
      <c r="BA35" s="547" t="str">
        <f t="shared" si="35"/>
        <v>PASS</v>
      </c>
      <c r="BB35" s="547" t="str">
        <f t="shared" si="32"/>
        <v>FCD</v>
      </c>
      <c r="BC35" s="573" t="str">
        <f t="shared" si="33"/>
        <v>FCD</v>
      </c>
    </row>
    <row r="36" ht="15.75" customHeight="1">
      <c r="A36" s="326">
        <v>32.0</v>
      </c>
      <c r="B36" s="556" t="s">
        <v>262</v>
      </c>
      <c r="C36" s="557" t="s">
        <v>263</v>
      </c>
      <c r="D36" s="574">
        <v>34.0</v>
      </c>
      <c r="E36" s="574">
        <v>34.0</v>
      </c>
      <c r="F36" s="575">
        <f t="shared" si="1"/>
        <v>68</v>
      </c>
      <c r="G36" s="560" t="str">
        <f t="shared" si="2"/>
        <v>7</v>
      </c>
      <c r="H36" s="561">
        <f t="shared" si="3"/>
        <v>21</v>
      </c>
      <c r="I36" s="574">
        <v>49.0</v>
      </c>
      <c r="J36" s="574">
        <v>19.0</v>
      </c>
      <c r="K36" s="576">
        <f t="shared" si="4"/>
        <v>68</v>
      </c>
      <c r="L36" s="563" t="str">
        <f t="shared" si="36"/>
        <v>7</v>
      </c>
      <c r="M36" s="604">
        <f t="shared" si="6"/>
        <v>28</v>
      </c>
      <c r="N36" s="582">
        <v>20.0</v>
      </c>
      <c r="O36" s="601">
        <v>5.0</v>
      </c>
      <c r="P36" s="583">
        <f t="shared" si="7"/>
        <v>25</v>
      </c>
      <c r="Q36" s="584">
        <v>0.0</v>
      </c>
      <c r="R36" s="599">
        <f t="shared" si="9"/>
        <v>0</v>
      </c>
      <c r="S36" s="582">
        <v>33.0</v>
      </c>
      <c r="T36" s="582">
        <v>0.0</v>
      </c>
      <c r="U36" s="583">
        <f t="shared" si="10"/>
        <v>33</v>
      </c>
      <c r="V36" s="584" t="str">
        <f t="shared" si="38"/>
        <v>0</v>
      </c>
      <c r="W36" s="585">
        <f t="shared" si="11"/>
        <v>0</v>
      </c>
      <c r="X36" s="558">
        <v>22.0</v>
      </c>
      <c r="Y36" s="558">
        <v>30.0</v>
      </c>
      <c r="Z36" s="562">
        <f t="shared" si="12"/>
        <v>52</v>
      </c>
      <c r="AA36" s="560" t="str">
        <f t="shared" si="13"/>
        <v>6</v>
      </c>
      <c r="AB36" s="564">
        <f t="shared" si="14"/>
        <v>12</v>
      </c>
      <c r="AC36" s="565">
        <v>33.0</v>
      </c>
      <c r="AD36" s="566">
        <v>28.0</v>
      </c>
      <c r="AE36" s="566">
        <f t="shared" si="15"/>
        <v>61</v>
      </c>
      <c r="AF36" s="567" t="str">
        <f t="shared" si="16"/>
        <v>7</v>
      </c>
      <c r="AG36" s="568">
        <f t="shared" si="17"/>
        <v>7</v>
      </c>
      <c r="AH36" s="558">
        <v>90.0</v>
      </c>
      <c r="AI36" s="558">
        <v>0.0</v>
      </c>
      <c r="AJ36" s="559">
        <f t="shared" si="18"/>
        <v>90</v>
      </c>
      <c r="AK36" s="335" t="str">
        <f t="shared" si="19"/>
        <v>10</v>
      </c>
      <c r="AL36" s="564" t="str">
        <f t="shared" si="20"/>
        <v>10</v>
      </c>
      <c r="AM36" s="601">
        <v>27.0</v>
      </c>
      <c r="AN36" s="582">
        <v>6.0</v>
      </c>
      <c r="AO36" s="583">
        <f t="shared" si="21"/>
        <v>33</v>
      </c>
      <c r="AP36" s="602" t="str">
        <f t="shared" si="37"/>
        <v>0</v>
      </c>
      <c r="AQ36" s="603">
        <f t="shared" si="23"/>
        <v>0</v>
      </c>
      <c r="AR36" s="558">
        <v>30.0</v>
      </c>
      <c r="AS36" s="558">
        <v>35.0</v>
      </c>
      <c r="AT36" s="562">
        <f t="shared" si="24"/>
        <v>65</v>
      </c>
      <c r="AU36" s="560" t="str">
        <f t="shared" si="25"/>
        <v>7</v>
      </c>
      <c r="AV36" s="570">
        <f t="shared" si="26"/>
        <v>7</v>
      </c>
      <c r="AW36" s="590">
        <f t="shared" si="27"/>
        <v>495</v>
      </c>
      <c r="AX36" s="591">
        <f t="shared" si="28"/>
        <v>55</v>
      </c>
      <c r="AY36" s="547">
        <f t="shared" si="29"/>
        <v>75</v>
      </c>
      <c r="AZ36" s="592">
        <f t="shared" si="30"/>
        <v>3.947368421</v>
      </c>
      <c r="BA36" s="547" t="str">
        <f t="shared" si="35"/>
        <v>FAIL</v>
      </c>
      <c r="BB36" s="547" t="str">
        <f t="shared" si="32"/>
        <v>SC</v>
      </c>
      <c r="BC36" s="593" t="str">
        <f t="shared" si="33"/>
        <v>FAIL</v>
      </c>
    </row>
    <row r="37" ht="15.75" customHeight="1">
      <c r="A37" s="605">
        <v>33.0</v>
      </c>
      <c r="B37" s="606" t="s">
        <v>53</v>
      </c>
      <c r="C37" s="607" t="s">
        <v>54</v>
      </c>
      <c r="D37" s="574">
        <v>45.0</v>
      </c>
      <c r="E37" s="574">
        <v>24.0</v>
      </c>
      <c r="F37" s="575">
        <f t="shared" si="1"/>
        <v>69</v>
      </c>
      <c r="G37" s="608" t="str">
        <f t="shared" si="2"/>
        <v>7</v>
      </c>
      <c r="H37" s="609">
        <f t="shared" si="3"/>
        <v>21</v>
      </c>
      <c r="I37" s="574">
        <v>50.0</v>
      </c>
      <c r="J37" s="574">
        <v>29.0</v>
      </c>
      <c r="K37" s="576">
        <f t="shared" si="4"/>
        <v>79</v>
      </c>
      <c r="L37" s="563" t="str">
        <f t="shared" si="36"/>
        <v>8</v>
      </c>
      <c r="M37" s="604">
        <f t="shared" si="6"/>
        <v>32</v>
      </c>
      <c r="N37" s="574">
        <v>48.0</v>
      </c>
      <c r="O37" s="574">
        <v>25.0</v>
      </c>
      <c r="P37" s="576">
        <f t="shared" si="7"/>
        <v>73</v>
      </c>
      <c r="Q37" s="608" t="str">
        <f t="shared" ref="Q37:Q69" si="39">if(P37&gt;=90,"10",if(P37&gt;=80,"9",if(P37&gt;=70,"8",if(P37&gt;=60,"7",if(P37&gt;=45,"6",if(P37&gt;=40,"4",if(P37&lt;40,"0")))))))</f>
        <v>8</v>
      </c>
      <c r="R37" s="609">
        <f t="shared" si="9"/>
        <v>32</v>
      </c>
      <c r="S37" s="574">
        <v>50.0</v>
      </c>
      <c r="T37" s="574">
        <v>48.0</v>
      </c>
      <c r="U37" s="576">
        <f t="shared" si="10"/>
        <v>98</v>
      </c>
      <c r="V37" s="608" t="str">
        <f t="shared" si="38"/>
        <v>10</v>
      </c>
      <c r="W37" s="604">
        <f t="shared" si="11"/>
        <v>10</v>
      </c>
      <c r="X37" s="574">
        <v>50.0</v>
      </c>
      <c r="Y37" s="574">
        <v>46.0</v>
      </c>
      <c r="Z37" s="576">
        <f t="shared" si="12"/>
        <v>96</v>
      </c>
      <c r="AA37" s="608" t="str">
        <f t="shared" si="13"/>
        <v>10</v>
      </c>
      <c r="AB37" s="604">
        <f t="shared" si="14"/>
        <v>20</v>
      </c>
      <c r="AC37" s="586">
        <v>45.0</v>
      </c>
      <c r="AD37" s="587">
        <v>34.0</v>
      </c>
      <c r="AE37" s="587">
        <f t="shared" si="15"/>
        <v>79</v>
      </c>
      <c r="AF37" s="588" t="str">
        <f t="shared" si="16"/>
        <v>8</v>
      </c>
      <c r="AG37" s="610">
        <f t="shared" si="17"/>
        <v>8</v>
      </c>
      <c r="AH37" s="574">
        <v>98.0</v>
      </c>
      <c r="AI37" s="574">
        <v>0.0</v>
      </c>
      <c r="AJ37" s="575">
        <f t="shared" si="18"/>
        <v>98</v>
      </c>
      <c r="AK37" s="611" t="str">
        <f t="shared" si="19"/>
        <v>10</v>
      </c>
      <c r="AL37" s="604" t="str">
        <f t="shared" si="20"/>
        <v>10</v>
      </c>
      <c r="AM37" s="574">
        <v>45.0</v>
      </c>
      <c r="AN37" s="574">
        <v>37.0</v>
      </c>
      <c r="AO37" s="576">
        <f t="shared" si="21"/>
        <v>82</v>
      </c>
      <c r="AP37" s="612" t="str">
        <f t="shared" si="37"/>
        <v>9</v>
      </c>
      <c r="AQ37" s="613">
        <f t="shared" si="23"/>
        <v>27</v>
      </c>
      <c r="AR37" s="574">
        <v>46.0</v>
      </c>
      <c r="AS37" s="574">
        <v>43.0</v>
      </c>
      <c r="AT37" s="576">
        <f t="shared" si="24"/>
        <v>89</v>
      </c>
      <c r="AU37" s="608" t="str">
        <f t="shared" si="25"/>
        <v>9</v>
      </c>
      <c r="AV37" s="613">
        <f t="shared" si="26"/>
        <v>9</v>
      </c>
      <c r="AW37" s="614">
        <f t="shared" si="27"/>
        <v>763</v>
      </c>
      <c r="AX37" s="615">
        <f t="shared" si="28"/>
        <v>84.78</v>
      </c>
      <c r="AY37" s="547">
        <f t="shared" si="29"/>
        <v>159</v>
      </c>
      <c r="AZ37" s="616">
        <f t="shared" si="30"/>
        <v>8.368421053</v>
      </c>
      <c r="BA37" s="617" t="str">
        <f t="shared" si="35"/>
        <v>PASS</v>
      </c>
      <c r="BB37" s="617" t="str">
        <f t="shared" si="32"/>
        <v>FCD</v>
      </c>
      <c r="BC37" s="617" t="str">
        <f t="shared" si="33"/>
        <v>FCD</v>
      </c>
    </row>
    <row r="38" ht="15.75" customHeight="1">
      <c r="A38" s="326">
        <v>34.0</v>
      </c>
      <c r="B38" s="556" t="s">
        <v>55</v>
      </c>
      <c r="C38" s="557" t="s">
        <v>56</v>
      </c>
      <c r="D38" s="558">
        <v>41.0</v>
      </c>
      <c r="E38" s="558">
        <v>38.0</v>
      </c>
      <c r="F38" s="559">
        <f t="shared" si="1"/>
        <v>79</v>
      </c>
      <c r="G38" s="560" t="str">
        <f t="shared" si="2"/>
        <v>8</v>
      </c>
      <c r="H38" s="561">
        <f t="shared" si="3"/>
        <v>24</v>
      </c>
      <c r="I38" s="558">
        <v>47.0</v>
      </c>
      <c r="J38" s="558">
        <v>31.0</v>
      </c>
      <c r="K38" s="562">
        <f t="shared" si="4"/>
        <v>78</v>
      </c>
      <c r="L38" s="563" t="str">
        <f t="shared" si="36"/>
        <v>8</v>
      </c>
      <c r="M38" s="564">
        <f t="shared" si="6"/>
        <v>32</v>
      </c>
      <c r="N38" s="558">
        <v>41.0</v>
      </c>
      <c r="O38" s="558">
        <v>22.0</v>
      </c>
      <c r="P38" s="562">
        <f t="shared" si="7"/>
        <v>63</v>
      </c>
      <c r="Q38" s="560" t="str">
        <f t="shared" si="39"/>
        <v>7</v>
      </c>
      <c r="R38" s="561">
        <f t="shared" si="9"/>
        <v>28</v>
      </c>
      <c r="S38" s="558">
        <v>49.0</v>
      </c>
      <c r="T38" s="558">
        <v>47.0</v>
      </c>
      <c r="U38" s="562">
        <f t="shared" si="10"/>
        <v>96</v>
      </c>
      <c r="V38" s="560" t="str">
        <f t="shared" si="38"/>
        <v>10</v>
      </c>
      <c r="W38" s="564">
        <f t="shared" si="11"/>
        <v>10</v>
      </c>
      <c r="X38" s="558">
        <v>35.0</v>
      </c>
      <c r="Y38" s="558">
        <v>37.0</v>
      </c>
      <c r="Z38" s="562">
        <f t="shared" si="12"/>
        <v>72</v>
      </c>
      <c r="AA38" s="560" t="str">
        <f t="shared" si="13"/>
        <v>8</v>
      </c>
      <c r="AB38" s="564">
        <f t="shared" si="14"/>
        <v>16</v>
      </c>
      <c r="AC38" s="565">
        <v>41.0</v>
      </c>
      <c r="AD38" s="566">
        <v>35.0</v>
      </c>
      <c r="AE38" s="566">
        <f t="shared" si="15"/>
        <v>76</v>
      </c>
      <c r="AF38" s="567" t="str">
        <f t="shared" si="16"/>
        <v>8</v>
      </c>
      <c r="AG38" s="568">
        <f t="shared" si="17"/>
        <v>8</v>
      </c>
      <c r="AH38" s="558">
        <v>84.0</v>
      </c>
      <c r="AI38" s="558">
        <v>0.0</v>
      </c>
      <c r="AJ38" s="559">
        <f t="shared" si="18"/>
        <v>84</v>
      </c>
      <c r="AK38" s="335" t="str">
        <f t="shared" si="19"/>
        <v>9</v>
      </c>
      <c r="AL38" s="564" t="str">
        <f t="shared" si="20"/>
        <v>9</v>
      </c>
      <c r="AM38" s="558">
        <v>43.0</v>
      </c>
      <c r="AN38" s="558">
        <v>27.0</v>
      </c>
      <c r="AO38" s="562">
        <f t="shared" si="21"/>
        <v>70</v>
      </c>
      <c r="AP38" s="569" t="str">
        <f t="shared" si="37"/>
        <v>8</v>
      </c>
      <c r="AQ38" s="570">
        <f t="shared" si="23"/>
        <v>24</v>
      </c>
      <c r="AR38" s="558">
        <v>42.0</v>
      </c>
      <c r="AS38" s="558">
        <v>27.0</v>
      </c>
      <c r="AT38" s="562">
        <f t="shared" si="24"/>
        <v>69</v>
      </c>
      <c r="AU38" s="560" t="str">
        <f t="shared" si="25"/>
        <v>7</v>
      </c>
      <c r="AV38" s="570">
        <f t="shared" si="26"/>
        <v>7</v>
      </c>
      <c r="AW38" s="550">
        <f t="shared" si="27"/>
        <v>687</v>
      </c>
      <c r="AX38" s="571">
        <f t="shared" si="28"/>
        <v>76.34</v>
      </c>
      <c r="AY38" s="547">
        <f t="shared" si="29"/>
        <v>149</v>
      </c>
      <c r="AZ38" s="572">
        <f t="shared" si="30"/>
        <v>7.842105263</v>
      </c>
      <c r="BA38" s="547" t="str">
        <f t="shared" si="35"/>
        <v>PASS</v>
      </c>
      <c r="BB38" s="547" t="str">
        <f t="shared" si="32"/>
        <v>FCD</v>
      </c>
      <c r="BC38" s="573" t="str">
        <f t="shared" si="33"/>
        <v>FCD</v>
      </c>
    </row>
    <row r="39" ht="15.75" customHeight="1">
      <c r="A39" s="326">
        <v>35.0</v>
      </c>
      <c r="B39" s="556" t="s">
        <v>57</v>
      </c>
      <c r="C39" s="557" t="s">
        <v>58</v>
      </c>
      <c r="D39" s="558">
        <v>39.0</v>
      </c>
      <c r="E39" s="558">
        <v>35.0</v>
      </c>
      <c r="F39" s="559">
        <f t="shared" si="1"/>
        <v>74</v>
      </c>
      <c r="G39" s="560" t="str">
        <f t="shared" si="2"/>
        <v>8</v>
      </c>
      <c r="H39" s="561">
        <f t="shared" si="3"/>
        <v>24</v>
      </c>
      <c r="I39" s="558">
        <v>45.0</v>
      </c>
      <c r="J39" s="558">
        <v>22.0</v>
      </c>
      <c r="K39" s="562">
        <f t="shared" si="4"/>
        <v>67</v>
      </c>
      <c r="L39" s="563" t="str">
        <f t="shared" si="36"/>
        <v>7</v>
      </c>
      <c r="M39" s="564">
        <f t="shared" si="6"/>
        <v>28</v>
      </c>
      <c r="N39" s="558">
        <v>37.0</v>
      </c>
      <c r="O39" s="558">
        <v>35.0</v>
      </c>
      <c r="P39" s="562">
        <f t="shared" si="7"/>
        <v>72</v>
      </c>
      <c r="Q39" s="560" t="str">
        <f t="shared" si="39"/>
        <v>8</v>
      </c>
      <c r="R39" s="561">
        <f t="shared" si="9"/>
        <v>32</v>
      </c>
      <c r="S39" s="558">
        <v>50.0</v>
      </c>
      <c r="T39" s="558">
        <v>38.0</v>
      </c>
      <c r="U39" s="562">
        <f t="shared" si="10"/>
        <v>88</v>
      </c>
      <c r="V39" s="560" t="str">
        <f t="shared" si="38"/>
        <v>9</v>
      </c>
      <c r="W39" s="564">
        <f t="shared" si="11"/>
        <v>9</v>
      </c>
      <c r="X39" s="558">
        <v>40.0</v>
      </c>
      <c r="Y39" s="558">
        <v>33.0</v>
      </c>
      <c r="Z39" s="562">
        <f t="shared" si="12"/>
        <v>73</v>
      </c>
      <c r="AA39" s="560" t="str">
        <f t="shared" si="13"/>
        <v>8</v>
      </c>
      <c r="AB39" s="564">
        <f t="shared" si="14"/>
        <v>16</v>
      </c>
      <c r="AC39" s="565">
        <v>38.0</v>
      </c>
      <c r="AD39" s="566">
        <v>24.0</v>
      </c>
      <c r="AE39" s="566">
        <f t="shared" si="15"/>
        <v>62</v>
      </c>
      <c r="AF39" s="567" t="str">
        <f t="shared" si="16"/>
        <v>7</v>
      </c>
      <c r="AG39" s="568">
        <f t="shared" si="17"/>
        <v>7</v>
      </c>
      <c r="AH39" s="558">
        <v>84.0</v>
      </c>
      <c r="AI39" s="558">
        <v>0.0</v>
      </c>
      <c r="AJ39" s="559">
        <f t="shared" si="18"/>
        <v>84</v>
      </c>
      <c r="AK39" s="335" t="str">
        <f t="shared" si="19"/>
        <v>9</v>
      </c>
      <c r="AL39" s="564" t="str">
        <f t="shared" si="20"/>
        <v>9</v>
      </c>
      <c r="AM39" s="558">
        <v>47.0</v>
      </c>
      <c r="AN39" s="558">
        <v>31.0</v>
      </c>
      <c r="AO39" s="562">
        <f t="shared" si="21"/>
        <v>78</v>
      </c>
      <c r="AP39" s="569" t="str">
        <f t="shared" si="37"/>
        <v>8</v>
      </c>
      <c r="AQ39" s="570">
        <f t="shared" si="23"/>
        <v>24</v>
      </c>
      <c r="AR39" s="558">
        <v>49.0</v>
      </c>
      <c r="AS39" s="558">
        <v>35.0</v>
      </c>
      <c r="AT39" s="562">
        <f t="shared" si="24"/>
        <v>84</v>
      </c>
      <c r="AU39" s="560" t="str">
        <f t="shared" si="25"/>
        <v>9</v>
      </c>
      <c r="AV39" s="570">
        <f t="shared" si="26"/>
        <v>9</v>
      </c>
      <c r="AW39" s="550">
        <f t="shared" si="27"/>
        <v>682</v>
      </c>
      <c r="AX39" s="571">
        <f t="shared" si="28"/>
        <v>75.78</v>
      </c>
      <c r="AY39" s="547">
        <f t="shared" si="29"/>
        <v>149</v>
      </c>
      <c r="AZ39" s="572">
        <f t="shared" si="30"/>
        <v>7.842105263</v>
      </c>
      <c r="BA39" s="547" t="str">
        <f t="shared" si="35"/>
        <v>PASS</v>
      </c>
      <c r="BB39" s="547" t="str">
        <f t="shared" si="32"/>
        <v>FCD</v>
      </c>
      <c r="BC39" s="573" t="str">
        <f t="shared" si="33"/>
        <v>FCD</v>
      </c>
    </row>
    <row r="40" ht="15.75" customHeight="1">
      <c r="A40" s="326">
        <v>36.0</v>
      </c>
      <c r="B40" s="556" t="s">
        <v>59</v>
      </c>
      <c r="C40" s="557" t="s">
        <v>60</v>
      </c>
      <c r="D40" s="558">
        <v>39.0</v>
      </c>
      <c r="E40" s="558">
        <v>35.0</v>
      </c>
      <c r="F40" s="559">
        <f t="shared" si="1"/>
        <v>74</v>
      </c>
      <c r="G40" s="560" t="str">
        <f t="shared" si="2"/>
        <v>8</v>
      </c>
      <c r="H40" s="561">
        <f t="shared" si="3"/>
        <v>24</v>
      </c>
      <c r="I40" s="558">
        <v>45.0</v>
      </c>
      <c r="J40" s="558">
        <v>22.0</v>
      </c>
      <c r="K40" s="562">
        <f t="shared" si="4"/>
        <v>67</v>
      </c>
      <c r="L40" s="563" t="str">
        <f t="shared" si="36"/>
        <v>7</v>
      </c>
      <c r="M40" s="564">
        <f t="shared" si="6"/>
        <v>28</v>
      </c>
      <c r="N40" s="558">
        <v>37.0</v>
      </c>
      <c r="O40" s="558">
        <v>25.0</v>
      </c>
      <c r="P40" s="562">
        <f t="shared" si="7"/>
        <v>62</v>
      </c>
      <c r="Q40" s="560" t="str">
        <f t="shared" si="39"/>
        <v>7</v>
      </c>
      <c r="R40" s="561">
        <f t="shared" si="9"/>
        <v>28</v>
      </c>
      <c r="S40" s="558">
        <v>50.0</v>
      </c>
      <c r="T40" s="558">
        <v>38.0</v>
      </c>
      <c r="U40" s="562">
        <f t="shared" si="10"/>
        <v>88</v>
      </c>
      <c r="V40" s="560" t="str">
        <f t="shared" si="38"/>
        <v>9</v>
      </c>
      <c r="W40" s="564">
        <f t="shared" si="11"/>
        <v>9</v>
      </c>
      <c r="X40" s="558">
        <v>40.0</v>
      </c>
      <c r="Y40" s="558">
        <v>33.0</v>
      </c>
      <c r="Z40" s="562">
        <f t="shared" si="12"/>
        <v>73</v>
      </c>
      <c r="AA40" s="560" t="str">
        <f t="shared" si="13"/>
        <v>8</v>
      </c>
      <c r="AB40" s="564">
        <f t="shared" si="14"/>
        <v>16</v>
      </c>
      <c r="AC40" s="565">
        <v>38.0</v>
      </c>
      <c r="AD40" s="566">
        <v>34.0</v>
      </c>
      <c r="AE40" s="566">
        <f t="shared" si="15"/>
        <v>72</v>
      </c>
      <c r="AF40" s="567" t="str">
        <f t="shared" si="16"/>
        <v>8</v>
      </c>
      <c r="AG40" s="568">
        <f t="shared" si="17"/>
        <v>8</v>
      </c>
      <c r="AH40" s="558">
        <v>84.0</v>
      </c>
      <c r="AI40" s="558">
        <v>0.0</v>
      </c>
      <c r="AJ40" s="559">
        <f t="shared" si="18"/>
        <v>84</v>
      </c>
      <c r="AK40" s="335" t="str">
        <f t="shared" si="19"/>
        <v>9</v>
      </c>
      <c r="AL40" s="564" t="str">
        <f t="shared" si="20"/>
        <v>9</v>
      </c>
      <c r="AM40" s="558">
        <v>47.0</v>
      </c>
      <c r="AN40" s="558">
        <v>31.0</v>
      </c>
      <c r="AO40" s="562">
        <f t="shared" si="21"/>
        <v>78</v>
      </c>
      <c r="AP40" s="569" t="str">
        <f t="shared" si="37"/>
        <v>8</v>
      </c>
      <c r="AQ40" s="570">
        <f t="shared" si="23"/>
        <v>24</v>
      </c>
      <c r="AR40" s="558">
        <v>49.0</v>
      </c>
      <c r="AS40" s="558">
        <v>35.0</v>
      </c>
      <c r="AT40" s="562">
        <f t="shared" si="24"/>
        <v>84</v>
      </c>
      <c r="AU40" s="560" t="str">
        <f t="shared" si="25"/>
        <v>9</v>
      </c>
      <c r="AV40" s="570">
        <f t="shared" si="26"/>
        <v>9</v>
      </c>
      <c r="AW40" s="550">
        <f t="shared" si="27"/>
        <v>682</v>
      </c>
      <c r="AX40" s="571">
        <f t="shared" si="28"/>
        <v>75.78</v>
      </c>
      <c r="AY40" s="547">
        <f t="shared" si="29"/>
        <v>146</v>
      </c>
      <c r="AZ40" s="572">
        <f t="shared" si="30"/>
        <v>7.684210526</v>
      </c>
      <c r="BA40" s="547" t="str">
        <f t="shared" si="35"/>
        <v>PASS</v>
      </c>
      <c r="BB40" s="547" t="str">
        <f t="shared" si="32"/>
        <v>FCD</v>
      </c>
      <c r="BC40" s="573" t="str">
        <f t="shared" si="33"/>
        <v>FCD</v>
      </c>
    </row>
    <row r="41" ht="15.75" customHeight="1">
      <c r="A41" s="326">
        <v>37.0</v>
      </c>
      <c r="B41" s="556" t="s">
        <v>61</v>
      </c>
      <c r="C41" s="557" t="s">
        <v>62</v>
      </c>
      <c r="D41" s="558">
        <v>43.0</v>
      </c>
      <c r="E41" s="558">
        <v>34.0</v>
      </c>
      <c r="F41" s="559">
        <f t="shared" si="1"/>
        <v>77</v>
      </c>
      <c r="G41" s="560" t="str">
        <f t="shared" si="2"/>
        <v>8</v>
      </c>
      <c r="H41" s="561">
        <f t="shared" si="3"/>
        <v>24</v>
      </c>
      <c r="I41" s="558">
        <v>50.0</v>
      </c>
      <c r="J41" s="558">
        <v>31.0</v>
      </c>
      <c r="K41" s="562">
        <f t="shared" si="4"/>
        <v>81</v>
      </c>
      <c r="L41" s="563" t="str">
        <f t="shared" si="36"/>
        <v>9</v>
      </c>
      <c r="M41" s="564">
        <f t="shared" si="6"/>
        <v>36</v>
      </c>
      <c r="N41" s="558">
        <v>41.0</v>
      </c>
      <c r="O41" s="558">
        <v>27.0</v>
      </c>
      <c r="P41" s="562">
        <f t="shared" si="7"/>
        <v>68</v>
      </c>
      <c r="Q41" s="560" t="str">
        <f t="shared" si="39"/>
        <v>7</v>
      </c>
      <c r="R41" s="561">
        <f t="shared" si="9"/>
        <v>28</v>
      </c>
      <c r="S41" s="558">
        <v>49.0</v>
      </c>
      <c r="T41" s="558">
        <v>45.0</v>
      </c>
      <c r="U41" s="562">
        <f t="shared" si="10"/>
        <v>94</v>
      </c>
      <c r="V41" s="560" t="str">
        <f t="shared" si="38"/>
        <v>10</v>
      </c>
      <c r="W41" s="564">
        <f t="shared" si="11"/>
        <v>10</v>
      </c>
      <c r="X41" s="558">
        <v>49.0</v>
      </c>
      <c r="Y41" s="558">
        <v>36.0</v>
      </c>
      <c r="Z41" s="562">
        <f t="shared" si="12"/>
        <v>85</v>
      </c>
      <c r="AA41" s="560" t="str">
        <f t="shared" si="13"/>
        <v>9</v>
      </c>
      <c r="AB41" s="564">
        <f t="shared" si="14"/>
        <v>18</v>
      </c>
      <c r="AC41" s="565">
        <v>42.0</v>
      </c>
      <c r="AD41" s="566">
        <v>33.0</v>
      </c>
      <c r="AE41" s="566">
        <f t="shared" si="15"/>
        <v>75</v>
      </c>
      <c r="AF41" s="567" t="str">
        <f t="shared" si="16"/>
        <v>8</v>
      </c>
      <c r="AG41" s="568">
        <f t="shared" si="17"/>
        <v>8</v>
      </c>
      <c r="AH41" s="558">
        <v>98.0</v>
      </c>
      <c r="AI41" s="558">
        <v>0.0</v>
      </c>
      <c r="AJ41" s="559">
        <f t="shared" si="18"/>
        <v>98</v>
      </c>
      <c r="AK41" s="335" t="str">
        <f t="shared" si="19"/>
        <v>10</v>
      </c>
      <c r="AL41" s="564" t="str">
        <f t="shared" si="20"/>
        <v>10</v>
      </c>
      <c r="AM41" s="558">
        <v>50.0</v>
      </c>
      <c r="AN41" s="558">
        <v>33.0</v>
      </c>
      <c r="AO41" s="562">
        <f t="shared" si="21"/>
        <v>83</v>
      </c>
      <c r="AP41" s="569" t="str">
        <f t="shared" si="37"/>
        <v>9</v>
      </c>
      <c r="AQ41" s="570">
        <f t="shared" si="23"/>
        <v>27</v>
      </c>
      <c r="AR41" s="558">
        <v>49.0</v>
      </c>
      <c r="AS41" s="558">
        <v>48.0</v>
      </c>
      <c r="AT41" s="562">
        <f t="shared" si="24"/>
        <v>97</v>
      </c>
      <c r="AU41" s="560" t="str">
        <f t="shared" si="25"/>
        <v>10</v>
      </c>
      <c r="AV41" s="570">
        <f t="shared" si="26"/>
        <v>10</v>
      </c>
      <c r="AW41" s="550">
        <f t="shared" si="27"/>
        <v>758</v>
      </c>
      <c r="AX41" s="571">
        <f t="shared" si="28"/>
        <v>84.23</v>
      </c>
      <c r="AY41" s="547">
        <f t="shared" si="29"/>
        <v>161</v>
      </c>
      <c r="AZ41" s="572">
        <f t="shared" si="30"/>
        <v>8.473684211</v>
      </c>
      <c r="BA41" s="547" t="str">
        <f t="shared" si="35"/>
        <v>PASS</v>
      </c>
      <c r="BB41" s="597" t="str">
        <f t="shared" si="32"/>
        <v>FCD</v>
      </c>
      <c r="BC41" s="597" t="str">
        <f t="shared" si="33"/>
        <v>FCD</v>
      </c>
    </row>
    <row r="42" ht="15.75" customHeight="1">
      <c r="A42" s="326">
        <v>38.0</v>
      </c>
      <c r="B42" s="556" t="s">
        <v>63</v>
      </c>
      <c r="C42" s="557" t="s">
        <v>64</v>
      </c>
      <c r="D42" s="558">
        <v>41.0</v>
      </c>
      <c r="E42" s="558">
        <v>32.0</v>
      </c>
      <c r="F42" s="559">
        <f t="shared" si="1"/>
        <v>73</v>
      </c>
      <c r="G42" s="560" t="str">
        <f t="shared" si="2"/>
        <v>8</v>
      </c>
      <c r="H42" s="561">
        <f t="shared" si="3"/>
        <v>24</v>
      </c>
      <c r="I42" s="558">
        <v>45.0</v>
      </c>
      <c r="J42" s="558">
        <v>34.0</v>
      </c>
      <c r="K42" s="562">
        <f t="shared" si="4"/>
        <v>79</v>
      </c>
      <c r="L42" s="563" t="str">
        <f t="shared" si="36"/>
        <v>8</v>
      </c>
      <c r="M42" s="564">
        <f t="shared" si="6"/>
        <v>32</v>
      </c>
      <c r="N42" s="558">
        <v>31.0</v>
      </c>
      <c r="O42" s="558">
        <v>33.0</v>
      </c>
      <c r="P42" s="562">
        <f t="shared" si="7"/>
        <v>64</v>
      </c>
      <c r="Q42" s="560" t="str">
        <f t="shared" si="39"/>
        <v>7</v>
      </c>
      <c r="R42" s="561">
        <f t="shared" si="9"/>
        <v>28</v>
      </c>
      <c r="S42" s="558">
        <v>49.0</v>
      </c>
      <c r="T42" s="558">
        <v>48.0</v>
      </c>
      <c r="U42" s="562">
        <f t="shared" si="10"/>
        <v>97</v>
      </c>
      <c r="V42" s="560" t="str">
        <f t="shared" si="38"/>
        <v>10</v>
      </c>
      <c r="W42" s="564">
        <f t="shared" si="11"/>
        <v>10</v>
      </c>
      <c r="X42" s="558">
        <v>32.0</v>
      </c>
      <c r="Y42" s="558">
        <v>18.0</v>
      </c>
      <c r="Z42" s="562">
        <f t="shared" si="12"/>
        <v>50</v>
      </c>
      <c r="AA42" s="560" t="str">
        <f t="shared" si="13"/>
        <v>6</v>
      </c>
      <c r="AB42" s="564">
        <f t="shared" si="14"/>
        <v>12</v>
      </c>
      <c r="AC42" s="565">
        <v>42.0</v>
      </c>
      <c r="AD42" s="566">
        <v>28.0</v>
      </c>
      <c r="AE42" s="566">
        <f t="shared" si="15"/>
        <v>70</v>
      </c>
      <c r="AF42" s="567" t="str">
        <f t="shared" si="16"/>
        <v>8</v>
      </c>
      <c r="AG42" s="568">
        <f t="shared" si="17"/>
        <v>8</v>
      </c>
      <c r="AH42" s="558">
        <v>94.0</v>
      </c>
      <c r="AI42" s="558">
        <v>0.0</v>
      </c>
      <c r="AJ42" s="559">
        <f t="shared" si="18"/>
        <v>94</v>
      </c>
      <c r="AK42" s="335" t="str">
        <f t="shared" si="19"/>
        <v>10</v>
      </c>
      <c r="AL42" s="564" t="str">
        <f t="shared" si="20"/>
        <v>10</v>
      </c>
      <c r="AM42" s="558">
        <v>42.0</v>
      </c>
      <c r="AN42" s="558">
        <v>41.0</v>
      </c>
      <c r="AO42" s="562">
        <f t="shared" si="21"/>
        <v>83</v>
      </c>
      <c r="AP42" s="569" t="str">
        <f t="shared" si="37"/>
        <v>9</v>
      </c>
      <c r="AQ42" s="570">
        <f t="shared" si="23"/>
        <v>27</v>
      </c>
      <c r="AR42" s="558">
        <v>48.0</v>
      </c>
      <c r="AS42" s="558">
        <v>49.0</v>
      </c>
      <c r="AT42" s="562">
        <f t="shared" si="24"/>
        <v>97</v>
      </c>
      <c r="AU42" s="560" t="str">
        <f t="shared" si="25"/>
        <v>10</v>
      </c>
      <c r="AV42" s="570">
        <f t="shared" si="26"/>
        <v>10</v>
      </c>
      <c r="AW42" s="550">
        <f t="shared" si="27"/>
        <v>707</v>
      </c>
      <c r="AX42" s="571">
        <f t="shared" si="28"/>
        <v>78.56</v>
      </c>
      <c r="AY42" s="547">
        <f t="shared" si="29"/>
        <v>151</v>
      </c>
      <c r="AZ42" s="572">
        <f t="shared" si="30"/>
        <v>7.947368421</v>
      </c>
      <c r="BA42" s="547" t="str">
        <f t="shared" si="35"/>
        <v>PASS</v>
      </c>
      <c r="BB42" s="597" t="str">
        <f t="shared" si="32"/>
        <v>FCD</v>
      </c>
      <c r="BC42" s="597" t="str">
        <f t="shared" si="33"/>
        <v>FCD</v>
      </c>
    </row>
    <row r="43" ht="15.75" customHeight="1">
      <c r="A43" s="605">
        <v>39.0</v>
      </c>
      <c r="B43" s="606" t="s">
        <v>65</v>
      </c>
      <c r="C43" s="607" t="s">
        <v>66</v>
      </c>
      <c r="D43" s="574">
        <v>41.0</v>
      </c>
      <c r="E43" s="574">
        <v>18.0</v>
      </c>
      <c r="F43" s="575">
        <f t="shared" si="1"/>
        <v>59</v>
      </c>
      <c r="G43" s="608" t="str">
        <f t="shared" si="2"/>
        <v>6</v>
      </c>
      <c r="H43" s="609">
        <f t="shared" si="3"/>
        <v>18</v>
      </c>
      <c r="I43" s="574">
        <v>47.0</v>
      </c>
      <c r="J43" s="574">
        <v>18.0</v>
      </c>
      <c r="K43" s="576">
        <f t="shared" si="4"/>
        <v>65</v>
      </c>
      <c r="L43" s="563" t="str">
        <f t="shared" si="36"/>
        <v>7</v>
      </c>
      <c r="M43" s="604">
        <f t="shared" si="6"/>
        <v>28</v>
      </c>
      <c r="N43" s="574">
        <v>38.0</v>
      </c>
      <c r="O43" s="574">
        <v>20.0</v>
      </c>
      <c r="P43" s="576">
        <f t="shared" si="7"/>
        <v>58</v>
      </c>
      <c r="Q43" s="608" t="str">
        <f t="shared" si="39"/>
        <v>6</v>
      </c>
      <c r="R43" s="609">
        <f t="shared" si="9"/>
        <v>24</v>
      </c>
      <c r="S43" s="574">
        <v>49.0</v>
      </c>
      <c r="T43" s="574">
        <v>34.0</v>
      </c>
      <c r="U43" s="576">
        <f t="shared" si="10"/>
        <v>83</v>
      </c>
      <c r="V43" s="608" t="str">
        <f t="shared" si="38"/>
        <v>9</v>
      </c>
      <c r="W43" s="604">
        <f t="shared" si="11"/>
        <v>9</v>
      </c>
      <c r="X43" s="574">
        <v>36.0</v>
      </c>
      <c r="Y43" s="574">
        <v>20.0</v>
      </c>
      <c r="Z43" s="576">
        <f t="shared" si="12"/>
        <v>56</v>
      </c>
      <c r="AA43" s="608" t="str">
        <f t="shared" si="13"/>
        <v>6</v>
      </c>
      <c r="AB43" s="604">
        <f t="shared" si="14"/>
        <v>12</v>
      </c>
      <c r="AC43" s="586">
        <v>39.0</v>
      </c>
      <c r="AD43" s="587">
        <v>28.0</v>
      </c>
      <c r="AE43" s="587">
        <f t="shared" si="15"/>
        <v>67</v>
      </c>
      <c r="AF43" s="567" t="str">
        <f t="shared" si="16"/>
        <v>7</v>
      </c>
      <c r="AG43" s="568">
        <f t="shared" si="17"/>
        <v>7</v>
      </c>
      <c r="AH43" s="574">
        <v>88.0</v>
      </c>
      <c r="AI43" s="574">
        <v>0.0</v>
      </c>
      <c r="AJ43" s="575">
        <f t="shared" si="18"/>
        <v>88</v>
      </c>
      <c r="AK43" s="611" t="str">
        <f t="shared" si="19"/>
        <v>9</v>
      </c>
      <c r="AL43" s="604" t="str">
        <f t="shared" si="20"/>
        <v>9</v>
      </c>
      <c r="AM43" s="574">
        <v>44.0</v>
      </c>
      <c r="AN43" s="574">
        <v>33.0</v>
      </c>
      <c r="AO43" s="576">
        <f t="shared" si="21"/>
        <v>77</v>
      </c>
      <c r="AP43" s="612" t="str">
        <f t="shared" si="37"/>
        <v>8</v>
      </c>
      <c r="AQ43" s="613">
        <f t="shared" si="23"/>
        <v>24</v>
      </c>
      <c r="AR43" s="574">
        <v>46.0</v>
      </c>
      <c r="AS43" s="574">
        <v>47.0</v>
      </c>
      <c r="AT43" s="576">
        <f t="shared" si="24"/>
        <v>93</v>
      </c>
      <c r="AU43" s="608" t="str">
        <f t="shared" si="25"/>
        <v>10</v>
      </c>
      <c r="AV43" s="613">
        <f t="shared" si="26"/>
        <v>10</v>
      </c>
      <c r="AW43" s="614">
        <f t="shared" si="27"/>
        <v>646</v>
      </c>
      <c r="AX43" s="615">
        <f t="shared" si="28"/>
        <v>71.78</v>
      </c>
      <c r="AY43" s="547">
        <f t="shared" si="29"/>
        <v>132</v>
      </c>
      <c r="AZ43" s="616">
        <f t="shared" si="30"/>
        <v>6.947368421</v>
      </c>
      <c r="BA43" s="617" t="str">
        <f t="shared" si="35"/>
        <v>PASS</v>
      </c>
      <c r="BB43" s="617" t="str">
        <f t="shared" si="32"/>
        <v>FCD</v>
      </c>
      <c r="BC43" s="617" t="str">
        <f t="shared" si="33"/>
        <v>FCD</v>
      </c>
    </row>
    <row r="44" ht="15.75" customHeight="1">
      <c r="A44" s="605">
        <v>40.0</v>
      </c>
      <c r="B44" s="606" t="s">
        <v>67</v>
      </c>
      <c r="C44" s="607" t="s">
        <v>68</v>
      </c>
      <c r="D44" s="574">
        <v>48.0</v>
      </c>
      <c r="E44" s="574">
        <v>29.0</v>
      </c>
      <c r="F44" s="575">
        <f t="shared" si="1"/>
        <v>77</v>
      </c>
      <c r="G44" s="608" t="str">
        <f t="shared" si="2"/>
        <v>8</v>
      </c>
      <c r="H44" s="609">
        <f t="shared" si="3"/>
        <v>24</v>
      </c>
      <c r="I44" s="574">
        <v>50.0</v>
      </c>
      <c r="J44" s="574">
        <v>40.0</v>
      </c>
      <c r="K44" s="576">
        <f t="shared" si="4"/>
        <v>90</v>
      </c>
      <c r="L44" s="618" t="str">
        <f t="shared" si="36"/>
        <v>10</v>
      </c>
      <c r="M44" s="604">
        <f t="shared" si="6"/>
        <v>40</v>
      </c>
      <c r="N44" s="574">
        <v>49.0</v>
      </c>
      <c r="O44" s="574">
        <v>28.0</v>
      </c>
      <c r="P44" s="576">
        <f t="shared" si="7"/>
        <v>77</v>
      </c>
      <c r="Q44" s="608" t="str">
        <f t="shared" si="39"/>
        <v>8</v>
      </c>
      <c r="R44" s="609">
        <f t="shared" si="9"/>
        <v>32</v>
      </c>
      <c r="S44" s="574">
        <v>50.0</v>
      </c>
      <c r="T44" s="574">
        <v>50.0</v>
      </c>
      <c r="U44" s="576">
        <f t="shared" si="10"/>
        <v>100</v>
      </c>
      <c r="V44" s="608" t="str">
        <f t="shared" si="38"/>
        <v>10</v>
      </c>
      <c r="W44" s="604">
        <f t="shared" si="11"/>
        <v>10</v>
      </c>
      <c r="X44" s="574">
        <v>50.0</v>
      </c>
      <c r="Y44" s="574">
        <v>44.0</v>
      </c>
      <c r="Z44" s="576">
        <f t="shared" si="12"/>
        <v>94</v>
      </c>
      <c r="AA44" s="608" t="str">
        <f t="shared" si="13"/>
        <v>10</v>
      </c>
      <c r="AB44" s="604">
        <f t="shared" si="14"/>
        <v>20</v>
      </c>
      <c r="AC44" s="586">
        <v>41.0</v>
      </c>
      <c r="AD44" s="587">
        <v>41.0</v>
      </c>
      <c r="AE44" s="587">
        <f t="shared" si="15"/>
        <v>82</v>
      </c>
      <c r="AF44" s="567" t="str">
        <f t="shared" si="16"/>
        <v>9</v>
      </c>
      <c r="AG44" s="568">
        <f t="shared" si="17"/>
        <v>9</v>
      </c>
      <c r="AH44" s="574">
        <v>92.0</v>
      </c>
      <c r="AI44" s="574">
        <v>0.0</v>
      </c>
      <c r="AJ44" s="575">
        <f t="shared" si="18"/>
        <v>92</v>
      </c>
      <c r="AK44" s="611" t="str">
        <f t="shared" si="19"/>
        <v>10</v>
      </c>
      <c r="AL44" s="604" t="str">
        <f t="shared" si="20"/>
        <v>10</v>
      </c>
      <c r="AM44" s="574">
        <v>50.0</v>
      </c>
      <c r="AN44" s="574">
        <v>33.0</v>
      </c>
      <c r="AO44" s="576">
        <f t="shared" si="21"/>
        <v>83</v>
      </c>
      <c r="AP44" s="612" t="str">
        <f t="shared" si="37"/>
        <v>9</v>
      </c>
      <c r="AQ44" s="613">
        <f t="shared" si="23"/>
        <v>27</v>
      </c>
      <c r="AR44" s="574">
        <v>49.0</v>
      </c>
      <c r="AS44" s="574">
        <v>47.0</v>
      </c>
      <c r="AT44" s="576">
        <f t="shared" si="24"/>
        <v>96</v>
      </c>
      <c r="AU44" s="608" t="str">
        <f t="shared" si="25"/>
        <v>10</v>
      </c>
      <c r="AV44" s="613">
        <f t="shared" si="26"/>
        <v>10</v>
      </c>
      <c r="AW44" s="614">
        <f t="shared" si="27"/>
        <v>791</v>
      </c>
      <c r="AX44" s="615">
        <f t="shared" si="28"/>
        <v>87.89</v>
      </c>
      <c r="AY44" s="547">
        <f t="shared" si="29"/>
        <v>172</v>
      </c>
      <c r="AZ44" s="616">
        <f t="shared" si="30"/>
        <v>9.052631579</v>
      </c>
      <c r="BA44" s="617" t="str">
        <f t="shared" si="35"/>
        <v>PASS</v>
      </c>
      <c r="BB44" s="617" t="str">
        <f t="shared" si="32"/>
        <v>FCD</v>
      </c>
      <c r="BC44" s="617" t="str">
        <f t="shared" si="33"/>
        <v>FCD</v>
      </c>
    </row>
    <row r="45" ht="15.75" customHeight="1">
      <c r="A45" s="326">
        <v>41.0</v>
      </c>
      <c r="B45" s="556" t="s">
        <v>264</v>
      </c>
      <c r="C45" s="557" t="s">
        <v>265</v>
      </c>
      <c r="D45" s="558">
        <v>44.0</v>
      </c>
      <c r="E45" s="558">
        <v>27.0</v>
      </c>
      <c r="F45" s="559">
        <f t="shared" si="1"/>
        <v>71</v>
      </c>
      <c r="G45" s="560" t="str">
        <f t="shared" si="2"/>
        <v>8</v>
      </c>
      <c r="H45" s="561">
        <f t="shared" si="3"/>
        <v>24</v>
      </c>
      <c r="I45" s="558">
        <v>49.0</v>
      </c>
      <c r="J45" s="558">
        <v>34.0</v>
      </c>
      <c r="K45" s="562">
        <f t="shared" si="4"/>
        <v>83</v>
      </c>
      <c r="L45" s="563" t="str">
        <f t="shared" si="36"/>
        <v>9</v>
      </c>
      <c r="M45" s="564">
        <f t="shared" si="6"/>
        <v>36</v>
      </c>
      <c r="N45" s="558">
        <v>46.0</v>
      </c>
      <c r="O45" s="558">
        <v>26.0</v>
      </c>
      <c r="P45" s="562">
        <f t="shared" si="7"/>
        <v>72</v>
      </c>
      <c r="Q45" s="560" t="str">
        <f t="shared" si="39"/>
        <v>8</v>
      </c>
      <c r="R45" s="561">
        <f t="shared" si="9"/>
        <v>32</v>
      </c>
      <c r="S45" s="558">
        <v>49.0</v>
      </c>
      <c r="T45" s="558">
        <v>45.0</v>
      </c>
      <c r="U45" s="562">
        <f t="shared" si="10"/>
        <v>94</v>
      </c>
      <c r="V45" s="560" t="str">
        <f t="shared" si="38"/>
        <v>10</v>
      </c>
      <c r="W45" s="564">
        <f t="shared" si="11"/>
        <v>10</v>
      </c>
      <c r="X45" s="558">
        <v>45.0</v>
      </c>
      <c r="Y45" s="558">
        <v>30.0</v>
      </c>
      <c r="Z45" s="562">
        <f t="shared" si="12"/>
        <v>75</v>
      </c>
      <c r="AA45" s="560" t="str">
        <f t="shared" si="13"/>
        <v>8</v>
      </c>
      <c r="AB45" s="564">
        <f t="shared" si="14"/>
        <v>16</v>
      </c>
      <c r="AC45" s="565">
        <v>42.0</v>
      </c>
      <c r="AD45" s="566">
        <v>39.0</v>
      </c>
      <c r="AE45" s="566">
        <f t="shared" si="15"/>
        <v>81</v>
      </c>
      <c r="AF45" s="567" t="str">
        <f t="shared" si="16"/>
        <v>9</v>
      </c>
      <c r="AG45" s="568">
        <f t="shared" si="17"/>
        <v>9</v>
      </c>
      <c r="AH45" s="558">
        <v>98.0</v>
      </c>
      <c r="AI45" s="558">
        <v>0.0</v>
      </c>
      <c r="AJ45" s="559">
        <f t="shared" si="18"/>
        <v>98</v>
      </c>
      <c r="AK45" s="335" t="str">
        <f t="shared" si="19"/>
        <v>10</v>
      </c>
      <c r="AL45" s="564" t="str">
        <f t="shared" si="20"/>
        <v>10</v>
      </c>
      <c r="AM45" s="558">
        <v>46.0</v>
      </c>
      <c r="AN45" s="558">
        <v>18.0</v>
      </c>
      <c r="AO45" s="562">
        <f t="shared" si="21"/>
        <v>64</v>
      </c>
      <c r="AP45" s="569" t="str">
        <f t="shared" si="37"/>
        <v>7</v>
      </c>
      <c r="AQ45" s="570">
        <f t="shared" si="23"/>
        <v>21</v>
      </c>
      <c r="AR45" s="558">
        <v>49.0</v>
      </c>
      <c r="AS45" s="558">
        <v>45.0</v>
      </c>
      <c r="AT45" s="562">
        <f t="shared" si="24"/>
        <v>94</v>
      </c>
      <c r="AU45" s="560" t="str">
        <f t="shared" si="25"/>
        <v>10</v>
      </c>
      <c r="AV45" s="570">
        <f t="shared" si="26"/>
        <v>10</v>
      </c>
      <c r="AW45" s="550">
        <f t="shared" si="27"/>
        <v>732</v>
      </c>
      <c r="AX45" s="571">
        <f t="shared" si="28"/>
        <v>81.34</v>
      </c>
      <c r="AY45" s="547">
        <f t="shared" si="29"/>
        <v>158</v>
      </c>
      <c r="AZ45" s="572">
        <f t="shared" si="30"/>
        <v>8.315789474</v>
      </c>
      <c r="BA45" s="547" t="str">
        <f t="shared" si="35"/>
        <v>PASS</v>
      </c>
      <c r="BB45" s="597" t="str">
        <f t="shared" si="32"/>
        <v>FCD</v>
      </c>
      <c r="BC45" s="597" t="str">
        <f t="shared" si="33"/>
        <v>FCD</v>
      </c>
    </row>
    <row r="46" ht="15.75" customHeight="1">
      <c r="A46" s="619">
        <v>42.0</v>
      </c>
      <c r="B46" s="620" t="s">
        <v>266</v>
      </c>
      <c r="C46" s="621" t="s">
        <v>267</v>
      </c>
      <c r="D46" s="622">
        <v>46.0</v>
      </c>
      <c r="E46" s="622">
        <v>29.0</v>
      </c>
      <c r="F46" s="623">
        <f t="shared" si="1"/>
        <v>75</v>
      </c>
      <c r="G46" s="624" t="str">
        <f t="shared" si="2"/>
        <v>8</v>
      </c>
      <c r="H46" s="625">
        <f t="shared" si="3"/>
        <v>24</v>
      </c>
      <c r="I46" s="622">
        <v>50.0</v>
      </c>
      <c r="J46" s="622">
        <v>30.0</v>
      </c>
      <c r="K46" s="626">
        <f t="shared" si="4"/>
        <v>80</v>
      </c>
      <c r="L46" s="627" t="str">
        <f t="shared" si="36"/>
        <v>9</v>
      </c>
      <c r="M46" s="628">
        <f t="shared" si="6"/>
        <v>36</v>
      </c>
      <c r="N46" s="622">
        <v>47.0</v>
      </c>
      <c r="O46" s="622">
        <v>20.0</v>
      </c>
      <c r="P46" s="626">
        <f t="shared" si="7"/>
        <v>67</v>
      </c>
      <c r="Q46" s="629" t="str">
        <f t="shared" si="39"/>
        <v>7</v>
      </c>
      <c r="R46" s="630">
        <f t="shared" si="9"/>
        <v>28</v>
      </c>
      <c r="S46" s="622">
        <v>50.0</v>
      </c>
      <c r="T46" s="622">
        <v>49.0</v>
      </c>
      <c r="U46" s="626">
        <f t="shared" si="10"/>
        <v>99</v>
      </c>
      <c r="V46" s="624" t="str">
        <f t="shared" si="38"/>
        <v>10</v>
      </c>
      <c r="W46" s="631">
        <f t="shared" si="11"/>
        <v>10</v>
      </c>
      <c r="X46" s="622">
        <v>43.0</v>
      </c>
      <c r="Y46" s="632">
        <v>30.0</v>
      </c>
      <c r="Z46" s="626">
        <f t="shared" si="12"/>
        <v>73</v>
      </c>
      <c r="AA46" s="624" t="str">
        <f t="shared" si="13"/>
        <v>8</v>
      </c>
      <c r="AB46" s="631">
        <f t="shared" si="14"/>
        <v>16</v>
      </c>
      <c r="AC46" s="633">
        <v>42.0</v>
      </c>
      <c r="AD46" s="634">
        <v>27.0</v>
      </c>
      <c r="AE46" s="635">
        <f t="shared" si="15"/>
        <v>69</v>
      </c>
      <c r="AF46" s="636" t="str">
        <f t="shared" si="16"/>
        <v>7</v>
      </c>
      <c r="AG46" s="637">
        <f t="shared" si="17"/>
        <v>7</v>
      </c>
      <c r="AH46" s="622">
        <v>88.0</v>
      </c>
      <c r="AI46" s="632">
        <v>0.0</v>
      </c>
      <c r="AJ46" s="623">
        <f t="shared" si="18"/>
        <v>88</v>
      </c>
      <c r="AK46" s="624" t="str">
        <f t="shared" si="19"/>
        <v>9</v>
      </c>
      <c r="AL46" s="631" t="str">
        <f t="shared" si="20"/>
        <v>9</v>
      </c>
      <c r="AM46" s="622">
        <v>50.0</v>
      </c>
      <c r="AN46" s="622">
        <v>34.0</v>
      </c>
      <c r="AO46" s="626">
        <f t="shared" si="21"/>
        <v>84</v>
      </c>
      <c r="AP46" s="638" t="str">
        <f t="shared" si="37"/>
        <v>9</v>
      </c>
      <c r="AQ46" s="639">
        <f t="shared" si="23"/>
        <v>27</v>
      </c>
      <c r="AR46" s="622">
        <v>50.0</v>
      </c>
      <c r="AS46" s="632">
        <v>46.0</v>
      </c>
      <c r="AT46" s="626">
        <f t="shared" si="24"/>
        <v>96</v>
      </c>
      <c r="AU46" s="624" t="str">
        <f t="shared" si="25"/>
        <v>10</v>
      </c>
      <c r="AV46" s="639">
        <f t="shared" si="26"/>
        <v>10</v>
      </c>
      <c r="AW46" s="640">
        <f t="shared" si="27"/>
        <v>731</v>
      </c>
      <c r="AX46" s="641">
        <f t="shared" si="28"/>
        <v>81.23</v>
      </c>
      <c r="AY46" s="547">
        <f t="shared" si="29"/>
        <v>158</v>
      </c>
      <c r="AZ46" s="642">
        <f t="shared" si="30"/>
        <v>8.315789474</v>
      </c>
      <c r="BA46" s="597" t="str">
        <f t="shared" si="35"/>
        <v>PASS</v>
      </c>
      <c r="BB46" s="597" t="str">
        <f t="shared" si="32"/>
        <v>FCD</v>
      </c>
      <c r="BC46" s="597" t="str">
        <f t="shared" si="33"/>
        <v>FCD</v>
      </c>
    </row>
    <row r="47" ht="15.75" customHeight="1">
      <c r="A47" s="326">
        <v>43.0</v>
      </c>
      <c r="B47" s="556" t="s">
        <v>268</v>
      </c>
      <c r="C47" s="557" t="s">
        <v>269</v>
      </c>
      <c r="D47" s="558">
        <v>41.0</v>
      </c>
      <c r="E47" s="558">
        <v>38.0</v>
      </c>
      <c r="F47" s="559">
        <f t="shared" si="1"/>
        <v>79</v>
      </c>
      <c r="G47" s="560" t="str">
        <f t="shared" si="2"/>
        <v>8</v>
      </c>
      <c r="H47" s="561">
        <f t="shared" si="3"/>
        <v>24</v>
      </c>
      <c r="I47" s="558">
        <v>48.0</v>
      </c>
      <c r="J47" s="558">
        <v>32.0</v>
      </c>
      <c r="K47" s="562">
        <f t="shared" si="4"/>
        <v>80</v>
      </c>
      <c r="L47" s="563" t="str">
        <f t="shared" si="36"/>
        <v>9</v>
      </c>
      <c r="M47" s="564">
        <f t="shared" si="6"/>
        <v>36</v>
      </c>
      <c r="N47" s="558">
        <v>40.0</v>
      </c>
      <c r="O47" s="558">
        <v>26.0</v>
      </c>
      <c r="P47" s="562">
        <f t="shared" si="7"/>
        <v>66</v>
      </c>
      <c r="Q47" s="560" t="str">
        <f t="shared" si="39"/>
        <v>7</v>
      </c>
      <c r="R47" s="561">
        <f t="shared" si="9"/>
        <v>28</v>
      </c>
      <c r="S47" s="558">
        <v>49.0</v>
      </c>
      <c r="T47" s="558">
        <v>47.0</v>
      </c>
      <c r="U47" s="562">
        <f t="shared" si="10"/>
        <v>96</v>
      </c>
      <c r="V47" s="560" t="str">
        <f t="shared" si="38"/>
        <v>10</v>
      </c>
      <c r="W47" s="564">
        <f t="shared" si="11"/>
        <v>10</v>
      </c>
      <c r="X47" s="558">
        <v>46.0</v>
      </c>
      <c r="Y47" s="558">
        <v>37.0</v>
      </c>
      <c r="Z47" s="562">
        <f t="shared" si="12"/>
        <v>83</v>
      </c>
      <c r="AA47" s="560" t="str">
        <f t="shared" si="13"/>
        <v>9</v>
      </c>
      <c r="AB47" s="564">
        <f t="shared" si="14"/>
        <v>18</v>
      </c>
      <c r="AC47" s="565">
        <v>39.0</v>
      </c>
      <c r="AD47" s="566">
        <v>31.0</v>
      </c>
      <c r="AE47" s="566">
        <f t="shared" si="15"/>
        <v>70</v>
      </c>
      <c r="AF47" s="567" t="str">
        <f t="shared" si="16"/>
        <v>8</v>
      </c>
      <c r="AG47" s="568">
        <f t="shared" si="17"/>
        <v>8</v>
      </c>
      <c r="AH47" s="558">
        <v>88.0</v>
      </c>
      <c r="AI47" s="558">
        <v>0.0</v>
      </c>
      <c r="AJ47" s="559">
        <f t="shared" si="18"/>
        <v>88</v>
      </c>
      <c r="AK47" s="335" t="str">
        <f t="shared" si="19"/>
        <v>9</v>
      </c>
      <c r="AL47" s="564" t="str">
        <f t="shared" si="20"/>
        <v>9</v>
      </c>
      <c r="AM47" s="558">
        <v>40.0</v>
      </c>
      <c r="AN47" s="558">
        <v>23.0</v>
      </c>
      <c r="AO47" s="562">
        <f t="shared" si="21"/>
        <v>63</v>
      </c>
      <c r="AP47" s="569" t="str">
        <f t="shared" si="37"/>
        <v>7</v>
      </c>
      <c r="AQ47" s="570">
        <f t="shared" si="23"/>
        <v>21</v>
      </c>
      <c r="AR47" s="558">
        <v>46.0</v>
      </c>
      <c r="AS47" s="558">
        <v>46.0</v>
      </c>
      <c r="AT47" s="562">
        <f t="shared" si="24"/>
        <v>92</v>
      </c>
      <c r="AU47" s="560" t="str">
        <f t="shared" si="25"/>
        <v>10</v>
      </c>
      <c r="AV47" s="570">
        <f t="shared" si="26"/>
        <v>10</v>
      </c>
      <c r="AW47" s="550">
        <f t="shared" si="27"/>
        <v>717</v>
      </c>
      <c r="AX47" s="571">
        <f t="shared" si="28"/>
        <v>79.67</v>
      </c>
      <c r="AY47" s="547">
        <f t="shared" si="29"/>
        <v>155</v>
      </c>
      <c r="AZ47" s="572">
        <f t="shared" si="30"/>
        <v>8.157894737</v>
      </c>
      <c r="BA47" s="547" t="str">
        <f t="shared" si="35"/>
        <v>PASS</v>
      </c>
      <c r="BB47" s="597" t="str">
        <f t="shared" si="32"/>
        <v>FCD</v>
      </c>
      <c r="BC47" s="597" t="str">
        <f t="shared" si="33"/>
        <v>FCD</v>
      </c>
    </row>
    <row r="48" ht="15.75" customHeight="1">
      <c r="A48" s="326">
        <v>44.0</v>
      </c>
      <c r="B48" s="556" t="s">
        <v>270</v>
      </c>
      <c r="C48" s="557" t="s">
        <v>271</v>
      </c>
      <c r="D48" s="558">
        <v>42.0</v>
      </c>
      <c r="E48" s="558">
        <v>34.0</v>
      </c>
      <c r="F48" s="559">
        <f t="shared" si="1"/>
        <v>76</v>
      </c>
      <c r="G48" s="560" t="str">
        <f t="shared" si="2"/>
        <v>8</v>
      </c>
      <c r="H48" s="561">
        <f t="shared" si="3"/>
        <v>24</v>
      </c>
      <c r="I48" s="558">
        <v>50.0</v>
      </c>
      <c r="J48" s="558">
        <v>29.0</v>
      </c>
      <c r="K48" s="562">
        <f t="shared" si="4"/>
        <v>79</v>
      </c>
      <c r="L48" s="563" t="str">
        <f t="shared" si="36"/>
        <v>8</v>
      </c>
      <c r="M48" s="564">
        <f t="shared" si="6"/>
        <v>32</v>
      </c>
      <c r="N48" s="558">
        <v>46.0</v>
      </c>
      <c r="O48" s="558">
        <v>19.0</v>
      </c>
      <c r="P48" s="562">
        <f t="shared" si="7"/>
        <v>65</v>
      </c>
      <c r="Q48" s="560" t="str">
        <f t="shared" si="39"/>
        <v>7</v>
      </c>
      <c r="R48" s="561">
        <f t="shared" si="9"/>
        <v>28</v>
      </c>
      <c r="S48" s="558">
        <v>46.0</v>
      </c>
      <c r="T48" s="558">
        <v>46.0</v>
      </c>
      <c r="U48" s="562">
        <f t="shared" si="10"/>
        <v>92</v>
      </c>
      <c r="V48" s="560" t="str">
        <f t="shared" si="38"/>
        <v>10</v>
      </c>
      <c r="W48" s="564">
        <f t="shared" si="11"/>
        <v>10</v>
      </c>
      <c r="X48" s="558">
        <v>48.0</v>
      </c>
      <c r="Y48" s="558">
        <v>33.0</v>
      </c>
      <c r="Z48" s="562">
        <f t="shared" si="12"/>
        <v>81</v>
      </c>
      <c r="AA48" s="560" t="str">
        <f t="shared" si="13"/>
        <v>9</v>
      </c>
      <c r="AB48" s="564">
        <f t="shared" si="14"/>
        <v>18</v>
      </c>
      <c r="AC48" s="565">
        <v>41.0</v>
      </c>
      <c r="AD48" s="566">
        <v>31.0</v>
      </c>
      <c r="AE48" s="566">
        <f t="shared" si="15"/>
        <v>72</v>
      </c>
      <c r="AF48" s="567" t="str">
        <f t="shared" si="16"/>
        <v>8</v>
      </c>
      <c r="AG48" s="568">
        <f t="shared" si="17"/>
        <v>8</v>
      </c>
      <c r="AH48" s="558">
        <v>98.0</v>
      </c>
      <c r="AI48" s="558">
        <v>0.0</v>
      </c>
      <c r="AJ48" s="559">
        <f t="shared" si="18"/>
        <v>98</v>
      </c>
      <c r="AK48" s="335" t="str">
        <f t="shared" si="19"/>
        <v>10</v>
      </c>
      <c r="AL48" s="564" t="str">
        <f t="shared" si="20"/>
        <v>10</v>
      </c>
      <c r="AM48" s="558">
        <v>46.0</v>
      </c>
      <c r="AN48" s="558">
        <v>34.0</v>
      </c>
      <c r="AO48" s="562">
        <f t="shared" si="21"/>
        <v>80</v>
      </c>
      <c r="AP48" s="569" t="str">
        <f t="shared" si="37"/>
        <v>9</v>
      </c>
      <c r="AQ48" s="570">
        <f t="shared" si="23"/>
        <v>27</v>
      </c>
      <c r="AR48" s="558">
        <v>49.0</v>
      </c>
      <c r="AS48" s="558">
        <v>49.0</v>
      </c>
      <c r="AT48" s="562">
        <f t="shared" si="24"/>
        <v>98</v>
      </c>
      <c r="AU48" s="560" t="str">
        <f t="shared" si="25"/>
        <v>10</v>
      </c>
      <c r="AV48" s="570">
        <f t="shared" si="26"/>
        <v>10</v>
      </c>
      <c r="AW48" s="550">
        <f t="shared" si="27"/>
        <v>741</v>
      </c>
      <c r="AX48" s="571">
        <f t="shared" si="28"/>
        <v>82.34</v>
      </c>
      <c r="AY48" s="547">
        <f t="shared" si="29"/>
        <v>157</v>
      </c>
      <c r="AZ48" s="572">
        <f t="shared" si="30"/>
        <v>8.263157895</v>
      </c>
      <c r="BA48" s="547" t="str">
        <f t="shared" si="35"/>
        <v>PASS</v>
      </c>
      <c r="BB48" s="597" t="str">
        <f t="shared" si="32"/>
        <v>FCD</v>
      </c>
      <c r="BC48" s="597" t="str">
        <f t="shared" si="33"/>
        <v>FCD</v>
      </c>
    </row>
    <row r="49" ht="15.75" customHeight="1">
      <c r="A49" s="326">
        <v>45.0</v>
      </c>
      <c r="B49" s="556" t="s">
        <v>69</v>
      </c>
      <c r="C49" s="557" t="s">
        <v>70</v>
      </c>
      <c r="D49" s="558">
        <v>36.0</v>
      </c>
      <c r="E49" s="558">
        <v>31.0</v>
      </c>
      <c r="F49" s="559">
        <f t="shared" si="1"/>
        <v>67</v>
      </c>
      <c r="G49" s="560" t="str">
        <f t="shared" si="2"/>
        <v>7</v>
      </c>
      <c r="H49" s="561">
        <f t="shared" si="3"/>
        <v>21</v>
      </c>
      <c r="I49" s="558">
        <v>48.0</v>
      </c>
      <c r="J49" s="558">
        <v>29.0</v>
      </c>
      <c r="K49" s="562">
        <f t="shared" si="4"/>
        <v>77</v>
      </c>
      <c r="L49" s="563" t="str">
        <f t="shared" si="36"/>
        <v>8</v>
      </c>
      <c r="M49" s="564">
        <f t="shared" si="6"/>
        <v>32</v>
      </c>
      <c r="N49" s="558">
        <v>29.0</v>
      </c>
      <c r="O49" s="558">
        <v>26.0</v>
      </c>
      <c r="P49" s="562">
        <f t="shared" si="7"/>
        <v>55</v>
      </c>
      <c r="Q49" s="560" t="str">
        <f t="shared" si="39"/>
        <v>6</v>
      </c>
      <c r="R49" s="561">
        <f t="shared" si="9"/>
        <v>24</v>
      </c>
      <c r="S49" s="558">
        <v>42.0</v>
      </c>
      <c r="T49" s="558">
        <v>45.0</v>
      </c>
      <c r="U49" s="562">
        <f t="shared" si="10"/>
        <v>87</v>
      </c>
      <c r="V49" s="560" t="str">
        <f t="shared" si="38"/>
        <v>9</v>
      </c>
      <c r="W49" s="564">
        <f t="shared" si="11"/>
        <v>9</v>
      </c>
      <c r="X49" s="558">
        <v>46.0</v>
      </c>
      <c r="Y49" s="558">
        <v>35.0</v>
      </c>
      <c r="Z49" s="562">
        <f t="shared" si="12"/>
        <v>81</v>
      </c>
      <c r="AA49" s="560" t="str">
        <f t="shared" si="13"/>
        <v>9</v>
      </c>
      <c r="AB49" s="564">
        <f t="shared" si="14"/>
        <v>18</v>
      </c>
      <c r="AC49" s="565">
        <v>42.0</v>
      </c>
      <c r="AD49" s="566">
        <v>36.0</v>
      </c>
      <c r="AE49" s="566">
        <f t="shared" si="15"/>
        <v>78</v>
      </c>
      <c r="AF49" s="567" t="str">
        <f t="shared" si="16"/>
        <v>8</v>
      </c>
      <c r="AG49" s="568">
        <f t="shared" si="17"/>
        <v>8</v>
      </c>
      <c r="AH49" s="558">
        <v>90.0</v>
      </c>
      <c r="AI49" s="558">
        <v>0.0</v>
      </c>
      <c r="AJ49" s="559">
        <f t="shared" si="18"/>
        <v>90</v>
      </c>
      <c r="AK49" s="335" t="str">
        <f t="shared" si="19"/>
        <v>10</v>
      </c>
      <c r="AL49" s="564" t="str">
        <f t="shared" si="20"/>
        <v>10</v>
      </c>
      <c r="AM49" s="558">
        <v>36.0</v>
      </c>
      <c r="AN49" s="558">
        <v>35.0</v>
      </c>
      <c r="AO49" s="562">
        <f t="shared" si="21"/>
        <v>71</v>
      </c>
      <c r="AP49" s="569" t="str">
        <f t="shared" si="37"/>
        <v>8</v>
      </c>
      <c r="AQ49" s="570">
        <f t="shared" si="23"/>
        <v>24</v>
      </c>
      <c r="AR49" s="558">
        <v>46.0</v>
      </c>
      <c r="AS49" s="558">
        <v>47.0</v>
      </c>
      <c r="AT49" s="562">
        <f t="shared" si="24"/>
        <v>93</v>
      </c>
      <c r="AU49" s="560" t="str">
        <f t="shared" si="25"/>
        <v>10</v>
      </c>
      <c r="AV49" s="570">
        <f t="shared" si="26"/>
        <v>10</v>
      </c>
      <c r="AW49" s="550">
        <f t="shared" si="27"/>
        <v>699</v>
      </c>
      <c r="AX49" s="571">
        <f t="shared" si="28"/>
        <v>77.67</v>
      </c>
      <c r="AY49" s="547">
        <f t="shared" si="29"/>
        <v>146</v>
      </c>
      <c r="AZ49" s="572">
        <f t="shared" si="30"/>
        <v>7.684210526</v>
      </c>
      <c r="BA49" s="547" t="str">
        <f t="shared" si="35"/>
        <v>PASS</v>
      </c>
      <c r="BB49" s="597" t="str">
        <f t="shared" si="32"/>
        <v>FCD</v>
      </c>
      <c r="BC49" s="597" t="str">
        <f t="shared" si="33"/>
        <v>FCD</v>
      </c>
    </row>
    <row r="50" ht="15.75" customHeight="1">
      <c r="A50" s="643">
        <v>46.0</v>
      </c>
      <c r="B50" s="644" t="s">
        <v>71</v>
      </c>
      <c r="C50" s="645" t="s">
        <v>72</v>
      </c>
      <c r="D50" s="558">
        <v>45.0</v>
      </c>
      <c r="E50" s="558">
        <v>35.0</v>
      </c>
      <c r="F50" s="646">
        <f t="shared" si="1"/>
        <v>80</v>
      </c>
      <c r="G50" s="560" t="str">
        <f t="shared" si="2"/>
        <v>9</v>
      </c>
      <c r="H50" s="561">
        <f t="shared" si="3"/>
        <v>27</v>
      </c>
      <c r="I50" s="558">
        <v>50.0</v>
      </c>
      <c r="J50" s="558">
        <v>31.0</v>
      </c>
      <c r="K50" s="596">
        <f t="shared" si="4"/>
        <v>81</v>
      </c>
      <c r="L50" s="563" t="str">
        <f t="shared" si="36"/>
        <v>9</v>
      </c>
      <c r="M50" s="564">
        <f t="shared" si="6"/>
        <v>36</v>
      </c>
      <c r="N50" s="558">
        <v>45.0</v>
      </c>
      <c r="O50" s="558">
        <v>32.0</v>
      </c>
      <c r="P50" s="596">
        <f t="shared" si="7"/>
        <v>77</v>
      </c>
      <c r="Q50" s="560" t="str">
        <f t="shared" si="39"/>
        <v>8</v>
      </c>
      <c r="R50" s="561">
        <f t="shared" si="9"/>
        <v>32</v>
      </c>
      <c r="S50" s="558">
        <v>50.0</v>
      </c>
      <c r="T50" s="558">
        <v>49.0</v>
      </c>
      <c r="U50" s="596">
        <f t="shared" si="10"/>
        <v>99</v>
      </c>
      <c r="V50" s="560" t="str">
        <f t="shared" si="38"/>
        <v>10</v>
      </c>
      <c r="W50" s="564">
        <f t="shared" si="11"/>
        <v>10</v>
      </c>
      <c r="X50" s="558">
        <v>46.0</v>
      </c>
      <c r="Y50" s="558">
        <v>34.0</v>
      </c>
      <c r="Z50" s="596">
        <f t="shared" si="12"/>
        <v>80</v>
      </c>
      <c r="AA50" s="560" t="str">
        <f t="shared" si="13"/>
        <v>9</v>
      </c>
      <c r="AB50" s="564">
        <f t="shared" si="14"/>
        <v>18</v>
      </c>
      <c r="AC50" s="565">
        <v>39.0</v>
      </c>
      <c r="AD50" s="566">
        <v>36.0</v>
      </c>
      <c r="AE50" s="566">
        <f t="shared" si="15"/>
        <v>75</v>
      </c>
      <c r="AF50" s="567" t="str">
        <f t="shared" si="16"/>
        <v>8</v>
      </c>
      <c r="AG50" s="568">
        <f t="shared" si="17"/>
        <v>8</v>
      </c>
      <c r="AH50" s="558">
        <v>88.0</v>
      </c>
      <c r="AI50" s="558">
        <v>0.0</v>
      </c>
      <c r="AJ50" s="646">
        <f t="shared" si="18"/>
        <v>88</v>
      </c>
      <c r="AK50" s="335" t="str">
        <f t="shared" si="19"/>
        <v>9</v>
      </c>
      <c r="AL50" s="564" t="str">
        <f t="shared" si="20"/>
        <v>9</v>
      </c>
      <c r="AM50" s="558">
        <v>50.0</v>
      </c>
      <c r="AN50" s="558">
        <v>32.0</v>
      </c>
      <c r="AO50" s="596">
        <f t="shared" si="21"/>
        <v>82</v>
      </c>
      <c r="AP50" s="569" t="str">
        <f t="shared" si="37"/>
        <v>9</v>
      </c>
      <c r="AQ50" s="570">
        <f t="shared" si="23"/>
        <v>27</v>
      </c>
      <c r="AR50" s="558">
        <v>48.0</v>
      </c>
      <c r="AS50" s="558">
        <v>49.0</v>
      </c>
      <c r="AT50" s="596">
        <f t="shared" si="24"/>
        <v>97</v>
      </c>
      <c r="AU50" s="560" t="str">
        <f t="shared" si="25"/>
        <v>10</v>
      </c>
      <c r="AV50" s="570">
        <f t="shared" si="26"/>
        <v>10</v>
      </c>
      <c r="AW50" s="550">
        <f t="shared" si="27"/>
        <v>759</v>
      </c>
      <c r="AX50" s="647">
        <f t="shared" si="28"/>
        <v>84.34</v>
      </c>
      <c r="AY50" s="547">
        <f t="shared" si="29"/>
        <v>168</v>
      </c>
      <c r="AZ50" s="572">
        <f t="shared" si="30"/>
        <v>8.842105263</v>
      </c>
      <c r="BA50" s="547" t="str">
        <f t="shared" si="35"/>
        <v>PASS</v>
      </c>
      <c r="BB50" s="648" t="str">
        <f t="shared" si="32"/>
        <v>FCD</v>
      </c>
      <c r="BC50" s="648" t="str">
        <f t="shared" si="33"/>
        <v>FCD</v>
      </c>
    </row>
    <row r="51" ht="15.75" customHeight="1">
      <c r="A51" s="326">
        <v>47.0</v>
      </c>
      <c r="B51" s="556" t="s">
        <v>272</v>
      </c>
      <c r="C51" s="557" t="s">
        <v>273</v>
      </c>
      <c r="D51" s="558">
        <v>42.0</v>
      </c>
      <c r="E51" s="558">
        <v>24.0</v>
      </c>
      <c r="F51" s="559">
        <f t="shared" si="1"/>
        <v>66</v>
      </c>
      <c r="G51" s="560" t="str">
        <f t="shared" si="2"/>
        <v>7</v>
      </c>
      <c r="H51" s="561">
        <f t="shared" si="3"/>
        <v>21</v>
      </c>
      <c r="I51" s="558">
        <v>43.0</v>
      </c>
      <c r="J51" s="558">
        <v>23.0</v>
      </c>
      <c r="K51" s="562">
        <f t="shared" si="4"/>
        <v>66</v>
      </c>
      <c r="L51" s="563" t="str">
        <f t="shared" si="36"/>
        <v>7</v>
      </c>
      <c r="M51" s="564">
        <f t="shared" si="6"/>
        <v>28</v>
      </c>
      <c r="N51" s="558">
        <v>43.0</v>
      </c>
      <c r="O51" s="558">
        <v>30.0</v>
      </c>
      <c r="P51" s="562">
        <f t="shared" si="7"/>
        <v>73</v>
      </c>
      <c r="Q51" s="560" t="str">
        <f t="shared" si="39"/>
        <v>8</v>
      </c>
      <c r="R51" s="561">
        <f t="shared" si="9"/>
        <v>32</v>
      </c>
      <c r="S51" s="558">
        <v>50.0</v>
      </c>
      <c r="T51" s="558">
        <v>46.0</v>
      </c>
      <c r="U51" s="562">
        <f t="shared" si="10"/>
        <v>96</v>
      </c>
      <c r="V51" s="560" t="str">
        <f t="shared" si="38"/>
        <v>10</v>
      </c>
      <c r="W51" s="564">
        <f t="shared" si="11"/>
        <v>10</v>
      </c>
      <c r="X51" s="558">
        <v>39.0</v>
      </c>
      <c r="Y51" s="558">
        <v>30.0</v>
      </c>
      <c r="Z51" s="562">
        <f t="shared" si="12"/>
        <v>69</v>
      </c>
      <c r="AA51" s="560" t="str">
        <f t="shared" si="13"/>
        <v>7</v>
      </c>
      <c r="AB51" s="564">
        <f t="shared" si="14"/>
        <v>14</v>
      </c>
      <c r="AC51" s="565">
        <v>34.0</v>
      </c>
      <c r="AD51" s="566">
        <v>23.0</v>
      </c>
      <c r="AE51" s="566">
        <f t="shared" si="15"/>
        <v>57</v>
      </c>
      <c r="AF51" s="567" t="str">
        <f t="shared" si="16"/>
        <v>6</v>
      </c>
      <c r="AG51" s="568">
        <f t="shared" si="17"/>
        <v>6</v>
      </c>
      <c r="AH51" s="558">
        <v>98.0</v>
      </c>
      <c r="AI51" s="558">
        <v>0.0</v>
      </c>
      <c r="AJ51" s="559">
        <f t="shared" si="18"/>
        <v>98</v>
      </c>
      <c r="AK51" s="335" t="str">
        <f t="shared" si="19"/>
        <v>10</v>
      </c>
      <c r="AL51" s="564" t="str">
        <f t="shared" si="20"/>
        <v>10</v>
      </c>
      <c r="AM51" s="558">
        <v>48.0</v>
      </c>
      <c r="AN51" s="558">
        <v>24.0</v>
      </c>
      <c r="AO51" s="562">
        <f t="shared" si="21"/>
        <v>72</v>
      </c>
      <c r="AP51" s="569" t="str">
        <f t="shared" si="37"/>
        <v>8</v>
      </c>
      <c r="AQ51" s="570">
        <f t="shared" si="23"/>
        <v>24</v>
      </c>
      <c r="AR51" s="558">
        <v>49.0</v>
      </c>
      <c r="AS51" s="558">
        <v>49.0</v>
      </c>
      <c r="AT51" s="562">
        <f t="shared" si="24"/>
        <v>98</v>
      </c>
      <c r="AU51" s="560" t="str">
        <f t="shared" si="25"/>
        <v>10</v>
      </c>
      <c r="AV51" s="570">
        <f t="shared" si="26"/>
        <v>10</v>
      </c>
      <c r="AW51" s="550">
        <f t="shared" si="27"/>
        <v>695</v>
      </c>
      <c r="AX51" s="571">
        <f t="shared" si="28"/>
        <v>77.23</v>
      </c>
      <c r="AY51" s="547">
        <f t="shared" si="29"/>
        <v>145</v>
      </c>
      <c r="AZ51" s="572">
        <f t="shared" si="30"/>
        <v>7.631578947</v>
      </c>
      <c r="BA51" s="547" t="str">
        <f t="shared" si="35"/>
        <v>PASS</v>
      </c>
      <c r="BB51" s="597" t="str">
        <f t="shared" si="32"/>
        <v>FCD</v>
      </c>
      <c r="BC51" s="597" t="str">
        <f t="shared" si="33"/>
        <v>FCD</v>
      </c>
    </row>
    <row r="52" ht="15.75" customHeight="1">
      <c r="A52" s="326">
        <v>48.0</v>
      </c>
      <c r="B52" s="556" t="s">
        <v>73</v>
      </c>
      <c r="C52" s="557" t="s">
        <v>74</v>
      </c>
      <c r="D52" s="558">
        <v>45.0</v>
      </c>
      <c r="E52" s="558">
        <v>28.0</v>
      </c>
      <c r="F52" s="559">
        <f t="shared" si="1"/>
        <v>73</v>
      </c>
      <c r="G52" s="560" t="str">
        <f t="shared" si="2"/>
        <v>8</v>
      </c>
      <c r="H52" s="561">
        <f t="shared" si="3"/>
        <v>24</v>
      </c>
      <c r="I52" s="558">
        <v>48.0</v>
      </c>
      <c r="J52" s="558">
        <v>23.0</v>
      </c>
      <c r="K52" s="562">
        <f t="shared" si="4"/>
        <v>71</v>
      </c>
      <c r="L52" s="563" t="str">
        <f t="shared" si="36"/>
        <v>8</v>
      </c>
      <c r="M52" s="564">
        <f t="shared" si="6"/>
        <v>32</v>
      </c>
      <c r="N52" s="558">
        <v>41.0</v>
      </c>
      <c r="O52" s="558">
        <v>28.0</v>
      </c>
      <c r="P52" s="562">
        <f t="shared" si="7"/>
        <v>69</v>
      </c>
      <c r="Q52" s="560" t="str">
        <f t="shared" si="39"/>
        <v>7</v>
      </c>
      <c r="R52" s="561">
        <f t="shared" si="9"/>
        <v>28</v>
      </c>
      <c r="S52" s="558">
        <v>50.0</v>
      </c>
      <c r="T52" s="558">
        <v>48.0</v>
      </c>
      <c r="U52" s="562">
        <f t="shared" si="10"/>
        <v>98</v>
      </c>
      <c r="V52" s="560" t="str">
        <f t="shared" si="38"/>
        <v>10</v>
      </c>
      <c r="W52" s="564">
        <f t="shared" si="11"/>
        <v>10</v>
      </c>
      <c r="X52" s="558">
        <v>45.0</v>
      </c>
      <c r="Y52" s="558">
        <v>32.0</v>
      </c>
      <c r="Z52" s="562">
        <f t="shared" si="12"/>
        <v>77</v>
      </c>
      <c r="AA52" s="560" t="str">
        <f t="shared" si="13"/>
        <v>8</v>
      </c>
      <c r="AB52" s="564">
        <f t="shared" si="14"/>
        <v>16</v>
      </c>
      <c r="AC52" s="565">
        <v>41.0</v>
      </c>
      <c r="AD52" s="566">
        <v>37.0</v>
      </c>
      <c r="AE52" s="566">
        <f t="shared" si="15"/>
        <v>78</v>
      </c>
      <c r="AF52" s="567" t="str">
        <f t="shared" si="16"/>
        <v>8</v>
      </c>
      <c r="AG52" s="568">
        <f t="shared" si="17"/>
        <v>8</v>
      </c>
      <c r="AH52" s="558">
        <v>88.0</v>
      </c>
      <c r="AI52" s="558">
        <v>0.0</v>
      </c>
      <c r="AJ52" s="559">
        <f t="shared" si="18"/>
        <v>88</v>
      </c>
      <c r="AK52" s="335" t="str">
        <f t="shared" si="19"/>
        <v>9</v>
      </c>
      <c r="AL52" s="564" t="str">
        <f t="shared" si="20"/>
        <v>9</v>
      </c>
      <c r="AM52" s="558">
        <v>46.0</v>
      </c>
      <c r="AN52" s="558">
        <v>34.0</v>
      </c>
      <c r="AO52" s="562">
        <f t="shared" si="21"/>
        <v>80</v>
      </c>
      <c r="AP52" s="569" t="str">
        <f t="shared" si="37"/>
        <v>9</v>
      </c>
      <c r="AQ52" s="570">
        <f t="shared" si="23"/>
        <v>27</v>
      </c>
      <c r="AR52" s="558">
        <v>45.0</v>
      </c>
      <c r="AS52" s="558">
        <v>49.0</v>
      </c>
      <c r="AT52" s="562">
        <f t="shared" si="24"/>
        <v>94</v>
      </c>
      <c r="AU52" s="560" t="str">
        <f t="shared" si="25"/>
        <v>10</v>
      </c>
      <c r="AV52" s="570">
        <f t="shared" si="26"/>
        <v>10</v>
      </c>
      <c r="AW52" s="550">
        <f t="shared" si="27"/>
        <v>728</v>
      </c>
      <c r="AX52" s="571">
        <f t="shared" si="28"/>
        <v>80.89</v>
      </c>
      <c r="AY52" s="547">
        <f t="shared" si="29"/>
        <v>155</v>
      </c>
      <c r="AZ52" s="572">
        <f t="shared" si="30"/>
        <v>8.157894737</v>
      </c>
      <c r="BA52" s="547" t="str">
        <f t="shared" si="35"/>
        <v>PASS</v>
      </c>
      <c r="BB52" s="597" t="str">
        <f t="shared" si="32"/>
        <v>FCD</v>
      </c>
      <c r="BC52" s="597" t="str">
        <f t="shared" si="33"/>
        <v>FCD</v>
      </c>
    </row>
    <row r="53" ht="15.75" customHeight="1">
      <c r="A53" s="326">
        <v>49.0</v>
      </c>
      <c r="B53" s="556" t="s">
        <v>274</v>
      </c>
      <c r="C53" s="557" t="s">
        <v>275</v>
      </c>
      <c r="D53" s="558">
        <v>41.0</v>
      </c>
      <c r="E53" s="558">
        <v>33.0</v>
      </c>
      <c r="F53" s="559">
        <f t="shared" si="1"/>
        <v>74</v>
      </c>
      <c r="G53" s="560" t="str">
        <f t="shared" si="2"/>
        <v>8</v>
      </c>
      <c r="H53" s="561">
        <f t="shared" si="3"/>
        <v>24</v>
      </c>
      <c r="I53" s="558">
        <v>46.0</v>
      </c>
      <c r="J53" s="558">
        <v>24.0</v>
      </c>
      <c r="K53" s="562">
        <f t="shared" si="4"/>
        <v>70</v>
      </c>
      <c r="L53" s="563" t="str">
        <f t="shared" si="36"/>
        <v>8</v>
      </c>
      <c r="M53" s="564">
        <f t="shared" si="6"/>
        <v>32</v>
      </c>
      <c r="N53" s="558">
        <v>44.0</v>
      </c>
      <c r="O53" s="558">
        <v>23.0</v>
      </c>
      <c r="P53" s="562">
        <f t="shared" si="7"/>
        <v>67</v>
      </c>
      <c r="Q53" s="560" t="str">
        <f t="shared" si="39"/>
        <v>7</v>
      </c>
      <c r="R53" s="561">
        <f t="shared" si="9"/>
        <v>28</v>
      </c>
      <c r="S53" s="558">
        <v>41.0</v>
      </c>
      <c r="T53" s="558">
        <v>22.0</v>
      </c>
      <c r="U53" s="562">
        <f t="shared" si="10"/>
        <v>63</v>
      </c>
      <c r="V53" s="560" t="str">
        <f t="shared" si="38"/>
        <v>7</v>
      </c>
      <c r="W53" s="564">
        <f t="shared" si="11"/>
        <v>7</v>
      </c>
      <c r="X53" s="558">
        <v>45.0</v>
      </c>
      <c r="Y53" s="558">
        <v>29.0</v>
      </c>
      <c r="Z53" s="562">
        <f t="shared" si="12"/>
        <v>74</v>
      </c>
      <c r="AA53" s="560" t="str">
        <f t="shared" si="13"/>
        <v>8</v>
      </c>
      <c r="AB53" s="564">
        <f t="shared" si="14"/>
        <v>16</v>
      </c>
      <c r="AC53" s="565">
        <v>47.0</v>
      </c>
      <c r="AD53" s="566">
        <v>34.0</v>
      </c>
      <c r="AE53" s="566">
        <f t="shared" si="15"/>
        <v>81</v>
      </c>
      <c r="AF53" s="567" t="str">
        <f t="shared" si="16"/>
        <v>9</v>
      </c>
      <c r="AG53" s="568">
        <f t="shared" si="17"/>
        <v>9</v>
      </c>
      <c r="AH53" s="558">
        <v>94.0</v>
      </c>
      <c r="AI53" s="558">
        <v>0.0</v>
      </c>
      <c r="AJ53" s="559">
        <f t="shared" si="18"/>
        <v>94</v>
      </c>
      <c r="AK53" s="335" t="str">
        <f t="shared" si="19"/>
        <v>10</v>
      </c>
      <c r="AL53" s="564" t="str">
        <f t="shared" si="20"/>
        <v>10</v>
      </c>
      <c r="AM53" s="558">
        <v>47.0</v>
      </c>
      <c r="AN53" s="558">
        <v>18.0</v>
      </c>
      <c r="AO53" s="562">
        <f t="shared" si="21"/>
        <v>65</v>
      </c>
      <c r="AP53" s="569" t="str">
        <f t="shared" si="37"/>
        <v>7</v>
      </c>
      <c r="AQ53" s="570">
        <f t="shared" si="23"/>
        <v>21</v>
      </c>
      <c r="AR53" s="558">
        <v>47.0</v>
      </c>
      <c r="AS53" s="558">
        <v>47.0</v>
      </c>
      <c r="AT53" s="562">
        <f t="shared" si="24"/>
        <v>94</v>
      </c>
      <c r="AU53" s="560" t="str">
        <f t="shared" si="25"/>
        <v>10</v>
      </c>
      <c r="AV53" s="570">
        <f t="shared" si="26"/>
        <v>10</v>
      </c>
      <c r="AW53" s="550">
        <f t="shared" si="27"/>
        <v>682</v>
      </c>
      <c r="AX53" s="571">
        <f t="shared" si="28"/>
        <v>75.78</v>
      </c>
      <c r="AY53" s="547">
        <f t="shared" si="29"/>
        <v>147</v>
      </c>
      <c r="AZ53" s="572">
        <f t="shared" si="30"/>
        <v>7.736842105</v>
      </c>
      <c r="BA53" s="547" t="str">
        <f t="shared" si="35"/>
        <v>PASS</v>
      </c>
      <c r="BB53" s="597" t="str">
        <f t="shared" si="32"/>
        <v>FCD</v>
      </c>
      <c r="BC53" s="597" t="str">
        <f t="shared" si="33"/>
        <v>FCD</v>
      </c>
    </row>
    <row r="54" ht="15.75" customHeight="1">
      <c r="A54" s="326">
        <v>50.0</v>
      </c>
      <c r="B54" s="556" t="s">
        <v>276</v>
      </c>
      <c r="C54" s="557" t="s">
        <v>277</v>
      </c>
      <c r="D54" s="558">
        <v>34.0</v>
      </c>
      <c r="E54" s="558">
        <v>22.0</v>
      </c>
      <c r="F54" s="559">
        <f t="shared" si="1"/>
        <v>56</v>
      </c>
      <c r="G54" s="560" t="str">
        <f t="shared" si="2"/>
        <v>6</v>
      </c>
      <c r="H54" s="561">
        <f t="shared" si="3"/>
        <v>18</v>
      </c>
      <c r="I54" s="558">
        <v>47.0</v>
      </c>
      <c r="J54" s="558">
        <v>22.0</v>
      </c>
      <c r="K54" s="562">
        <f t="shared" si="4"/>
        <v>69</v>
      </c>
      <c r="L54" s="563" t="str">
        <f t="shared" si="36"/>
        <v>7</v>
      </c>
      <c r="M54" s="564">
        <f t="shared" si="6"/>
        <v>28</v>
      </c>
      <c r="N54" s="558">
        <v>42.0</v>
      </c>
      <c r="O54" s="558">
        <v>20.0</v>
      </c>
      <c r="P54" s="562">
        <f t="shared" si="7"/>
        <v>62</v>
      </c>
      <c r="Q54" s="560" t="str">
        <f t="shared" si="39"/>
        <v>7</v>
      </c>
      <c r="R54" s="561">
        <f t="shared" si="9"/>
        <v>28</v>
      </c>
      <c r="S54" s="558">
        <v>45.0</v>
      </c>
      <c r="T54" s="558">
        <v>18.0</v>
      </c>
      <c r="U54" s="562">
        <f t="shared" si="10"/>
        <v>63</v>
      </c>
      <c r="V54" s="560" t="str">
        <f t="shared" si="38"/>
        <v>7</v>
      </c>
      <c r="W54" s="564">
        <f t="shared" si="11"/>
        <v>7</v>
      </c>
      <c r="X54" s="558">
        <v>42.0</v>
      </c>
      <c r="Y54" s="558">
        <v>28.0</v>
      </c>
      <c r="Z54" s="562">
        <f t="shared" si="12"/>
        <v>70</v>
      </c>
      <c r="AA54" s="560" t="str">
        <f t="shared" si="13"/>
        <v>8</v>
      </c>
      <c r="AB54" s="564">
        <f t="shared" si="14"/>
        <v>16</v>
      </c>
      <c r="AC54" s="565">
        <v>46.0</v>
      </c>
      <c r="AD54" s="566">
        <v>36.0</v>
      </c>
      <c r="AE54" s="566">
        <f t="shared" si="15"/>
        <v>82</v>
      </c>
      <c r="AF54" s="567" t="str">
        <f t="shared" si="16"/>
        <v>9</v>
      </c>
      <c r="AG54" s="568">
        <f t="shared" si="17"/>
        <v>9</v>
      </c>
      <c r="AH54" s="558">
        <v>88.0</v>
      </c>
      <c r="AI54" s="558">
        <v>0.0</v>
      </c>
      <c r="AJ54" s="559">
        <f t="shared" si="18"/>
        <v>88</v>
      </c>
      <c r="AK54" s="335" t="str">
        <f t="shared" si="19"/>
        <v>9</v>
      </c>
      <c r="AL54" s="564" t="str">
        <f t="shared" si="20"/>
        <v>9</v>
      </c>
      <c r="AM54" s="558">
        <v>41.0</v>
      </c>
      <c r="AN54" s="558">
        <v>21.0</v>
      </c>
      <c r="AO54" s="562">
        <f t="shared" si="21"/>
        <v>62</v>
      </c>
      <c r="AP54" s="569" t="str">
        <f t="shared" si="37"/>
        <v>7</v>
      </c>
      <c r="AQ54" s="570">
        <f t="shared" si="23"/>
        <v>21</v>
      </c>
      <c r="AR54" s="558">
        <v>44.0</v>
      </c>
      <c r="AS54" s="558">
        <v>35.0</v>
      </c>
      <c r="AT54" s="562">
        <f t="shared" si="24"/>
        <v>79</v>
      </c>
      <c r="AU54" s="560" t="str">
        <f t="shared" si="25"/>
        <v>8</v>
      </c>
      <c r="AV54" s="570">
        <f t="shared" si="26"/>
        <v>8</v>
      </c>
      <c r="AW54" s="550">
        <f t="shared" si="27"/>
        <v>631</v>
      </c>
      <c r="AX54" s="571">
        <f t="shared" si="28"/>
        <v>70.12</v>
      </c>
      <c r="AY54" s="547">
        <f t="shared" si="29"/>
        <v>135</v>
      </c>
      <c r="AZ54" s="572">
        <f t="shared" si="30"/>
        <v>7.105263158</v>
      </c>
      <c r="BA54" s="547" t="str">
        <f t="shared" si="35"/>
        <v>PASS</v>
      </c>
      <c r="BB54" s="597" t="str">
        <f t="shared" si="32"/>
        <v>FCD</v>
      </c>
      <c r="BC54" s="597" t="str">
        <f t="shared" si="33"/>
        <v>FCD</v>
      </c>
    </row>
    <row r="55" ht="15.75" customHeight="1">
      <c r="A55" s="326">
        <v>51.0</v>
      </c>
      <c r="B55" s="556" t="s">
        <v>278</v>
      </c>
      <c r="C55" s="557" t="s">
        <v>279</v>
      </c>
      <c r="D55" s="558">
        <v>42.0</v>
      </c>
      <c r="E55" s="558">
        <v>31.0</v>
      </c>
      <c r="F55" s="559">
        <f t="shared" si="1"/>
        <v>73</v>
      </c>
      <c r="G55" s="560" t="str">
        <f t="shared" si="2"/>
        <v>8</v>
      </c>
      <c r="H55" s="561">
        <f t="shared" si="3"/>
        <v>24</v>
      </c>
      <c r="I55" s="558">
        <v>47.0</v>
      </c>
      <c r="J55" s="558">
        <v>35.0</v>
      </c>
      <c r="K55" s="562">
        <f t="shared" si="4"/>
        <v>82</v>
      </c>
      <c r="L55" s="563" t="str">
        <f t="shared" si="36"/>
        <v>9</v>
      </c>
      <c r="M55" s="564">
        <f t="shared" si="6"/>
        <v>36</v>
      </c>
      <c r="N55" s="558">
        <v>42.0</v>
      </c>
      <c r="O55" s="558">
        <v>18.0</v>
      </c>
      <c r="P55" s="562">
        <f t="shared" si="7"/>
        <v>60</v>
      </c>
      <c r="Q55" s="560" t="str">
        <f t="shared" si="39"/>
        <v>7</v>
      </c>
      <c r="R55" s="561">
        <f t="shared" si="9"/>
        <v>28</v>
      </c>
      <c r="S55" s="558">
        <v>50.0</v>
      </c>
      <c r="T55" s="558">
        <v>23.0</v>
      </c>
      <c r="U55" s="562">
        <f t="shared" si="10"/>
        <v>73</v>
      </c>
      <c r="V55" s="560" t="str">
        <f t="shared" si="38"/>
        <v>8</v>
      </c>
      <c r="W55" s="564">
        <f t="shared" si="11"/>
        <v>8</v>
      </c>
      <c r="X55" s="558">
        <v>48.0</v>
      </c>
      <c r="Y55" s="558">
        <v>34.0</v>
      </c>
      <c r="Z55" s="562">
        <f t="shared" si="12"/>
        <v>82</v>
      </c>
      <c r="AA55" s="560" t="str">
        <f t="shared" si="13"/>
        <v>9</v>
      </c>
      <c r="AB55" s="564">
        <f t="shared" si="14"/>
        <v>18</v>
      </c>
      <c r="AC55" s="565">
        <v>43.0</v>
      </c>
      <c r="AD55" s="566">
        <v>31.0</v>
      </c>
      <c r="AE55" s="566">
        <f t="shared" si="15"/>
        <v>74</v>
      </c>
      <c r="AF55" s="567" t="str">
        <f t="shared" si="16"/>
        <v>8</v>
      </c>
      <c r="AG55" s="568">
        <f t="shared" si="17"/>
        <v>8</v>
      </c>
      <c r="AH55" s="558">
        <v>94.0</v>
      </c>
      <c r="AI55" s="558">
        <v>0.0</v>
      </c>
      <c r="AJ55" s="559">
        <f t="shared" si="18"/>
        <v>94</v>
      </c>
      <c r="AK55" s="335" t="str">
        <f t="shared" si="19"/>
        <v>10</v>
      </c>
      <c r="AL55" s="564" t="str">
        <f t="shared" si="20"/>
        <v>10</v>
      </c>
      <c r="AM55" s="558">
        <v>36.0</v>
      </c>
      <c r="AN55" s="558">
        <v>18.0</v>
      </c>
      <c r="AO55" s="562">
        <f t="shared" si="21"/>
        <v>54</v>
      </c>
      <c r="AP55" s="569" t="str">
        <f t="shared" si="37"/>
        <v>6</v>
      </c>
      <c r="AQ55" s="570">
        <f t="shared" si="23"/>
        <v>18</v>
      </c>
      <c r="AR55" s="558">
        <v>46.0</v>
      </c>
      <c r="AS55" s="558">
        <v>41.0</v>
      </c>
      <c r="AT55" s="562">
        <f t="shared" si="24"/>
        <v>87</v>
      </c>
      <c r="AU55" s="560" t="str">
        <f t="shared" si="25"/>
        <v>9</v>
      </c>
      <c r="AV55" s="570">
        <f t="shared" si="26"/>
        <v>9</v>
      </c>
      <c r="AW55" s="550">
        <f t="shared" si="27"/>
        <v>679</v>
      </c>
      <c r="AX55" s="571">
        <f t="shared" si="28"/>
        <v>75.45</v>
      </c>
      <c r="AY55" s="547">
        <f t="shared" si="29"/>
        <v>149</v>
      </c>
      <c r="AZ55" s="572">
        <f t="shared" si="30"/>
        <v>7.842105263</v>
      </c>
      <c r="BA55" s="547" t="str">
        <f t="shared" si="35"/>
        <v>PASS</v>
      </c>
      <c r="BB55" s="597" t="str">
        <f t="shared" si="32"/>
        <v>FCD</v>
      </c>
      <c r="BC55" s="597" t="str">
        <f t="shared" si="33"/>
        <v>FCD</v>
      </c>
    </row>
    <row r="56" ht="15.75" customHeight="1">
      <c r="A56" s="326">
        <v>52.0</v>
      </c>
      <c r="B56" s="556" t="s">
        <v>75</v>
      </c>
      <c r="C56" s="557" t="s">
        <v>76</v>
      </c>
      <c r="D56" s="558">
        <v>36.0</v>
      </c>
      <c r="E56" s="558">
        <v>27.0</v>
      </c>
      <c r="F56" s="559">
        <f t="shared" si="1"/>
        <v>63</v>
      </c>
      <c r="G56" s="560" t="str">
        <f t="shared" si="2"/>
        <v>7</v>
      </c>
      <c r="H56" s="561">
        <f t="shared" si="3"/>
        <v>21</v>
      </c>
      <c r="I56" s="558">
        <v>44.0</v>
      </c>
      <c r="J56" s="558">
        <v>27.0</v>
      </c>
      <c r="K56" s="562">
        <f t="shared" si="4"/>
        <v>71</v>
      </c>
      <c r="L56" s="563" t="str">
        <f t="shared" si="36"/>
        <v>8</v>
      </c>
      <c r="M56" s="564">
        <f t="shared" si="6"/>
        <v>32</v>
      </c>
      <c r="N56" s="558">
        <v>44.0</v>
      </c>
      <c r="O56" s="558">
        <v>26.0</v>
      </c>
      <c r="P56" s="562">
        <f t="shared" si="7"/>
        <v>70</v>
      </c>
      <c r="Q56" s="560" t="str">
        <f t="shared" si="39"/>
        <v>8</v>
      </c>
      <c r="R56" s="561">
        <f t="shared" si="9"/>
        <v>32</v>
      </c>
      <c r="S56" s="558">
        <v>50.0</v>
      </c>
      <c r="T56" s="558">
        <v>21.0</v>
      </c>
      <c r="U56" s="562">
        <f t="shared" si="10"/>
        <v>71</v>
      </c>
      <c r="V56" s="560" t="str">
        <f t="shared" si="38"/>
        <v>8</v>
      </c>
      <c r="W56" s="564">
        <f t="shared" si="11"/>
        <v>8</v>
      </c>
      <c r="X56" s="558">
        <v>46.0</v>
      </c>
      <c r="Y56" s="558">
        <v>33.0</v>
      </c>
      <c r="Z56" s="562">
        <f t="shared" si="12"/>
        <v>79</v>
      </c>
      <c r="AA56" s="560" t="str">
        <f t="shared" si="13"/>
        <v>8</v>
      </c>
      <c r="AB56" s="564">
        <f t="shared" si="14"/>
        <v>16</v>
      </c>
      <c r="AC56" s="565">
        <v>40.0</v>
      </c>
      <c r="AD56" s="566">
        <v>25.0</v>
      </c>
      <c r="AE56" s="566">
        <f t="shared" si="15"/>
        <v>65</v>
      </c>
      <c r="AF56" s="567" t="str">
        <f t="shared" si="16"/>
        <v>7</v>
      </c>
      <c r="AG56" s="568">
        <f t="shared" si="17"/>
        <v>7</v>
      </c>
      <c r="AH56" s="558">
        <v>94.0</v>
      </c>
      <c r="AI56" s="558">
        <v>0.0</v>
      </c>
      <c r="AJ56" s="559">
        <f t="shared" si="18"/>
        <v>94</v>
      </c>
      <c r="AK56" s="335" t="str">
        <f t="shared" si="19"/>
        <v>10</v>
      </c>
      <c r="AL56" s="564" t="str">
        <f t="shared" si="20"/>
        <v>10</v>
      </c>
      <c r="AM56" s="558">
        <v>36.0</v>
      </c>
      <c r="AN56" s="558">
        <v>30.0</v>
      </c>
      <c r="AO56" s="562">
        <f t="shared" si="21"/>
        <v>66</v>
      </c>
      <c r="AP56" s="569" t="str">
        <f t="shared" si="37"/>
        <v>7</v>
      </c>
      <c r="AQ56" s="570">
        <f t="shared" si="23"/>
        <v>21</v>
      </c>
      <c r="AR56" s="558">
        <v>46.0</v>
      </c>
      <c r="AS56" s="558">
        <v>45.0</v>
      </c>
      <c r="AT56" s="562">
        <f t="shared" si="24"/>
        <v>91</v>
      </c>
      <c r="AU56" s="560" t="str">
        <f t="shared" si="25"/>
        <v>10</v>
      </c>
      <c r="AV56" s="570">
        <f t="shared" si="26"/>
        <v>10</v>
      </c>
      <c r="AW56" s="550">
        <f t="shared" si="27"/>
        <v>670</v>
      </c>
      <c r="AX56" s="571">
        <f t="shared" si="28"/>
        <v>74.45</v>
      </c>
      <c r="AY56" s="547">
        <f t="shared" si="29"/>
        <v>147</v>
      </c>
      <c r="AZ56" s="572">
        <f t="shared" si="30"/>
        <v>7.736842105</v>
      </c>
      <c r="BA56" s="547" t="str">
        <f t="shared" si="35"/>
        <v>PASS</v>
      </c>
      <c r="BB56" s="597" t="str">
        <f t="shared" si="32"/>
        <v>FCD</v>
      </c>
      <c r="BC56" s="597" t="str">
        <f t="shared" si="33"/>
        <v>FCD</v>
      </c>
    </row>
    <row r="57" ht="15.75" customHeight="1">
      <c r="A57" s="326">
        <v>53.0</v>
      </c>
      <c r="B57" s="556" t="s">
        <v>77</v>
      </c>
      <c r="C57" s="557" t="s">
        <v>78</v>
      </c>
      <c r="D57" s="558">
        <v>41.0</v>
      </c>
      <c r="E57" s="558">
        <v>35.0</v>
      </c>
      <c r="F57" s="559">
        <f t="shared" si="1"/>
        <v>76</v>
      </c>
      <c r="G57" s="560" t="str">
        <f t="shared" si="2"/>
        <v>8</v>
      </c>
      <c r="H57" s="561">
        <f t="shared" si="3"/>
        <v>24</v>
      </c>
      <c r="I57" s="558">
        <v>49.0</v>
      </c>
      <c r="J57" s="558">
        <v>36.0</v>
      </c>
      <c r="K57" s="562">
        <f t="shared" si="4"/>
        <v>85</v>
      </c>
      <c r="L57" s="563" t="str">
        <f t="shared" si="36"/>
        <v>9</v>
      </c>
      <c r="M57" s="564">
        <f t="shared" si="6"/>
        <v>36</v>
      </c>
      <c r="N57" s="558">
        <v>42.0</v>
      </c>
      <c r="O57" s="558">
        <v>35.0</v>
      </c>
      <c r="P57" s="562">
        <f t="shared" si="7"/>
        <v>77</v>
      </c>
      <c r="Q57" s="560" t="str">
        <f t="shared" si="39"/>
        <v>8</v>
      </c>
      <c r="R57" s="561">
        <f t="shared" si="9"/>
        <v>32</v>
      </c>
      <c r="S57" s="574">
        <v>48.0</v>
      </c>
      <c r="T57" s="574">
        <v>18.0</v>
      </c>
      <c r="U57" s="576">
        <f t="shared" si="10"/>
        <v>66</v>
      </c>
      <c r="V57" s="608">
        <v>0.0</v>
      </c>
      <c r="W57" s="604">
        <f t="shared" si="11"/>
        <v>0</v>
      </c>
      <c r="X57" s="558">
        <v>47.0</v>
      </c>
      <c r="Y57" s="558">
        <v>37.0</v>
      </c>
      <c r="Z57" s="562">
        <f t="shared" si="12"/>
        <v>84</v>
      </c>
      <c r="AA57" s="560" t="str">
        <f t="shared" si="13"/>
        <v>9</v>
      </c>
      <c r="AB57" s="564">
        <f t="shared" si="14"/>
        <v>18</v>
      </c>
      <c r="AC57" s="565">
        <v>40.0</v>
      </c>
      <c r="AD57" s="566">
        <v>28.0</v>
      </c>
      <c r="AE57" s="566">
        <f t="shared" si="15"/>
        <v>68</v>
      </c>
      <c r="AF57" s="567" t="str">
        <f t="shared" si="16"/>
        <v>7</v>
      </c>
      <c r="AG57" s="568">
        <f t="shared" si="17"/>
        <v>7</v>
      </c>
      <c r="AH57" s="558">
        <v>94.0</v>
      </c>
      <c r="AI57" s="558">
        <v>0.0</v>
      </c>
      <c r="AJ57" s="559">
        <f t="shared" si="18"/>
        <v>94</v>
      </c>
      <c r="AK57" s="335" t="str">
        <f t="shared" si="19"/>
        <v>10</v>
      </c>
      <c r="AL57" s="564" t="str">
        <f t="shared" si="20"/>
        <v>10</v>
      </c>
      <c r="AM57" s="558">
        <v>35.0</v>
      </c>
      <c r="AN57" s="558">
        <v>36.0</v>
      </c>
      <c r="AO57" s="562">
        <f t="shared" si="21"/>
        <v>71</v>
      </c>
      <c r="AP57" s="569" t="str">
        <f t="shared" si="37"/>
        <v>8</v>
      </c>
      <c r="AQ57" s="570">
        <f t="shared" si="23"/>
        <v>24</v>
      </c>
      <c r="AR57" s="558">
        <v>49.0</v>
      </c>
      <c r="AS57" s="558">
        <v>43.0</v>
      </c>
      <c r="AT57" s="562">
        <f t="shared" si="24"/>
        <v>92</v>
      </c>
      <c r="AU57" s="560" t="str">
        <f t="shared" si="25"/>
        <v>10</v>
      </c>
      <c r="AV57" s="570">
        <f t="shared" si="26"/>
        <v>10</v>
      </c>
      <c r="AW57" s="550">
        <f t="shared" si="27"/>
        <v>713</v>
      </c>
      <c r="AX57" s="571">
        <f t="shared" si="28"/>
        <v>79.23</v>
      </c>
      <c r="AY57" s="547">
        <f t="shared" si="29"/>
        <v>151</v>
      </c>
      <c r="AZ57" s="572">
        <f t="shared" si="30"/>
        <v>7.947368421</v>
      </c>
      <c r="BA57" s="547" t="str">
        <f t="shared" si="35"/>
        <v>PASS</v>
      </c>
      <c r="BB57" s="597" t="str">
        <f t="shared" si="32"/>
        <v>FCD</v>
      </c>
      <c r="BC57" s="617" t="str">
        <f t="shared" si="33"/>
        <v>FCD</v>
      </c>
    </row>
    <row r="58" ht="15.75" customHeight="1">
      <c r="A58" s="649">
        <v>55.0</v>
      </c>
      <c r="B58" s="556" t="s">
        <v>282</v>
      </c>
      <c r="C58" s="650" t="s">
        <v>283</v>
      </c>
      <c r="D58" s="577">
        <v>20.0</v>
      </c>
      <c r="E58" s="578">
        <v>25.0</v>
      </c>
      <c r="F58" s="651">
        <f t="shared" si="1"/>
        <v>45</v>
      </c>
      <c r="G58" s="580" t="str">
        <f t="shared" si="2"/>
        <v>6</v>
      </c>
      <c r="H58" s="581">
        <f t="shared" si="3"/>
        <v>18</v>
      </c>
      <c r="I58" s="577">
        <v>38.0</v>
      </c>
      <c r="J58" s="578">
        <v>26.0</v>
      </c>
      <c r="K58" s="579">
        <f t="shared" si="4"/>
        <v>64</v>
      </c>
      <c r="L58" s="652" t="str">
        <f t="shared" si="36"/>
        <v>7</v>
      </c>
      <c r="M58" s="653">
        <f t="shared" si="6"/>
        <v>28</v>
      </c>
      <c r="N58" s="582">
        <v>20.0</v>
      </c>
      <c r="O58" s="601">
        <v>18.0</v>
      </c>
      <c r="P58" s="583">
        <f t="shared" si="7"/>
        <v>38</v>
      </c>
      <c r="Q58" s="584" t="str">
        <f t="shared" si="39"/>
        <v>0</v>
      </c>
      <c r="R58" s="599">
        <f t="shared" si="9"/>
        <v>0</v>
      </c>
      <c r="S58" s="558">
        <v>20.0</v>
      </c>
      <c r="T58" s="558">
        <v>35.0</v>
      </c>
      <c r="U58" s="562">
        <f t="shared" si="10"/>
        <v>55</v>
      </c>
      <c r="V58" s="560" t="str">
        <f t="shared" ref="V58:V69" si="40">if(U58&gt;=90,"10",if(U58&gt;=80,"9",if(U58&gt;=70,"8",if(U58&gt;=60,"7",if(U58&gt;=45,"6",if(U58&gt;=40,"4",if(U58&lt;40,"0")))))))</f>
        <v>6</v>
      </c>
      <c r="W58" s="564">
        <f t="shared" si="11"/>
        <v>6</v>
      </c>
      <c r="X58" s="558">
        <v>24.0</v>
      </c>
      <c r="Y58" s="558">
        <v>30.0</v>
      </c>
      <c r="Z58" s="562">
        <f t="shared" si="12"/>
        <v>54</v>
      </c>
      <c r="AA58" s="560" t="str">
        <f t="shared" si="13"/>
        <v>6</v>
      </c>
      <c r="AB58" s="564">
        <f t="shared" si="14"/>
        <v>12</v>
      </c>
      <c r="AC58" s="586">
        <v>41.0</v>
      </c>
      <c r="AD58" s="587">
        <v>24.0</v>
      </c>
      <c r="AE58" s="587">
        <f t="shared" si="15"/>
        <v>65</v>
      </c>
      <c r="AF58" s="567" t="str">
        <f t="shared" si="16"/>
        <v>7</v>
      </c>
      <c r="AG58" s="568">
        <f t="shared" si="17"/>
        <v>7</v>
      </c>
      <c r="AH58" s="558">
        <v>94.0</v>
      </c>
      <c r="AI58" s="558">
        <v>0.0</v>
      </c>
      <c r="AJ58" s="559">
        <f t="shared" si="18"/>
        <v>94</v>
      </c>
      <c r="AK58" s="335" t="str">
        <f t="shared" si="19"/>
        <v>10</v>
      </c>
      <c r="AL58" s="564" t="str">
        <f t="shared" si="20"/>
        <v>10</v>
      </c>
      <c r="AM58" s="558">
        <v>27.0</v>
      </c>
      <c r="AN58" s="558">
        <v>26.0</v>
      </c>
      <c r="AO58" s="562">
        <f t="shared" si="21"/>
        <v>53</v>
      </c>
      <c r="AP58" s="569" t="str">
        <f t="shared" si="37"/>
        <v>6</v>
      </c>
      <c r="AQ58" s="570">
        <f t="shared" si="23"/>
        <v>18</v>
      </c>
      <c r="AR58" s="577">
        <v>31.0</v>
      </c>
      <c r="AS58" s="578">
        <v>28.0</v>
      </c>
      <c r="AT58" s="579">
        <f t="shared" si="24"/>
        <v>59</v>
      </c>
      <c r="AU58" s="560" t="str">
        <f t="shared" si="25"/>
        <v>6</v>
      </c>
      <c r="AV58" s="570">
        <f t="shared" si="26"/>
        <v>6</v>
      </c>
      <c r="AW58" s="590">
        <f t="shared" si="27"/>
        <v>527</v>
      </c>
      <c r="AX58" s="591">
        <f t="shared" si="28"/>
        <v>58.56</v>
      </c>
      <c r="AY58" s="547">
        <f t="shared" si="29"/>
        <v>95</v>
      </c>
      <c r="AZ58" s="592">
        <f t="shared" si="30"/>
        <v>5</v>
      </c>
      <c r="BA58" s="547" t="str">
        <f t="shared" si="35"/>
        <v>FAIL</v>
      </c>
      <c r="BB58" s="597" t="str">
        <f t="shared" si="32"/>
        <v>SC</v>
      </c>
      <c r="BC58" s="593" t="str">
        <f t="shared" si="33"/>
        <v>FAIL</v>
      </c>
    </row>
    <row r="59" ht="15.75" customHeight="1">
      <c r="A59" s="326">
        <v>56.0</v>
      </c>
      <c r="B59" s="556" t="s">
        <v>284</v>
      </c>
      <c r="C59" s="650" t="s">
        <v>285</v>
      </c>
      <c r="D59" s="558">
        <v>41.0</v>
      </c>
      <c r="E59" s="558">
        <v>38.0</v>
      </c>
      <c r="F59" s="559">
        <f t="shared" si="1"/>
        <v>79</v>
      </c>
      <c r="G59" s="560" t="str">
        <f t="shared" si="2"/>
        <v>8</v>
      </c>
      <c r="H59" s="561">
        <f t="shared" si="3"/>
        <v>24</v>
      </c>
      <c r="I59" s="558">
        <v>48.0</v>
      </c>
      <c r="J59" s="558">
        <v>19.0</v>
      </c>
      <c r="K59" s="562">
        <f t="shared" si="4"/>
        <v>67</v>
      </c>
      <c r="L59" s="563" t="str">
        <f t="shared" si="36"/>
        <v>7</v>
      </c>
      <c r="M59" s="564">
        <f t="shared" si="6"/>
        <v>28</v>
      </c>
      <c r="N59" s="558">
        <v>43.0</v>
      </c>
      <c r="O59" s="558">
        <v>25.0</v>
      </c>
      <c r="P59" s="562">
        <f t="shared" si="7"/>
        <v>68</v>
      </c>
      <c r="Q59" s="560" t="str">
        <f t="shared" si="39"/>
        <v>7</v>
      </c>
      <c r="R59" s="561">
        <f t="shared" si="9"/>
        <v>28</v>
      </c>
      <c r="S59" s="558">
        <v>48.0</v>
      </c>
      <c r="T59" s="558">
        <v>34.0</v>
      </c>
      <c r="U59" s="562">
        <f t="shared" si="10"/>
        <v>82</v>
      </c>
      <c r="V59" s="560" t="str">
        <f t="shared" si="40"/>
        <v>9</v>
      </c>
      <c r="W59" s="564">
        <f t="shared" si="11"/>
        <v>9</v>
      </c>
      <c r="X59" s="558">
        <v>49.0</v>
      </c>
      <c r="Y59" s="558">
        <v>34.0</v>
      </c>
      <c r="Z59" s="562">
        <f t="shared" si="12"/>
        <v>83</v>
      </c>
      <c r="AA59" s="560" t="str">
        <f t="shared" si="13"/>
        <v>9</v>
      </c>
      <c r="AB59" s="564">
        <f t="shared" si="14"/>
        <v>18</v>
      </c>
      <c r="AC59" s="565">
        <v>43.0</v>
      </c>
      <c r="AD59" s="566">
        <v>35.0</v>
      </c>
      <c r="AE59" s="566">
        <f t="shared" si="15"/>
        <v>78</v>
      </c>
      <c r="AF59" s="567" t="str">
        <f t="shared" si="16"/>
        <v>8</v>
      </c>
      <c r="AG59" s="568">
        <f t="shared" si="17"/>
        <v>8</v>
      </c>
      <c r="AH59" s="558">
        <v>94.0</v>
      </c>
      <c r="AI59" s="558">
        <v>0.0</v>
      </c>
      <c r="AJ59" s="559">
        <f t="shared" si="18"/>
        <v>94</v>
      </c>
      <c r="AK59" s="335" t="str">
        <f t="shared" si="19"/>
        <v>10</v>
      </c>
      <c r="AL59" s="564" t="str">
        <f t="shared" si="20"/>
        <v>10</v>
      </c>
      <c r="AM59" s="558">
        <v>43.0</v>
      </c>
      <c r="AN59" s="558">
        <v>20.0</v>
      </c>
      <c r="AO59" s="562">
        <f t="shared" si="21"/>
        <v>63</v>
      </c>
      <c r="AP59" s="569" t="str">
        <f t="shared" si="37"/>
        <v>7</v>
      </c>
      <c r="AQ59" s="570">
        <f t="shared" si="23"/>
        <v>21</v>
      </c>
      <c r="AR59" s="558">
        <v>47.0</v>
      </c>
      <c r="AS59" s="558">
        <v>47.0</v>
      </c>
      <c r="AT59" s="562">
        <f t="shared" si="24"/>
        <v>94</v>
      </c>
      <c r="AU59" s="560" t="str">
        <f t="shared" si="25"/>
        <v>10</v>
      </c>
      <c r="AV59" s="570">
        <f t="shared" si="26"/>
        <v>10</v>
      </c>
      <c r="AW59" s="550">
        <f t="shared" si="27"/>
        <v>708</v>
      </c>
      <c r="AX59" s="571">
        <f t="shared" si="28"/>
        <v>78.67</v>
      </c>
      <c r="AY59" s="547">
        <f t="shared" si="29"/>
        <v>146</v>
      </c>
      <c r="AZ59" s="572">
        <f t="shared" si="30"/>
        <v>7.684210526</v>
      </c>
      <c r="BA59" s="547" t="str">
        <f t="shared" si="35"/>
        <v>PASS</v>
      </c>
      <c r="BB59" s="597" t="str">
        <f t="shared" si="32"/>
        <v>FCD</v>
      </c>
      <c r="BC59" s="597" t="str">
        <f t="shared" si="33"/>
        <v>FCD</v>
      </c>
    </row>
    <row r="60" ht="15.75" customHeight="1">
      <c r="A60" s="326">
        <v>57.0</v>
      </c>
      <c r="B60" s="556" t="s">
        <v>79</v>
      </c>
      <c r="C60" s="557" t="s">
        <v>80</v>
      </c>
      <c r="D60" s="654">
        <v>45.0</v>
      </c>
      <c r="E60" s="654">
        <v>46.0</v>
      </c>
      <c r="F60" s="655">
        <f t="shared" si="1"/>
        <v>91</v>
      </c>
      <c r="G60" s="656" t="str">
        <f t="shared" si="2"/>
        <v>10</v>
      </c>
      <c r="H60" s="657">
        <f t="shared" si="3"/>
        <v>30</v>
      </c>
      <c r="I60" s="654">
        <v>50.0</v>
      </c>
      <c r="J60" s="654">
        <v>40.0</v>
      </c>
      <c r="K60" s="658">
        <f t="shared" si="4"/>
        <v>90</v>
      </c>
      <c r="L60" s="659" t="str">
        <f t="shared" si="36"/>
        <v>10</v>
      </c>
      <c r="M60" s="660">
        <f t="shared" si="6"/>
        <v>40</v>
      </c>
      <c r="N60" s="654">
        <v>46.0</v>
      </c>
      <c r="O60" s="654">
        <v>30.0</v>
      </c>
      <c r="P60" s="658">
        <f t="shared" si="7"/>
        <v>76</v>
      </c>
      <c r="Q60" s="656" t="str">
        <f t="shared" si="39"/>
        <v>8</v>
      </c>
      <c r="R60" s="657">
        <f t="shared" si="9"/>
        <v>32</v>
      </c>
      <c r="S60" s="654">
        <v>50.0</v>
      </c>
      <c r="T60" s="654">
        <v>49.0</v>
      </c>
      <c r="U60" s="658">
        <f t="shared" si="10"/>
        <v>99</v>
      </c>
      <c r="V60" s="656" t="str">
        <f t="shared" si="40"/>
        <v>10</v>
      </c>
      <c r="W60" s="660">
        <f t="shared" si="11"/>
        <v>10</v>
      </c>
      <c r="X60" s="654">
        <v>50.0</v>
      </c>
      <c r="Y60" s="654">
        <v>32.0</v>
      </c>
      <c r="Z60" s="658">
        <f t="shared" si="12"/>
        <v>82</v>
      </c>
      <c r="AA60" s="656" t="str">
        <f t="shared" si="13"/>
        <v>9</v>
      </c>
      <c r="AB60" s="660">
        <f t="shared" si="14"/>
        <v>18</v>
      </c>
      <c r="AC60" s="661">
        <v>44.0</v>
      </c>
      <c r="AD60" s="662">
        <v>40.0</v>
      </c>
      <c r="AE60" s="662">
        <f t="shared" si="15"/>
        <v>84</v>
      </c>
      <c r="AF60" s="663" t="str">
        <f t="shared" si="16"/>
        <v>9</v>
      </c>
      <c r="AG60" s="664">
        <f t="shared" si="17"/>
        <v>9</v>
      </c>
      <c r="AH60" s="654">
        <v>98.0</v>
      </c>
      <c r="AI60" s="654">
        <v>0.0</v>
      </c>
      <c r="AJ60" s="655">
        <f t="shared" si="18"/>
        <v>98</v>
      </c>
      <c r="AK60" s="332" t="str">
        <f t="shared" si="19"/>
        <v>10</v>
      </c>
      <c r="AL60" s="660" t="str">
        <f t="shared" si="20"/>
        <v>10</v>
      </c>
      <c r="AM60" s="654">
        <v>46.0</v>
      </c>
      <c r="AN60" s="654">
        <v>37.0</v>
      </c>
      <c r="AO60" s="658">
        <f t="shared" si="21"/>
        <v>83</v>
      </c>
      <c r="AP60" s="665" t="str">
        <f t="shared" si="37"/>
        <v>9</v>
      </c>
      <c r="AQ60" s="666">
        <f t="shared" si="23"/>
        <v>27</v>
      </c>
      <c r="AR60" s="654">
        <v>49.0</v>
      </c>
      <c r="AS60" s="654">
        <v>47.0</v>
      </c>
      <c r="AT60" s="658">
        <f t="shared" si="24"/>
        <v>96</v>
      </c>
      <c r="AU60" s="656" t="str">
        <f t="shared" si="25"/>
        <v>10</v>
      </c>
      <c r="AV60" s="666">
        <f t="shared" si="26"/>
        <v>10</v>
      </c>
      <c r="AW60" s="550">
        <f t="shared" si="27"/>
        <v>799</v>
      </c>
      <c r="AX60" s="571">
        <f t="shared" si="28"/>
        <v>88.78</v>
      </c>
      <c r="AY60" s="547">
        <f t="shared" si="29"/>
        <v>176</v>
      </c>
      <c r="AZ60" s="572">
        <f t="shared" si="30"/>
        <v>9.263157895</v>
      </c>
      <c r="BA60" s="547" t="str">
        <f t="shared" si="35"/>
        <v>PASS</v>
      </c>
      <c r="BB60" s="547" t="str">
        <f t="shared" si="32"/>
        <v>FCD</v>
      </c>
      <c r="BC60" s="547" t="str">
        <f t="shared" si="33"/>
        <v>FCD</v>
      </c>
    </row>
    <row r="61" ht="15.75" customHeight="1">
      <c r="A61" s="649">
        <v>58.0</v>
      </c>
      <c r="B61" s="556" t="s">
        <v>81</v>
      </c>
      <c r="C61" s="650" t="s">
        <v>82</v>
      </c>
      <c r="D61" s="558">
        <v>40.0</v>
      </c>
      <c r="E61" s="558">
        <v>42.0</v>
      </c>
      <c r="F61" s="559">
        <f t="shared" si="1"/>
        <v>82</v>
      </c>
      <c r="G61" s="560" t="str">
        <f t="shared" si="2"/>
        <v>9</v>
      </c>
      <c r="H61" s="561">
        <f t="shared" si="3"/>
        <v>27</v>
      </c>
      <c r="I61" s="558">
        <v>47.0</v>
      </c>
      <c r="J61" s="558">
        <v>32.0</v>
      </c>
      <c r="K61" s="562">
        <f t="shared" si="4"/>
        <v>79</v>
      </c>
      <c r="L61" s="563" t="str">
        <f t="shared" si="36"/>
        <v>8</v>
      </c>
      <c r="M61" s="564">
        <f t="shared" si="6"/>
        <v>32</v>
      </c>
      <c r="N61" s="558">
        <v>37.0</v>
      </c>
      <c r="O61" s="558">
        <v>26.0</v>
      </c>
      <c r="P61" s="562">
        <f t="shared" si="7"/>
        <v>63</v>
      </c>
      <c r="Q61" s="560" t="str">
        <f t="shared" si="39"/>
        <v>7</v>
      </c>
      <c r="R61" s="561">
        <f t="shared" si="9"/>
        <v>28</v>
      </c>
      <c r="S61" s="558">
        <v>30.0</v>
      </c>
      <c r="T61" s="558">
        <v>43.0</v>
      </c>
      <c r="U61" s="562">
        <f t="shared" si="10"/>
        <v>73</v>
      </c>
      <c r="V61" s="560" t="str">
        <f t="shared" si="40"/>
        <v>8</v>
      </c>
      <c r="W61" s="564">
        <f t="shared" si="11"/>
        <v>8</v>
      </c>
      <c r="X61" s="558">
        <v>44.0</v>
      </c>
      <c r="Y61" s="558">
        <v>37.0</v>
      </c>
      <c r="Z61" s="562">
        <f t="shared" si="12"/>
        <v>81</v>
      </c>
      <c r="AA61" s="560" t="str">
        <f t="shared" si="13"/>
        <v>9</v>
      </c>
      <c r="AB61" s="564">
        <f t="shared" si="14"/>
        <v>18</v>
      </c>
      <c r="AC61" s="565">
        <v>39.0</v>
      </c>
      <c r="AD61" s="566">
        <v>31.0</v>
      </c>
      <c r="AE61" s="566">
        <f t="shared" si="15"/>
        <v>70</v>
      </c>
      <c r="AF61" s="567" t="str">
        <f t="shared" si="16"/>
        <v>8</v>
      </c>
      <c r="AG61" s="568">
        <f t="shared" si="17"/>
        <v>8</v>
      </c>
      <c r="AH61" s="558">
        <v>88.0</v>
      </c>
      <c r="AI61" s="558">
        <v>0.0</v>
      </c>
      <c r="AJ61" s="559">
        <f t="shared" si="18"/>
        <v>88</v>
      </c>
      <c r="AK61" s="335" t="str">
        <f t="shared" si="19"/>
        <v>9</v>
      </c>
      <c r="AL61" s="564" t="str">
        <f t="shared" si="20"/>
        <v>9</v>
      </c>
      <c r="AM61" s="558">
        <v>48.0</v>
      </c>
      <c r="AN61" s="558">
        <v>28.0</v>
      </c>
      <c r="AO61" s="562">
        <f t="shared" si="21"/>
        <v>76</v>
      </c>
      <c r="AP61" s="569" t="str">
        <f t="shared" si="37"/>
        <v>8</v>
      </c>
      <c r="AQ61" s="570">
        <f t="shared" si="23"/>
        <v>24</v>
      </c>
      <c r="AR61" s="558">
        <v>46.0</v>
      </c>
      <c r="AS61" s="558">
        <v>34.0</v>
      </c>
      <c r="AT61" s="562">
        <f t="shared" si="24"/>
        <v>80</v>
      </c>
      <c r="AU61" s="560" t="str">
        <f t="shared" si="25"/>
        <v>9</v>
      </c>
      <c r="AV61" s="570">
        <f t="shared" si="26"/>
        <v>9</v>
      </c>
      <c r="AW61" s="550">
        <f t="shared" si="27"/>
        <v>692</v>
      </c>
      <c r="AX61" s="571">
        <f t="shared" si="28"/>
        <v>76.89</v>
      </c>
      <c r="AY61" s="547">
        <f t="shared" si="29"/>
        <v>154</v>
      </c>
      <c r="AZ61" s="572">
        <f t="shared" si="30"/>
        <v>8.105263158</v>
      </c>
      <c r="BA61" s="547" t="str">
        <f t="shared" si="35"/>
        <v>PASS</v>
      </c>
      <c r="BB61" s="597" t="str">
        <f t="shared" si="32"/>
        <v>FCD</v>
      </c>
      <c r="BC61" s="597" t="str">
        <f t="shared" si="33"/>
        <v>FCD</v>
      </c>
    </row>
    <row r="62" ht="15.75" customHeight="1">
      <c r="A62" s="326">
        <v>59.0</v>
      </c>
      <c r="B62" s="556" t="s">
        <v>286</v>
      </c>
      <c r="C62" s="650" t="s">
        <v>82</v>
      </c>
      <c r="D62" s="558">
        <v>29.0</v>
      </c>
      <c r="E62" s="558">
        <v>31.0</v>
      </c>
      <c r="F62" s="559">
        <f t="shared" si="1"/>
        <v>60</v>
      </c>
      <c r="G62" s="560" t="str">
        <f t="shared" si="2"/>
        <v>7</v>
      </c>
      <c r="H62" s="561">
        <f t="shared" si="3"/>
        <v>21</v>
      </c>
      <c r="I62" s="558">
        <v>44.0</v>
      </c>
      <c r="J62" s="558">
        <v>30.0</v>
      </c>
      <c r="K62" s="562">
        <f t="shared" si="4"/>
        <v>74</v>
      </c>
      <c r="L62" s="563" t="str">
        <f t="shared" si="36"/>
        <v>8</v>
      </c>
      <c r="M62" s="564">
        <f t="shared" si="6"/>
        <v>32</v>
      </c>
      <c r="N62" s="558">
        <v>33.0</v>
      </c>
      <c r="O62" s="558">
        <v>25.0</v>
      </c>
      <c r="P62" s="562">
        <f t="shared" si="7"/>
        <v>58</v>
      </c>
      <c r="Q62" s="560" t="str">
        <f t="shared" si="39"/>
        <v>6</v>
      </c>
      <c r="R62" s="561">
        <f t="shared" si="9"/>
        <v>24</v>
      </c>
      <c r="S62" s="558">
        <v>39.0</v>
      </c>
      <c r="T62" s="558">
        <v>23.0</v>
      </c>
      <c r="U62" s="562">
        <f t="shared" si="10"/>
        <v>62</v>
      </c>
      <c r="V62" s="560" t="str">
        <f t="shared" si="40"/>
        <v>7</v>
      </c>
      <c r="W62" s="564">
        <f t="shared" si="11"/>
        <v>7</v>
      </c>
      <c r="X62" s="558">
        <v>40.0</v>
      </c>
      <c r="Y62" s="558">
        <v>27.0</v>
      </c>
      <c r="Z62" s="562">
        <f t="shared" si="12"/>
        <v>67</v>
      </c>
      <c r="AA62" s="560" t="str">
        <f t="shared" si="13"/>
        <v>7</v>
      </c>
      <c r="AB62" s="564">
        <f t="shared" si="14"/>
        <v>14</v>
      </c>
      <c r="AC62" s="565">
        <v>43.0</v>
      </c>
      <c r="AD62" s="566">
        <v>31.0</v>
      </c>
      <c r="AE62" s="566">
        <f t="shared" si="15"/>
        <v>74</v>
      </c>
      <c r="AF62" s="567" t="str">
        <f t="shared" si="16"/>
        <v>8</v>
      </c>
      <c r="AG62" s="568">
        <f t="shared" si="17"/>
        <v>8</v>
      </c>
      <c r="AH62" s="558">
        <v>94.0</v>
      </c>
      <c r="AI62" s="558">
        <v>0.0</v>
      </c>
      <c r="AJ62" s="559">
        <f t="shared" si="18"/>
        <v>94</v>
      </c>
      <c r="AK62" s="335" t="str">
        <f t="shared" si="19"/>
        <v>10</v>
      </c>
      <c r="AL62" s="564" t="str">
        <f t="shared" si="20"/>
        <v>10</v>
      </c>
      <c r="AM62" s="558">
        <v>36.0</v>
      </c>
      <c r="AN62" s="558">
        <v>24.0</v>
      </c>
      <c r="AO62" s="562">
        <f t="shared" si="21"/>
        <v>60</v>
      </c>
      <c r="AP62" s="569" t="str">
        <f t="shared" si="37"/>
        <v>7</v>
      </c>
      <c r="AQ62" s="570">
        <f t="shared" si="23"/>
        <v>21</v>
      </c>
      <c r="AR62" s="558">
        <v>41.0</v>
      </c>
      <c r="AS62" s="558">
        <v>46.0</v>
      </c>
      <c r="AT62" s="562">
        <f t="shared" si="24"/>
        <v>87</v>
      </c>
      <c r="AU62" s="560" t="str">
        <f t="shared" si="25"/>
        <v>9</v>
      </c>
      <c r="AV62" s="570">
        <f t="shared" si="26"/>
        <v>9</v>
      </c>
      <c r="AW62" s="550">
        <f t="shared" si="27"/>
        <v>636</v>
      </c>
      <c r="AX62" s="571">
        <f t="shared" si="28"/>
        <v>70.67</v>
      </c>
      <c r="AY62" s="547">
        <f t="shared" si="29"/>
        <v>136</v>
      </c>
      <c r="AZ62" s="572">
        <f t="shared" si="30"/>
        <v>7.157894737</v>
      </c>
      <c r="BA62" s="547" t="str">
        <f t="shared" si="35"/>
        <v>PASS</v>
      </c>
      <c r="BB62" s="597" t="str">
        <f t="shared" si="32"/>
        <v>FCD</v>
      </c>
      <c r="BC62" s="597" t="str">
        <f t="shared" si="33"/>
        <v>FCD</v>
      </c>
    </row>
    <row r="63" ht="15.75" customHeight="1">
      <c r="A63" s="326">
        <v>60.0</v>
      </c>
      <c r="B63" s="556" t="s">
        <v>287</v>
      </c>
      <c r="C63" s="557" t="s">
        <v>288</v>
      </c>
      <c r="D63" s="667">
        <v>34.0</v>
      </c>
      <c r="E63" s="667">
        <v>28.0</v>
      </c>
      <c r="F63" s="668">
        <f t="shared" si="1"/>
        <v>62</v>
      </c>
      <c r="G63" s="669" t="str">
        <f t="shared" si="2"/>
        <v>7</v>
      </c>
      <c r="H63" s="561">
        <f t="shared" si="3"/>
        <v>21</v>
      </c>
      <c r="I63" s="558">
        <v>43.0</v>
      </c>
      <c r="J63" s="558">
        <v>18.0</v>
      </c>
      <c r="K63" s="562">
        <f t="shared" si="4"/>
        <v>61</v>
      </c>
      <c r="L63" s="563" t="str">
        <f t="shared" si="36"/>
        <v>7</v>
      </c>
      <c r="M63" s="564">
        <f t="shared" si="6"/>
        <v>28</v>
      </c>
      <c r="N63" s="574">
        <v>35.0</v>
      </c>
      <c r="O63" s="574">
        <v>19.0</v>
      </c>
      <c r="P63" s="576">
        <f t="shared" si="7"/>
        <v>54</v>
      </c>
      <c r="Q63" s="608" t="str">
        <f t="shared" si="39"/>
        <v>6</v>
      </c>
      <c r="R63" s="609">
        <f t="shared" si="9"/>
        <v>24</v>
      </c>
      <c r="S63" s="558">
        <v>42.0</v>
      </c>
      <c r="T63" s="558">
        <v>22.0</v>
      </c>
      <c r="U63" s="562">
        <f t="shared" si="10"/>
        <v>64</v>
      </c>
      <c r="V63" s="560" t="str">
        <f t="shared" si="40"/>
        <v>7</v>
      </c>
      <c r="W63" s="564">
        <f t="shared" si="11"/>
        <v>7</v>
      </c>
      <c r="X63" s="558">
        <v>37.0</v>
      </c>
      <c r="Y63" s="558">
        <v>25.0</v>
      </c>
      <c r="Z63" s="562">
        <f t="shared" si="12"/>
        <v>62</v>
      </c>
      <c r="AA63" s="560" t="str">
        <f t="shared" si="13"/>
        <v>7</v>
      </c>
      <c r="AB63" s="564">
        <f t="shared" si="14"/>
        <v>14</v>
      </c>
      <c r="AC63" s="586">
        <v>38.0</v>
      </c>
      <c r="AD63" s="587">
        <v>24.0</v>
      </c>
      <c r="AE63" s="587">
        <f t="shared" si="15"/>
        <v>62</v>
      </c>
      <c r="AF63" s="567" t="str">
        <f t="shared" si="16"/>
        <v>7</v>
      </c>
      <c r="AG63" s="568">
        <f t="shared" si="17"/>
        <v>7</v>
      </c>
      <c r="AH63" s="558">
        <v>90.0</v>
      </c>
      <c r="AI63" s="558">
        <v>0.0</v>
      </c>
      <c r="AJ63" s="559">
        <f t="shared" si="18"/>
        <v>90</v>
      </c>
      <c r="AK63" s="335" t="str">
        <f t="shared" si="19"/>
        <v>10</v>
      </c>
      <c r="AL63" s="564" t="str">
        <f t="shared" si="20"/>
        <v>10</v>
      </c>
      <c r="AM63" s="558">
        <v>35.0</v>
      </c>
      <c r="AN63" s="558">
        <v>18.0</v>
      </c>
      <c r="AO63" s="562">
        <f t="shared" si="21"/>
        <v>53</v>
      </c>
      <c r="AP63" s="569" t="str">
        <f t="shared" si="37"/>
        <v>6</v>
      </c>
      <c r="AQ63" s="570">
        <f t="shared" si="23"/>
        <v>18</v>
      </c>
      <c r="AR63" s="558">
        <v>46.0</v>
      </c>
      <c r="AS63" s="558">
        <v>39.0</v>
      </c>
      <c r="AT63" s="562">
        <f t="shared" si="24"/>
        <v>85</v>
      </c>
      <c r="AU63" s="560" t="str">
        <f t="shared" si="25"/>
        <v>9</v>
      </c>
      <c r="AV63" s="570">
        <f t="shared" si="26"/>
        <v>9</v>
      </c>
      <c r="AW63" s="550">
        <f t="shared" si="27"/>
        <v>593</v>
      </c>
      <c r="AX63" s="571">
        <f t="shared" si="28"/>
        <v>65.89</v>
      </c>
      <c r="AY63" s="547">
        <f t="shared" si="29"/>
        <v>128</v>
      </c>
      <c r="AZ63" s="572">
        <f t="shared" si="30"/>
        <v>6.736842105</v>
      </c>
      <c r="BA63" s="547" t="str">
        <f t="shared" si="35"/>
        <v>PASS</v>
      </c>
      <c r="BB63" s="597" t="str">
        <f t="shared" si="32"/>
        <v>FC</v>
      </c>
      <c r="BC63" s="597" t="str">
        <f t="shared" si="33"/>
        <v>FC</v>
      </c>
    </row>
    <row r="64" ht="15.75" customHeight="1">
      <c r="A64" s="326">
        <v>61.0</v>
      </c>
      <c r="B64" s="556" t="s">
        <v>85</v>
      </c>
      <c r="C64" s="557" t="s">
        <v>86</v>
      </c>
      <c r="D64" s="565">
        <v>40.0</v>
      </c>
      <c r="E64" s="566">
        <v>24.0</v>
      </c>
      <c r="F64" s="670">
        <f t="shared" si="1"/>
        <v>64</v>
      </c>
      <c r="G64" s="671" t="str">
        <f t="shared" si="2"/>
        <v>7</v>
      </c>
      <c r="H64" s="561">
        <f t="shared" si="3"/>
        <v>21</v>
      </c>
      <c r="I64" s="558">
        <v>48.0</v>
      </c>
      <c r="J64" s="558">
        <v>20.0</v>
      </c>
      <c r="K64" s="562">
        <f t="shared" si="4"/>
        <v>68</v>
      </c>
      <c r="L64" s="563" t="str">
        <f t="shared" si="36"/>
        <v>7</v>
      </c>
      <c r="M64" s="564">
        <f t="shared" si="6"/>
        <v>28</v>
      </c>
      <c r="N64" s="667">
        <v>39.0</v>
      </c>
      <c r="O64" s="667">
        <v>26.0</v>
      </c>
      <c r="P64" s="672">
        <f t="shared" si="7"/>
        <v>65</v>
      </c>
      <c r="Q64" s="669" t="str">
        <f t="shared" si="39"/>
        <v>7</v>
      </c>
      <c r="R64" s="673">
        <f t="shared" si="9"/>
        <v>28</v>
      </c>
      <c r="S64" s="558">
        <v>50.0</v>
      </c>
      <c r="T64" s="558">
        <v>45.0</v>
      </c>
      <c r="U64" s="562">
        <f t="shared" si="10"/>
        <v>95</v>
      </c>
      <c r="V64" s="560" t="str">
        <f t="shared" si="40"/>
        <v>10</v>
      </c>
      <c r="W64" s="564">
        <f t="shared" si="11"/>
        <v>10</v>
      </c>
      <c r="X64" s="558">
        <v>40.0</v>
      </c>
      <c r="Y64" s="558">
        <v>44.0</v>
      </c>
      <c r="Z64" s="562">
        <f t="shared" si="12"/>
        <v>84</v>
      </c>
      <c r="AA64" s="560" t="str">
        <f t="shared" si="13"/>
        <v>9</v>
      </c>
      <c r="AB64" s="564">
        <f t="shared" si="14"/>
        <v>18</v>
      </c>
      <c r="AC64" s="674">
        <v>41.0</v>
      </c>
      <c r="AD64" s="675">
        <v>37.0</v>
      </c>
      <c r="AE64" s="675">
        <f t="shared" si="15"/>
        <v>78</v>
      </c>
      <c r="AF64" s="676" t="str">
        <f t="shared" si="16"/>
        <v>8</v>
      </c>
      <c r="AG64" s="568">
        <f t="shared" si="17"/>
        <v>8</v>
      </c>
      <c r="AH64" s="558">
        <v>98.0</v>
      </c>
      <c r="AI64" s="558">
        <v>0.0</v>
      </c>
      <c r="AJ64" s="559">
        <f t="shared" si="18"/>
        <v>98</v>
      </c>
      <c r="AK64" s="335" t="str">
        <f t="shared" si="19"/>
        <v>10</v>
      </c>
      <c r="AL64" s="564" t="str">
        <f t="shared" si="20"/>
        <v>10</v>
      </c>
      <c r="AM64" s="558">
        <v>48.0</v>
      </c>
      <c r="AN64" s="558">
        <v>24.0</v>
      </c>
      <c r="AO64" s="562">
        <f t="shared" si="21"/>
        <v>72</v>
      </c>
      <c r="AP64" s="569" t="str">
        <f t="shared" si="37"/>
        <v>8</v>
      </c>
      <c r="AQ64" s="570">
        <f t="shared" si="23"/>
        <v>24</v>
      </c>
      <c r="AR64" s="558">
        <v>45.0</v>
      </c>
      <c r="AS64" s="558">
        <v>48.0</v>
      </c>
      <c r="AT64" s="562">
        <f t="shared" si="24"/>
        <v>93</v>
      </c>
      <c r="AU64" s="560" t="str">
        <f t="shared" si="25"/>
        <v>10</v>
      </c>
      <c r="AV64" s="570">
        <f t="shared" si="26"/>
        <v>10</v>
      </c>
      <c r="AW64" s="550">
        <f t="shared" si="27"/>
        <v>717</v>
      </c>
      <c r="AX64" s="571">
        <f t="shared" si="28"/>
        <v>79.67</v>
      </c>
      <c r="AY64" s="547">
        <f t="shared" si="29"/>
        <v>147</v>
      </c>
      <c r="AZ64" s="572">
        <f t="shared" si="30"/>
        <v>7.736842105</v>
      </c>
      <c r="BA64" s="547" t="str">
        <f t="shared" si="35"/>
        <v>PASS</v>
      </c>
      <c r="BB64" s="597" t="str">
        <f t="shared" si="32"/>
        <v>FCD</v>
      </c>
      <c r="BC64" s="597" t="str">
        <f t="shared" si="33"/>
        <v>FCD</v>
      </c>
    </row>
    <row r="65" ht="15.75" customHeight="1">
      <c r="A65" s="326">
        <v>63.0</v>
      </c>
      <c r="B65" s="677" t="s">
        <v>486</v>
      </c>
      <c r="C65" s="677" t="s">
        <v>558</v>
      </c>
      <c r="D65" s="565">
        <v>34.0</v>
      </c>
      <c r="E65" s="566">
        <v>20.0</v>
      </c>
      <c r="F65" s="670">
        <f t="shared" si="1"/>
        <v>54</v>
      </c>
      <c r="G65" s="671" t="str">
        <f t="shared" si="2"/>
        <v>6</v>
      </c>
      <c r="H65" s="561">
        <f t="shared" si="3"/>
        <v>18</v>
      </c>
      <c r="I65" s="667">
        <v>43.0</v>
      </c>
      <c r="J65" s="667">
        <v>28.0</v>
      </c>
      <c r="K65" s="672">
        <f t="shared" si="4"/>
        <v>71</v>
      </c>
      <c r="L65" s="678" t="str">
        <f t="shared" si="36"/>
        <v>8</v>
      </c>
      <c r="M65" s="679">
        <f t="shared" si="6"/>
        <v>32</v>
      </c>
      <c r="N65" s="680">
        <v>37.0</v>
      </c>
      <c r="O65" s="566">
        <v>19.0</v>
      </c>
      <c r="P65" s="670">
        <f t="shared" si="7"/>
        <v>56</v>
      </c>
      <c r="Q65" s="671" t="str">
        <f t="shared" si="39"/>
        <v>6</v>
      </c>
      <c r="R65" s="681">
        <f t="shared" si="9"/>
        <v>24</v>
      </c>
      <c r="S65" s="566">
        <v>50.0</v>
      </c>
      <c r="T65" s="566">
        <v>27.0</v>
      </c>
      <c r="U65" s="670">
        <f t="shared" si="10"/>
        <v>77</v>
      </c>
      <c r="V65" s="671" t="str">
        <f t="shared" si="40"/>
        <v>8</v>
      </c>
      <c r="W65" s="564">
        <f t="shared" si="11"/>
        <v>8</v>
      </c>
      <c r="X65" s="667">
        <v>40.0</v>
      </c>
      <c r="Y65" s="667">
        <v>24.0</v>
      </c>
      <c r="Z65" s="672">
        <f t="shared" si="12"/>
        <v>64</v>
      </c>
      <c r="AA65" s="669" t="str">
        <f t="shared" si="13"/>
        <v>7</v>
      </c>
      <c r="AB65" s="564">
        <f t="shared" si="14"/>
        <v>14</v>
      </c>
      <c r="AC65" s="680">
        <v>44.0</v>
      </c>
      <c r="AD65" s="566">
        <v>27.0</v>
      </c>
      <c r="AE65" s="566">
        <f t="shared" si="15"/>
        <v>71</v>
      </c>
      <c r="AF65" s="567" t="str">
        <f t="shared" si="16"/>
        <v>8</v>
      </c>
      <c r="AG65" s="568">
        <f t="shared" si="17"/>
        <v>8</v>
      </c>
      <c r="AH65" s="558">
        <v>98.0</v>
      </c>
      <c r="AI65" s="558">
        <v>0.0</v>
      </c>
      <c r="AJ65" s="559">
        <f t="shared" si="18"/>
        <v>98</v>
      </c>
      <c r="AK65" s="335" t="str">
        <f t="shared" si="19"/>
        <v>10</v>
      </c>
      <c r="AL65" s="564" t="str">
        <f t="shared" si="20"/>
        <v>10</v>
      </c>
      <c r="AM65" s="558">
        <v>38.0</v>
      </c>
      <c r="AN65" s="558">
        <v>27.0</v>
      </c>
      <c r="AO65" s="562">
        <f t="shared" si="21"/>
        <v>65</v>
      </c>
      <c r="AP65" s="569" t="str">
        <f t="shared" si="37"/>
        <v>7</v>
      </c>
      <c r="AQ65" s="570">
        <f t="shared" si="23"/>
        <v>21</v>
      </c>
      <c r="AR65" s="558">
        <v>46.0</v>
      </c>
      <c r="AS65" s="558">
        <v>23.0</v>
      </c>
      <c r="AT65" s="562">
        <f t="shared" si="24"/>
        <v>69</v>
      </c>
      <c r="AU65" s="560" t="str">
        <f t="shared" si="25"/>
        <v>7</v>
      </c>
      <c r="AV65" s="570">
        <f t="shared" si="26"/>
        <v>7</v>
      </c>
      <c r="AW65" s="550">
        <f t="shared" si="27"/>
        <v>625</v>
      </c>
      <c r="AX65" s="571">
        <f t="shared" si="28"/>
        <v>69.45</v>
      </c>
      <c r="AY65" s="547">
        <f t="shared" si="29"/>
        <v>132</v>
      </c>
      <c r="AZ65" s="572">
        <f t="shared" si="30"/>
        <v>6.947368421</v>
      </c>
      <c r="BA65" s="547" t="str">
        <f t="shared" si="35"/>
        <v>PASS</v>
      </c>
      <c r="BB65" s="597" t="str">
        <f t="shared" si="32"/>
        <v>FCD</v>
      </c>
      <c r="BC65" s="597" t="str">
        <f t="shared" si="33"/>
        <v>FCD</v>
      </c>
    </row>
    <row r="66" ht="15.75" customHeight="1">
      <c r="A66" s="326">
        <v>64.0</v>
      </c>
      <c r="B66" s="677" t="s">
        <v>488</v>
      </c>
      <c r="C66" s="677" t="s">
        <v>489</v>
      </c>
      <c r="D66" s="565">
        <v>41.0</v>
      </c>
      <c r="E66" s="566">
        <v>35.0</v>
      </c>
      <c r="F66" s="670">
        <f t="shared" si="1"/>
        <v>76</v>
      </c>
      <c r="G66" s="671" t="str">
        <f t="shared" si="2"/>
        <v>8</v>
      </c>
      <c r="H66" s="561">
        <f t="shared" si="3"/>
        <v>24</v>
      </c>
      <c r="I66" s="565">
        <v>50.0</v>
      </c>
      <c r="J66" s="566">
        <v>30.0</v>
      </c>
      <c r="K66" s="670">
        <f t="shared" si="4"/>
        <v>80</v>
      </c>
      <c r="L66" s="682" t="str">
        <f t="shared" si="36"/>
        <v>9</v>
      </c>
      <c r="M66" s="681">
        <f t="shared" si="6"/>
        <v>36</v>
      </c>
      <c r="N66" s="680">
        <v>42.0</v>
      </c>
      <c r="O66" s="566">
        <v>30.0</v>
      </c>
      <c r="P66" s="670">
        <f t="shared" si="7"/>
        <v>72</v>
      </c>
      <c r="Q66" s="671" t="str">
        <f t="shared" si="39"/>
        <v>8</v>
      </c>
      <c r="R66" s="681">
        <f t="shared" si="9"/>
        <v>32</v>
      </c>
      <c r="S66" s="566">
        <v>43.0</v>
      </c>
      <c r="T66" s="566">
        <v>43.0</v>
      </c>
      <c r="U66" s="670">
        <f t="shared" si="10"/>
        <v>86</v>
      </c>
      <c r="V66" s="671" t="str">
        <f t="shared" si="40"/>
        <v>9</v>
      </c>
      <c r="W66" s="564">
        <f t="shared" si="11"/>
        <v>9</v>
      </c>
      <c r="X66" s="565">
        <v>43.0</v>
      </c>
      <c r="Y66" s="566">
        <v>39.0</v>
      </c>
      <c r="Z66" s="670">
        <f t="shared" si="12"/>
        <v>82</v>
      </c>
      <c r="AA66" s="671" t="str">
        <f t="shared" si="13"/>
        <v>9</v>
      </c>
      <c r="AB66" s="564">
        <f t="shared" si="14"/>
        <v>18</v>
      </c>
      <c r="AC66" s="680">
        <v>39.0</v>
      </c>
      <c r="AD66" s="566">
        <v>26.0</v>
      </c>
      <c r="AE66" s="566">
        <f t="shared" si="15"/>
        <v>65</v>
      </c>
      <c r="AF66" s="567" t="str">
        <f t="shared" si="16"/>
        <v>7</v>
      </c>
      <c r="AG66" s="568">
        <f t="shared" si="17"/>
        <v>7</v>
      </c>
      <c r="AH66" s="558">
        <v>92.0</v>
      </c>
      <c r="AI66" s="558">
        <v>0.0</v>
      </c>
      <c r="AJ66" s="668">
        <f t="shared" si="18"/>
        <v>92</v>
      </c>
      <c r="AK66" s="335" t="str">
        <f t="shared" si="19"/>
        <v>10</v>
      </c>
      <c r="AL66" s="564" t="str">
        <f t="shared" si="20"/>
        <v>10</v>
      </c>
      <c r="AM66" s="558">
        <v>38.0</v>
      </c>
      <c r="AN66" s="558">
        <v>23.0</v>
      </c>
      <c r="AO66" s="672">
        <f t="shared" si="21"/>
        <v>61</v>
      </c>
      <c r="AP66" s="569" t="str">
        <f t="shared" si="37"/>
        <v>7</v>
      </c>
      <c r="AQ66" s="570">
        <f t="shared" si="23"/>
        <v>21</v>
      </c>
      <c r="AR66" s="667">
        <v>46.0</v>
      </c>
      <c r="AS66" s="558">
        <v>34.0</v>
      </c>
      <c r="AT66" s="683">
        <f t="shared" si="24"/>
        <v>80</v>
      </c>
      <c r="AU66" s="560" t="str">
        <f t="shared" si="25"/>
        <v>9</v>
      </c>
      <c r="AV66" s="570">
        <f t="shared" si="26"/>
        <v>9</v>
      </c>
      <c r="AW66" s="550">
        <f t="shared" si="27"/>
        <v>694</v>
      </c>
      <c r="AX66" s="571">
        <f t="shared" si="28"/>
        <v>77.12</v>
      </c>
      <c r="AY66" s="547">
        <f t="shared" si="29"/>
        <v>156</v>
      </c>
      <c r="AZ66" s="572">
        <f t="shared" si="30"/>
        <v>8.210526316</v>
      </c>
      <c r="BA66" s="547" t="str">
        <f t="shared" si="35"/>
        <v>PASS</v>
      </c>
      <c r="BB66" s="597" t="str">
        <f t="shared" si="32"/>
        <v>FCD</v>
      </c>
      <c r="BC66" s="597" t="str">
        <f t="shared" si="33"/>
        <v>FCD</v>
      </c>
    </row>
    <row r="67" ht="15.75" customHeight="1">
      <c r="A67" s="684">
        <v>65.0</v>
      </c>
      <c r="B67" s="677" t="s">
        <v>490</v>
      </c>
      <c r="C67" s="677" t="s">
        <v>491</v>
      </c>
      <c r="D67" s="565">
        <v>32.0</v>
      </c>
      <c r="E67" s="566">
        <v>33.0</v>
      </c>
      <c r="F67" s="670">
        <f t="shared" si="1"/>
        <v>65</v>
      </c>
      <c r="G67" s="671" t="str">
        <f t="shared" si="2"/>
        <v>7</v>
      </c>
      <c r="H67" s="561">
        <f t="shared" si="3"/>
        <v>21</v>
      </c>
      <c r="I67" s="661">
        <v>40.0</v>
      </c>
      <c r="J67" s="662">
        <v>30.0</v>
      </c>
      <c r="K67" s="670">
        <f t="shared" si="4"/>
        <v>70</v>
      </c>
      <c r="L67" s="682" t="str">
        <f t="shared" si="36"/>
        <v>8</v>
      </c>
      <c r="M67" s="681">
        <f t="shared" si="6"/>
        <v>32</v>
      </c>
      <c r="N67" s="685">
        <v>36.0</v>
      </c>
      <c r="O67" s="587">
        <v>23.0</v>
      </c>
      <c r="P67" s="686">
        <f t="shared" si="7"/>
        <v>59</v>
      </c>
      <c r="Q67" s="671" t="str">
        <f t="shared" si="39"/>
        <v>6</v>
      </c>
      <c r="R67" s="681">
        <f t="shared" si="9"/>
        <v>24</v>
      </c>
      <c r="S67" s="662">
        <v>49.0</v>
      </c>
      <c r="T67" s="662">
        <v>36.0</v>
      </c>
      <c r="U67" s="670">
        <f t="shared" si="10"/>
        <v>85</v>
      </c>
      <c r="V67" s="671" t="str">
        <f t="shared" si="40"/>
        <v>9</v>
      </c>
      <c r="W67" s="564">
        <f t="shared" si="11"/>
        <v>9</v>
      </c>
      <c r="X67" s="661">
        <v>27.0</v>
      </c>
      <c r="Y67" s="566">
        <v>23.0</v>
      </c>
      <c r="Z67" s="670">
        <f t="shared" si="12"/>
        <v>50</v>
      </c>
      <c r="AA67" s="671" t="str">
        <f t="shared" si="13"/>
        <v>6</v>
      </c>
      <c r="AB67" s="564">
        <f t="shared" si="14"/>
        <v>12</v>
      </c>
      <c r="AC67" s="687">
        <v>38.0</v>
      </c>
      <c r="AD67" s="662">
        <v>33.0</v>
      </c>
      <c r="AE67" s="566">
        <f t="shared" si="15"/>
        <v>71</v>
      </c>
      <c r="AF67" s="567" t="str">
        <f t="shared" si="16"/>
        <v>8</v>
      </c>
      <c r="AG67" s="688">
        <f t="shared" si="17"/>
        <v>8</v>
      </c>
      <c r="AH67" s="687">
        <v>98.0</v>
      </c>
      <c r="AI67" s="558">
        <v>0.0</v>
      </c>
      <c r="AJ67" s="670">
        <f t="shared" si="18"/>
        <v>98</v>
      </c>
      <c r="AK67" s="335" t="str">
        <f t="shared" si="19"/>
        <v>10</v>
      </c>
      <c r="AL67" s="689" t="str">
        <f t="shared" si="20"/>
        <v>10</v>
      </c>
      <c r="AM67" s="685">
        <v>33.0</v>
      </c>
      <c r="AN67" s="587">
        <v>18.0</v>
      </c>
      <c r="AO67" s="686">
        <f t="shared" si="21"/>
        <v>51</v>
      </c>
      <c r="AP67" s="569" t="str">
        <f t="shared" si="37"/>
        <v>6</v>
      </c>
      <c r="AQ67" s="570">
        <f t="shared" si="23"/>
        <v>18</v>
      </c>
      <c r="AR67" s="687">
        <v>44.0</v>
      </c>
      <c r="AS67" s="558">
        <v>35.0</v>
      </c>
      <c r="AT67" s="683">
        <f t="shared" si="24"/>
        <v>79</v>
      </c>
      <c r="AU67" s="560" t="str">
        <f t="shared" si="25"/>
        <v>8</v>
      </c>
      <c r="AV67" s="570">
        <f t="shared" si="26"/>
        <v>8</v>
      </c>
      <c r="AW67" s="550">
        <f t="shared" si="27"/>
        <v>628</v>
      </c>
      <c r="AX67" s="571">
        <f t="shared" si="28"/>
        <v>69.78</v>
      </c>
      <c r="AY67" s="547">
        <f t="shared" si="29"/>
        <v>132</v>
      </c>
      <c r="AZ67" s="572">
        <f t="shared" si="30"/>
        <v>6.947368421</v>
      </c>
      <c r="BA67" s="547" t="str">
        <f t="shared" si="35"/>
        <v>PASS</v>
      </c>
      <c r="BB67" s="597" t="str">
        <f t="shared" si="32"/>
        <v>FCD</v>
      </c>
      <c r="BC67" s="617" t="str">
        <f t="shared" si="33"/>
        <v>FCD</v>
      </c>
    </row>
    <row r="68" ht="15.75" customHeight="1">
      <c r="A68" s="684">
        <v>66.0</v>
      </c>
      <c r="B68" s="677" t="s">
        <v>492</v>
      </c>
      <c r="C68" s="677" t="s">
        <v>493</v>
      </c>
      <c r="D68" s="565">
        <v>24.0</v>
      </c>
      <c r="E68" s="566">
        <v>34.0</v>
      </c>
      <c r="F68" s="670">
        <f t="shared" si="1"/>
        <v>58</v>
      </c>
      <c r="G68" s="671" t="str">
        <f t="shared" si="2"/>
        <v>6</v>
      </c>
      <c r="H68" s="561">
        <f t="shared" si="3"/>
        <v>18</v>
      </c>
      <c r="I68" s="661">
        <v>35.0</v>
      </c>
      <c r="J68" s="662">
        <v>29.0</v>
      </c>
      <c r="K68" s="670">
        <f t="shared" si="4"/>
        <v>64</v>
      </c>
      <c r="L68" s="682" t="str">
        <f t="shared" si="36"/>
        <v>7</v>
      </c>
      <c r="M68" s="681">
        <f t="shared" si="6"/>
        <v>28</v>
      </c>
      <c r="N68" s="690">
        <v>24.0</v>
      </c>
      <c r="O68" s="691">
        <v>26.0</v>
      </c>
      <c r="P68" s="692">
        <f t="shared" si="7"/>
        <v>50</v>
      </c>
      <c r="Q68" s="693" t="str">
        <f t="shared" si="39"/>
        <v>6</v>
      </c>
      <c r="R68" s="694">
        <f t="shared" si="9"/>
        <v>24</v>
      </c>
      <c r="S68" s="662">
        <v>36.0</v>
      </c>
      <c r="T68" s="662">
        <v>27.0</v>
      </c>
      <c r="U68" s="670">
        <f t="shared" si="10"/>
        <v>63</v>
      </c>
      <c r="V68" s="671" t="str">
        <f t="shared" si="40"/>
        <v>7</v>
      </c>
      <c r="W68" s="564">
        <f t="shared" si="11"/>
        <v>7</v>
      </c>
      <c r="X68" s="661">
        <v>22.0</v>
      </c>
      <c r="Y68" s="566">
        <v>36.0</v>
      </c>
      <c r="Z68" s="670">
        <f t="shared" si="12"/>
        <v>58</v>
      </c>
      <c r="AA68" s="671" t="str">
        <f t="shared" si="13"/>
        <v>6</v>
      </c>
      <c r="AB68" s="564">
        <f t="shared" si="14"/>
        <v>12</v>
      </c>
      <c r="AC68" s="690">
        <v>40.0</v>
      </c>
      <c r="AD68" s="691">
        <v>21.0</v>
      </c>
      <c r="AE68" s="695">
        <f t="shared" si="15"/>
        <v>61</v>
      </c>
      <c r="AF68" s="696" t="str">
        <f t="shared" si="16"/>
        <v>7</v>
      </c>
      <c r="AG68" s="697">
        <f t="shared" si="17"/>
        <v>7</v>
      </c>
      <c r="AH68" s="690">
        <v>88.0</v>
      </c>
      <c r="AI68" s="577">
        <v>0.0</v>
      </c>
      <c r="AJ68" s="692">
        <f t="shared" si="18"/>
        <v>88</v>
      </c>
      <c r="AK68" s="698" t="str">
        <f t="shared" si="19"/>
        <v>9</v>
      </c>
      <c r="AL68" s="699" t="str">
        <f t="shared" si="20"/>
        <v>9</v>
      </c>
      <c r="AM68" s="690">
        <v>24.0</v>
      </c>
      <c r="AN68" s="691">
        <v>27.0</v>
      </c>
      <c r="AO68" s="692">
        <f t="shared" si="21"/>
        <v>51</v>
      </c>
      <c r="AP68" s="700" t="str">
        <f t="shared" si="37"/>
        <v>6</v>
      </c>
      <c r="AQ68" s="701">
        <f t="shared" si="23"/>
        <v>18</v>
      </c>
      <c r="AR68" s="685">
        <v>42.0</v>
      </c>
      <c r="AS68" s="574">
        <v>22.0</v>
      </c>
      <c r="AT68" s="683">
        <f t="shared" si="24"/>
        <v>64</v>
      </c>
      <c r="AU68" s="560" t="str">
        <f t="shared" si="25"/>
        <v>7</v>
      </c>
      <c r="AV68" s="570">
        <f t="shared" si="26"/>
        <v>7</v>
      </c>
      <c r="AW68" s="590">
        <f t="shared" si="27"/>
        <v>557</v>
      </c>
      <c r="AX68" s="591">
        <f t="shared" si="28"/>
        <v>61.89</v>
      </c>
      <c r="AY68" s="547">
        <f t="shared" si="29"/>
        <v>121</v>
      </c>
      <c r="AZ68" s="594">
        <f t="shared" si="30"/>
        <v>6.368421053</v>
      </c>
      <c r="BA68" s="547" t="str">
        <f t="shared" ref="BA68:BA69" si="41">IF((OR(E68&lt;18,F68&lt;40,J68&lt;18,K68&lt;40,O68&lt;18,P68&lt;40,T68&lt;18,U68&lt;40,Z68&lt;40,AD68&lt;18,AE68&lt;40,AJ68&lt;40,AN68&lt;18,AO68&lt;40,AS68&lt;18,AT68&lt;40)),"FAIL","PASS")</f>
        <v>PASS</v>
      </c>
      <c r="BB68" s="597" t="str">
        <f t="shared" si="32"/>
        <v>FC</v>
      </c>
      <c r="BC68" s="593" t="str">
        <f t="shared" si="33"/>
        <v>FC</v>
      </c>
    </row>
    <row r="69" ht="15.75" customHeight="1">
      <c r="A69" s="684">
        <v>67.0</v>
      </c>
      <c r="B69" s="702" t="s">
        <v>494</v>
      </c>
      <c r="C69" s="702" t="s">
        <v>495</v>
      </c>
      <c r="D69" s="703">
        <v>36.0</v>
      </c>
      <c r="E69" s="704">
        <v>29.0</v>
      </c>
      <c r="F69" s="705">
        <f t="shared" si="1"/>
        <v>65</v>
      </c>
      <c r="G69" s="706" t="str">
        <f t="shared" si="2"/>
        <v>7</v>
      </c>
      <c r="H69" s="707">
        <f t="shared" si="3"/>
        <v>21</v>
      </c>
      <c r="I69" s="708">
        <v>47.0</v>
      </c>
      <c r="J69" s="709">
        <v>27.0</v>
      </c>
      <c r="K69" s="705">
        <f t="shared" si="4"/>
        <v>74</v>
      </c>
      <c r="L69" s="710" t="str">
        <f t="shared" si="36"/>
        <v>8</v>
      </c>
      <c r="M69" s="711">
        <f t="shared" si="6"/>
        <v>32</v>
      </c>
      <c r="N69" s="712">
        <v>36.0</v>
      </c>
      <c r="O69" s="709">
        <v>27.0</v>
      </c>
      <c r="P69" s="705">
        <f t="shared" si="7"/>
        <v>63</v>
      </c>
      <c r="Q69" s="706" t="str">
        <f t="shared" si="39"/>
        <v>7</v>
      </c>
      <c r="R69" s="711">
        <f t="shared" si="9"/>
        <v>28</v>
      </c>
      <c r="S69" s="709">
        <v>49.0</v>
      </c>
      <c r="T69" s="709">
        <v>36.0</v>
      </c>
      <c r="U69" s="705">
        <f t="shared" si="10"/>
        <v>85</v>
      </c>
      <c r="V69" s="706" t="str">
        <f t="shared" si="40"/>
        <v>9</v>
      </c>
      <c r="W69" s="713">
        <f t="shared" si="11"/>
        <v>9</v>
      </c>
      <c r="X69" s="708">
        <v>31.0</v>
      </c>
      <c r="Y69" s="704">
        <v>32.0</v>
      </c>
      <c r="Z69" s="705">
        <f t="shared" si="12"/>
        <v>63</v>
      </c>
      <c r="AA69" s="706" t="str">
        <f t="shared" si="13"/>
        <v>7</v>
      </c>
      <c r="AB69" s="713">
        <f t="shared" si="14"/>
        <v>14</v>
      </c>
      <c r="AC69" s="712">
        <v>36.0</v>
      </c>
      <c r="AD69" s="709">
        <v>33.0</v>
      </c>
      <c r="AE69" s="704">
        <f t="shared" si="15"/>
        <v>69</v>
      </c>
      <c r="AF69" s="714" t="str">
        <f t="shared" si="16"/>
        <v>7</v>
      </c>
      <c r="AG69" s="715">
        <f t="shared" si="17"/>
        <v>7</v>
      </c>
      <c r="AH69" s="712">
        <v>96.0</v>
      </c>
      <c r="AI69" s="716">
        <v>0.0</v>
      </c>
      <c r="AJ69" s="705">
        <f t="shared" si="18"/>
        <v>96</v>
      </c>
      <c r="AK69" s="717" t="str">
        <f t="shared" si="19"/>
        <v>10</v>
      </c>
      <c r="AL69" s="718" t="str">
        <f t="shared" si="20"/>
        <v>10</v>
      </c>
      <c r="AM69" s="712">
        <v>41.0</v>
      </c>
      <c r="AN69" s="709">
        <v>24.0</v>
      </c>
      <c r="AO69" s="705">
        <f t="shared" si="21"/>
        <v>65</v>
      </c>
      <c r="AP69" s="719" t="str">
        <f t="shared" si="37"/>
        <v>7</v>
      </c>
      <c r="AQ69" s="720">
        <f t="shared" si="23"/>
        <v>21</v>
      </c>
      <c r="AR69" s="721">
        <v>32.0</v>
      </c>
      <c r="AS69" s="722">
        <v>28.0</v>
      </c>
      <c r="AT69" s="723">
        <f t="shared" si="24"/>
        <v>60</v>
      </c>
      <c r="AU69" s="580" t="str">
        <f t="shared" si="25"/>
        <v>7</v>
      </c>
      <c r="AV69" s="724">
        <f t="shared" si="26"/>
        <v>7</v>
      </c>
      <c r="AW69" s="590">
        <f t="shared" si="27"/>
        <v>640</v>
      </c>
      <c r="AX69" s="591">
        <f t="shared" si="28"/>
        <v>71.12</v>
      </c>
      <c r="AY69" s="547">
        <f t="shared" si="29"/>
        <v>139</v>
      </c>
      <c r="AZ69" s="594">
        <f t="shared" si="30"/>
        <v>7.315789474</v>
      </c>
      <c r="BA69" s="547" t="str">
        <f t="shared" si="41"/>
        <v>PASS</v>
      </c>
      <c r="BB69" s="597" t="str">
        <f t="shared" si="32"/>
        <v>FCD</v>
      </c>
      <c r="BC69" s="593" t="str">
        <f t="shared" si="33"/>
        <v>FCD</v>
      </c>
    </row>
    <row r="70" ht="15.75" customHeight="1">
      <c r="A70" s="725"/>
      <c r="B70" s="726"/>
      <c r="C70" s="727"/>
      <c r="D70" s="728"/>
      <c r="E70" s="728"/>
      <c r="F70" s="729"/>
      <c r="G70" s="730"/>
      <c r="H70" s="731"/>
      <c r="I70" s="732"/>
      <c r="J70" s="732"/>
      <c r="K70" s="733"/>
      <c r="L70" s="289"/>
      <c r="M70" s="731"/>
      <c r="N70" s="732"/>
      <c r="O70" s="732"/>
      <c r="P70" s="729"/>
      <c r="Q70" s="730"/>
      <c r="R70" s="730"/>
      <c r="S70" s="732"/>
      <c r="T70" s="732"/>
      <c r="U70" s="729"/>
      <c r="V70" s="730"/>
      <c r="W70" s="730"/>
      <c r="X70" s="732"/>
      <c r="Y70" s="728"/>
      <c r="Z70" s="729"/>
      <c r="AA70" s="730"/>
      <c r="AB70" s="730"/>
      <c r="AC70" s="732"/>
      <c r="AD70" s="732"/>
      <c r="AE70" s="728"/>
      <c r="AF70" s="734"/>
      <c r="AG70" s="734"/>
      <c r="AH70" s="732"/>
      <c r="AI70" s="728"/>
      <c r="AJ70" s="729"/>
      <c r="AK70" s="735"/>
      <c r="AL70" s="731"/>
      <c r="AM70" s="732"/>
      <c r="AN70" s="732"/>
      <c r="AO70" s="733"/>
      <c r="AP70" s="736"/>
      <c r="AQ70" s="736"/>
      <c r="AR70" s="732"/>
      <c r="AS70" s="732"/>
      <c r="AT70" s="733"/>
      <c r="AU70" s="731"/>
      <c r="AV70" s="736"/>
      <c r="AW70" s="286"/>
      <c r="AX70" s="286"/>
      <c r="AY70" s="80"/>
      <c r="AZ70" s="737"/>
      <c r="BA70" s="80"/>
      <c r="BB70" s="738"/>
      <c r="BC70" s="738"/>
    </row>
    <row r="71" ht="15.75" customHeight="1">
      <c r="A71" s="725"/>
      <c r="B71" s="726"/>
      <c r="C71" s="727"/>
      <c r="D71" s="728"/>
      <c r="E71" s="728"/>
      <c r="F71" s="729"/>
      <c r="G71" s="730"/>
      <c r="H71" s="730"/>
      <c r="I71" s="732"/>
      <c r="J71" s="732"/>
      <c r="K71" s="729"/>
      <c r="L71" s="739"/>
      <c r="M71" s="730"/>
      <c r="N71" s="732"/>
      <c r="O71" s="732"/>
      <c r="P71" s="729"/>
      <c r="Q71" s="730"/>
      <c r="R71" s="730"/>
      <c r="S71" s="732"/>
      <c r="T71" s="732"/>
      <c r="U71" s="729"/>
      <c r="V71" s="730"/>
      <c r="W71" s="730"/>
      <c r="X71" s="732"/>
      <c r="Y71" s="732"/>
      <c r="Z71" s="729"/>
      <c r="AA71" s="730"/>
      <c r="AB71" s="730"/>
      <c r="AC71" s="732"/>
      <c r="AD71" s="732"/>
      <c r="AE71" s="728"/>
      <c r="AF71" s="734"/>
      <c r="AG71" s="734"/>
      <c r="AH71" s="732"/>
      <c r="AI71" s="728"/>
      <c r="AJ71" s="729"/>
      <c r="AK71" s="735"/>
      <c r="AL71" s="730"/>
      <c r="AM71" s="732"/>
      <c r="AN71" s="732"/>
      <c r="AO71" s="729"/>
      <c r="AP71" s="740"/>
      <c r="AQ71" s="740"/>
      <c r="AR71" s="732"/>
      <c r="AS71" s="728"/>
      <c r="AT71" s="729"/>
      <c r="AU71" s="730"/>
      <c r="AV71" s="740"/>
      <c r="AW71" s="286"/>
      <c r="AX71" s="286"/>
      <c r="AY71" s="80"/>
      <c r="AZ71" s="737"/>
      <c r="BA71" s="80"/>
      <c r="BB71" s="738"/>
      <c r="BC71" s="738"/>
    </row>
    <row r="72" ht="15.75" customHeight="1">
      <c r="A72" s="741"/>
    </row>
    <row r="73" ht="15.75" customHeight="1">
      <c r="A73" s="742"/>
      <c r="B73" s="743" t="s">
        <v>433</v>
      </c>
      <c r="C73" s="8"/>
      <c r="D73" s="744" t="s">
        <v>536</v>
      </c>
      <c r="E73" s="7"/>
      <c r="F73" s="7"/>
      <c r="G73" s="7"/>
      <c r="H73" s="8"/>
      <c r="I73" s="745" t="s">
        <v>559</v>
      </c>
      <c r="J73" s="7"/>
      <c r="K73" s="7"/>
      <c r="L73" s="7"/>
      <c r="M73" s="8"/>
      <c r="N73" s="745" t="s">
        <v>535</v>
      </c>
      <c r="O73" s="7"/>
      <c r="P73" s="7"/>
      <c r="Q73" s="7"/>
      <c r="R73" s="8"/>
      <c r="S73" s="744" t="s">
        <v>536</v>
      </c>
      <c r="T73" s="7"/>
      <c r="U73" s="7"/>
      <c r="V73" s="7"/>
      <c r="W73" s="8"/>
      <c r="X73" s="745" t="s">
        <v>560</v>
      </c>
      <c r="Y73" s="7"/>
      <c r="Z73" s="7"/>
      <c r="AA73" s="7"/>
      <c r="AB73" s="8"/>
      <c r="AC73" s="745" t="s">
        <v>561</v>
      </c>
      <c r="AD73" s="7"/>
      <c r="AE73" s="7"/>
      <c r="AF73" s="7"/>
      <c r="AG73" s="8"/>
      <c r="AH73" s="746"/>
      <c r="AI73" s="7"/>
      <c r="AJ73" s="7"/>
      <c r="AK73" s="7"/>
      <c r="AL73" s="8"/>
      <c r="AM73" s="745" t="s">
        <v>562</v>
      </c>
      <c r="AN73" s="7"/>
      <c r="AO73" s="7"/>
      <c r="AP73" s="7"/>
      <c r="AQ73" s="8"/>
      <c r="AR73" s="745" t="s">
        <v>563</v>
      </c>
      <c r="AS73" s="7"/>
      <c r="AT73" s="7"/>
      <c r="AU73" s="8"/>
      <c r="AV73" s="535"/>
      <c r="AW73" s="535"/>
      <c r="AX73" s="535"/>
      <c r="AY73" s="535"/>
      <c r="AZ73" s="747"/>
      <c r="BA73" s="535"/>
      <c r="BB73" s="535"/>
      <c r="BC73" s="535"/>
    </row>
    <row r="74" ht="15.75" customHeight="1">
      <c r="A74" s="748"/>
      <c r="B74" s="74" t="s">
        <v>197</v>
      </c>
      <c r="C74" s="8"/>
      <c r="D74" s="429">
        <f>(D75/(D78-D77)*100)</f>
        <v>98.46153846</v>
      </c>
      <c r="E74" s="2"/>
      <c r="F74" s="2"/>
      <c r="G74" s="2"/>
      <c r="H74" s="12"/>
      <c r="I74" s="429">
        <f>(I75/(I78-I77)*100)</f>
        <v>98.46153846</v>
      </c>
      <c r="J74" s="2"/>
      <c r="K74" s="2"/>
      <c r="L74" s="2"/>
      <c r="M74" s="12"/>
      <c r="N74" s="429">
        <f>(N75/(N78-N77)*100)</f>
        <v>95.38461538</v>
      </c>
      <c r="O74" s="2"/>
      <c r="P74" s="2"/>
      <c r="Q74" s="2"/>
      <c r="R74" s="12"/>
      <c r="S74" s="429">
        <f>(S75/(S78-S77)*100)</f>
        <v>93.84615385</v>
      </c>
      <c r="T74" s="2"/>
      <c r="U74" s="2"/>
      <c r="V74" s="2"/>
      <c r="W74" s="12"/>
      <c r="X74" s="429">
        <f>(X75/(X78-X77)*100)</f>
        <v>100</v>
      </c>
      <c r="Y74" s="2"/>
      <c r="Z74" s="2"/>
      <c r="AA74" s="2"/>
      <c r="AB74" s="12"/>
      <c r="AC74" s="429">
        <f>(AC75/(AC78-AC77)*100)</f>
        <v>100</v>
      </c>
      <c r="AD74" s="2"/>
      <c r="AE74" s="2"/>
      <c r="AF74" s="2"/>
      <c r="AG74" s="12"/>
      <c r="AH74" s="429">
        <f>(AH75/(AH78-AH77)*100)</f>
        <v>100</v>
      </c>
      <c r="AI74" s="2"/>
      <c r="AJ74" s="2"/>
      <c r="AK74" s="2"/>
      <c r="AL74" s="12"/>
      <c r="AM74" s="428">
        <f>(AM75/(AM78-AM77)*100)</f>
        <v>96.92307692</v>
      </c>
      <c r="AN74" s="2"/>
      <c r="AO74" s="2"/>
      <c r="AP74" s="2"/>
      <c r="AQ74" s="12"/>
      <c r="AR74" s="429">
        <f>(AR75/(AR78-AR77)*100)</f>
        <v>98.46153846</v>
      </c>
      <c r="AS74" s="2"/>
      <c r="AT74" s="2"/>
      <c r="AU74" s="12"/>
      <c r="AV74" s="733"/>
      <c r="AW74" s="733"/>
      <c r="AX74" s="733"/>
      <c r="AY74" s="733"/>
      <c r="AZ74" s="733"/>
      <c r="BA74" s="733"/>
      <c r="BB74" s="733"/>
      <c r="BC74" s="733"/>
    </row>
    <row r="75" ht="15.75" customHeight="1">
      <c r="A75" s="748"/>
      <c r="B75" s="74" t="s">
        <v>198</v>
      </c>
      <c r="C75" s="8"/>
      <c r="D75" s="74">
        <f>countif(E5:E71,"&gt;=18")</f>
        <v>64</v>
      </c>
      <c r="E75" s="7"/>
      <c r="F75" s="7"/>
      <c r="G75" s="7"/>
      <c r="H75" s="8"/>
      <c r="I75" s="74">
        <f>countif(J5:J71,"&gt;=18")</f>
        <v>64</v>
      </c>
      <c r="J75" s="7"/>
      <c r="K75" s="7"/>
      <c r="L75" s="7"/>
      <c r="M75" s="8"/>
      <c r="N75" s="74">
        <f>countif(O5:O71,"&gt;=18")</f>
        <v>62</v>
      </c>
      <c r="O75" s="7"/>
      <c r="P75" s="7"/>
      <c r="Q75" s="7"/>
      <c r="R75" s="8"/>
      <c r="S75" s="74">
        <f>countif(T5:T71,"&gt;=18")</f>
        <v>61</v>
      </c>
      <c r="T75" s="7"/>
      <c r="U75" s="7"/>
      <c r="V75" s="7"/>
      <c r="W75" s="8"/>
      <c r="X75" s="74">
        <f>countif(Y5:Y71,"&gt;=18")</f>
        <v>65</v>
      </c>
      <c r="Y75" s="7"/>
      <c r="Z75" s="7"/>
      <c r="AA75" s="7"/>
      <c r="AB75" s="8"/>
      <c r="AC75" s="74">
        <f>countif(AD5:AD71,"&gt;=18")</f>
        <v>65</v>
      </c>
      <c r="AD75" s="7"/>
      <c r="AE75" s="7"/>
      <c r="AF75" s="7"/>
      <c r="AG75" s="8"/>
      <c r="AH75" s="74">
        <f>countif(AH5:AH71,"&gt;=18")</f>
        <v>65</v>
      </c>
      <c r="AI75" s="7"/>
      <c r="AJ75" s="7"/>
      <c r="AK75" s="7"/>
      <c r="AL75" s="8"/>
      <c r="AM75" s="74">
        <f>countif(AN5:AN71,"&gt;=18")</f>
        <v>63</v>
      </c>
      <c r="AN75" s="7"/>
      <c r="AO75" s="7"/>
      <c r="AP75" s="7"/>
      <c r="AQ75" s="8"/>
      <c r="AR75" s="74">
        <f>countif(AS5:AS71,"&gt;=18")</f>
        <v>64</v>
      </c>
      <c r="AS75" s="7"/>
      <c r="AT75" s="7"/>
      <c r="AU75" s="8"/>
      <c r="AV75" s="80"/>
      <c r="AW75" s="733"/>
      <c r="AX75" s="733"/>
      <c r="AY75" s="733"/>
      <c r="AZ75" s="733"/>
      <c r="BA75" s="733"/>
      <c r="BB75" s="733"/>
      <c r="BC75" s="733"/>
    </row>
    <row r="76" ht="15.75" customHeight="1">
      <c r="A76" s="748"/>
      <c r="B76" s="74" t="s">
        <v>199</v>
      </c>
      <c r="C76" s="8"/>
      <c r="D76" s="78">
        <f>countif(E5:E71,"&lt;18")</f>
        <v>1</v>
      </c>
      <c r="E76" s="2"/>
      <c r="F76" s="2"/>
      <c r="G76" s="2"/>
      <c r="H76" s="79"/>
      <c r="I76" s="78">
        <f>countif(J5:J71,"&lt;18")</f>
        <v>1</v>
      </c>
      <c r="J76" s="2"/>
      <c r="K76" s="2"/>
      <c r="L76" s="2"/>
      <c r="M76" s="79"/>
      <c r="N76" s="78">
        <f>countif(O5:O71,"&lt;18")</f>
        <v>3</v>
      </c>
      <c r="O76" s="2"/>
      <c r="P76" s="2"/>
      <c r="Q76" s="2"/>
      <c r="R76" s="79"/>
      <c r="S76" s="78">
        <f>countif(T5:T71,"&lt;18")</f>
        <v>4</v>
      </c>
      <c r="T76" s="2"/>
      <c r="U76" s="2"/>
      <c r="V76" s="2"/>
      <c r="W76" s="79"/>
      <c r="X76" s="78">
        <f>countif(Y5:Y71,"&lt;18")</f>
        <v>0</v>
      </c>
      <c r="Y76" s="2"/>
      <c r="Z76" s="2"/>
      <c r="AA76" s="2"/>
      <c r="AB76" s="79"/>
      <c r="AC76" s="78">
        <f>countif(AD5:AD71,"&lt;18")</f>
        <v>0</v>
      </c>
      <c r="AD76" s="2"/>
      <c r="AE76" s="2"/>
      <c r="AF76" s="2"/>
      <c r="AG76" s="79"/>
      <c r="AH76" s="78">
        <f>countif(AH5:AH71,"&lt;18")</f>
        <v>0</v>
      </c>
      <c r="AI76" s="2"/>
      <c r="AJ76" s="2"/>
      <c r="AK76" s="2"/>
      <c r="AL76" s="79"/>
      <c r="AM76" s="78">
        <f>countif(AN5:AN71,"&lt;18")</f>
        <v>2</v>
      </c>
      <c r="AN76" s="2"/>
      <c r="AO76" s="2"/>
      <c r="AP76" s="2"/>
      <c r="AQ76" s="79"/>
      <c r="AR76" s="74">
        <f>countif(AS5:AS71,"&lt;18")</f>
        <v>1</v>
      </c>
      <c r="AS76" s="7"/>
      <c r="AT76" s="7"/>
      <c r="AU76" s="8"/>
      <c r="AV76" s="80"/>
      <c r="AW76" s="733"/>
      <c r="AX76" s="733"/>
      <c r="AY76" s="733"/>
      <c r="AZ76" s="733"/>
      <c r="BA76" s="733"/>
      <c r="BB76" s="733"/>
      <c r="BC76" s="733"/>
    </row>
    <row r="77" ht="15.75" customHeight="1">
      <c r="A77" s="749"/>
      <c r="B77" s="750" t="s">
        <v>200</v>
      </c>
      <c r="C77" s="8"/>
      <c r="D77" s="750">
        <f>COUNTIF(E5:E71,"AB")</f>
        <v>0</v>
      </c>
      <c r="E77" s="7"/>
      <c r="F77" s="7"/>
      <c r="G77" s="7"/>
      <c r="H77" s="8"/>
      <c r="I77" s="750">
        <f>COUNTIF(J5:J71,"AB")</f>
        <v>0</v>
      </c>
      <c r="J77" s="7"/>
      <c r="K77" s="7"/>
      <c r="L77" s="7"/>
      <c r="M77" s="8"/>
      <c r="N77" s="750">
        <f>COUNTIF(O5:O71,"AB")</f>
        <v>0</v>
      </c>
      <c r="O77" s="7"/>
      <c r="P77" s="7"/>
      <c r="Q77" s="7"/>
      <c r="R77" s="8"/>
      <c r="S77" s="750">
        <f>COUNTIF(T5:T71,"AB")</f>
        <v>0</v>
      </c>
      <c r="T77" s="7"/>
      <c r="U77" s="7"/>
      <c r="V77" s="7"/>
      <c r="W77" s="8"/>
      <c r="X77" s="750">
        <f>COUNTIF(Y5:Y71,"AB")</f>
        <v>0</v>
      </c>
      <c r="Y77" s="7"/>
      <c r="Z77" s="7"/>
      <c r="AA77" s="7"/>
      <c r="AB77" s="8"/>
      <c r="AC77" s="750">
        <f>COUNTIF(AD5:AD71,"AB")</f>
        <v>0</v>
      </c>
      <c r="AD77" s="7"/>
      <c r="AE77" s="7"/>
      <c r="AF77" s="7"/>
      <c r="AG77" s="8"/>
      <c r="AH77" s="750">
        <f>COUNTIF(AI5:AI71,"AB")</f>
        <v>0</v>
      </c>
      <c r="AI77" s="7"/>
      <c r="AJ77" s="7"/>
      <c r="AK77" s="7"/>
      <c r="AL77" s="8"/>
      <c r="AM77" s="750">
        <f>COUNTIF(AN5:AN71,"AB")</f>
        <v>0</v>
      </c>
      <c r="AN77" s="7"/>
      <c r="AO77" s="7"/>
      <c r="AP77" s="7"/>
      <c r="AQ77" s="8"/>
      <c r="AR77" s="750">
        <f>COUNTIF(AS5:AS71,"AB")</f>
        <v>0</v>
      </c>
      <c r="AS77" s="7"/>
      <c r="AT77" s="7"/>
      <c r="AU77" s="8"/>
      <c r="AV77" s="751"/>
    </row>
    <row r="78" ht="15.75" customHeight="1">
      <c r="A78" s="749"/>
      <c r="B78" s="752" t="s">
        <v>201</v>
      </c>
      <c r="C78" s="8"/>
      <c r="D78" s="750">
        <f>D75+D76+D77</f>
        <v>65</v>
      </c>
      <c r="E78" s="7"/>
      <c r="F78" s="7"/>
      <c r="G78" s="7"/>
      <c r="H78" s="8"/>
      <c r="I78" s="750">
        <f>I75+I76+I77</f>
        <v>65</v>
      </c>
      <c r="J78" s="7"/>
      <c r="K78" s="7"/>
      <c r="L78" s="7"/>
      <c r="M78" s="8"/>
      <c r="N78" s="750">
        <f>N75+N76+N77</f>
        <v>65</v>
      </c>
      <c r="O78" s="7"/>
      <c r="P78" s="7"/>
      <c r="Q78" s="7"/>
      <c r="R78" s="8"/>
      <c r="S78" s="750">
        <f>S75+S76+S77</f>
        <v>65</v>
      </c>
      <c r="T78" s="7"/>
      <c r="U78" s="7"/>
      <c r="V78" s="7"/>
      <c r="W78" s="8"/>
      <c r="X78" s="750">
        <f>X75+X76+X77</f>
        <v>65</v>
      </c>
      <c r="Y78" s="7"/>
      <c r="Z78" s="7"/>
      <c r="AA78" s="7"/>
      <c r="AB78" s="8"/>
      <c r="AC78" s="753">
        <f>AC75+AC76+AC77</f>
        <v>65</v>
      </c>
      <c r="AD78" s="2"/>
      <c r="AE78" s="2"/>
      <c r="AF78" s="2"/>
      <c r="AG78" s="12"/>
      <c r="AH78" s="750">
        <f>AH75+AH76+AH77</f>
        <v>65</v>
      </c>
      <c r="AI78" s="7"/>
      <c r="AJ78" s="7"/>
      <c r="AK78" s="7"/>
      <c r="AL78" s="8"/>
      <c r="AM78" s="750">
        <f>AM75+AM76+AM77</f>
        <v>65</v>
      </c>
      <c r="AN78" s="7"/>
      <c r="AO78" s="7"/>
      <c r="AP78" s="7"/>
      <c r="AQ78" s="8"/>
      <c r="AR78" s="750">
        <f>AR75+AR76+AR77</f>
        <v>65</v>
      </c>
      <c r="AS78" s="7"/>
      <c r="AT78" s="7"/>
      <c r="AU78" s="8"/>
    </row>
    <row r="79" ht="15.75" customHeight="1">
      <c r="A79" s="749"/>
    </row>
    <row r="80" ht="15.75" customHeight="1">
      <c r="A80" s="754"/>
      <c r="B80" s="755" t="s">
        <v>203</v>
      </c>
      <c r="C80" s="89">
        <f>COUNTIF(BC5:BC71,"FCD")</f>
        <v>54</v>
      </c>
      <c r="D80" s="2"/>
      <c r="E80" s="1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33"/>
      <c r="AA80" s="72"/>
      <c r="AB80" s="72"/>
      <c r="AC80" s="72"/>
      <c r="AD80" s="72"/>
      <c r="AE80" s="72"/>
      <c r="AF80" s="72"/>
      <c r="AG80" s="72"/>
      <c r="AH80" s="72"/>
      <c r="AI80" s="72"/>
      <c r="AJ80" s="733"/>
      <c r="AK80" s="72"/>
      <c r="AL80" s="72"/>
      <c r="AM80" s="72"/>
      <c r="AN80" s="72"/>
      <c r="AO80" s="733"/>
      <c r="AP80" s="72"/>
      <c r="AQ80" s="72"/>
      <c r="AR80" s="72"/>
      <c r="AS80" s="72"/>
      <c r="AT80" s="733"/>
      <c r="AU80" s="72"/>
      <c r="AV80" s="72"/>
      <c r="AW80" s="72"/>
      <c r="AX80" s="72"/>
      <c r="AY80" s="72"/>
      <c r="AZ80" s="72"/>
      <c r="BA80" s="72"/>
      <c r="BB80" s="72"/>
      <c r="BC80" s="72"/>
    </row>
    <row r="81" ht="15.75" customHeight="1">
      <c r="A81" s="754"/>
      <c r="B81" s="755" t="s">
        <v>204</v>
      </c>
      <c r="C81" s="89">
        <f>COUNTIF(BC5:BC71,"FC")</f>
        <v>6</v>
      </c>
      <c r="D81" s="2"/>
      <c r="E81" s="1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3"/>
      <c r="AA81" s="72"/>
      <c r="AB81" s="72"/>
      <c r="AC81" s="72"/>
      <c r="AD81" s="72"/>
      <c r="AE81" s="72"/>
      <c r="AF81" s="72"/>
      <c r="AG81" s="72"/>
      <c r="AH81" s="72"/>
      <c r="AI81" s="72"/>
      <c r="AJ81" s="733"/>
      <c r="AK81" s="72"/>
      <c r="AL81" s="72"/>
      <c r="AM81" s="72"/>
      <c r="AN81" s="72"/>
      <c r="AO81" s="733"/>
      <c r="AP81" s="72"/>
      <c r="AQ81" s="72"/>
      <c r="AR81" s="72"/>
      <c r="AS81" s="72"/>
      <c r="AT81" s="733"/>
      <c r="AU81" s="72"/>
      <c r="AV81" s="72"/>
      <c r="AW81" s="72"/>
      <c r="AX81" s="72"/>
      <c r="AY81" s="72"/>
      <c r="AZ81" s="72"/>
      <c r="BA81" s="72"/>
      <c r="BB81" s="72"/>
      <c r="BC81" s="72"/>
    </row>
    <row r="82" ht="15.75" customHeight="1">
      <c r="A82" s="754"/>
      <c r="B82" s="755" t="s">
        <v>205</v>
      </c>
      <c r="C82" s="89">
        <f>COUNTIF(BC5:BC71,"SC")</f>
        <v>0</v>
      </c>
      <c r="D82" s="2"/>
      <c r="E82" s="1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33"/>
      <c r="AA82" s="72"/>
      <c r="AB82" s="72"/>
      <c r="AC82" s="72"/>
      <c r="AD82" s="72"/>
      <c r="AE82" s="72"/>
      <c r="AF82" s="72"/>
      <c r="AG82" s="72"/>
      <c r="AH82" s="72"/>
      <c r="AI82" s="72"/>
      <c r="AJ82" s="733"/>
      <c r="AK82" s="72"/>
      <c r="AL82" s="72"/>
      <c r="AM82" s="72"/>
      <c r="AN82" s="72"/>
      <c r="AO82" s="733"/>
      <c r="AP82" s="72"/>
      <c r="AQ82" s="72"/>
      <c r="AR82" s="72"/>
      <c r="AS82" s="72"/>
      <c r="AT82" s="733"/>
      <c r="AU82" s="72"/>
      <c r="AV82" s="72"/>
      <c r="AW82" s="72"/>
      <c r="AX82" s="72"/>
      <c r="AY82" s="72"/>
      <c r="AZ82" s="72"/>
      <c r="BA82" s="72"/>
      <c r="BB82" s="72"/>
      <c r="BC82" s="72"/>
    </row>
    <row r="83" ht="15.75" customHeight="1">
      <c r="A83" s="754"/>
      <c r="B83" s="755" t="s">
        <v>206</v>
      </c>
      <c r="C83" s="89">
        <f>COUNTIF(BC5:BC71,"FAIL")</f>
        <v>5</v>
      </c>
      <c r="D83" s="2"/>
      <c r="E83" s="1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33"/>
      <c r="AA83" s="72"/>
      <c r="AB83" s="72"/>
      <c r="AC83" s="72"/>
      <c r="AD83" s="72"/>
      <c r="AE83" s="72"/>
      <c r="AF83" s="72"/>
      <c r="AG83" s="72"/>
      <c r="AH83" s="72"/>
      <c r="AI83" s="72"/>
      <c r="AJ83" s="733"/>
      <c r="AK83" s="72"/>
      <c r="AL83" s="72"/>
      <c r="AM83" s="72"/>
      <c r="AN83" s="72"/>
      <c r="AO83" s="733"/>
      <c r="AP83" s="72"/>
      <c r="AQ83" s="72"/>
      <c r="AR83" s="72"/>
      <c r="AS83" s="72"/>
      <c r="AT83" s="733"/>
      <c r="AU83" s="72"/>
      <c r="AV83" s="72"/>
      <c r="AW83" s="72"/>
      <c r="AX83" s="72"/>
      <c r="AY83" s="72"/>
      <c r="AZ83" s="72"/>
      <c r="BA83" s="72"/>
      <c r="BB83" s="72"/>
      <c r="BC83" s="72"/>
    </row>
    <row r="84" ht="15.75" customHeight="1">
      <c r="A84" s="754"/>
      <c r="B84" s="755" t="s">
        <v>207</v>
      </c>
      <c r="C84" s="89">
        <f>C80+C81+C82+C83</f>
        <v>65</v>
      </c>
      <c r="D84" s="2"/>
      <c r="E84" s="1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33"/>
      <c r="AA84" s="72"/>
      <c r="AB84" s="72"/>
      <c r="AC84" s="72"/>
      <c r="AD84" s="72"/>
      <c r="AE84" s="72"/>
      <c r="AF84" s="72"/>
      <c r="AG84" s="72"/>
      <c r="AH84" s="72"/>
      <c r="AI84" s="72"/>
      <c r="AJ84" s="733"/>
      <c r="AK84" s="72"/>
      <c r="AL84" s="72"/>
      <c r="AM84" s="72"/>
      <c r="AN84" s="72"/>
      <c r="AO84" s="733"/>
      <c r="AP84" s="72"/>
      <c r="AQ84" s="72"/>
      <c r="AR84" s="72"/>
      <c r="AS84" s="72"/>
      <c r="AT84" s="733"/>
      <c r="AU84" s="72"/>
      <c r="AV84" s="72"/>
      <c r="AW84" s="72"/>
      <c r="AX84" s="72"/>
      <c r="AY84" s="72"/>
      <c r="AZ84" s="72"/>
      <c r="BA84" s="72"/>
      <c r="BB84" s="72"/>
      <c r="BC84" s="72"/>
    </row>
    <row r="85" ht="15.75" customHeight="1">
      <c r="A85" s="754"/>
      <c r="B85" s="755" t="s">
        <v>208</v>
      </c>
      <c r="C85" s="90">
        <f>((C80+C81+C82)/C84)*100</f>
        <v>92.30769231</v>
      </c>
      <c r="D85" s="2"/>
      <c r="E85" s="1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33"/>
      <c r="AA85" s="72"/>
      <c r="AB85" s="72"/>
      <c r="AC85" s="72"/>
      <c r="AD85" s="72"/>
      <c r="AE85" s="72"/>
      <c r="AF85" s="72"/>
      <c r="AG85" s="72"/>
      <c r="AH85" s="72"/>
      <c r="AI85" s="72"/>
      <c r="AJ85" s="733"/>
      <c r="AK85" s="72"/>
      <c r="AL85" s="72"/>
      <c r="AM85" s="72"/>
      <c r="AN85" s="72"/>
      <c r="AO85" s="733"/>
      <c r="AP85" s="72"/>
      <c r="AQ85" s="72"/>
      <c r="AR85" s="72"/>
      <c r="AS85" s="72"/>
      <c r="AT85" s="733"/>
      <c r="AU85" s="72"/>
      <c r="AV85" s="72"/>
      <c r="AW85" s="72"/>
      <c r="AX85" s="72"/>
      <c r="AY85" s="72"/>
      <c r="AZ85" s="72"/>
      <c r="BA85" s="72"/>
      <c r="BB85" s="72"/>
      <c r="BC85" s="72"/>
    </row>
    <row r="86" ht="15.75" customHeight="1">
      <c r="A86" s="42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33"/>
      <c r="AA86" s="72"/>
      <c r="AB86" s="72"/>
      <c r="AC86" s="72"/>
      <c r="AD86" s="72"/>
      <c r="AE86" s="72"/>
      <c r="AF86" s="72"/>
      <c r="AG86" s="72"/>
      <c r="AH86" s="72"/>
      <c r="AI86" s="72"/>
      <c r="AJ86" s="733"/>
      <c r="AK86" s="72"/>
      <c r="AL86" s="72"/>
      <c r="AM86" s="72"/>
      <c r="AN86" s="72"/>
      <c r="AO86" s="733"/>
      <c r="AP86" s="72"/>
      <c r="AQ86" s="72"/>
      <c r="AR86" s="72"/>
      <c r="AS86" s="72"/>
      <c r="AT86" s="733"/>
      <c r="AU86" s="72"/>
      <c r="AV86" s="72"/>
      <c r="AW86" s="72"/>
      <c r="AX86" s="72"/>
      <c r="AY86" s="72"/>
      <c r="AZ86" s="72"/>
      <c r="BA86" s="72"/>
      <c r="BB86" s="72"/>
      <c r="BC86" s="72"/>
    </row>
    <row r="87" ht="15.75" customHeight="1">
      <c r="A87" s="42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33"/>
      <c r="AA87" s="72"/>
      <c r="AB87" s="72"/>
      <c r="AC87" s="72"/>
      <c r="AD87" s="72"/>
      <c r="AE87" s="72"/>
      <c r="AF87" s="72"/>
      <c r="AG87" s="72"/>
      <c r="AH87" s="72"/>
      <c r="AI87" s="72"/>
      <c r="AJ87" s="733"/>
      <c r="AK87" s="72"/>
      <c r="AL87" s="72"/>
      <c r="AM87" s="72"/>
      <c r="AN87" s="72"/>
      <c r="AO87" s="733"/>
      <c r="AP87" s="72"/>
      <c r="AQ87" s="72"/>
      <c r="AR87" s="72"/>
      <c r="AS87" s="72"/>
      <c r="AT87" s="733"/>
      <c r="AU87" s="72"/>
      <c r="AV87" s="72"/>
      <c r="AW87" s="72"/>
      <c r="AX87" s="72"/>
      <c r="AY87" s="72"/>
      <c r="AZ87" s="72"/>
      <c r="BA87" s="72"/>
      <c r="BB87" s="72"/>
      <c r="BC87" s="72"/>
    </row>
    <row r="88" ht="15.75" customHeight="1">
      <c r="A88" s="42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33"/>
      <c r="AA88" s="72"/>
      <c r="AB88" s="72"/>
      <c r="AC88" s="72"/>
      <c r="AD88" s="72"/>
      <c r="AE88" s="72"/>
      <c r="AF88" s="72"/>
      <c r="AG88" s="72"/>
      <c r="AH88" s="72"/>
      <c r="AI88" s="72"/>
      <c r="AJ88" s="733"/>
      <c r="AK88" s="72"/>
      <c r="AL88" s="72"/>
      <c r="AM88" s="72"/>
      <c r="AN88" s="72"/>
      <c r="AO88" s="733"/>
      <c r="AP88" s="72"/>
      <c r="AQ88" s="72"/>
      <c r="AR88" s="72"/>
      <c r="AS88" s="72"/>
      <c r="AT88" s="733"/>
      <c r="AU88" s="72"/>
      <c r="AV88" s="72"/>
      <c r="AW88" s="72"/>
      <c r="AX88" s="72"/>
      <c r="AY88" s="72"/>
      <c r="AZ88" s="72"/>
      <c r="BA88" s="72"/>
      <c r="BB88" s="72"/>
      <c r="BC88" s="72"/>
    </row>
    <row r="89" ht="15.75" customHeight="1">
      <c r="A89" s="42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33"/>
      <c r="AA89" s="72"/>
      <c r="AB89" s="72"/>
      <c r="AC89" s="72"/>
      <c r="AD89" s="72"/>
      <c r="AE89" s="72"/>
      <c r="AF89" s="72"/>
      <c r="AG89" s="72"/>
      <c r="AH89" s="72"/>
      <c r="AI89" s="72"/>
      <c r="AJ89" s="733"/>
      <c r="AK89" s="72"/>
      <c r="AL89" s="72"/>
      <c r="AM89" s="72"/>
      <c r="AN89" s="72"/>
      <c r="AO89" s="733"/>
      <c r="AP89" s="72"/>
      <c r="AQ89" s="72"/>
      <c r="AR89" s="72"/>
      <c r="AS89" s="72"/>
      <c r="AT89" s="733"/>
      <c r="AU89" s="72"/>
      <c r="AV89" s="72"/>
      <c r="AW89" s="72"/>
      <c r="AX89" s="72"/>
      <c r="AY89" s="72"/>
      <c r="AZ89" s="72"/>
      <c r="BA89" s="72"/>
      <c r="BB89" s="72"/>
      <c r="BC89" s="72"/>
    </row>
    <row r="90" ht="15.75" customHeight="1">
      <c r="A90" s="42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33"/>
      <c r="AA90" s="72"/>
      <c r="AB90" s="72"/>
      <c r="AC90" s="72"/>
      <c r="AD90" s="72"/>
      <c r="AE90" s="72"/>
      <c r="AF90" s="72"/>
      <c r="AG90" s="72"/>
      <c r="AH90" s="72"/>
      <c r="AI90" s="72"/>
      <c r="AJ90" s="733"/>
      <c r="AK90" s="72"/>
      <c r="AL90" s="72"/>
      <c r="AM90" s="72"/>
      <c r="AN90" s="72"/>
      <c r="AO90" s="733"/>
      <c r="AP90" s="72"/>
      <c r="AQ90" s="72"/>
      <c r="AR90" s="72"/>
      <c r="AS90" s="72"/>
      <c r="AT90" s="733"/>
      <c r="AU90" s="72"/>
      <c r="AV90" s="72"/>
      <c r="AW90" s="72"/>
      <c r="AX90" s="72"/>
      <c r="AY90" s="72"/>
      <c r="AZ90" s="72"/>
      <c r="BA90" s="72"/>
      <c r="BB90" s="72"/>
      <c r="BC90" s="72"/>
    </row>
    <row r="91" ht="15.75" customHeight="1">
      <c r="A91" s="421"/>
      <c r="B91" s="72"/>
      <c r="C91" s="91" t="s">
        <v>209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92"/>
      <c r="W91" s="92"/>
      <c r="X91" s="72"/>
      <c r="Y91" s="72"/>
      <c r="Z91" s="733"/>
      <c r="AA91" s="72"/>
      <c r="AB91" s="72"/>
      <c r="AC91" s="72"/>
      <c r="AD91" s="72"/>
      <c r="AE91" s="72"/>
      <c r="AF91" s="72"/>
      <c r="AG91" s="72"/>
      <c r="AH91" s="72"/>
      <c r="AI91" s="72"/>
      <c r="AJ91" s="733"/>
      <c r="AK91" s="72"/>
      <c r="AL91" s="72"/>
      <c r="AM91" s="72"/>
      <c r="AN91" s="72"/>
      <c r="AO91" s="733"/>
      <c r="AP91" s="72"/>
      <c r="AQ91" s="72"/>
      <c r="AR91" s="72"/>
      <c r="AS91" s="72"/>
      <c r="AT91" s="733"/>
      <c r="AU91" s="72"/>
      <c r="AV91" s="72"/>
      <c r="AW91" s="72"/>
      <c r="AX91" s="72"/>
      <c r="AY91" s="72"/>
      <c r="AZ91" s="72"/>
      <c r="BA91" s="72"/>
      <c r="BB91" s="72"/>
      <c r="BC91" s="72"/>
    </row>
    <row r="92" ht="15.75" customHeight="1">
      <c r="A92" s="42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33"/>
      <c r="AA92" s="72"/>
      <c r="AB92" s="72"/>
      <c r="AC92" s="72"/>
      <c r="AD92" s="72"/>
      <c r="AE92" s="72"/>
      <c r="AF92" s="72"/>
      <c r="AG92" s="72"/>
      <c r="AH92" s="72"/>
      <c r="AI92" s="72"/>
      <c r="AJ92" s="733"/>
      <c r="AK92" s="72"/>
      <c r="AL92" s="72"/>
      <c r="AM92" s="72"/>
      <c r="AN92" s="72"/>
      <c r="AO92" s="733"/>
      <c r="AP92" s="72"/>
      <c r="AQ92" s="72"/>
      <c r="AR92" s="72"/>
      <c r="AS92" s="72"/>
      <c r="AT92" s="733"/>
      <c r="AU92" s="72"/>
      <c r="AV92" s="72"/>
      <c r="AW92" s="72"/>
      <c r="AX92" s="72"/>
      <c r="AY92" s="72"/>
      <c r="AZ92" s="72"/>
      <c r="BA92" s="72"/>
      <c r="BB92" s="72"/>
      <c r="BC92" s="72"/>
    </row>
    <row r="93" ht="15.75" customHeight="1">
      <c r="A93" s="42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33"/>
      <c r="AA93" s="72"/>
      <c r="AB93" s="72"/>
      <c r="AC93" s="72"/>
      <c r="AD93" s="72"/>
      <c r="AE93" s="72"/>
      <c r="AF93" s="72"/>
      <c r="AG93" s="72"/>
      <c r="AH93" s="72"/>
      <c r="AI93" s="72"/>
      <c r="AJ93" s="733"/>
      <c r="AK93" s="72"/>
      <c r="AL93" s="72"/>
      <c r="AM93" s="72"/>
      <c r="AN93" s="72"/>
      <c r="AO93" s="733"/>
      <c r="AP93" s="72"/>
      <c r="AQ93" s="72"/>
      <c r="AR93" s="72"/>
      <c r="AS93" s="72"/>
      <c r="AT93" s="733"/>
      <c r="AU93" s="72"/>
      <c r="AV93" s="72"/>
      <c r="AW93" s="72"/>
      <c r="AX93" s="72"/>
      <c r="AY93" s="72"/>
      <c r="AZ93" s="72"/>
      <c r="BA93" s="72"/>
      <c r="BB93" s="72"/>
      <c r="BC93" s="72"/>
    </row>
    <row r="94" ht="15.75" customHeight="1">
      <c r="A94" s="749"/>
      <c r="Z94" s="756"/>
      <c r="AJ94" s="756"/>
      <c r="AO94" s="756"/>
      <c r="AT94" s="756"/>
    </row>
    <row r="95" ht="15.75" customHeight="1">
      <c r="A95" s="749"/>
      <c r="Z95" s="756"/>
      <c r="AJ95" s="756"/>
      <c r="AO95" s="756"/>
      <c r="AT95" s="756"/>
    </row>
    <row r="96" ht="15.75" customHeight="1">
      <c r="A96" s="749"/>
      <c r="Z96" s="756"/>
      <c r="AJ96" s="756"/>
      <c r="AO96" s="756"/>
      <c r="AT96" s="756"/>
    </row>
    <row r="97" ht="15.75" customHeight="1">
      <c r="A97" s="749"/>
      <c r="Z97" s="756"/>
      <c r="AJ97" s="756"/>
      <c r="AO97" s="756"/>
      <c r="AT97" s="756"/>
    </row>
    <row r="98" ht="15.75" customHeight="1">
      <c r="A98" s="749"/>
      <c r="Z98" s="756"/>
      <c r="AJ98" s="756"/>
      <c r="AO98" s="756"/>
      <c r="AT98" s="756"/>
    </row>
    <row r="99" ht="15.75" customHeight="1">
      <c r="A99" s="749"/>
      <c r="Z99" s="756"/>
      <c r="AJ99" s="756"/>
      <c r="AO99" s="756"/>
      <c r="AT99" s="756"/>
    </row>
    <row r="100" ht="15.75" customHeight="1">
      <c r="A100" s="749"/>
      <c r="Z100" s="756"/>
      <c r="AJ100" s="756"/>
      <c r="AO100" s="756"/>
      <c r="AT100" s="756"/>
    </row>
    <row r="101" ht="15.75" customHeight="1">
      <c r="A101" s="749"/>
      <c r="Z101" s="756"/>
      <c r="AJ101" s="756"/>
      <c r="AO101" s="756"/>
      <c r="AT101" s="756"/>
    </row>
    <row r="102" ht="15.75" customHeight="1">
      <c r="A102" s="749"/>
      <c r="Z102" s="756"/>
      <c r="AJ102" s="756"/>
      <c r="AO102" s="756"/>
      <c r="AT102" s="756"/>
    </row>
    <row r="103" ht="15.75" customHeight="1">
      <c r="A103" s="749"/>
      <c r="Z103" s="756"/>
      <c r="AJ103" s="756"/>
      <c r="AO103" s="756"/>
      <c r="AT103" s="756"/>
    </row>
    <row r="104" ht="15.75" customHeight="1">
      <c r="A104" s="749"/>
      <c r="Z104" s="756"/>
      <c r="AJ104" s="756"/>
      <c r="AO104" s="756"/>
      <c r="AT104" s="756"/>
    </row>
    <row r="105" ht="15.75" customHeight="1">
      <c r="A105" s="749"/>
      <c r="Z105" s="756"/>
      <c r="AJ105" s="756"/>
      <c r="AO105" s="756"/>
      <c r="AT105" s="756"/>
    </row>
    <row r="106" ht="15.75" customHeight="1">
      <c r="A106" s="749"/>
      <c r="Z106" s="756"/>
      <c r="AJ106" s="756"/>
      <c r="AO106" s="756"/>
      <c r="AT106" s="756"/>
    </row>
    <row r="107" ht="15.75" customHeight="1">
      <c r="A107" s="749"/>
      <c r="Z107" s="756"/>
      <c r="AJ107" s="756"/>
      <c r="AO107" s="756"/>
      <c r="AT107" s="756"/>
    </row>
    <row r="108" ht="15.75" customHeight="1">
      <c r="A108" s="749"/>
      <c r="Z108" s="756"/>
      <c r="AJ108" s="756"/>
      <c r="AO108" s="756"/>
      <c r="AT108" s="756"/>
    </row>
    <row r="109" ht="15.75" customHeight="1">
      <c r="A109" s="749"/>
      <c r="Z109" s="756"/>
      <c r="AJ109" s="756"/>
      <c r="AO109" s="756"/>
      <c r="AT109" s="756"/>
    </row>
    <row r="110" ht="15.75" customHeight="1">
      <c r="A110" s="749"/>
      <c r="Z110" s="756"/>
      <c r="AJ110" s="756"/>
      <c r="AO110" s="756"/>
      <c r="AT110" s="756"/>
    </row>
    <row r="111" ht="15.75" customHeight="1">
      <c r="A111" s="749"/>
      <c r="Z111" s="756"/>
      <c r="AJ111" s="756"/>
      <c r="AO111" s="756"/>
      <c r="AT111" s="756"/>
    </row>
    <row r="112" ht="15.75" customHeight="1">
      <c r="A112" s="749"/>
      <c r="Z112" s="756"/>
      <c r="AJ112" s="756"/>
      <c r="AO112" s="756"/>
      <c r="AT112" s="756"/>
    </row>
    <row r="113" ht="15.75" customHeight="1">
      <c r="A113" s="749"/>
      <c r="Z113" s="756"/>
      <c r="AJ113" s="756"/>
      <c r="AO113" s="756"/>
      <c r="AT113" s="756"/>
    </row>
    <row r="114" ht="15.75" customHeight="1">
      <c r="A114" s="749"/>
      <c r="Z114" s="756"/>
      <c r="AJ114" s="756"/>
      <c r="AO114" s="756"/>
      <c r="AT114" s="756"/>
    </row>
    <row r="115" ht="15.75" customHeight="1">
      <c r="A115" s="749"/>
      <c r="Z115" s="756"/>
      <c r="AJ115" s="756"/>
      <c r="AO115" s="756"/>
      <c r="AT115" s="756"/>
    </row>
    <row r="116" ht="15.75" customHeight="1">
      <c r="A116" s="749"/>
      <c r="Z116" s="756"/>
      <c r="AJ116" s="756"/>
      <c r="AO116" s="756"/>
      <c r="AT116" s="756"/>
    </row>
    <row r="117" ht="15.75" customHeight="1">
      <c r="A117" s="749"/>
      <c r="Z117" s="756"/>
      <c r="AJ117" s="756"/>
      <c r="AO117" s="756"/>
      <c r="AT117" s="756"/>
    </row>
    <row r="118" ht="15.75" customHeight="1">
      <c r="A118" s="749"/>
      <c r="Z118" s="756"/>
      <c r="AJ118" s="756"/>
      <c r="AO118" s="756"/>
      <c r="AT118" s="756"/>
    </row>
    <row r="119" ht="15.75" customHeight="1">
      <c r="A119" s="749"/>
      <c r="Z119" s="756"/>
      <c r="AJ119" s="756"/>
      <c r="AO119" s="756"/>
      <c r="AT119" s="756"/>
    </row>
    <row r="120" ht="15.75" customHeight="1">
      <c r="A120" s="749"/>
      <c r="Z120" s="756"/>
      <c r="AJ120" s="756"/>
      <c r="AO120" s="756"/>
      <c r="AT120" s="756"/>
    </row>
    <row r="121" ht="15.75" customHeight="1">
      <c r="A121" s="749"/>
      <c r="Z121" s="756"/>
      <c r="AJ121" s="756"/>
      <c r="AO121" s="756"/>
      <c r="AT121" s="756"/>
    </row>
    <row r="122" ht="15.75" customHeight="1">
      <c r="A122" s="749"/>
      <c r="Z122" s="756"/>
      <c r="AJ122" s="756"/>
      <c r="AO122" s="756"/>
      <c r="AT122" s="756"/>
    </row>
    <row r="123" ht="15.75" customHeight="1">
      <c r="A123" s="749"/>
      <c r="Z123" s="756"/>
      <c r="AJ123" s="756"/>
      <c r="AO123" s="756"/>
      <c r="AT123" s="756"/>
    </row>
    <row r="124" ht="15.75" customHeight="1">
      <c r="A124" s="749"/>
      <c r="Z124" s="756"/>
      <c r="AJ124" s="756"/>
      <c r="AO124" s="756"/>
      <c r="AT124" s="756"/>
    </row>
    <row r="125" ht="15.75" customHeight="1">
      <c r="A125" s="749"/>
      <c r="Z125" s="756"/>
      <c r="AJ125" s="756"/>
      <c r="AO125" s="756"/>
      <c r="AT125" s="756"/>
    </row>
    <row r="126" ht="15.75" customHeight="1">
      <c r="A126" s="749"/>
      <c r="Z126" s="756"/>
      <c r="AJ126" s="756"/>
      <c r="AO126" s="756"/>
      <c r="AT126" s="756"/>
    </row>
    <row r="127" ht="15.75" customHeight="1">
      <c r="A127" s="749"/>
      <c r="Z127" s="756"/>
      <c r="AJ127" s="756"/>
      <c r="AO127" s="756"/>
      <c r="AT127" s="756"/>
    </row>
    <row r="128" ht="15.75" customHeight="1">
      <c r="A128" s="749"/>
      <c r="Z128" s="756"/>
      <c r="AJ128" s="756"/>
      <c r="AO128" s="756"/>
      <c r="AT128" s="756"/>
    </row>
    <row r="129" ht="15.75" customHeight="1">
      <c r="A129" s="749"/>
      <c r="Z129" s="756"/>
      <c r="AJ129" s="756"/>
      <c r="AO129" s="756"/>
      <c r="AT129" s="756"/>
    </row>
    <row r="130" ht="15.75" customHeight="1">
      <c r="A130" s="749"/>
      <c r="Z130" s="756"/>
      <c r="AJ130" s="756"/>
      <c r="AO130" s="756"/>
      <c r="AT130" s="756"/>
    </row>
    <row r="131" ht="15.75" customHeight="1">
      <c r="A131" s="749"/>
      <c r="Z131" s="756"/>
      <c r="AJ131" s="756"/>
      <c r="AO131" s="756"/>
      <c r="AT131" s="756"/>
    </row>
    <row r="132" ht="15.75" customHeight="1">
      <c r="A132" s="749"/>
      <c r="Z132" s="756"/>
      <c r="AJ132" s="756"/>
      <c r="AO132" s="756"/>
      <c r="AT132" s="756"/>
    </row>
    <row r="133" ht="15.75" customHeight="1">
      <c r="A133" s="749"/>
      <c r="Z133" s="756"/>
      <c r="AJ133" s="756"/>
      <c r="AO133" s="756"/>
      <c r="AT133" s="756"/>
    </row>
    <row r="134" ht="15.75" customHeight="1">
      <c r="A134" s="749"/>
      <c r="Z134" s="756"/>
      <c r="AJ134" s="756"/>
      <c r="AO134" s="756"/>
      <c r="AT134" s="756"/>
    </row>
    <row r="135" ht="15.75" customHeight="1">
      <c r="A135" s="749"/>
      <c r="Z135" s="756"/>
      <c r="AJ135" s="756"/>
      <c r="AO135" s="756"/>
      <c r="AT135" s="756"/>
    </row>
    <row r="136" ht="15.75" customHeight="1">
      <c r="A136" s="749"/>
      <c r="Z136" s="756"/>
      <c r="AJ136" s="756"/>
      <c r="AO136" s="756"/>
      <c r="AT136" s="756"/>
    </row>
    <row r="137" ht="15.75" customHeight="1">
      <c r="A137" s="749"/>
      <c r="Z137" s="756"/>
      <c r="AJ137" s="756"/>
      <c r="AO137" s="756"/>
      <c r="AT137" s="756"/>
    </row>
    <row r="138" ht="15.75" customHeight="1">
      <c r="A138" s="749"/>
      <c r="Z138" s="756"/>
      <c r="AJ138" s="756"/>
      <c r="AO138" s="756"/>
      <c r="AT138" s="756"/>
    </row>
    <row r="139" ht="15.75" customHeight="1">
      <c r="A139" s="749"/>
      <c r="Z139" s="756"/>
      <c r="AJ139" s="756"/>
      <c r="AO139" s="756"/>
      <c r="AT139" s="756"/>
    </row>
    <row r="140" ht="15.75" customHeight="1">
      <c r="A140" s="749"/>
      <c r="Z140" s="756"/>
      <c r="AJ140" s="756"/>
      <c r="AO140" s="756"/>
      <c r="AT140" s="756"/>
    </row>
    <row r="141" ht="15.75" customHeight="1">
      <c r="A141" s="749"/>
      <c r="Z141" s="756"/>
      <c r="AJ141" s="756"/>
      <c r="AO141" s="756"/>
      <c r="AT141" s="756"/>
    </row>
    <row r="142" ht="15.75" customHeight="1">
      <c r="A142" s="749"/>
      <c r="Z142" s="756"/>
      <c r="AJ142" s="756"/>
      <c r="AO142" s="756"/>
      <c r="AT142" s="756"/>
    </row>
    <row r="143" ht="15.75" customHeight="1">
      <c r="A143" s="749"/>
      <c r="Z143" s="756"/>
      <c r="AJ143" s="756"/>
      <c r="AO143" s="756"/>
      <c r="AT143" s="756"/>
    </row>
    <row r="144" ht="15.75" customHeight="1">
      <c r="A144" s="749"/>
      <c r="Z144" s="756"/>
      <c r="AJ144" s="756"/>
      <c r="AO144" s="756"/>
      <c r="AT144" s="756"/>
    </row>
    <row r="145" ht="15.75" customHeight="1">
      <c r="A145" s="749"/>
      <c r="Z145" s="756"/>
      <c r="AJ145" s="756"/>
      <c r="AO145" s="756"/>
      <c r="AT145" s="756"/>
    </row>
    <row r="146" ht="15.75" customHeight="1">
      <c r="A146" s="749"/>
      <c r="Z146" s="756"/>
      <c r="AJ146" s="756"/>
      <c r="AO146" s="756"/>
      <c r="AT146" s="756"/>
    </row>
    <row r="147" ht="15.75" customHeight="1">
      <c r="A147" s="749"/>
      <c r="Z147" s="756"/>
      <c r="AJ147" s="756"/>
      <c r="AO147" s="756"/>
      <c r="AT147" s="756"/>
    </row>
    <row r="148" ht="15.75" customHeight="1">
      <c r="A148" s="749"/>
      <c r="Z148" s="756"/>
      <c r="AJ148" s="756"/>
      <c r="AO148" s="756"/>
      <c r="AT148" s="756"/>
    </row>
    <row r="149" ht="15.75" customHeight="1">
      <c r="A149" s="749"/>
      <c r="Z149" s="756"/>
      <c r="AJ149" s="756"/>
      <c r="AO149" s="756"/>
      <c r="AT149" s="756"/>
    </row>
    <row r="150" ht="15.75" customHeight="1">
      <c r="A150" s="749"/>
      <c r="Z150" s="756"/>
      <c r="AJ150" s="756"/>
      <c r="AO150" s="756"/>
      <c r="AT150" s="756"/>
    </row>
    <row r="151" ht="15.75" customHeight="1">
      <c r="A151" s="749"/>
      <c r="Z151" s="756"/>
      <c r="AJ151" s="756"/>
      <c r="AO151" s="756"/>
      <c r="AT151" s="756"/>
    </row>
    <row r="152" ht="15.75" customHeight="1">
      <c r="A152" s="749"/>
      <c r="Z152" s="756"/>
      <c r="AJ152" s="756"/>
      <c r="AO152" s="756"/>
      <c r="AT152" s="756"/>
    </row>
    <row r="153" ht="15.75" customHeight="1">
      <c r="A153" s="749"/>
      <c r="Z153" s="756"/>
      <c r="AJ153" s="756"/>
      <c r="AO153" s="756"/>
      <c r="AT153" s="756"/>
    </row>
    <row r="154" ht="15.75" customHeight="1">
      <c r="A154" s="749"/>
      <c r="Z154" s="756"/>
      <c r="AJ154" s="756"/>
      <c r="AO154" s="756"/>
      <c r="AT154" s="756"/>
    </row>
    <row r="155" ht="15.75" customHeight="1">
      <c r="A155" s="749"/>
      <c r="Z155" s="756"/>
      <c r="AJ155" s="756"/>
      <c r="AO155" s="756"/>
      <c r="AT155" s="756"/>
    </row>
    <row r="156" ht="15.75" customHeight="1">
      <c r="A156" s="749"/>
      <c r="Z156" s="756"/>
      <c r="AJ156" s="756"/>
      <c r="AO156" s="756"/>
      <c r="AT156" s="756"/>
    </row>
    <row r="157" ht="15.75" customHeight="1">
      <c r="A157" s="749"/>
      <c r="Z157" s="756"/>
      <c r="AJ157" s="756"/>
      <c r="AO157" s="756"/>
      <c r="AT157" s="756"/>
    </row>
    <row r="158" ht="15.75" customHeight="1">
      <c r="A158" s="749"/>
      <c r="Z158" s="756"/>
      <c r="AJ158" s="756"/>
      <c r="AO158" s="756"/>
      <c r="AT158" s="756"/>
    </row>
    <row r="159" ht="15.75" customHeight="1">
      <c r="A159" s="749"/>
      <c r="Z159" s="756"/>
      <c r="AJ159" s="756"/>
      <c r="AO159" s="756"/>
      <c r="AT159" s="756"/>
    </row>
    <row r="160" ht="15.75" customHeight="1">
      <c r="A160" s="749"/>
      <c r="Z160" s="756"/>
      <c r="AJ160" s="756"/>
      <c r="AO160" s="756"/>
      <c r="AT160" s="756"/>
    </row>
    <row r="161" ht="15.75" customHeight="1">
      <c r="A161" s="749"/>
      <c r="Z161" s="756"/>
      <c r="AJ161" s="756"/>
      <c r="AO161" s="756"/>
      <c r="AT161" s="756"/>
    </row>
    <row r="162" ht="15.75" customHeight="1">
      <c r="A162" s="749"/>
      <c r="Z162" s="756"/>
      <c r="AJ162" s="756"/>
      <c r="AO162" s="756"/>
      <c r="AT162" s="756"/>
    </row>
    <row r="163" ht="15.75" customHeight="1">
      <c r="A163" s="749"/>
      <c r="Z163" s="756"/>
      <c r="AJ163" s="756"/>
      <c r="AO163" s="756"/>
      <c r="AT163" s="756"/>
    </row>
    <row r="164" ht="15.75" customHeight="1">
      <c r="A164" s="749"/>
      <c r="Z164" s="756"/>
      <c r="AJ164" s="756"/>
      <c r="AO164" s="756"/>
      <c r="AT164" s="756"/>
    </row>
    <row r="165" ht="15.75" customHeight="1">
      <c r="A165" s="749"/>
      <c r="Z165" s="756"/>
      <c r="AJ165" s="756"/>
      <c r="AO165" s="756"/>
      <c r="AT165" s="756"/>
    </row>
    <row r="166" ht="15.75" customHeight="1">
      <c r="A166" s="749"/>
      <c r="Z166" s="756"/>
      <c r="AJ166" s="756"/>
      <c r="AO166" s="756"/>
      <c r="AT166" s="756"/>
    </row>
    <row r="167" ht="15.75" customHeight="1">
      <c r="A167" s="749"/>
      <c r="Z167" s="756"/>
      <c r="AJ167" s="756"/>
      <c r="AO167" s="756"/>
      <c r="AT167" s="756"/>
    </row>
    <row r="168" ht="15.75" customHeight="1">
      <c r="A168" s="749"/>
      <c r="Z168" s="756"/>
      <c r="AJ168" s="756"/>
      <c r="AO168" s="756"/>
      <c r="AT168" s="756"/>
    </row>
    <row r="169" ht="15.75" customHeight="1">
      <c r="A169" s="749"/>
      <c r="Z169" s="756"/>
      <c r="AJ169" s="756"/>
      <c r="AO169" s="756"/>
      <c r="AT169" s="756"/>
    </row>
    <row r="170" ht="15.75" customHeight="1">
      <c r="A170" s="749"/>
      <c r="Z170" s="756"/>
      <c r="AJ170" s="756"/>
      <c r="AO170" s="756"/>
      <c r="AT170" s="756"/>
    </row>
    <row r="171" ht="15.75" customHeight="1">
      <c r="A171" s="749"/>
      <c r="Z171" s="756"/>
      <c r="AJ171" s="756"/>
      <c r="AO171" s="756"/>
      <c r="AT171" s="756"/>
    </row>
    <row r="172" ht="15.75" customHeight="1">
      <c r="A172" s="749"/>
      <c r="Z172" s="756"/>
      <c r="AJ172" s="756"/>
      <c r="AO172" s="756"/>
      <c r="AT172" s="756"/>
    </row>
    <row r="173" ht="15.75" customHeight="1">
      <c r="A173" s="749"/>
      <c r="Z173" s="756"/>
      <c r="AJ173" s="756"/>
      <c r="AO173" s="756"/>
      <c r="AT173" s="756"/>
    </row>
    <row r="174" ht="15.75" customHeight="1">
      <c r="A174" s="749"/>
      <c r="Z174" s="756"/>
      <c r="AJ174" s="756"/>
      <c r="AO174" s="756"/>
      <c r="AT174" s="756"/>
    </row>
    <row r="175" ht="15.75" customHeight="1">
      <c r="A175" s="749"/>
      <c r="Z175" s="756"/>
      <c r="AJ175" s="756"/>
      <c r="AO175" s="756"/>
      <c r="AT175" s="756"/>
    </row>
    <row r="176" ht="15.75" customHeight="1">
      <c r="A176" s="749"/>
      <c r="Z176" s="756"/>
      <c r="AJ176" s="756"/>
      <c r="AO176" s="756"/>
      <c r="AT176" s="756"/>
    </row>
    <row r="177" ht="15.75" customHeight="1">
      <c r="A177" s="749"/>
      <c r="Z177" s="756"/>
      <c r="AJ177" s="756"/>
      <c r="AO177" s="756"/>
      <c r="AT177" s="756"/>
    </row>
    <row r="178" ht="15.75" customHeight="1">
      <c r="A178" s="749"/>
      <c r="Z178" s="756"/>
      <c r="AJ178" s="756"/>
      <c r="AO178" s="756"/>
      <c r="AT178" s="756"/>
    </row>
    <row r="179" ht="15.75" customHeight="1">
      <c r="A179" s="749"/>
      <c r="Z179" s="756"/>
      <c r="AJ179" s="756"/>
      <c r="AO179" s="756"/>
      <c r="AT179" s="756"/>
    </row>
    <row r="180" ht="15.75" customHeight="1">
      <c r="A180" s="749"/>
      <c r="Z180" s="756"/>
      <c r="AJ180" s="756"/>
      <c r="AO180" s="756"/>
      <c r="AT180" s="756"/>
    </row>
    <row r="181" ht="15.75" customHeight="1">
      <c r="A181" s="749"/>
      <c r="Z181" s="756"/>
      <c r="AJ181" s="756"/>
      <c r="AO181" s="756"/>
      <c r="AT181" s="756"/>
    </row>
    <row r="182" ht="15.75" customHeight="1">
      <c r="A182" s="749"/>
      <c r="Z182" s="756"/>
      <c r="AJ182" s="756"/>
      <c r="AO182" s="756"/>
      <c r="AT182" s="756"/>
    </row>
    <row r="183" ht="15.75" customHeight="1">
      <c r="A183" s="749"/>
      <c r="Z183" s="756"/>
      <c r="AJ183" s="756"/>
      <c r="AO183" s="756"/>
      <c r="AT183" s="756"/>
    </row>
    <row r="184" ht="15.75" customHeight="1">
      <c r="A184" s="749"/>
      <c r="Z184" s="756"/>
      <c r="AJ184" s="756"/>
      <c r="AO184" s="756"/>
      <c r="AT184" s="756"/>
    </row>
    <row r="185" ht="15.75" customHeight="1">
      <c r="A185" s="749"/>
      <c r="Z185" s="756"/>
      <c r="AJ185" s="756"/>
      <c r="AO185" s="756"/>
      <c r="AT185" s="756"/>
    </row>
    <row r="186" ht="15.75" customHeight="1">
      <c r="A186" s="749"/>
      <c r="Z186" s="756"/>
      <c r="AJ186" s="756"/>
      <c r="AO186" s="756"/>
      <c r="AT186" s="756"/>
    </row>
    <row r="187" ht="15.75" customHeight="1">
      <c r="A187" s="749"/>
      <c r="Z187" s="756"/>
      <c r="AJ187" s="756"/>
      <c r="AO187" s="756"/>
      <c r="AT187" s="756"/>
    </row>
    <row r="188" ht="15.75" customHeight="1">
      <c r="A188" s="749"/>
      <c r="Z188" s="756"/>
      <c r="AJ188" s="756"/>
      <c r="AO188" s="756"/>
      <c r="AT188" s="756"/>
    </row>
    <row r="189" ht="15.75" customHeight="1">
      <c r="A189" s="749"/>
      <c r="Z189" s="756"/>
      <c r="AJ189" s="756"/>
      <c r="AO189" s="756"/>
      <c r="AT189" s="756"/>
    </row>
    <row r="190" ht="15.75" customHeight="1">
      <c r="A190" s="749"/>
      <c r="Z190" s="756"/>
      <c r="AJ190" s="756"/>
      <c r="AO190" s="756"/>
      <c r="AT190" s="756"/>
    </row>
    <row r="191" ht="15.75" customHeight="1">
      <c r="A191" s="749"/>
      <c r="Z191" s="756"/>
      <c r="AJ191" s="756"/>
      <c r="AO191" s="756"/>
      <c r="AT191" s="756"/>
    </row>
    <row r="192" ht="15.75" customHeight="1">
      <c r="A192" s="749"/>
      <c r="Z192" s="756"/>
      <c r="AJ192" s="756"/>
      <c r="AO192" s="756"/>
      <c r="AT192" s="756"/>
    </row>
    <row r="193" ht="15.75" customHeight="1">
      <c r="A193" s="749"/>
      <c r="Z193" s="756"/>
      <c r="AJ193" s="756"/>
      <c r="AO193" s="756"/>
      <c r="AT193" s="756"/>
    </row>
    <row r="194" ht="15.75" customHeight="1">
      <c r="A194" s="749"/>
      <c r="Z194" s="756"/>
      <c r="AJ194" s="756"/>
      <c r="AO194" s="756"/>
      <c r="AT194" s="756"/>
    </row>
    <row r="195" ht="15.75" customHeight="1">
      <c r="A195" s="749"/>
      <c r="Z195" s="756"/>
      <c r="AJ195" s="756"/>
      <c r="AO195" s="756"/>
      <c r="AT195" s="756"/>
    </row>
    <row r="196" ht="15.75" customHeight="1">
      <c r="A196" s="749"/>
      <c r="Z196" s="756"/>
      <c r="AJ196" s="756"/>
      <c r="AO196" s="756"/>
      <c r="AT196" s="756"/>
    </row>
    <row r="197" ht="15.75" customHeight="1">
      <c r="A197" s="749"/>
      <c r="Z197" s="756"/>
      <c r="AJ197" s="756"/>
      <c r="AO197" s="756"/>
      <c r="AT197" s="756"/>
    </row>
    <row r="198" ht="15.75" customHeight="1">
      <c r="A198" s="749"/>
      <c r="Z198" s="756"/>
      <c r="AJ198" s="756"/>
      <c r="AO198" s="756"/>
      <c r="AT198" s="756"/>
    </row>
    <row r="199" ht="15.75" customHeight="1">
      <c r="A199" s="749"/>
      <c r="Z199" s="756"/>
      <c r="AJ199" s="756"/>
      <c r="AO199" s="756"/>
      <c r="AT199" s="756"/>
    </row>
    <row r="200" ht="15.75" customHeight="1">
      <c r="A200" s="749"/>
      <c r="Z200" s="756"/>
      <c r="AJ200" s="756"/>
      <c r="AO200" s="756"/>
      <c r="AT200" s="756"/>
    </row>
    <row r="201" ht="15.75" customHeight="1">
      <c r="A201" s="749"/>
      <c r="Z201" s="756"/>
      <c r="AJ201" s="756"/>
      <c r="AO201" s="756"/>
      <c r="AT201" s="756"/>
    </row>
    <row r="202" ht="15.75" customHeight="1">
      <c r="A202" s="749"/>
      <c r="Z202" s="756"/>
      <c r="AJ202" s="756"/>
      <c r="AO202" s="756"/>
      <c r="AT202" s="756"/>
    </row>
    <row r="203" ht="15.75" customHeight="1">
      <c r="A203" s="749"/>
      <c r="Z203" s="756"/>
      <c r="AJ203" s="756"/>
      <c r="AO203" s="756"/>
      <c r="AT203" s="756"/>
    </row>
    <row r="204" ht="15.75" customHeight="1">
      <c r="A204" s="749"/>
      <c r="Z204" s="756"/>
      <c r="AJ204" s="756"/>
      <c r="AO204" s="756"/>
      <c r="AT204" s="756"/>
    </row>
    <row r="205" ht="15.75" customHeight="1">
      <c r="A205" s="749"/>
      <c r="Z205" s="756"/>
      <c r="AJ205" s="756"/>
      <c r="AO205" s="756"/>
      <c r="AT205" s="756"/>
    </row>
    <row r="206" ht="15.75" customHeight="1">
      <c r="A206" s="749"/>
      <c r="Z206" s="756"/>
      <c r="AJ206" s="756"/>
      <c r="AO206" s="756"/>
      <c r="AT206" s="756"/>
    </row>
    <row r="207" ht="15.75" customHeight="1">
      <c r="A207" s="749"/>
      <c r="Z207" s="756"/>
      <c r="AJ207" s="756"/>
      <c r="AO207" s="756"/>
      <c r="AT207" s="756"/>
    </row>
    <row r="208" ht="15.75" customHeight="1">
      <c r="A208" s="749"/>
      <c r="Z208" s="756"/>
      <c r="AJ208" s="756"/>
      <c r="AO208" s="756"/>
      <c r="AT208" s="756"/>
    </row>
    <row r="209" ht="15.75" customHeight="1">
      <c r="A209" s="749"/>
      <c r="Z209" s="756"/>
      <c r="AJ209" s="756"/>
      <c r="AO209" s="756"/>
      <c r="AT209" s="756"/>
    </row>
    <row r="210" ht="15.75" customHeight="1">
      <c r="A210" s="749"/>
      <c r="Z210" s="756"/>
      <c r="AJ210" s="756"/>
      <c r="AO210" s="756"/>
      <c r="AT210" s="756"/>
    </row>
    <row r="211" ht="15.75" customHeight="1">
      <c r="A211" s="749"/>
      <c r="Z211" s="756"/>
      <c r="AJ211" s="756"/>
      <c r="AO211" s="756"/>
      <c r="AT211" s="756"/>
    </row>
    <row r="212" ht="15.75" customHeight="1">
      <c r="A212" s="749"/>
      <c r="Z212" s="756"/>
      <c r="AJ212" s="756"/>
      <c r="AO212" s="756"/>
      <c r="AT212" s="756"/>
    </row>
    <row r="213" ht="15.75" customHeight="1">
      <c r="A213" s="749"/>
      <c r="Z213" s="756"/>
      <c r="AJ213" s="756"/>
      <c r="AO213" s="756"/>
      <c r="AT213" s="756"/>
    </row>
    <row r="214" ht="15.75" customHeight="1">
      <c r="A214" s="749"/>
      <c r="Z214" s="756"/>
      <c r="AJ214" s="756"/>
      <c r="AO214" s="756"/>
      <c r="AT214" s="756"/>
    </row>
    <row r="215" ht="15.75" customHeight="1">
      <c r="A215" s="749"/>
      <c r="Z215" s="756"/>
      <c r="AJ215" s="756"/>
      <c r="AO215" s="756"/>
      <c r="AT215" s="756"/>
    </row>
    <row r="216" ht="15.75" customHeight="1">
      <c r="A216" s="749"/>
      <c r="Z216" s="756"/>
      <c r="AJ216" s="756"/>
      <c r="AO216" s="756"/>
      <c r="AT216" s="756"/>
    </row>
    <row r="217" ht="15.75" customHeight="1">
      <c r="A217" s="749"/>
      <c r="Z217" s="756"/>
      <c r="AJ217" s="756"/>
      <c r="AO217" s="756"/>
      <c r="AT217" s="756"/>
    </row>
    <row r="218" ht="15.75" customHeight="1">
      <c r="A218" s="749"/>
      <c r="Z218" s="756"/>
      <c r="AJ218" s="756"/>
      <c r="AO218" s="756"/>
      <c r="AT218" s="756"/>
    </row>
    <row r="219" ht="15.75" customHeight="1">
      <c r="A219" s="749"/>
      <c r="Z219" s="756"/>
      <c r="AJ219" s="756"/>
      <c r="AO219" s="756"/>
      <c r="AT219" s="756"/>
    </row>
    <row r="220" ht="15.75" customHeight="1">
      <c r="A220" s="749"/>
      <c r="Z220" s="756"/>
      <c r="AJ220" s="756"/>
      <c r="AO220" s="756"/>
      <c r="AT220" s="756"/>
    </row>
    <row r="221" ht="15.75" customHeight="1">
      <c r="A221" s="749"/>
      <c r="Z221" s="756"/>
      <c r="AJ221" s="756"/>
      <c r="AO221" s="756"/>
      <c r="AT221" s="756"/>
    </row>
    <row r="222" ht="15.75" customHeight="1">
      <c r="A222" s="749"/>
      <c r="Z222" s="756"/>
      <c r="AJ222" s="756"/>
      <c r="AO222" s="756"/>
      <c r="AT222" s="756"/>
    </row>
    <row r="223" ht="15.75" customHeight="1">
      <c r="A223" s="749"/>
      <c r="Z223" s="756"/>
      <c r="AJ223" s="756"/>
      <c r="AO223" s="756"/>
      <c r="AT223" s="756"/>
    </row>
    <row r="224" ht="15.75" customHeight="1">
      <c r="A224" s="749"/>
      <c r="Z224" s="756"/>
      <c r="AJ224" s="756"/>
      <c r="AO224" s="756"/>
      <c r="AT224" s="756"/>
    </row>
    <row r="225" ht="15.75" customHeight="1">
      <c r="A225" s="749"/>
      <c r="Z225" s="756"/>
      <c r="AJ225" s="756"/>
      <c r="AO225" s="756"/>
      <c r="AT225" s="756"/>
    </row>
    <row r="226" ht="15.75" customHeight="1">
      <c r="A226" s="749"/>
      <c r="Z226" s="756"/>
      <c r="AJ226" s="756"/>
      <c r="AO226" s="756"/>
      <c r="AT226" s="756"/>
    </row>
    <row r="227" ht="15.75" customHeight="1">
      <c r="A227" s="749"/>
      <c r="Z227" s="756"/>
      <c r="AJ227" s="756"/>
      <c r="AO227" s="756"/>
      <c r="AT227" s="756"/>
    </row>
    <row r="228" ht="15.75" customHeight="1">
      <c r="A228" s="749"/>
      <c r="Z228" s="756"/>
      <c r="AJ228" s="756"/>
      <c r="AO228" s="756"/>
      <c r="AT228" s="756"/>
    </row>
    <row r="229" ht="15.75" customHeight="1">
      <c r="A229" s="749"/>
      <c r="Z229" s="756"/>
      <c r="AJ229" s="756"/>
      <c r="AO229" s="756"/>
      <c r="AT229" s="756"/>
    </row>
    <row r="230" ht="15.75" customHeight="1">
      <c r="A230" s="749"/>
      <c r="Z230" s="756"/>
      <c r="AJ230" s="756"/>
      <c r="AO230" s="756"/>
      <c r="AT230" s="756"/>
    </row>
    <row r="231" ht="15.75" customHeight="1">
      <c r="A231" s="749"/>
      <c r="Z231" s="756"/>
      <c r="AJ231" s="756"/>
      <c r="AO231" s="756"/>
      <c r="AT231" s="756"/>
    </row>
    <row r="232" ht="15.75" customHeight="1">
      <c r="A232" s="749"/>
      <c r="Z232" s="756"/>
      <c r="AJ232" s="756"/>
      <c r="AO232" s="756"/>
      <c r="AT232" s="756"/>
    </row>
    <row r="233" ht="15.75" customHeight="1">
      <c r="A233" s="749"/>
      <c r="Z233" s="756"/>
      <c r="AJ233" s="756"/>
      <c r="AO233" s="756"/>
      <c r="AT233" s="756"/>
    </row>
    <row r="234" ht="15.75" customHeight="1">
      <c r="A234" s="749"/>
      <c r="Z234" s="756"/>
      <c r="AJ234" s="756"/>
      <c r="AO234" s="756"/>
      <c r="AT234" s="756"/>
    </row>
    <row r="235" ht="15.75" customHeight="1">
      <c r="A235" s="749"/>
      <c r="Z235" s="756"/>
      <c r="AJ235" s="756"/>
      <c r="AO235" s="756"/>
      <c r="AT235" s="756"/>
    </row>
    <row r="236" ht="15.75" customHeight="1">
      <c r="A236" s="749"/>
      <c r="Z236" s="756"/>
      <c r="AJ236" s="756"/>
      <c r="AO236" s="756"/>
      <c r="AT236" s="756"/>
    </row>
    <row r="237" ht="15.75" customHeight="1">
      <c r="A237" s="749"/>
      <c r="Z237" s="756"/>
      <c r="AJ237" s="756"/>
      <c r="AO237" s="756"/>
      <c r="AT237" s="756"/>
    </row>
    <row r="238" ht="15.75" customHeight="1">
      <c r="A238" s="749"/>
      <c r="Z238" s="756"/>
      <c r="AJ238" s="756"/>
      <c r="AO238" s="756"/>
      <c r="AT238" s="756"/>
    </row>
    <row r="239" ht="15.75" customHeight="1">
      <c r="A239" s="749"/>
      <c r="Z239" s="756"/>
      <c r="AJ239" s="756"/>
      <c r="AO239" s="756"/>
      <c r="AT239" s="756"/>
    </row>
    <row r="240" ht="15.75" customHeight="1">
      <c r="A240" s="749"/>
      <c r="Z240" s="756"/>
      <c r="AJ240" s="756"/>
      <c r="AO240" s="756"/>
      <c r="AT240" s="756"/>
    </row>
    <row r="241" ht="15.75" customHeight="1">
      <c r="A241" s="749"/>
      <c r="Z241" s="756"/>
      <c r="AJ241" s="756"/>
      <c r="AO241" s="756"/>
      <c r="AT241" s="756"/>
    </row>
    <row r="242" ht="15.75" customHeight="1">
      <c r="A242" s="749"/>
      <c r="Z242" s="756"/>
      <c r="AJ242" s="756"/>
      <c r="AO242" s="756"/>
      <c r="AT242" s="756"/>
    </row>
    <row r="243" ht="15.75" customHeight="1">
      <c r="A243" s="749"/>
      <c r="Z243" s="756"/>
      <c r="AJ243" s="756"/>
      <c r="AO243" s="756"/>
      <c r="AT243" s="756"/>
    </row>
    <row r="244" ht="15.75" customHeight="1">
      <c r="A244" s="749"/>
      <c r="Z244" s="756"/>
      <c r="AJ244" s="756"/>
      <c r="AO244" s="756"/>
      <c r="AT244" s="756"/>
    </row>
    <row r="245" ht="15.75" customHeight="1">
      <c r="A245" s="749"/>
      <c r="Z245" s="756"/>
      <c r="AJ245" s="756"/>
      <c r="AO245" s="756"/>
      <c r="AT245" s="756"/>
    </row>
    <row r="246" ht="15.75" customHeight="1">
      <c r="A246" s="749"/>
      <c r="Z246" s="756"/>
      <c r="AJ246" s="756"/>
      <c r="AO246" s="756"/>
      <c r="AT246" s="756"/>
    </row>
    <row r="247" ht="15.75" customHeight="1">
      <c r="A247" s="749"/>
      <c r="Z247" s="756"/>
      <c r="AJ247" s="756"/>
      <c r="AO247" s="756"/>
      <c r="AT247" s="756"/>
    </row>
    <row r="248" ht="15.75" customHeight="1">
      <c r="A248" s="749"/>
      <c r="Z248" s="756"/>
      <c r="AJ248" s="756"/>
      <c r="AO248" s="756"/>
      <c r="AT248" s="756"/>
    </row>
    <row r="249" ht="15.75" customHeight="1">
      <c r="A249" s="749"/>
      <c r="Z249" s="756"/>
      <c r="AJ249" s="756"/>
      <c r="AO249" s="756"/>
      <c r="AT249" s="756"/>
    </row>
    <row r="250" ht="15.75" customHeight="1">
      <c r="A250" s="749"/>
      <c r="Z250" s="756"/>
      <c r="AJ250" s="756"/>
      <c r="AO250" s="756"/>
      <c r="AT250" s="756"/>
    </row>
    <row r="251" ht="15.75" customHeight="1">
      <c r="A251" s="749"/>
      <c r="Z251" s="756"/>
      <c r="AJ251" s="756"/>
      <c r="AO251" s="756"/>
      <c r="AT251" s="756"/>
    </row>
    <row r="252" ht="15.75" customHeight="1">
      <c r="A252" s="749"/>
      <c r="Z252" s="756"/>
      <c r="AJ252" s="756"/>
      <c r="AO252" s="756"/>
      <c r="AT252" s="756"/>
    </row>
    <row r="253" ht="15.75" customHeight="1">
      <c r="A253" s="749"/>
      <c r="Z253" s="756"/>
      <c r="AJ253" s="756"/>
      <c r="AO253" s="756"/>
      <c r="AT253" s="756"/>
    </row>
    <row r="254" ht="15.75" customHeight="1">
      <c r="A254" s="749"/>
      <c r="Z254" s="756"/>
      <c r="AJ254" s="756"/>
      <c r="AO254" s="756"/>
      <c r="AT254" s="756"/>
    </row>
    <row r="255" ht="15.75" customHeight="1">
      <c r="A255" s="749"/>
      <c r="Z255" s="756"/>
      <c r="AJ255" s="756"/>
      <c r="AO255" s="756"/>
      <c r="AT255" s="756"/>
    </row>
    <row r="256" ht="15.75" customHeight="1">
      <c r="A256" s="749"/>
      <c r="Z256" s="756"/>
      <c r="AJ256" s="756"/>
      <c r="AO256" s="756"/>
      <c r="AT256" s="756"/>
    </row>
    <row r="257" ht="15.75" customHeight="1">
      <c r="A257" s="749"/>
      <c r="Z257" s="756"/>
      <c r="AJ257" s="756"/>
      <c r="AO257" s="756"/>
      <c r="AT257" s="756"/>
    </row>
    <row r="258" ht="15.75" customHeight="1">
      <c r="A258" s="749"/>
      <c r="Z258" s="756"/>
      <c r="AJ258" s="756"/>
      <c r="AO258" s="756"/>
      <c r="AT258" s="756"/>
    </row>
    <row r="259" ht="15.75" customHeight="1">
      <c r="A259" s="749"/>
      <c r="Z259" s="756"/>
      <c r="AJ259" s="756"/>
      <c r="AO259" s="756"/>
      <c r="AT259" s="756"/>
    </row>
    <row r="260" ht="15.75" customHeight="1">
      <c r="A260" s="749"/>
      <c r="Z260" s="756"/>
      <c r="AJ260" s="756"/>
      <c r="AO260" s="756"/>
      <c r="AT260" s="756"/>
    </row>
    <row r="261" ht="15.75" customHeight="1">
      <c r="A261" s="749"/>
      <c r="Z261" s="756"/>
      <c r="AJ261" s="756"/>
      <c r="AO261" s="756"/>
      <c r="AT261" s="756"/>
    </row>
    <row r="262" ht="15.75" customHeight="1">
      <c r="A262" s="749"/>
      <c r="Z262" s="756"/>
      <c r="AJ262" s="756"/>
      <c r="AO262" s="756"/>
      <c r="AT262" s="756"/>
    </row>
    <row r="263" ht="15.75" customHeight="1">
      <c r="A263" s="749"/>
      <c r="Z263" s="756"/>
      <c r="AJ263" s="756"/>
      <c r="AO263" s="756"/>
      <c r="AT263" s="756"/>
    </row>
    <row r="264" ht="15.75" customHeight="1">
      <c r="A264" s="749"/>
      <c r="Z264" s="756"/>
      <c r="AJ264" s="756"/>
      <c r="AO264" s="756"/>
      <c r="AT264" s="756"/>
    </row>
    <row r="265" ht="15.75" customHeight="1">
      <c r="A265" s="749"/>
      <c r="Z265" s="756"/>
      <c r="AJ265" s="756"/>
      <c r="AO265" s="756"/>
      <c r="AT265" s="756"/>
    </row>
    <row r="266" ht="15.75" customHeight="1">
      <c r="A266" s="749"/>
      <c r="Z266" s="756"/>
      <c r="AJ266" s="756"/>
      <c r="AO266" s="756"/>
      <c r="AT266" s="756"/>
    </row>
    <row r="267" ht="15.75" customHeight="1">
      <c r="A267" s="749"/>
      <c r="Z267" s="756"/>
      <c r="AJ267" s="756"/>
      <c r="AO267" s="756"/>
      <c r="AT267" s="756"/>
    </row>
    <row r="268" ht="15.75" customHeight="1">
      <c r="A268" s="749"/>
      <c r="Z268" s="756"/>
      <c r="AJ268" s="756"/>
      <c r="AO268" s="756"/>
      <c r="AT268" s="756"/>
    </row>
    <row r="269" ht="15.75" customHeight="1">
      <c r="A269" s="749"/>
      <c r="Z269" s="756"/>
      <c r="AJ269" s="756"/>
      <c r="AO269" s="756"/>
      <c r="AT269" s="756"/>
    </row>
    <row r="270" ht="15.75" customHeight="1">
      <c r="A270" s="749"/>
      <c r="Z270" s="756"/>
      <c r="AJ270" s="756"/>
      <c r="AO270" s="756"/>
      <c r="AT270" s="756"/>
    </row>
    <row r="271" ht="15.75" customHeight="1">
      <c r="A271" s="749"/>
      <c r="Z271" s="756"/>
      <c r="AJ271" s="756"/>
      <c r="AO271" s="756"/>
      <c r="AT271" s="756"/>
    </row>
    <row r="272" ht="15.75" customHeight="1">
      <c r="A272" s="749"/>
      <c r="Z272" s="756"/>
      <c r="AJ272" s="756"/>
      <c r="AO272" s="756"/>
      <c r="AT272" s="756"/>
    </row>
    <row r="273" ht="15.75" customHeight="1">
      <c r="A273" s="749"/>
      <c r="Z273" s="756"/>
      <c r="AJ273" s="756"/>
      <c r="AO273" s="756"/>
      <c r="AT273" s="756"/>
    </row>
    <row r="274" ht="15.75" customHeight="1">
      <c r="A274" s="749"/>
      <c r="Z274" s="756"/>
      <c r="AJ274" s="756"/>
      <c r="AO274" s="756"/>
      <c r="AT274" s="756"/>
    </row>
    <row r="275" ht="15.75" customHeight="1">
      <c r="A275" s="749"/>
      <c r="Z275" s="756"/>
      <c r="AJ275" s="756"/>
      <c r="AO275" s="756"/>
      <c r="AT275" s="756"/>
    </row>
    <row r="276" ht="15.75" customHeight="1">
      <c r="A276" s="749"/>
      <c r="Z276" s="756"/>
      <c r="AJ276" s="756"/>
      <c r="AO276" s="756"/>
      <c r="AT276" s="756"/>
    </row>
    <row r="277" ht="15.75" customHeight="1">
      <c r="A277" s="749"/>
      <c r="Z277" s="756"/>
      <c r="AJ277" s="756"/>
      <c r="AO277" s="756"/>
      <c r="AT277" s="756"/>
    </row>
    <row r="278" ht="15.75" customHeight="1">
      <c r="A278" s="749"/>
      <c r="Z278" s="756"/>
      <c r="AJ278" s="756"/>
      <c r="AO278" s="756"/>
      <c r="AT278" s="756"/>
    </row>
    <row r="279" ht="15.75" customHeight="1">
      <c r="A279" s="749"/>
      <c r="Z279" s="756"/>
      <c r="AJ279" s="756"/>
      <c r="AO279" s="756"/>
      <c r="AT279" s="756"/>
    </row>
    <row r="280" ht="15.75" customHeight="1">
      <c r="A280" s="749"/>
      <c r="Z280" s="756"/>
      <c r="AJ280" s="756"/>
      <c r="AO280" s="756"/>
      <c r="AT280" s="756"/>
    </row>
    <row r="281" ht="15.75" customHeight="1">
      <c r="A281" s="749"/>
      <c r="Z281" s="756"/>
      <c r="AJ281" s="756"/>
      <c r="AO281" s="756"/>
      <c r="AT281" s="756"/>
    </row>
    <row r="282" ht="15.75" customHeight="1">
      <c r="A282" s="749"/>
      <c r="Z282" s="756"/>
      <c r="AJ282" s="756"/>
      <c r="AO282" s="756"/>
      <c r="AT282" s="756"/>
    </row>
    <row r="283" ht="15.75" customHeight="1">
      <c r="A283" s="749"/>
      <c r="Z283" s="756"/>
      <c r="AJ283" s="756"/>
      <c r="AO283" s="756"/>
      <c r="AT283" s="756"/>
    </row>
    <row r="284" ht="15.75" customHeight="1">
      <c r="A284" s="749"/>
      <c r="Z284" s="756"/>
      <c r="AJ284" s="756"/>
      <c r="AO284" s="756"/>
      <c r="AT284" s="756"/>
    </row>
    <row r="285" ht="15.75" customHeight="1">
      <c r="A285" s="749"/>
      <c r="Z285" s="756"/>
      <c r="AJ285" s="756"/>
      <c r="AO285" s="756"/>
      <c r="AT285" s="756"/>
    </row>
    <row r="286" ht="15.75" customHeight="1">
      <c r="A286" s="749"/>
      <c r="Z286" s="756"/>
      <c r="AJ286" s="756"/>
      <c r="AO286" s="756"/>
      <c r="AT286" s="756"/>
    </row>
    <row r="287" ht="15.75" customHeight="1">
      <c r="A287" s="749"/>
      <c r="Z287" s="756"/>
      <c r="AJ287" s="756"/>
      <c r="AO287" s="756"/>
      <c r="AT287" s="756"/>
    </row>
    <row r="288" ht="15.75" customHeight="1">
      <c r="A288" s="749"/>
      <c r="Z288" s="756"/>
      <c r="AJ288" s="756"/>
      <c r="AO288" s="756"/>
      <c r="AT288" s="756"/>
    </row>
    <row r="289" ht="15.75" customHeight="1">
      <c r="A289" s="749"/>
      <c r="Z289" s="756"/>
      <c r="AJ289" s="756"/>
      <c r="AO289" s="756"/>
      <c r="AT289" s="756"/>
    </row>
    <row r="290" ht="15.75" customHeight="1">
      <c r="A290" s="749"/>
      <c r="Z290" s="756"/>
      <c r="AJ290" s="756"/>
      <c r="AO290" s="756"/>
      <c r="AT290" s="756"/>
    </row>
    <row r="291" ht="15.75" customHeight="1">
      <c r="A291" s="749"/>
      <c r="Z291" s="756"/>
      <c r="AJ291" s="756"/>
      <c r="AO291" s="756"/>
      <c r="AT291" s="756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7">
    <mergeCell ref="S2:W2"/>
    <mergeCell ref="X2:AB2"/>
    <mergeCell ref="AC2:AG2"/>
    <mergeCell ref="AH2:AL2"/>
    <mergeCell ref="AM2:AQ2"/>
    <mergeCell ref="AR2:AV2"/>
    <mergeCell ref="AW2:AW4"/>
    <mergeCell ref="AX2:AX4"/>
    <mergeCell ref="AY2:AY4"/>
    <mergeCell ref="AZ2:AZ4"/>
    <mergeCell ref="BA2:BA4"/>
    <mergeCell ref="BB2:BB4"/>
    <mergeCell ref="D2:H2"/>
    <mergeCell ref="D3:H3"/>
    <mergeCell ref="AC73:AG73"/>
    <mergeCell ref="AH73:AL73"/>
    <mergeCell ref="A72:BC72"/>
    <mergeCell ref="B73:C73"/>
    <mergeCell ref="D73:H73"/>
    <mergeCell ref="I73:M73"/>
    <mergeCell ref="N73:R73"/>
    <mergeCell ref="S73:W73"/>
    <mergeCell ref="X73:AB73"/>
    <mergeCell ref="AH74:AL74"/>
    <mergeCell ref="AM74:AQ74"/>
    <mergeCell ref="AR74:AU74"/>
    <mergeCell ref="B74:C74"/>
    <mergeCell ref="D74:H74"/>
    <mergeCell ref="I74:M74"/>
    <mergeCell ref="N74:R74"/>
    <mergeCell ref="S74:W74"/>
    <mergeCell ref="X74:AB74"/>
    <mergeCell ref="AC74:AG74"/>
    <mergeCell ref="AH75:AL75"/>
    <mergeCell ref="AM75:AQ75"/>
    <mergeCell ref="AR75:AU75"/>
    <mergeCell ref="B75:C75"/>
    <mergeCell ref="D75:H75"/>
    <mergeCell ref="I75:M75"/>
    <mergeCell ref="N75:R75"/>
    <mergeCell ref="S75:W75"/>
    <mergeCell ref="X75:AB75"/>
    <mergeCell ref="AC75:AG75"/>
    <mergeCell ref="AH76:AL76"/>
    <mergeCell ref="AM76:AQ76"/>
    <mergeCell ref="AR76:AU76"/>
    <mergeCell ref="B76:C76"/>
    <mergeCell ref="D76:H76"/>
    <mergeCell ref="I76:M76"/>
    <mergeCell ref="N76:R76"/>
    <mergeCell ref="S76:W76"/>
    <mergeCell ref="X76:AB76"/>
    <mergeCell ref="AC76:AG76"/>
    <mergeCell ref="AH77:AL77"/>
    <mergeCell ref="AM77:AQ77"/>
    <mergeCell ref="AR77:AU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AR78:AU78"/>
    <mergeCell ref="D78:H78"/>
    <mergeCell ref="I78:M78"/>
    <mergeCell ref="N78:R78"/>
    <mergeCell ref="S78:W78"/>
    <mergeCell ref="X78:AB78"/>
    <mergeCell ref="AC78:AG78"/>
    <mergeCell ref="A79:BC79"/>
    <mergeCell ref="I3:M3"/>
    <mergeCell ref="N3:R3"/>
    <mergeCell ref="S3:W3"/>
    <mergeCell ref="X3:AB3"/>
    <mergeCell ref="AC3:AG3"/>
    <mergeCell ref="AH3:AL3"/>
    <mergeCell ref="AM3:AQ3"/>
    <mergeCell ref="AR3:AV3"/>
    <mergeCell ref="A1:BC1"/>
    <mergeCell ref="A2:A4"/>
    <mergeCell ref="B2:B4"/>
    <mergeCell ref="C2:C4"/>
    <mergeCell ref="I2:M2"/>
    <mergeCell ref="N2:R2"/>
    <mergeCell ref="BC2:BC4"/>
    <mergeCell ref="AM73:AQ73"/>
    <mergeCell ref="AR73:AU73"/>
    <mergeCell ref="B78:C78"/>
    <mergeCell ref="C80:E80"/>
    <mergeCell ref="C81:E81"/>
    <mergeCell ref="C82:E82"/>
    <mergeCell ref="C83:E83"/>
    <mergeCell ref="C84:E84"/>
    <mergeCell ref="C85:E85"/>
  </mergeCells>
  <conditionalFormatting sqref="C62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A2"/>
  </hyperlinks>
  <printOptions gridLines="1" horizontalCentered="1"/>
  <pageMargins bottom="0.75" footer="0.0" header="0.0" left="0.1" right="0.1" top="0.15"/>
  <pageSetup fitToHeight="0" cellComments="atEnd" orientation="landscape" pageOrder="overThenDown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38"/>
    <col customWidth="1" min="2" max="2" width="12.13"/>
    <col customWidth="1" min="3" max="3" width="25.13"/>
    <col customWidth="1" min="4" max="4" width="4.38"/>
    <col customWidth="1" min="5" max="5" width="4.13"/>
    <col customWidth="1" min="6" max="6" width="3.88"/>
    <col customWidth="1" min="7" max="7" width="3.75"/>
    <col customWidth="1" min="8" max="8" width="4.0"/>
    <col customWidth="1" min="9" max="9" width="4.13"/>
    <col customWidth="1" min="10" max="10" width="4.25"/>
    <col customWidth="1" min="11" max="11" width="3.88"/>
    <col customWidth="1" min="12" max="12" width="4.0"/>
    <col customWidth="1" min="13" max="13" width="4.88"/>
    <col customWidth="1" min="14" max="14" width="4.25"/>
    <col customWidth="1" min="15" max="15" width="4.38"/>
    <col customWidth="1" min="16" max="16" width="3.88"/>
    <col customWidth="1" min="17" max="17" width="3.63"/>
    <col customWidth="1" min="18" max="18" width="4.25"/>
    <col customWidth="1" min="19" max="19" width="4.13"/>
    <col customWidth="1" min="20" max="20" width="4.0"/>
    <col customWidth="1" min="21" max="21" width="5.0"/>
    <col customWidth="1" min="22" max="22" width="3.5"/>
    <col customWidth="1" min="23" max="23" width="4.38"/>
    <col customWidth="1" min="24" max="24" width="3.75"/>
    <col customWidth="1" min="25" max="25" width="4.13"/>
    <col customWidth="1" min="26" max="26" width="4.63"/>
    <col customWidth="1" min="27" max="27" width="3.63"/>
    <col customWidth="1" min="28" max="28" width="4.38"/>
    <col customWidth="1" min="29" max="29" width="3.63"/>
    <col customWidth="1" min="30" max="30" width="4.5"/>
    <col customWidth="1" min="31" max="31" width="4.25"/>
    <col customWidth="1" min="32" max="32" width="4.0"/>
    <col customWidth="1" min="33" max="33" width="3.88"/>
    <col customWidth="1" hidden="1" min="34" max="34" width="4.25"/>
    <col customWidth="1" hidden="1" min="35" max="35" width="3.75"/>
    <col customWidth="1" hidden="1" min="36" max="36" width="3.88"/>
    <col customWidth="1" hidden="1" min="37" max="37" width="3.25"/>
    <col customWidth="1" hidden="1" min="38" max="38" width="4.5"/>
    <col customWidth="1" min="39" max="39" width="4.13"/>
    <col customWidth="1" min="40" max="40" width="4.63"/>
    <col customWidth="1" min="41" max="41" width="4.5"/>
    <col customWidth="1" min="42" max="42" width="4.13"/>
    <col customWidth="1" min="43" max="43" width="3.5"/>
    <col customWidth="1" min="44" max="44" width="4.0"/>
    <col customWidth="1" min="45" max="45" width="5.13"/>
    <col customWidth="1" min="46" max="46" width="4.63"/>
    <col customWidth="1" min="47" max="47" width="3.38"/>
    <col customWidth="1" min="48" max="48" width="3.88"/>
    <col customWidth="1" hidden="1" min="49" max="50" width="8.0"/>
    <col customWidth="1" min="51" max="51" width="6.25"/>
    <col customWidth="1" min="52" max="52" width="7.75"/>
    <col customWidth="1" hidden="1" min="53" max="55" width="10.25"/>
  </cols>
  <sheetData>
    <row r="1" ht="80.25" customHeight="1">
      <c r="A1" s="757" t="s">
        <v>564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15.75" customHeight="1">
      <c r="A2" s="758" t="s">
        <v>1</v>
      </c>
      <c r="B2" s="759" t="s">
        <v>2</v>
      </c>
      <c r="C2" s="759" t="s">
        <v>3</v>
      </c>
      <c r="D2" s="540" t="s">
        <v>540</v>
      </c>
      <c r="E2" s="7"/>
      <c r="F2" s="7"/>
      <c r="G2" s="7"/>
      <c r="H2" s="8"/>
      <c r="I2" s="541" t="s">
        <v>541</v>
      </c>
      <c r="J2" s="2"/>
      <c r="K2" s="2"/>
      <c r="L2" s="2"/>
      <c r="M2" s="12"/>
      <c r="N2" s="541" t="s">
        <v>542</v>
      </c>
      <c r="O2" s="2"/>
      <c r="P2" s="2"/>
      <c r="Q2" s="2"/>
      <c r="R2" s="12"/>
      <c r="S2" s="541" t="s">
        <v>543</v>
      </c>
      <c r="T2" s="2"/>
      <c r="U2" s="2"/>
      <c r="V2" s="2"/>
      <c r="W2" s="12"/>
      <c r="X2" s="541" t="s">
        <v>544</v>
      </c>
      <c r="Y2" s="2"/>
      <c r="Z2" s="2"/>
      <c r="AA2" s="2"/>
      <c r="AB2" s="12"/>
      <c r="AC2" s="541" t="s">
        <v>545</v>
      </c>
      <c r="AD2" s="2"/>
      <c r="AE2" s="2"/>
      <c r="AF2" s="2"/>
      <c r="AG2" s="12"/>
      <c r="AH2" s="541" t="s">
        <v>565</v>
      </c>
      <c r="AI2" s="2"/>
      <c r="AJ2" s="2"/>
      <c r="AK2" s="2"/>
      <c r="AL2" s="12"/>
      <c r="AM2" s="542" t="s">
        <v>547</v>
      </c>
      <c r="AN2" s="2"/>
      <c r="AO2" s="2"/>
      <c r="AP2" s="2"/>
      <c r="AQ2" s="12"/>
      <c r="AR2" s="541" t="s">
        <v>548</v>
      </c>
      <c r="AS2" s="2"/>
      <c r="AT2" s="2"/>
      <c r="AU2" s="2"/>
      <c r="AV2" s="12"/>
      <c r="AW2" s="543" t="s">
        <v>566</v>
      </c>
      <c r="AX2" s="543" t="s">
        <v>13</v>
      </c>
      <c r="AY2" s="544" t="s">
        <v>14</v>
      </c>
      <c r="AZ2" s="544" t="s">
        <v>15</v>
      </c>
      <c r="BA2" s="543"/>
      <c r="BB2" s="543"/>
      <c r="BC2" s="760" t="s">
        <v>16</v>
      </c>
    </row>
    <row r="3" ht="15.75" customHeight="1">
      <c r="A3" s="15"/>
      <c r="B3" s="18"/>
      <c r="C3" s="18"/>
      <c r="D3" s="545" t="s">
        <v>549</v>
      </c>
      <c r="E3" s="2"/>
      <c r="F3" s="2"/>
      <c r="G3" s="2"/>
      <c r="H3" s="12"/>
      <c r="I3" s="541" t="s">
        <v>550</v>
      </c>
      <c r="J3" s="2"/>
      <c r="K3" s="2"/>
      <c r="L3" s="2"/>
      <c r="M3" s="12"/>
      <c r="N3" s="541" t="s">
        <v>551</v>
      </c>
      <c r="O3" s="2"/>
      <c r="P3" s="2"/>
      <c r="Q3" s="2"/>
      <c r="R3" s="12"/>
      <c r="S3" s="541" t="s">
        <v>552</v>
      </c>
      <c r="T3" s="2"/>
      <c r="U3" s="2"/>
      <c r="V3" s="2"/>
      <c r="W3" s="12"/>
      <c r="X3" s="541" t="s">
        <v>553</v>
      </c>
      <c r="Y3" s="2"/>
      <c r="Z3" s="2"/>
      <c r="AA3" s="2"/>
      <c r="AB3" s="12"/>
      <c r="AC3" s="541" t="s">
        <v>554</v>
      </c>
      <c r="AD3" s="2"/>
      <c r="AE3" s="2"/>
      <c r="AF3" s="2"/>
      <c r="AG3" s="12"/>
      <c r="AH3" s="541" t="s">
        <v>555</v>
      </c>
      <c r="AI3" s="2"/>
      <c r="AJ3" s="2"/>
      <c r="AK3" s="2"/>
      <c r="AL3" s="12"/>
      <c r="AM3" s="541" t="s">
        <v>556</v>
      </c>
      <c r="AN3" s="2"/>
      <c r="AO3" s="2"/>
      <c r="AP3" s="2"/>
      <c r="AQ3" s="12"/>
      <c r="AR3" s="541" t="s">
        <v>557</v>
      </c>
      <c r="AS3" s="2"/>
      <c r="AT3" s="2"/>
      <c r="AU3" s="2"/>
      <c r="AV3" s="12"/>
      <c r="AW3" s="18"/>
      <c r="AX3" s="18"/>
      <c r="AY3" s="18"/>
      <c r="AZ3" s="18"/>
      <c r="BA3" s="18"/>
      <c r="BB3" s="18"/>
      <c r="BC3" s="18"/>
    </row>
    <row r="4" ht="15.75" customHeight="1">
      <c r="A4" s="22"/>
      <c r="B4" s="12"/>
      <c r="C4" s="12"/>
      <c r="D4" s="547" t="s">
        <v>24</v>
      </c>
      <c r="E4" s="547" t="s">
        <v>25</v>
      </c>
      <c r="F4" s="548" t="s">
        <v>26</v>
      </c>
      <c r="G4" s="109" t="s">
        <v>27</v>
      </c>
      <c r="H4" s="549" t="s">
        <v>14</v>
      </c>
      <c r="I4" s="550" t="s">
        <v>24</v>
      </c>
      <c r="J4" s="550" t="s">
        <v>25</v>
      </c>
      <c r="K4" s="551" t="s">
        <v>26</v>
      </c>
      <c r="L4" s="109" t="s">
        <v>27</v>
      </c>
      <c r="M4" s="555" t="s">
        <v>14</v>
      </c>
      <c r="N4" s="550" t="s">
        <v>24</v>
      </c>
      <c r="O4" s="550" t="s">
        <v>25</v>
      </c>
      <c r="P4" s="551" t="s">
        <v>26</v>
      </c>
      <c r="Q4" s="109" t="s">
        <v>27</v>
      </c>
      <c r="R4" s="549" t="s">
        <v>14</v>
      </c>
      <c r="S4" s="550" t="s">
        <v>24</v>
      </c>
      <c r="T4" s="550" t="s">
        <v>25</v>
      </c>
      <c r="U4" s="551" t="s">
        <v>26</v>
      </c>
      <c r="V4" s="109" t="s">
        <v>27</v>
      </c>
      <c r="W4" s="549" t="s">
        <v>14</v>
      </c>
      <c r="X4" s="552" t="s">
        <v>24</v>
      </c>
      <c r="Y4" s="552" t="s">
        <v>25</v>
      </c>
      <c r="Z4" s="548" t="s">
        <v>26</v>
      </c>
      <c r="AA4" s="109" t="s">
        <v>27</v>
      </c>
      <c r="AB4" s="549" t="s">
        <v>14</v>
      </c>
      <c r="AC4" s="552" t="s">
        <v>24</v>
      </c>
      <c r="AD4" s="761" t="s">
        <v>25</v>
      </c>
      <c r="AE4" s="108" t="s">
        <v>26</v>
      </c>
      <c r="AF4" s="109" t="s">
        <v>27</v>
      </c>
      <c r="AG4" s="109" t="s">
        <v>14</v>
      </c>
      <c r="AH4" s="550" t="s">
        <v>24</v>
      </c>
      <c r="AI4" s="550" t="s">
        <v>25</v>
      </c>
      <c r="AJ4" s="551" t="s">
        <v>26</v>
      </c>
      <c r="AK4" s="109" t="s">
        <v>27</v>
      </c>
      <c r="AL4" s="549" t="s">
        <v>14</v>
      </c>
      <c r="AM4" s="550" t="s">
        <v>24</v>
      </c>
      <c r="AN4" s="550" t="s">
        <v>25</v>
      </c>
      <c r="AO4" s="551" t="s">
        <v>26</v>
      </c>
      <c r="AP4" s="109" t="s">
        <v>27</v>
      </c>
      <c r="AQ4" s="762" t="s">
        <v>14</v>
      </c>
      <c r="AR4" s="111" t="s">
        <v>24</v>
      </c>
      <c r="AS4" s="111" t="s">
        <v>25</v>
      </c>
      <c r="AT4" s="111" t="s">
        <v>26</v>
      </c>
      <c r="AU4" s="112" t="s">
        <v>27</v>
      </c>
      <c r="AV4" s="112" t="s">
        <v>14</v>
      </c>
      <c r="AW4" s="12"/>
      <c r="AX4" s="12"/>
      <c r="AY4" s="12"/>
      <c r="AZ4" s="12"/>
      <c r="BA4" s="12"/>
      <c r="BB4" s="12"/>
      <c r="BC4" s="12"/>
    </row>
    <row r="5" ht="15.75" customHeight="1">
      <c r="A5" s="763">
        <v>1.0</v>
      </c>
      <c r="B5" s="556" t="s">
        <v>87</v>
      </c>
      <c r="C5" s="557" t="s">
        <v>88</v>
      </c>
      <c r="D5" s="558">
        <v>35.0</v>
      </c>
      <c r="E5" s="558">
        <v>31.0</v>
      </c>
      <c r="F5" s="559">
        <f t="shared" ref="F5:F42" si="1">SUM(D5+E5)</f>
        <v>66</v>
      </c>
      <c r="G5" s="560" t="str">
        <f t="shared" ref="G5:G21" si="2">if(F5&gt;=90,"10",if(F5&gt;=80,"9",if(F5&gt;=70,"8",if(F5&gt;=60,"7",if(F5&gt;=45,"6",if(F5&gt;=40,"4",if(F5&lt;40,"0")))))))</f>
        <v>7</v>
      </c>
      <c r="H5" s="561">
        <f t="shared" ref="H5:H42" si="3">G5*3</f>
        <v>21</v>
      </c>
      <c r="I5" s="558">
        <v>37.0</v>
      </c>
      <c r="J5" s="558">
        <v>20.0</v>
      </c>
      <c r="K5" s="562">
        <f t="shared" ref="K5:K42" si="4">sum(I5+J5)</f>
        <v>57</v>
      </c>
      <c r="L5" s="764" t="str">
        <f t="shared" ref="L5:L42" si="5">if(K5&gt;=90,"10",if(K5&gt;=80,"9",if(K5&gt;=70,"8",if(K5&gt;=60,"7",if(K5&gt;=45,"6",if(K5&gt;=40,"4",if(K5&lt;40,"0")))))))</f>
        <v>6</v>
      </c>
      <c r="M5" s="765">
        <f t="shared" ref="M5:M30" si="6">L5*4</f>
        <v>24</v>
      </c>
      <c r="N5" s="558">
        <v>39.0</v>
      </c>
      <c r="O5" s="558">
        <v>18.0</v>
      </c>
      <c r="P5" s="562">
        <f t="shared" ref="P5:P42" si="7">sum(N5:O5)</f>
        <v>57</v>
      </c>
      <c r="Q5" s="560" t="str">
        <f t="shared" ref="Q5:Q42" si="8">if(P5&gt;=90,"10",if(P5&gt;=80,"9",if(P5&gt;=70,"8",if(P5&gt;=60,"7",if(P5&gt;=45,"6",if(P5&gt;=40,"4",if(P5&lt;40,"0")))))))</f>
        <v>6</v>
      </c>
      <c r="R5" s="564">
        <f>L5*4</f>
        <v>24</v>
      </c>
      <c r="S5" s="558">
        <v>47.0</v>
      </c>
      <c r="T5" s="558">
        <v>40.0</v>
      </c>
      <c r="U5" s="562">
        <f t="shared" ref="U5:U42" si="9">sum(S5:T5)</f>
        <v>87</v>
      </c>
      <c r="V5" s="560" t="str">
        <f t="shared" ref="V5:V42" si="10">if(U5&gt;=90,"10",if(U5&gt;=80,"9",if(U5&gt;=70,"8",if(U5&gt;=60,"7",if(U5&gt;=45,"6",if(U5&gt;=40,"4",if(U5&lt;40,"0")))))))</f>
        <v>9</v>
      </c>
      <c r="W5" s="564">
        <f t="shared" ref="W5:W42" si="11">V5*1</f>
        <v>9</v>
      </c>
      <c r="X5" s="558">
        <v>46.0</v>
      </c>
      <c r="Y5" s="558">
        <v>36.0</v>
      </c>
      <c r="Z5" s="562">
        <f t="shared" ref="Z5:Z42" si="12">SUM(X5+Y5)</f>
        <v>82</v>
      </c>
      <c r="AA5" s="560" t="str">
        <f t="shared" ref="AA5:AA42" si="13">if(Z5&gt;=90,"10",if(Z5&gt;=80,"9",if(Z5&gt;=70,"8",if(Z5&gt;=60,"7",if(Z5&gt;=45,"6",if(Z5&gt;=40,"4",if(Z5&lt;40,"0")))))))</f>
        <v>9</v>
      </c>
      <c r="AB5" s="564">
        <f t="shared" ref="AB5:AB42" si="14">AA5*2</f>
        <v>18</v>
      </c>
      <c r="AC5" s="558">
        <v>40.0</v>
      </c>
      <c r="AD5" s="558">
        <v>28.0</v>
      </c>
      <c r="AE5" s="562">
        <f t="shared" ref="AE5:AE42" si="15">SUM(AC5+AD5)</f>
        <v>68</v>
      </c>
      <c r="AF5" s="560" t="str">
        <f t="shared" ref="AF5:AF42" si="16">if(AE5&gt;=90,"10",if(AE5&gt;=80,"9",if(AE5&gt;=70,"8",if(AE5&gt;=60,"7",if(AE5&gt;=45,"6",if(AE5&gt;=40,"4",if(AE5&lt;40,"0")))))))</f>
        <v>7</v>
      </c>
      <c r="AG5" s="564">
        <f t="shared" ref="AG5:AG42" si="17">AF5*1</f>
        <v>7</v>
      </c>
      <c r="AH5" s="558">
        <v>96.0</v>
      </c>
      <c r="AI5" s="558">
        <v>0.0</v>
      </c>
      <c r="AJ5" s="562">
        <f t="shared" ref="AJ5:AJ42" si="18">SUM(AH5:AI5)</f>
        <v>96</v>
      </c>
      <c r="AK5" s="569" t="str">
        <f t="shared" ref="AK5:AK42" si="19">if(AJ5&gt;=90,"10",if(AJ5&gt;=80,"9",if(AJ5&gt;=70,"8",if(AJ5&gt;=60,"7",if(AJ5&gt;=45,"6",if(AJ5&gt;=40,"4",if(AJ5&lt;40,"0")))))))</f>
        <v>10</v>
      </c>
      <c r="AL5" s="570" t="str">
        <f t="shared" ref="AL5:AL42" si="20">AK5</f>
        <v>10</v>
      </c>
      <c r="AM5" s="558">
        <v>40.0</v>
      </c>
      <c r="AN5" s="558">
        <v>27.0</v>
      </c>
      <c r="AO5" s="562">
        <f t="shared" ref="AO5:AO42" si="21">SUM(AM5+AN5)</f>
        <v>67</v>
      </c>
      <c r="AP5" s="560" t="str">
        <f t="shared" ref="AP5:AP42" si="22">if(AO5&gt;=90,"10",if(AO5&gt;=80,"9",if(AO5&gt;=70,"8",if(AO5&gt;=60,"7",if(AO5&gt;=45,"6",if(AO5&gt;=40,"4",if(AO5&lt;40,"0")))))))</f>
        <v>7</v>
      </c>
      <c r="AQ5" s="766">
        <f t="shared" ref="AQ5:AQ42" si="23">AP5*3</f>
        <v>21</v>
      </c>
      <c r="AR5" s="767">
        <v>44.0</v>
      </c>
      <c r="AS5" s="768">
        <v>36.0</v>
      </c>
      <c r="AT5" s="769">
        <f t="shared" ref="AT5:AT42" si="24">SUM(AR5+AS5)</f>
        <v>80</v>
      </c>
      <c r="AU5" s="770" t="str">
        <f t="shared" ref="AU5:AU42" si="25">if(AT5&gt;=90,"10",if(AT5&gt;=80,"9",if(AT5&gt;=70,"8",if(AT5&gt;=60,"7",if(AT5&gt;=45,"6",if(AT5&gt;=40,"4",if(AT5&lt;40,"0")))))))</f>
        <v>9</v>
      </c>
      <c r="AV5" s="771">
        <f t="shared" ref="AV5:AV42" si="26">AU5*1</f>
        <v>9</v>
      </c>
      <c r="AW5" s="550">
        <f t="shared" ref="AW5:AW42" si="27">sum(F5+K5+P5+U5+Z5+AE5+AJ5+AO5+AT5)</f>
        <v>660</v>
      </c>
      <c r="AX5" s="571">
        <f t="shared" ref="AX5:AX42" si="28">ROUNDUP(AW5/900*100,2)</f>
        <v>73.34</v>
      </c>
      <c r="AY5" s="547">
        <f t="shared" ref="AY5:AY71" si="29">sum(H5+M5+R5+W5+AB5+AG5+AQ5+AV5)</f>
        <v>133</v>
      </c>
      <c r="AZ5" s="572">
        <f t="shared" ref="AZ5:AZ42" si="30">AY5/19</f>
        <v>7</v>
      </c>
      <c r="BA5" s="547" t="str">
        <f t="shared" ref="BA5:BA42" si="31">IF((OR(E5&lt;18,F5&lt;40,J5&lt;18,K5&lt;40,O5&lt;18,P5&lt;40,T5&lt;18,U5&lt;40,Z5&lt;40,AD5&lt;18,AE5&lt;40,AJ5&lt;40,AN5&lt;18,AO5&lt;40,AS5&lt;18,AT5&lt;40)),"FAIL","PASS")</f>
        <v>PASS</v>
      </c>
      <c r="BB5" s="547" t="str">
        <f t="shared" ref="BB5:BB42" si="32">IF(AX5&gt;69.44,"FCD",IF(AX5&gt;59.66,"FC","SC"))</f>
        <v>FCD</v>
      </c>
      <c r="BC5" s="573" t="str">
        <f t="shared" ref="BC5:BC42" si="33">IF(BA5="FAIL",BA5,BB5)</f>
        <v>FCD</v>
      </c>
    </row>
    <row r="6" ht="16.5" customHeight="1">
      <c r="A6" s="763">
        <v>2.0</v>
      </c>
      <c r="B6" s="772" t="s">
        <v>291</v>
      </c>
      <c r="C6" s="773" t="s">
        <v>292</v>
      </c>
      <c r="D6" s="558">
        <v>35.0</v>
      </c>
      <c r="E6" s="558">
        <v>29.0</v>
      </c>
      <c r="F6" s="559">
        <f t="shared" si="1"/>
        <v>64</v>
      </c>
      <c r="G6" s="560" t="str">
        <f t="shared" si="2"/>
        <v>7</v>
      </c>
      <c r="H6" s="561">
        <f t="shared" si="3"/>
        <v>21</v>
      </c>
      <c r="I6" s="558">
        <v>35.0</v>
      </c>
      <c r="J6" s="558">
        <v>26.0</v>
      </c>
      <c r="K6" s="562">
        <f t="shared" si="4"/>
        <v>61</v>
      </c>
      <c r="L6" s="764" t="str">
        <f t="shared" si="5"/>
        <v>7</v>
      </c>
      <c r="M6" s="774">
        <f t="shared" si="6"/>
        <v>28</v>
      </c>
      <c r="N6" s="558">
        <v>31.0</v>
      </c>
      <c r="O6" s="558">
        <v>29.0</v>
      </c>
      <c r="P6" s="562">
        <f t="shared" si="7"/>
        <v>60</v>
      </c>
      <c r="Q6" s="560" t="str">
        <f t="shared" si="8"/>
        <v>7</v>
      </c>
      <c r="R6" s="561">
        <f t="shared" ref="R6:R42" si="34">Q6*4</f>
        <v>28</v>
      </c>
      <c r="S6" s="558">
        <v>47.0</v>
      </c>
      <c r="T6" s="558">
        <v>45.0</v>
      </c>
      <c r="U6" s="562">
        <f t="shared" si="9"/>
        <v>92</v>
      </c>
      <c r="V6" s="560" t="str">
        <f t="shared" si="10"/>
        <v>10</v>
      </c>
      <c r="W6" s="564">
        <f t="shared" si="11"/>
        <v>10</v>
      </c>
      <c r="X6" s="558">
        <v>22.0</v>
      </c>
      <c r="Y6" s="558">
        <v>28.0</v>
      </c>
      <c r="Z6" s="562">
        <f t="shared" si="12"/>
        <v>50</v>
      </c>
      <c r="AA6" s="560" t="str">
        <f t="shared" si="13"/>
        <v>6</v>
      </c>
      <c r="AB6" s="564">
        <f t="shared" si="14"/>
        <v>12</v>
      </c>
      <c r="AC6" s="558">
        <v>35.0</v>
      </c>
      <c r="AD6" s="558">
        <v>27.0</v>
      </c>
      <c r="AE6" s="562">
        <f t="shared" si="15"/>
        <v>62</v>
      </c>
      <c r="AF6" s="335" t="str">
        <f t="shared" si="16"/>
        <v>7</v>
      </c>
      <c r="AG6" s="564">
        <f t="shared" si="17"/>
        <v>7</v>
      </c>
      <c r="AH6" s="558">
        <v>96.0</v>
      </c>
      <c r="AI6" s="558">
        <v>0.0</v>
      </c>
      <c r="AJ6" s="562">
        <f t="shared" si="18"/>
        <v>96</v>
      </c>
      <c r="AK6" s="569" t="str">
        <f t="shared" si="19"/>
        <v>10</v>
      </c>
      <c r="AL6" s="570" t="str">
        <f t="shared" si="20"/>
        <v>10</v>
      </c>
      <c r="AM6" s="558">
        <v>35.0</v>
      </c>
      <c r="AN6" s="558">
        <v>20.0</v>
      </c>
      <c r="AO6" s="562">
        <f t="shared" si="21"/>
        <v>55</v>
      </c>
      <c r="AP6" s="560" t="str">
        <f t="shared" si="22"/>
        <v>6</v>
      </c>
      <c r="AQ6" s="766">
        <f t="shared" si="23"/>
        <v>18</v>
      </c>
      <c r="AR6" s="775">
        <v>43.0</v>
      </c>
      <c r="AS6" s="776">
        <v>26.0</v>
      </c>
      <c r="AT6" s="670">
        <f t="shared" si="24"/>
        <v>69</v>
      </c>
      <c r="AU6" s="777" t="str">
        <f t="shared" si="25"/>
        <v>7</v>
      </c>
      <c r="AV6" s="778">
        <f t="shared" si="26"/>
        <v>7</v>
      </c>
      <c r="AW6" s="550">
        <f t="shared" si="27"/>
        <v>609</v>
      </c>
      <c r="AX6" s="571">
        <f t="shared" si="28"/>
        <v>67.67</v>
      </c>
      <c r="AY6" s="547">
        <f t="shared" si="29"/>
        <v>131</v>
      </c>
      <c r="AZ6" s="572">
        <f t="shared" si="30"/>
        <v>6.894736842</v>
      </c>
      <c r="BA6" s="547" t="str">
        <f t="shared" si="31"/>
        <v>PASS</v>
      </c>
      <c r="BB6" s="547" t="str">
        <f t="shared" si="32"/>
        <v>FC</v>
      </c>
      <c r="BC6" s="573" t="str">
        <f t="shared" si="33"/>
        <v>FC</v>
      </c>
    </row>
    <row r="7" ht="15.75" customHeight="1">
      <c r="A7" s="763">
        <v>3.0</v>
      </c>
      <c r="B7" s="772" t="s">
        <v>293</v>
      </c>
      <c r="C7" s="773" t="s">
        <v>294</v>
      </c>
      <c r="D7" s="558">
        <v>44.0</v>
      </c>
      <c r="E7" s="558">
        <v>31.0</v>
      </c>
      <c r="F7" s="559">
        <f t="shared" si="1"/>
        <v>75</v>
      </c>
      <c r="G7" s="560" t="str">
        <f t="shared" si="2"/>
        <v>8</v>
      </c>
      <c r="H7" s="561">
        <f t="shared" si="3"/>
        <v>24</v>
      </c>
      <c r="I7" s="558">
        <v>49.0</v>
      </c>
      <c r="J7" s="558">
        <v>30.0</v>
      </c>
      <c r="K7" s="562">
        <f t="shared" si="4"/>
        <v>79</v>
      </c>
      <c r="L7" s="764" t="str">
        <f t="shared" si="5"/>
        <v>8</v>
      </c>
      <c r="M7" s="774">
        <f t="shared" si="6"/>
        <v>32</v>
      </c>
      <c r="N7" s="558">
        <v>47.0</v>
      </c>
      <c r="O7" s="558">
        <v>23.0</v>
      </c>
      <c r="P7" s="562">
        <f t="shared" si="7"/>
        <v>70</v>
      </c>
      <c r="Q7" s="560" t="str">
        <f t="shared" si="8"/>
        <v>8</v>
      </c>
      <c r="R7" s="561">
        <f t="shared" si="34"/>
        <v>32</v>
      </c>
      <c r="S7" s="558">
        <v>47.0</v>
      </c>
      <c r="T7" s="558">
        <v>46.0</v>
      </c>
      <c r="U7" s="562">
        <f t="shared" si="9"/>
        <v>93</v>
      </c>
      <c r="V7" s="560" t="str">
        <f t="shared" si="10"/>
        <v>10</v>
      </c>
      <c r="W7" s="564">
        <f t="shared" si="11"/>
        <v>10</v>
      </c>
      <c r="X7" s="558">
        <v>48.0</v>
      </c>
      <c r="Y7" s="558">
        <v>33.0</v>
      </c>
      <c r="Z7" s="562">
        <f t="shared" si="12"/>
        <v>81</v>
      </c>
      <c r="AA7" s="560" t="str">
        <f t="shared" si="13"/>
        <v>9</v>
      </c>
      <c r="AB7" s="564">
        <f t="shared" si="14"/>
        <v>18</v>
      </c>
      <c r="AC7" s="558">
        <v>43.0</v>
      </c>
      <c r="AD7" s="558">
        <v>32.0</v>
      </c>
      <c r="AE7" s="562">
        <f t="shared" si="15"/>
        <v>75</v>
      </c>
      <c r="AF7" s="335" t="str">
        <f t="shared" si="16"/>
        <v>8</v>
      </c>
      <c r="AG7" s="564">
        <f t="shared" si="17"/>
        <v>8</v>
      </c>
      <c r="AH7" s="558">
        <v>96.0</v>
      </c>
      <c r="AI7" s="558">
        <v>0.0</v>
      </c>
      <c r="AJ7" s="562">
        <f t="shared" si="18"/>
        <v>96</v>
      </c>
      <c r="AK7" s="569" t="str">
        <f t="shared" si="19"/>
        <v>10</v>
      </c>
      <c r="AL7" s="570" t="str">
        <f t="shared" si="20"/>
        <v>10</v>
      </c>
      <c r="AM7" s="558">
        <v>47.0</v>
      </c>
      <c r="AN7" s="558">
        <v>28.0</v>
      </c>
      <c r="AO7" s="562">
        <f t="shared" si="21"/>
        <v>75</v>
      </c>
      <c r="AP7" s="560" t="str">
        <f t="shared" si="22"/>
        <v>8</v>
      </c>
      <c r="AQ7" s="766">
        <f t="shared" si="23"/>
        <v>24</v>
      </c>
      <c r="AR7" s="775">
        <v>47.0</v>
      </c>
      <c r="AS7" s="776">
        <v>48.0</v>
      </c>
      <c r="AT7" s="670">
        <f t="shared" si="24"/>
        <v>95</v>
      </c>
      <c r="AU7" s="777" t="str">
        <f t="shared" si="25"/>
        <v>10</v>
      </c>
      <c r="AV7" s="778">
        <f t="shared" si="26"/>
        <v>10</v>
      </c>
      <c r="AW7" s="550">
        <f t="shared" si="27"/>
        <v>739</v>
      </c>
      <c r="AX7" s="571">
        <f t="shared" si="28"/>
        <v>82.12</v>
      </c>
      <c r="AY7" s="547">
        <f t="shared" si="29"/>
        <v>158</v>
      </c>
      <c r="AZ7" s="572">
        <f t="shared" si="30"/>
        <v>8.315789474</v>
      </c>
      <c r="BA7" s="547" t="str">
        <f t="shared" si="31"/>
        <v>PASS</v>
      </c>
      <c r="BB7" s="547" t="str">
        <f t="shared" si="32"/>
        <v>FCD</v>
      </c>
      <c r="BC7" s="573" t="str">
        <f t="shared" si="33"/>
        <v>FCD</v>
      </c>
    </row>
    <row r="8" ht="15.75" customHeight="1">
      <c r="A8" s="763">
        <v>4.0</v>
      </c>
      <c r="B8" s="772" t="s">
        <v>89</v>
      </c>
      <c r="C8" s="773" t="s">
        <v>90</v>
      </c>
      <c r="D8" s="558">
        <v>40.0</v>
      </c>
      <c r="E8" s="558">
        <v>23.0</v>
      </c>
      <c r="F8" s="559">
        <f t="shared" si="1"/>
        <v>63</v>
      </c>
      <c r="G8" s="560" t="str">
        <f t="shared" si="2"/>
        <v>7</v>
      </c>
      <c r="H8" s="561">
        <f t="shared" si="3"/>
        <v>21</v>
      </c>
      <c r="I8" s="558">
        <v>42.0</v>
      </c>
      <c r="J8" s="558">
        <v>34.0</v>
      </c>
      <c r="K8" s="562">
        <f t="shared" si="4"/>
        <v>76</v>
      </c>
      <c r="L8" s="563" t="str">
        <f t="shared" si="5"/>
        <v>8</v>
      </c>
      <c r="M8" s="564">
        <f t="shared" si="6"/>
        <v>32</v>
      </c>
      <c r="N8" s="574">
        <v>35.0</v>
      </c>
      <c r="O8" s="574">
        <v>27.0</v>
      </c>
      <c r="P8" s="562">
        <f t="shared" si="7"/>
        <v>62</v>
      </c>
      <c r="Q8" s="608" t="str">
        <f t="shared" si="8"/>
        <v>7</v>
      </c>
      <c r="R8" s="609">
        <f t="shared" si="34"/>
        <v>28</v>
      </c>
      <c r="S8" s="574">
        <v>47.0</v>
      </c>
      <c r="T8" s="574">
        <v>46.0</v>
      </c>
      <c r="U8" s="576">
        <f t="shared" si="9"/>
        <v>93</v>
      </c>
      <c r="V8" s="560" t="str">
        <f t="shared" si="10"/>
        <v>10</v>
      </c>
      <c r="W8" s="564">
        <f t="shared" si="11"/>
        <v>10</v>
      </c>
      <c r="X8" s="558">
        <v>49.0</v>
      </c>
      <c r="Y8" s="558">
        <v>32.0</v>
      </c>
      <c r="Z8" s="562">
        <f t="shared" si="12"/>
        <v>81</v>
      </c>
      <c r="AA8" s="560" t="str">
        <f t="shared" si="13"/>
        <v>9</v>
      </c>
      <c r="AB8" s="564">
        <f t="shared" si="14"/>
        <v>18</v>
      </c>
      <c r="AC8" s="558">
        <v>41.0</v>
      </c>
      <c r="AD8" s="558">
        <v>25.0</v>
      </c>
      <c r="AE8" s="562">
        <f t="shared" si="15"/>
        <v>66</v>
      </c>
      <c r="AF8" s="335" t="str">
        <f t="shared" si="16"/>
        <v>7</v>
      </c>
      <c r="AG8" s="564">
        <f t="shared" si="17"/>
        <v>7</v>
      </c>
      <c r="AH8" s="558">
        <v>96.0</v>
      </c>
      <c r="AI8" s="558">
        <v>0.0</v>
      </c>
      <c r="AJ8" s="562">
        <f t="shared" si="18"/>
        <v>96</v>
      </c>
      <c r="AK8" s="569" t="str">
        <f t="shared" si="19"/>
        <v>10</v>
      </c>
      <c r="AL8" s="570" t="str">
        <f t="shared" si="20"/>
        <v>10</v>
      </c>
      <c r="AM8" s="558">
        <v>31.0</v>
      </c>
      <c r="AN8" s="558">
        <v>18.0</v>
      </c>
      <c r="AO8" s="562">
        <f t="shared" si="21"/>
        <v>49</v>
      </c>
      <c r="AP8" s="560" t="str">
        <f t="shared" si="22"/>
        <v>6</v>
      </c>
      <c r="AQ8" s="766">
        <f t="shared" si="23"/>
        <v>18</v>
      </c>
      <c r="AR8" s="775">
        <v>49.0</v>
      </c>
      <c r="AS8" s="776">
        <v>47.0</v>
      </c>
      <c r="AT8" s="670">
        <f t="shared" si="24"/>
        <v>96</v>
      </c>
      <c r="AU8" s="777" t="str">
        <f t="shared" si="25"/>
        <v>10</v>
      </c>
      <c r="AV8" s="778">
        <f t="shared" si="26"/>
        <v>10</v>
      </c>
      <c r="AW8" s="550">
        <f t="shared" si="27"/>
        <v>682</v>
      </c>
      <c r="AX8" s="571">
        <f t="shared" si="28"/>
        <v>75.78</v>
      </c>
      <c r="AY8" s="547">
        <f t="shared" si="29"/>
        <v>144</v>
      </c>
      <c r="AZ8" s="572">
        <f t="shared" si="30"/>
        <v>7.578947368</v>
      </c>
      <c r="BA8" s="547" t="str">
        <f t="shared" si="31"/>
        <v>PASS</v>
      </c>
      <c r="BB8" s="547" t="str">
        <f t="shared" si="32"/>
        <v>FCD</v>
      </c>
      <c r="BC8" s="573" t="str">
        <f t="shared" si="33"/>
        <v>FCD</v>
      </c>
    </row>
    <row r="9" ht="15.75" customHeight="1">
      <c r="A9" s="763">
        <v>5.0</v>
      </c>
      <c r="B9" s="772" t="s">
        <v>295</v>
      </c>
      <c r="C9" s="773" t="s">
        <v>296</v>
      </c>
      <c r="D9" s="558">
        <v>34.0</v>
      </c>
      <c r="E9" s="558">
        <v>29.0</v>
      </c>
      <c r="F9" s="559">
        <f t="shared" si="1"/>
        <v>63</v>
      </c>
      <c r="G9" s="560" t="str">
        <f t="shared" si="2"/>
        <v>7</v>
      </c>
      <c r="H9" s="561">
        <f t="shared" si="3"/>
        <v>21</v>
      </c>
      <c r="I9" s="558">
        <v>46.0</v>
      </c>
      <c r="J9" s="558">
        <v>20.0</v>
      </c>
      <c r="K9" s="562">
        <f t="shared" si="4"/>
        <v>66</v>
      </c>
      <c r="L9" s="563" t="str">
        <f t="shared" si="5"/>
        <v>7</v>
      </c>
      <c r="M9" s="564">
        <f t="shared" si="6"/>
        <v>28</v>
      </c>
      <c r="N9" s="574">
        <v>41.0</v>
      </c>
      <c r="O9" s="574">
        <v>22.0</v>
      </c>
      <c r="P9" s="576">
        <f t="shared" si="7"/>
        <v>63</v>
      </c>
      <c r="Q9" s="608" t="str">
        <f t="shared" si="8"/>
        <v>7</v>
      </c>
      <c r="R9" s="609">
        <f t="shared" si="34"/>
        <v>28</v>
      </c>
      <c r="S9" s="574">
        <v>47.0</v>
      </c>
      <c r="T9" s="574">
        <v>40.0</v>
      </c>
      <c r="U9" s="576">
        <f t="shared" si="9"/>
        <v>87</v>
      </c>
      <c r="V9" s="608" t="str">
        <f t="shared" si="10"/>
        <v>9</v>
      </c>
      <c r="W9" s="564">
        <f t="shared" si="11"/>
        <v>9</v>
      </c>
      <c r="X9" s="558">
        <v>47.0</v>
      </c>
      <c r="Y9" s="558">
        <v>25.0</v>
      </c>
      <c r="Z9" s="562">
        <f t="shared" si="12"/>
        <v>72</v>
      </c>
      <c r="AA9" s="560" t="str">
        <f t="shared" si="13"/>
        <v>8</v>
      </c>
      <c r="AB9" s="564">
        <f t="shared" si="14"/>
        <v>16</v>
      </c>
      <c r="AC9" s="574">
        <v>41.0</v>
      </c>
      <c r="AD9" s="574">
        <v>29.0</v>
      </c>
      <c r="AE9" s="576">
        <f t="shared" si="15"/>
        <v>70</v>
      </c>
      <c r="AF9" s="335" t="str">
        <f t="shared" si="16"/>
        <v>8</v>
      </c>
      <c r="AG9" s="564">
        <f t="shared" si="17"/>
        <v>8</v>
      </c>
      <c r="AH9" s="558">
        <v>98.0</v>
      </c>
      <c r="AI9" s="558">
        <v>0.0</v>
      </c>
      <c r="AJ9" s="562">
        <f t="shared" si="18"/>
        <v>98</v>
      </c>
      <c r="AK9" s="569" t="str">
        <f t="shared" si="19"/>
        <v>10</v>
      </c>
      <c r="AL9" s="570" t="str">
        <f t="shared" si="20"/>
        <v>10</v>
      </c>
      <c r="AM9" s="558">
        <v>36.0</v>
      </c>
      <c r="AN9" s="558">
        <v>22.0</v>
      </c>
      <c r="AO9" s="562">
        <f t="shared" si="21"/>
        <v>58</v>
      </c>
      <c r="AP9" s="560" t="str">
        <f t="shared" si="22"/>
        <v>6</v>
      </c>
      <c r="AQ9" s="766">
        <f t="shared" si="23"/>
        <v>18</v>
      </c>
      <c r="AR9" s="775">
        <v>44.0</v>
      </c>
      <c r="AS9" s="776">
        <v>35.0</v>
      </c>
      <c r="AT9" s="670">
        <f t="shared" si="24"/>
        <v>79</v>
      </c>
      <c r="AU9" s="777" t="str">
        <f t="shared" si="25"/>
        <v>8</v>
      </c>
      <c r="AV9" s="778">
        <f t="shared" si="26"/>
        <v>8</v>
      </c>
      <c r="AW9" s="550">
        <f t="shared" si="27"/>
        <v>656</v>
      </c>
      <c r="AX9" s="571">
        <f t="shared" si="28"/>
        <v>72.89</v>
      </c>
      <c r="AY9" s="547">
        <f t="shared" si="29"/>
        <v>136</v>
      </c>
      <c r="AZ9" s="572">
        <f t="shared" si="30"/>
        <v>7.157894737</v>
      </c>
      <c r="BA9" s="547" t="str">
        <f t="shared" si="31"/>
        <v>PASS</v>
      </c>
      <c r="BB9" s="547" t="str">
        <f t="shared" si="32"/>
        <v>FCD</v>
      </c>
      <c r="BC9" s="617" t="str">
        <f t="shared" si="33"/>
        <v>FCD</v>
      </c>
    </row>
    <row r="10" ht="15.75" customHeight="1">
      <c r="A10" s="763">
        <v>6.0</v>
      </c>
      <c r="B10" s="772" t="s">
        <v>297</v>
      </c>
      <c r="C10" s="773" t="s">
        <v>298</v>
      </c>
      <c r="D10" s="558">
        <v>25.0</v>
      </c>
      <c r="E10" s="558">
        <v>22.0</v>
      </c>
      <c r="F10" s="559">
        <f t="shared" si="1"/>
        <v>47</v>
      </c>
      <c r="G10" s="560" t="str">
        <f t="shared" si="2"/>
        <v>6</v>
      </c>
      <c r="H10" s="561">
        <f t="shared" si="3"/>
        <v>18</v>
      </c>
      <c r="I10" s="577">
        <v>34.0</v>
      </c>
      <c r="J10" s="578">
        <v>18.0</v>
      </c>
      <c r="K10" s="579">
        <f t="shared" si="4"/>
        <v>52</v>
      </c>
      <c r="L10" s="563" t="str">
        <f t="shared" si="5"/>
        <v>6</v>
      </c>
      <c r="M10" s="564">
        <f t="shared" si="6"/>
        <v>24</v>
      </c>
      <c r="N10" s="574">
        <v>21.0</v>
      </c>
      <c r="O10" s="574">
        <v>19.0</v>
      </c>
      <c r="P10" s="576">
        <f t="shared" si="7"/>
        <v>40</v>
      </c>
      <c r="Q10" s="608" t="str">
        <f t="shared" si="8"/>
        <v>4</v>
      </c>
      <c r="R10" s="609">
        <f t="shared" si="34"/>
        <v>16</v>
      </c>
      <c r="S10" s="574">
        <v>47.0</v>
      </c>
      <c r="T10" s="574">
        <v>43.0</v>
      </c>
      <c r="U10" s="576">
        <f t="shared" si="9"/>
        <v>90</v>
      </c>
      <c r="V10" s="608" t="str">
        <f t="shared" si="10"/>
        <v>10</v>
      </c>
      <c r="W10" s="564">
        <f t="shared" si="11"/>
        <v>10</v>
      </c>
      <c r="X10" s="558">
        <v>26.0</v>
      </c>
      <c r="Y10" s="558">
        <v>25.0</v>
      </c>
      <c r="Z10" s="562">
        <f t="shared" si="12"/>
        <v>51</v>
      </c>
      <c r="AA10" s="560" t="str">
        <f t="shared" si="13"/>
        <v>6</v>
      </c>
      <c r="AB10" s="564">
        <f t="shared" si="14"/>
        <v>12</v>
      </c>
      <c r="AC10" s="558">
        <v>38.0</v>
      </c>
      <c r="AD10" s="558">
        <v>24.0</v>
      </c>
      <c r="AE10" s="562">
        <f t="shared" si="15"/>
        <v>62</v>
      </c>
      <c r="AF10" s="335" t="str">
        <f t="shared" si="16"/>
        <v>7</v>
      </c>
      <c r="AG10" s="564">
        <f t="shared" si="17"/>
        <v>7</v>
      </c>
      <c r="AH10" s="558">
        <v>88.0</v>
      </c>
      <c r="AI10" s="558">
        <v>0.0</v>
      </c>
      <c r="AJ10" s="562">
        <f t="shared" si="18"/>
        <v>88</v>
      </c>
      <c r="AK10" s="569" t="str">
        <f t="shared" si="19"/>
        <v>9</v>
      </c>
      <c r="AL10" s="570" t="str">
        <f t="shared" si="20"/>
        <v>9</v>
      </c>
      <c r="AM10" s="577">
        <v>28.0</v>
      </c>
      <c r="AN10" s="578">
        <v>18.0</v>
      </c>
      <c r="AO10" s="579">
        <f t="shared" si="21"/>
        <v>46</v>
      </c>
      <c r="AP10" s="580" t="str">
        <f t="shared" si="22"/>
        <v>6</v>
      </c>
      <c r="AQ10" s="779">
        <f t="shared" si="23"/>
        <v>18</v>
      </c>
      <c r="AR10" s="775">
        <v>33.0</v>
      </c>
      <c r="AS10" s="776">
        <v>30.0</v>
      </c>
      <c r="AT10" s="670">
        <f t="shared" si="24"/>
        <v>63</v>
      </c>
      <c r="AU10" s="777" t="str">
        <f t="shared" si="25"/>
        <v>7</v>
      </c>
      <c r="AV10" s="778">
        <f t="shared" si="26"/>
        <v>7</v>
      </c>
      <c r="AW10" s="590">
        <f t="shared" si="27"/>
        <v>539</v>
      </c>
      <c r="AX10" s="591">
        <f t="shared" si="28"/>
        <v>59.89</v>
      </c>
      <c r="AY10" s="547">
        <f t="shared" si="29"/>
        <v>112</v>
      </c>
      <c r="AZ10" s="594">
        <f t="shared" si="30"/>
        <v>5.894736842</v>
      </c>
      <c r="BA10" s="547" t="str">
        <f t="shared" si="31"/>
        <v>PASS</v>
      </c>
      <c r="BB10" s="547" t="str">
        <f t="shared" si="32"/>
        <v>FC</v>
      </c>
      <c r="BC10" s="593" t="str">
        <f t="shared" si="33"/>
        <v>FC</v>
      </c>
    </row>
    <row r="11" ht="15.75" customHeight="1">
      <c r="A11" s="763">
        <v>7.0</v>
      </c>
      <c r="B11" s="772" t="s">
        <v>91</v>
      </c>
      <c r="C11" s="773" t="s">
        <v>92</v>
      </c>
      <c r="D11" s="558">
        <v>45.0</v>
      </c>
      <c r="E11" s="558">
        <v>24.0</v>
      </c>
      <c r="F11" s="559">
        <f t="shared" si="1"/>
        <v>69</v>
      </c>
      <c r="G11" s="560" t="str">
        <f t="shared" si="2"/>
        <v>7</v>
      </c>
      <c r="H11" s="561">
        <f t="shared" si="3"/>
        <v>21</v>
      </c>
      <c r="I11" s="558">
        <v>40.0</v>
      </c>
      <c r="J11" s="558">
        <v>26.0</v>
      </c>
      <c r="K11" s="562">
        <f t="shared" si="4"/>
        <v>66</v>
      </c>
      <c r="L11" s="563" t="str">
        <f t="shared" si="5"/>
        <v>7</v>
      </c>
      <c r="M11" s="564">
        <f t="shared" si="6"/>
        <v>28</v>
      </c>
      <c r="N11" s="574">
        <v>42.0</v>
      </c>
      <c r="O11" s="574">
        <v>27.0</v>
      </c>
      <c r="P11" s="576">
        <f t="shared" si="7"/>
        <v>69</v>
      </c>
      <c r="Q11" s="608" t="str">
        <f t="shared" si="8"/>
        <v>7</v>
      </c>
      <c r="R11" s="609">
        <f t="shared" si="34"/>
        <v>28</v>
      </c>
      <c r="S11" s="574">
        <v>47.0</v>
      </c>
      <c r="T11" s="574">
        <v>47.0</v>
      </c>
      <c r="U11" s="576">
        <f t="shared" si="9"/>
        <v>94</v>
      </c>
      <c r="V11" s="608" t="str">
        <f t="shared" si="10"/>
        <v>10</v>
      </c>
      <c r="W11" s="564">
        <f t="shared" si="11"/>
        <v>10</v>
      </c>
      <c r="X11" s="558">
        <v>38.0</v>
      </c>
      <c r="Y11" s="558">
        <v>25.0</v>
      </c>
      <c r="Z11" s="562">
        <f t="shared" si="12"/>
        <v>63</v>
      </c>
      <c r="AA11" s="560" t="str">
        <f t="shared" si="13"/>
        <v>7</v>
      </c>
      <c r="AB11" s="564">
        <f t="shared" si="14"/>
        <v>14</v>
      </c>
      <c r="AC11" s="558">
        <v>46.0</v>
      </c>
      <c r="AD11" s="558">
        <v>28.0</v>
      </c>
      <c r="AE11" s="562">
        <f t="shared" si="15"/>
        <v>74</v>
      </c>
      <c r="AF11" s="335" t="str">
        <f t="shared" si="16"/>
        <v>8</v>
      </c>
      <c r="AG11" s="564">
        <f t="shared" si="17"/>
        <v>8</v>
      </c>
      <c r="AH11" s="558">
        <v>88.0</v>
      </c>
      <c r="AI11" s="558">
        <v>0.0</v>
      </c>
      <c r="AJ11" s="562">
        <f t="shared" si="18"/>
        <v>88</v>
      </c>
      <c r="AK11" s="569" t="str">
        <f t="shared" si="19"/>
        <v>9</v>
      </c>
      <c r="AL11" s="570" t="str">
        <f t="shared" si="20"/>
        <v>9</v>
      </c>
      <c r="AM11" s="558">
        <v>34.0</v>
      </c>
      <c r="AN11" s="558">
        <v>31.0</v>
      </c>
      <c r="AO11" s="562">
        <f t="shared" si="21"/>
        <v>65</v>
      </c>
      <c r="AP11" s="560" t="str">
        <f t="shared" si="22"/>
        <v>7</v>
      </c>
      <c r="AQ11" s="766">
        <f t="shared" si="23"/>
        <v>21</v>
      </c>
      <c r="AR11" s="775">
        <v>49.0</v>
      </c>
      <c r="AS11" s="776">
        <v>40.0</v>
      </c>
      <c r="AT11" s="670">
        <f t="shared" si="24"/>
        <v>89</v>
      </c>
      <c r="AU11" s="777" t="str">
        <f t="shared" si="25"/>
        <v>9</v>
      </c>
      <c r="AV11" s="778">
        <f t="shared" si="26"/>
        <v>9</v>
      </c>
      <c r="AW11" s="550">
        <f t="shared" si="27"/>
        <v>677</v>
      </c>
      <c r="AX11" s="571">
        <f t="shared" si="28"/>
        <v>75.23</v>
      </c>
      <c r="AY11" s="547">
        <f t="shared" si="29"/>
        <v>139</v>
      </c>
      <c r="AZ11" s="572">
        <f t="shared" si="30"/>
        <v>7.315789474</v>
      </c>
      <c r="BA11" s="547" t="str">
        <f t="shared" si="31"/>
        <v>PASS</v>
      </c>
      <c r="BB11" s="547" t="str">
        <f t="shared" si="32"/>
        <v>FCD</v>
      </c>
      <c r="BC11" s="573" t="str">
        <f t="shared" si="33"/>
        <v>FCD</v>
      </c>
    </row>
    <row r="12" ht="15.75" customHeight="1">
      <c r="A12" s="763">
        <v>8.0</v>
      </c>
      <c r="B12" s="772" t="s">
        <v>93</v>
      </c>
      <c r="C12" s="773" t="s">
        <v>94</v>
      </c>
      <c r="D12" s="558">
        <v>44.0</v>
      </c>
      <c r="E12" s="558">
        <v>29.0</v>
      </c>
      <c r="F12" s="559">
        <f t="shared" si="1"/>
        <v>73</v>
      </c>
      <c r="G12" s="560" t="str">
        <f t="shared" si="2"/>
        <v>8</v>
      </c>
      <c r="H12" s="561">
        <f t="shared" si="3"/>
        <v>24</v>
      </c>
      <c r="I12" s="558">
        <v>44.0</v>
      </c>
      <c r="J12" s="558">
        <v>22.0</v>
      </c>
      <c r="K12" s="562">
        <f t="shared" si="4"/>
        <v>66</v>
      </c>
      <c r="L12" s="563" t="str">
        <f t="shared" si="5"/>
        <v>7</v>
      </c>
      <c r="M12" s="564">
        <f t="shared" si="6"/>
        <v>28</v>
      </c>
      <c r="N12" s="574">
        <v>45.0</v>
      </c>
      <c r="O12" s="574">
        <v>21.0</v>
      </c>
      <c r="P12" s="576">
        <f t="shared" si="7"/>
        <v>66</v>
      </c>
      <c r="Q12" s="608" t="str">
        <f t="shared" si="8"/>
        <v>7</v>
      </c>
      <c r="R12" s="609">
        <f t="shared" si="34"/>
        <v>28</v>
      </c>
      <c r="S12" s="574">
        <v>49.0</v>
      </c>
      <c r="T12" s="574">
        <v>49.0</v>
      </c>
      <c r="U12" s="576">
        <f t="shared" si="9"/>
        <v>98</v>
      </c>
      <c r="V12" s="608" t="str">
        <f t="shared" si="10"/>
        <v>10</v>
      </c>
      <c r="W12" s="564">
        <f t="shared" si="11"/>
        <v>10</v>
      </c>
      <c r="X12" s="558">
        <v>47.0</v>
      </c>
      <c r="Y12" s="558">
        <v>31.0</v>
      </c>
      <c r="Z12" s="562">
        <f t="shared" si="12"/>
        <v>78</v>
      </c>
      <c r="AA12" s="560" t="str">
        <f t="shared" si="13"/>
        <v>8</v>
      </c>
      <c r="AB12" s="564">
        <f t="shared" si="14"/>
        <v>16</v>
      </c>
      <c r="AC12" s="558">
        <v>45.0</v>
      </c>
      <c r="AD12" s="558">
        <v>41.0</v>
      </c>
      <c r="AE12" s="562">
        <f t="shared" si="15"/>
        <v>86</v>
      </c>
      <c r="AF12" s="335" t="str">
        <f t="shared" si="16"/>
        <v>9</v>
      </c>
      <c r="AG12" s="564">
        <f t="shared" si="17"/>
        <v>9</v>
      </c>
      <c r="AH12" s="558">
        <v>88.0</v>
      </c>
      <c r="AI12" s="558">
        <v>0.0</v>
      </c>
      <c r="AJ12" s="562">
        <f t="shared" si="18"/>
        <v>88</v>
      </c>
      <c r="AK12" s="569" t="str">
        <f t="shared" si="19"/>
        <v>9</v>
      </c>
      <c r="AL12" s="570" t="str">
        <f t="shared" si="20"/>
        <v>9</v>
      </c>
      <c r="AM12" s="558">
        <v>47.0</v>
      </c>
      <c r="AN12" s="558">
        <v>30.0</v>
      </c>
      <c r="AO12" s="562">
        <f t="shared" si="21"/>
        <v>77</v>
      </c>
      <c r="AP12" s="560" t="str">
        <f t="shared" si="22"/>
        <v>8</v>
      </c>
      <c r="AQ12" s="766">
        <f t="shared" si="23"/>
        <v>24</v>
      </c>
      <c r="AR12" s="775">
        <v>46.0</v>
      </c>
      <c r="AS12" s="776">
        <v>49.0</v>
      </c>
      <c r="AT12" s="670">
        <f t="shared" si="24"/>
        <v>95</v>
      </c>
      <c r="AU12" s="777" t="str">
        <f t="shared" si="25"/>
        <v>10</v>
      </c>
      <c r="AV12" s="778">
        <f t="shared" si="26"/>
        <v>10</v>
      </c>
      <c r="AW12" s="550">
        <f t="shared" si="27"/>
        <v>727</v>
      </c>
      <c r="AX12" s="571">
        <f t="shared" si="28"/>
        <v>80.78</v>
      </c>
      <c r="AY12" s="547">
        <f t="shared" si="29"/>
        <v>149</v>
      </c>
      <c r="AZ12" s="572">
        <f t="shared" si="30"/>
        <v>7.842105263</v>
      </c>
      <c r="BA12" s="547" t="str">
        <f t="shared" si="31"/>
        <v>PASS</v>
      </c>
      <c r="BB12" s="547" t="str">
        <f t="shared" si="32"/>
        <v>FCD</v>
      </c>
      <c r="BC12" s="573" t="str">
        <f t="shared" si="33"/>
        <v>FCD</v>
      </c>
    </row>
    <row r="13" ht="15.75" customHeight="1">
      <c r="A13" s="763">
        <v>9.0</v>
      </c>
      <c r="B13" s="772" t="s">
        <v>299</v>
      </c>
      <c r="C13" s="773" t="s">
        <v>300</v>
      </c>
      <c r="D13" s="558">
        <v>36.0</v>
      </c>
      <c r="E13" s="558">
        <v>29.0</v>
      </c>
      <c r="F13" s="559">
        <f t="shared" si="1"/>
        <v>65</v>
      </c>
      <c r="G13" s="560" t="str">
        <f t="shared" si="2"/>
        <v>7</v>
      </c>
      <c r="H13" s="561">
        <f t="shared" si="3"/>
        <v>21</v>
      </c>
      <c r="I13" s="558">
        <v>38.0</v>
      </c>
      <c r="J13" s="558">
        <v>32.0</v>
      </c>
      <c r="K13" s="562">
        <f t="shared" si="4"/>
        <v>70</v>
      </c>
      <c r="L13" s="563" t="str">
        <f t="shared" si="5"/>
        <v>8</v>
      </c>
      <c r="M13" s="564">
        <f t="shared" si="6"/>
        <v>32</v>
      </c>
      <c r="N13" s="574">
        <v>42.0</v>
      </c>
      <c r="O13" s="574">
        <v>29.0</v>
      </c>
      <c r="P13" s="576">
        <f t="shared" si="7"/>
        <v>71</v>
      </c>
      <c r="Q13" s="608" t="str">
        <f t="shared" si="8"/>
        <v>8</v>
      </c>
      <c r="R13" s="609">
        <f t="shared" si="34"/>
        <v>32</v>
      </c>
      <c r="S13" s="574">
        <v>47.0</v>
      </c>
      <c r="T13" s="574">
        <v>33.0</v>
      </c>
      <c r="U13" s="576">
        <f t="shared" si="9"/>
        <v>80</v>
      </c>
      <c r="V13" s="608" t="str">
        <f t="shared" si="10"/>
        <v>9</v>
      </c>
      <c r="W13" s="564">
        <f t="shared" si="11"/>
        <v>9</v>
      </c>
      <c r="X13" s="558">
        <v>49.0</v>
      </c>
      <c r="Y13" s="558">
        <v>34.0</v>
      </c>
      <c r="Z13" s="562">
        <f t="shared" si="12"/>
        <v>83</v>
      </c>
      <c r="AA13" s="560" t="str">
        <f t="shared" si="13"/>
        <v>9</v>
      </c>
      <c r="AB13" s="564">
        <f t="shared" si="14"/>
        <v>18</v>
      </c>
      <c r="AC13" s="558">
        <v>39.0</v>
      </c>
      <c r="AD13" s="558">
        <v>32.0</v>
      </c>
      <c r="AE13" s="562">
        <f t="shared" si="15"/>
        <v>71</v>
      </c>
      <c r="AF13" s="335" t="str">
        <f t="shared" si="16"/>
        <v>8</v>
      </c>
      <c r="AG13" s="564">
        <f t="shared" si="17"/>
        <v>8</v>
      </c>
      <c r="AH13" s="558">
        <v>98.0</v>
      </c>
      <c r="AI13" s="558">
        <v>0.0</v>
      </c>
      <c r="AJ13" s="562">
        <f t="shared" si="18"/>
        <v>98</v>
      </c>
      <c r="AK13" s="569" t="str">
        <f t="shared" si="19"/>
        <v>10</v>
      </c>
      <c r="AL13" s="570" t="str">
        <f t="shared" si="20"/>
        <v>10</v>
      </c>
      <c r="AM13" s="558">
        <v>32.0</v>
      </c>
      <c r="AN13" s="558">
        <v>26.0</v>
      </c>
      <c r="AO13" s="562">
        <f t="shared" si="21"/>
        <v>58</v>
      </c>
      <c r="AP13" s="560" t="str">
        <f t="shared" si="22"/>
        <v>6</v>
      </c>
      <c r="AQ13" s="766">
        <f t="shared" si="23"/>
        <v>18</v>
      </c>
      <c r="AR13" s="775">
        <v>41.0</v>
      </c>
      <c r="AS13" s="776">
        <v>46.0</v>
      </c>
      <c r="AT13" s="670">
        <f t="shared" si="24"/>
        <v>87</v>
      </c>
      <c r="AU13" s="777" t="str">
        <f t="shared" si="25"/>
        <v>9</v>
      </c>
      <c r="AV13" s="778">
        <f t="shared" si="26"/>
        <v>9</v>
      </c>
      <c r="AW13" s="550">
        <f t="shared" si="27"/>
        <v>683</v>
      </c>
      <c r="AX13" s="571">
        <f t="shared" si="28"/>
        <v>75.89</v>
      </c>
      <c r="AY13" s="547">
        <f t="shared" si="29"/>
        <v>147</v>
      </c>
      <c r="AZ13" s="572">
        <f t="shared" si="30"/>
        <v>7.736842105</v>
      </c>
      <c r="BA13" s="547" t="str">
        <f t="shared" si="31"/>
        <v>PASS</v>
      </c>
      <c r="BB13" s="547" t="str">
        <f t="shared" si="32"/>
        <v>FCD</v>
      </c>
      <c r="BC13" s="573" t="str">
        <f t="shared" si="33"/>
        <v>FCD</v>
      </c>
    </row>
    <row r="14" ht="15.75" customHeight="1">
      <c r="A14" s="763">
        <v>10.0</v>
      </c>
      <c r="B14" s="772" t="s">
        <v>95</v>
      </c>
      <c r="C14" s="773" t="s">
        <v>96</v>
      </c>
      <c r="D14" s="558">
        <v>46.0</v>
      </c>
      <c r="E14" s="558">
        <v>35.0</v>
      </c>
      <c r="F14" s="559">
        <f t="shared" si="1"/>
        <v>81</v>
      </c>
      <c r="G14" s="560" t="str">
        <f t="shared" si="2"/>
        <v>9</v>
      </c>
      <c r="H14" s="561">
        <f t="shared" si="3"/>
        <v>27</v>
      </c>
      <c r="I14" s="558">
        <v>50.0</v>
      </c>
      <c r="J14" s="558">
        <v>30.0</v>
      </c>
      <c r="K14" s="562">
        <f t="shared" si="4"/>
        <v>80</v>
      </c>
      <c r="L14" s="563" t="str">
        <f t="shared" si="5"/>
        <v>9</v>
      </c>
      <c r="M14" s="564">
        <f t="shared" si="6"/>
        <v>36</v>
      </c>
      <c r="N14" s="558">
        <v>48.0</v>
      </c>
      <c r="O14" s="558">
        <v>37.0</v>
      </c>
      <c r="P14" s="562">
        <f t="shared" si="7"/>
        <v>85</v>
      </c>
      <c r="Q14" s="560" t="str">
        <f t="shared" si="8"/>
        <v>9</v>
      </c>
      <c r="R14" s="561">
        <f t="shared" si="34"/>
        <v>36</v>
      </c>
      <c r="S14" s="558">
        <v>47.0</v>
      </c>
      <c r="T14" s="558">
        <v>43.0</v>
      </c>
      <c r="U14" s="562">
        <f t="shared" si="9"/>
        <v>90</v>
      </c>
      <c r="V14" s="560" t="str">
        <f t="shared" si="10"/>
        <v>10</v>
      </c>
      <c r="W14" s="564">
        <f t="shared" si="11"/>
        <v>10</v>
      </c>
      <c r="X14" s="558">
        <v>50.0</v>
      </c>
      <c r="Y14" s="558">
        <v>35.0</v>
      </c>
      <c r="Z14" s="562">
        <f t="shared" si="12"/>
        <v>85</v>
      </c>
      <c r="AA14" s="560" t="str">
        <f t="shared" si="13"/>
        <v>9</v>
      </c>
      <c r="AB14" s="564">
        <f t="shared" si="14"/>
        <v>18</v>
      </c>
      <c r="AC14" s="558">
        <v>43.0</v>
      </c>
      <c r="AD14" s="558">
        <v>36.0</v>
      </c>
      <c r="AE14" s="562">
        <f t="shared" si="15"/>
        <v>79</v>
      </c>
      <c r="AF14" s="335" t="str">
        <f t="shared" si="16"/>
        <v>8</v>
      </c>
      <c r="AG14" s="564">
        <f t="shared" si="17"/>
        <v>8</v>
      </c>
      <c r="AH14" s="558">
        <v>98.0</v>
      </c>
      <c r="AI14" s="558">
        <v>0.0</v>
      </c>
      <c r="AJ14" s="562">
        <f t="shared" si="18"/>
        <v>98</v>
      </c>
      <c r="AK14" s="569" t="str">
        <f t="shared" si="19"/>
        <v>10</v>
      </c>
      <c r="AL14" s="570" t="str">
        <f t="shared" si="20"/>
        <v>10</v>
      </c>
      <c r="AM14" s="558">
        <v>50.0</v>
      </c>
      <c r="AN14" s="558">
        <v>49.0</v>
      </c>
      <c r="AO14" s="562">
        <f t="shared" si="21"/>
        <v>99</v>
      </c>
      <c r="AP14" s="560" t="str">
        <f t="shared" si="22"/>
        <v>10</v>
      </c>
      <c r="AQ14" s="766">
        <f t="shared" si="23"/>
        <v>30</v>
      </c>
      <c r="AR14" s="775">
        <v>49.0</v>
      </c>
      <c r="AS14" s="776">
        <v>48.0</v>
      </c>
      <c r="AT14" s="670">
        <f t="shared" si="24"/>
        <v>97</v>
      </c>
      <c r="AU14" s="777" t="str">
        <f t="shared" si="25"/>
        <v>10</v>
      </c>
      <c r="AV14" s="778">
        <f t="shared" si="26"/>
        <v>10</v>
      </c>
      <c r="AW14" s="550">
        <f t="shared" si="27"/>
        <v>794</v>
      </c>
      <c r="AX14" s="571">
        <f t="shared" si="28"/>
        <v>88.23</v>
      </c>
      <c r="AY14" s="547">
        <f t="shared" si="29"/>
        <v>175</v>
      </c>
      <c r="AZ14" s="572">
        <f t="shared" si="30"/>
        <v>9.210526316</v>
      </c>
      <c r="BA14" s="547" t="str">
        <f t="shared" si="31"/>
        <v>PASS</v>
      </c>
      <c r="BB14" s="547" t="str">
        <f t="shared" si="32"/>
        <v>FCD</v>
      </c>
      <c r="BC14" s="573" t="str">
        <f t="shared" si="33"/>
        <v>FCD</v>
      </c>
    </row>
    <row r="15" ht="15.75" customHeight="1">
      <c r="A15" s="763">
        <v>11.0</v>
      </c>
      <c r="B15" s="772" t="s">
        <v>97</v>
      </c>
      <c r="C15" s="773" t="s">
        <v>98</v>
      </c>
      <c r="D15" s="558">
        <v>48.0</v>
      </c>
      <c r="E15" s="558">
        <v>41.0</v>
      </c>
      <c r="F15" s="559">
        <f t="shared" si="1"/>
        <v>89</v>
      </c>
      <c r="G15" s="560" t="str">
        <f t="shared" si="2"/>
        <v>9</v>
      </c>
      <c r="H15" s="561">
        <f t="shared" si="3"/>
        <v>27</v>
      </c>
      <c r="I15" s="558">
        <v>48.0</v>
      </c>
      <c r="J15" s="558">
        <v>27.0</v>
      </c>
      <c r="K15" s="562">
        <f t="shared" si="4"/>
        <v>75</v>
      </c>
      <c r="L15" s="563" t="str">
        <f t="shared" si="5"/>
        <v>8</v>
      </c>
      <c r="M15" s="564">
        <f t="shared" si="6"/>
        <v>32</v>
      </c>
      <c r="N15" s="558">
        <v>45.0</v>
      </c>
      <c r="O15" s="558">
        <v>31.0</v>
      </c>
      <c r="P15" s="562">
        <f t="shared" si="7"/>
        <v>76</v>
      </c>
      <c r="Q15" s="560" t="str">
        <f t="shared" si="8"/>
        <v>8</v>
      </c>
      <c r="R15" s="561">
        <f t="shared" si="34"/>
        <v>32</v>
      </c>
      <c r="S15" s="558">
        <v>48.0</v>
      </c>
      <c r="T15" s="558">
        <v>47.0</v>
      </c>
      <c r="U15" s="562">
        <f t="shared" si="9"/>
        <v>95</v>
      </c>
      <c r="V15" s="560" t="str">
        <f t="shared" si="10"/>
        <v>10</v>
      </c>
      <c r="W15" s="564">
        <f t="shared" si="11"/>
        <v>10</v>
      </c>
      <c r="X15" s="558">
        <v>49.0</v>
      </c>
      <c r="Y15" s="558">
        <v>38.0</v>
      </c>
      <c r="Z15" s="562">
        <f t="shared" si="12"/>
        <v>87</v>
      </c>
      <c r="AA15" s="560" t="str">
        <f t="shared" si="13"/>
        <v>9</v>
      </c>
      <c r="AB15" s="564">
        <f t="shared" si="14"/>
        <v>18</v>
      </c>
      <c r="AC15" s="558">
        <v>42.0</v>
      </c>
      <c r="AD15" s="558">
        <v>35.0</v>
      </c>
      <c r="AE15" s="562">
        <f t="shared" si="15"/>
        <v>77</v>
      </c>
      <c r="AF15" s="335" t="str">
        <f t="shared" si="16"/>
        <v>8</v>
      </c>
      <c r="AG15" s="564">
        <f t="shared" si="17"/>
        <v>8</v>
      </c>
      <c r="AH15" s="558">
        <v>96.0</v>
      </c>
      <c r="AI15" s="558">
        <v>0.0</v>
      </c>
      <c r="AJ15" s="562">
        <f t="shared" si="18"/>
        <v>96</v>
      </c>
      <c r="AK15" s="569" t="str">
        <f t="shared" si="19"/>
        <v>10</v>
      </c>
      <c r="AL15" s="570" t="str">
        <f t="shared" si="20"/>
        <v>10</v>
      </c>
      <c r="AM15" s="558">
        <v>50.0</v>
      </c>
      <c r="AN15" s="558">
        <v>34.0</v>
      </c>
      <c r="AO15" s="562">
        <f t="shared" si="21"/>
        <v>84</v>
      </c>
      <c r="AP15" s="560" t="str">
        <f t="shared" si="22"/>
        <v>9</v>
      </c>
      <c r="AQ15" s="766">
        <f t="shared" si="23"/>
        <v>27</v>
      </c>
      <c r="AR15" s="775">
        <v>44.0</v>
      </c>
      <c r="AS15" s="776">
        <v>48.0</v>
      </c>
      <c r="AT15" s="670">
        <f t="shared" si="24"/>
        <v>92</v>
      </c>
      <c r="AU15" s="777" t="str">
        <f t="shared" si="25"/>
        <v>10</v>
      </c>
      <c r="AV15" s="778">
        <f t="shared" si="26"/>
        <v>10</v>
      </c>
      <c r="AW15" s="550">
        <f t="shared" si="27"/>
        <v>771</v>
      </c>
      <c r="AX15" s="571">
        <f t="shared" si="28"/>
        <v>85.67</v>
      </c>
      <c r="AY15" s="547">
        <f t="shared" si="29"/>
        <v>164</v>
      </c>
      <c r="AZ15" s="572">
        <f t="shared" si="30"/>
        <v>8.631578947</v>
      </c>
      <c r="BA15" s="547" t="str">
        <f t="shared" si="31"/>
        <v>PASS</v>
      </c>
      <c r="BB15" s="547" t="str">
        <f t="shared" si="32"/>
        <v>FCD</v>
      </c>
      <c r="BC15" s="573" t="str">
        <f t="shared" si="33"/>
        <v>FCD</v>
      </c>
    </row>
    <row r="16" ht="15.75" customHeight="1">
      <c r="A16" s="763">
        <v>12.0</v>
      </c>
      <c r="B16" s="772" t="s">
        <v>301</v>
      </c>
      <c r="C16" s="773" t="s">
        <v>302</v>
      </c>
      <c r="D16" s="558">
        <v>36.0</v>
      </c>
      <c r="E16" s="558">
        <v>29.0</v>
      </c>
      <c r="F16" s="559">
        <f t="shared" si="1"/>
        <v>65</v>
      </c>
      <c r="G16" s="560" t="str">
        <f t="shared" si="2"/>
        <v>7</v>
      </c>
      <c r="H16" s="561">
        <f t="shared" si="3"/>
        <v>21</v>
      </c>
      <c r="I16" s="558">
        <v>44.0</v>
      </c>
      <c r="J16" s="558">
        <v>29.0</v>
      </c>
      <c r="K16" s="562">
        <f t="shared" si="4"/>
        <v>73</v>
      </c>
      <c r="L16" s="563" t="str">
        <f t="shared" si="5"/>
        <v>8</v>
      </c>
      <c r="M16" s="564">
        <f t="shared" si="6"/>
        <v>32</v>
      </c>
      <c r="N16" s="558">
        <v>43.0</v>
      </c>
      <c r="O16" s="558">
        <v>31.0</v>
      </c>
      <c r="P16" s="562">
        <f t="shared" si="7"/>
        <v>74</v>
      </c>
      <c r="Q16" s="560" t="str">
        <f t="shared" si="8"/>
        <v>8</v>
      </c>
      <c r="R16" s="561">
        <f t="shared" si="34"/>
        <v>32</v>
      </c>
      <c r="S16" s="558">
        <v>47.0</v>
      </c>
      <c r="T16" s="558">
        <v>23.0</v>
      </c>
      <c r="U16" s="562">
        <f t="shared" si="9"/>
        <v>70</v>
      </c>
      <c r="V16" s="560" t="str">
        <f t="shared" si="10"/>
        <v>8</v>
      </c>
      <c r="W16" s="564">
        <f t="shared" si="11"/>
        <v>8</v>
      </c>
      <c r="X16" s="558">
        <v>49.0</v>
      </c>
      <c r="Y16" s="558">
        <v>30.0</v>
      </c>
      <c r="Z16" s="562">
        <f t="shared" si="12"/>
        <v>79</v>
      </c>
      <c r="AA16" s="560" t="str">
        <f t="shared" si="13"/>
        <v>8</v>
      </c>
      <c r="AB16" s="564">
        <f t="shared" si="14"/>
        <v>16</v>
      </c>
      <c r="AC16" s="558">
        <v>39.0</v>
      </c>
      <c r="AD16" s="558">
        <v>32.0</v>
      </c>
      <c r="AE16" s="562">
        <f t="shared" si="15"/>
        <v>71</v>
      </c>
      <c r="AF16" s="335" t="str">
        <f t="shared" si="16"/>
        <v>8</v>
      </c>
      <c r="AG16" s="564">
        <f t="shared" si="17"/>
        <v>8</v>
      </c>
      <c r="AH16" s="558">
        <v>98.0</v>
      </c>
      <c r="AI16" s="558">
        <v>0.0</v>
      </c>
      <c r="AJ16" s="562">
        <f t="shared" si="18"/>
        <v>98</v>
      </c>
      <c r="AK16" s="569" t="str">
        <f t="shared" si="19"/>
        <v>10</v>
      </c>
      <c r="AL16" s="570" t="str">
        <f t="shared" si="20"/>
        <v>10</v>
      </c>
      <c r="AM16" s="558">
        <v>37.0</v>
      </c>
      <c r="AN16" s="558">
        <v>37.0</v>
      </c>
      <c r="AO16" s="562">
        <f t="shared" si="21"/>
        <v>74</v>
      </c>
      <c r="AP16" s="560" t="str">
        <f t="shared" si="22"/>
        <v>8</v>
      </c>
      <c r="AQ16" s="766">
        <f t="shared" si="23"/>
        <v>24</v>
      </c>
      <c r="AR16" s="775">
        <v>46.0</v>
      </c>
      <c r="AS16" s="776">
        <v>46.0</v>
      </c>
      <c r="AT16" s="670">
        <f t="shared" si="24"/>
        <v>92</v>
      </c>
      <c r="AU16" s="777" t="str">
        <f t="shared" si="25"/>
        <v>10</v>
      </c>
      <c r="AV16" s="778">
        <f t="shared" si="26"/>
        <v>10</v>
      </c>
      <c r="AW16" s="550">
        <f t="shared" si="27"/>
        <v>696</v>
      </c>
      <c r="AX16" s="571">
        <f t="shared" si="28"/>
        <v>77.34</v>
      </c>
      <c r="AY16" s="547">
        <f t="shared" si="29"/>
        <v>151</v>
      </c>
      <c r="AZ16" s="572">
        <f t="shared" si="30"/>
        <v>7.947368421</v>
      </c>
      <c r="BA16" s="547" t="str">
        <f t="shared" si="31"/>
        <v>PASS</v>
      </c>
      <c r="BB16" s="547" t="str">
        <f t="shared" si="32"/>
        <v>FCD</v>
      </c>
      <c r="BC16" s="573" t="str">
        <f t="shared" si="33"/>
        <v>FCD</v>
      </c>
    </row>
    <row r="17" ht="15.75" customHeight="1">
      <c r="A17" s="763">
        <v>13.0</v>
      </c>
      <c r="B17" s="772" t="s">
        <v>99</v>
      </c>
      <c r="C17" s="773" t="s">
        <v>100</v>
      </c>
      <c r="D17" s="558">
        <v>45.0</v>
      </c>
      <c r="E17" s="558">
        <v>36.0</v>
      </c>
      <c r="F17" s="559">
        <f t="shared" si="1"/>
        <v>81</v>
      </c>
      <c r="G17" s="560" t="str">
        <f t="shared" si="2"/>
        <v>9</v>
      </c>
      <c r="H17" s="561">
        <f t="shared" si="3"/>
        <v>27</v>
      </c>
      <c r="I17" s="558">
        <v>45.0</v>
      </c>
      <c r="J17" s="558">
        <v>34.0</v>
      </c>
      <c r="K17" s="562">
        <f t="shared" si="4"/>
        <v>79</v>
      </c>
      <c r="L17" s="563" t="str">
        <f t="shared" si="5"/>
        <v>8</v>
      </c>
      <c r="M17" s="564">
        <f t="shared" si="6"/>
        <v>32</v>
      </c>
      <c r="N17" s="558">
        <v>44.0</v>
      </c>
      <c r="O17" s="558">
        <v>30.0</v>
      </c>
      <c r="P17" s="562">
        <f t="shared" si="7"/>
        <v>74</v>
      </c>
      <c r="Q17" s="560" t="str">
        <f t="shared" si="8"/>
        <v>8</v>
      </c>
      <c r="R17" s="561">
        <f t="shared" si="34"/>
        <v>32</v>
      </c>
      <c r="S17" s="558">
        <v>47.0</v>
      </c>
      <c r="T17" s="558">
        <v>29.0</v>
      </c>
      <c r="U17" s="562">
        <f t="shared" si="9"/>
        <v>76</v>
      </c>
      <c r="V17" s="560" t="str">
        <f t="shared" si="10"/>
        <v>8</v>
      </c>
      <c r="W17" s="564">
        <f t="shared" si="11"/>
        <v>8</v>
      </c>
      <c r="X17" s="558">
        <v>46.0</v>
      </c>
      <c r="Y17" s="558">
        <v>32.0</v>
      </c>
      <c r="Z17" s="562">
        <f t="shared" si="12"/>
        <v>78</v>
      </c>
      <c r="AA17" s="560" t="str">
        <f t="shared" si="13"/>
        <v>8</v>
      </c>
      <c r="AB17" s="564">
        <f t="shared" si="14"/>
        <v>16</v>
      </c>
      <c r="AC17" s="558">
        <v>44.0</v>
      </c>
      <c r="AD17" s="558">
        <v>32.0</v>
      </c>
      <c r="AE17" s="562">
        <f t="shared" si="15"/>
        <v>76</v>
      </c>
      <c r="AF17" s="335" t="str">
        <f t="shared" si="16"/>
        <v>8</v>
      </c>
      <c r="AG17" s="564">
        <f t="shared" si="17"/>
        <v>8</v>
      </c>
      <c r="AH17" s="558">
        <v>98.0</v>
      </c>
      <c r="AI17" s="558">
        <v>0.0</v>
      </c>
      <c r="AJ17" s="562">
        <f t="shared" si="18"/>
        <v>98</v>
      </c>
      <c r="AK17" s="569" t="str">
        <f t="shared" si="19"/>
        <v>10</v>
      </c>
      <c r="AL17" s="570" t="str">
        <f t="shared" si="20"/>
        <v>10</v>
      </c>
      <c r="AM17" s="558">
        <v>40.0</v>
      </c>
      <c r="AN17" s="558">
        <v>33.0</v>
      </c>
      <c r="AO17" s="562">
        <f t="shared" si="21"/>
        <v>73</v>
      </c>
      <c r="AP17" s="560" t="str">
        <f t="shared" si="22"/>
        <v>8</v>
      </c>
      <c r="AQ17" s="766">
        <f t="shared" si="23"/>
        <v>24</v>
      </c>
      <c r="AR17" s="775">
        <v>47.0</v>
      </c>
      <c r="AS17" s="776">
        <v>45.0</v>
      </c>
      <c r="AT17" s="670">
        <f t="shared" si="24"/>
        <v>92</v>
      </c>
      <c r="AU17" s="777" t="str">
        <f t="shared" si="25"/>
        <v>10</v>
      </c>
      <c r="AV17" s="778">
        <f t="shared" si="26"/>
        <v>10</v>
      </c>
      <c r="AW17" s="550">
        <f t="shared" si="27"/>
        <v>727</v>
      </c>
      <c r="AX17" s="571">
        <f t="shared" si="28"/>
        <v>80.78</v>
      </c>
      <c r="AY17" s="547">
        <f t="shared" si="29"/>
        <v>157</v>
      </c>
      <c r="AZ17" s="572">
        <f t="shared" si="30"/>
        <v>8.263157895</v>
      </c>
      <c r="BA17" s="547" t="str">
        <f t="shared" si="31"/>
        <v>PASS</v>
      </c>
      <c r="BB17" s="547" t="str">
        <f t="shared" si="32"/>
        <v>FCD</v>
      </c>
      <c r="BC17" s="573" t="str">
        <f t="shared" si="33"/>
        <v>FCD</v>
      </c>
    </row>
    <row r="18" ht="15.75" customHeight="1">
      <c r="A18" s="763">
        <v>14.0</v>
      </c>
      <c r="B18" s="772" t="s">
        <v>303</v>
      </c>
      <c r="C18" s="773" t="s">
        <v>304</v>
      </c>
      <c r="D18" s="558">
        <v>42.0</v>
      </c>
      <c r="E18" s="558">
        <v>38.0</v>
      </c>
      <c r="F18" s="559">
        <f t="shared" si="1"/>
        <v>80</v>
      </c>
      <c r="G18" s="560" t="str">
        <f t="shared" si="2"/>
        <v>9</v>
      </c>
      <c r="H18" s="561">
        <f t="shared" si="3"/>
        <v>27</v>
      </c>
      <c r="I18" s="558">
        <v>47.0</v>
      </c>
      <c r="J18" s="558">
        <v>29.0</v>
      </c>
      <c r="K18" s="562">
        <f t="shared" si="4"/>
        <v>76</v>
      </c>
      <c r="L18" s="563" t="str">
        <f t="shared" si="5"/>
        <v>8</v>
      </c>
      <c r="M18" s="564">
        <f t="shared" si="6"/>
        <v>32</v>
      </c>
      <c r="N18" s="558">
        <v>45.0</v>
      </c>
      <c r="O18" s="558">
        <v>24.0</v>
      </c>
      <c r="P18" s="562">
        <f t="shared" si="7"/>
        <v>69</v>
      </c>
      <c r="Q18" s="560" t="str">
        <f t="shared" si="8"/>
        <v>7</v>
      </c>
      <c r="R18" s="561">
        <f t="shared" si="34"/>
        <v>28</v>
      </c>
      <c r="S18" s="558">
        <v>47.0</v>
      </c>
      <c r="T18" s="558">
        <v>49.0</v>
      </c>
      <c r="U18" s="562">
        <f t="shared" si="9"/>
        <v>96</v>
      </c>
      <c r="V18" s="560" t="str">
        <f t="shared" si="10"/>
        <v>10</v>
      </c>
      <c r="W18" s="564">
        <f t="shared" si="11"/>
        <v>10</v>
      </c>
      <c r="X18" s="558">
        <v>50.0</v>
      </c>
      <c r="Y18" s="558">
        <v>34.0</v>
      </c>
      <c r="Z18" s="562">
        <f t="shared" si="12"/>
        <v>84</v>
      </c>
      <c r="AA18" s="560" t="str">
        <f t="shared" si="13"/>
        <v>9</v>
      </c>
      <c r="AB18" s="564">
        <f t="shared" si="14"/>
        <v>18</v>
      </c>
      <c r="AC18" s="558">
        <v>39.0</v>
      </c>
      <c r="AD18" s="558">
        <v>37.0</v>
      </c>
      <c r="AE18" s="562">
        <f t="shared" si="15"/>
        <v>76</v>
      </c>
      <c r="AF18" s="335" t="str">
        <f t="shared" si="16"/>
        <v>8</v>
      </c>
      <c r="AG18" s="564">
        <f t="shared" si="17"/>
        <v>8</v>
      </c>
      <c r="AH18" s="558">
        <v>98.0</v>
      </c>
      <c r="AI18" s="558">
        <v>0.0</v>
      </c>
      <c r="AJ18" s="562">
        <f t="shared" si="18"/>
        <v>98</v>
      </c>
      <c r="AK18" s="569" t="str">
        <f t="shared" si="19"/>
        <v>10</v>
      </c>
      <c r="AL18" s="570" t="str">
        <f t="shared" si="20"/>
        <v>10</v>
      </c>
      <c r="AM18" s="558">
        <v>41.0</v>
      </c>
      <c r="AN18" s="558">
        <v>24.0</v>
      </c>
      <c r="AO18" s="562">
        <f t="shared" si="21"/>
        <v>65</v>
      </c>
      <c r="AP18" s="560" t="str">
        <f t="shared" si="22"/>
        <v>7</v>
      </c>
      <c r="AQ18" s="766">
        <f t="shared" si="23"/>
        <v>21</v>
      </c>
      <c r="AR18" s="775">
        <v>47.0</v>
      </c>
      <c r="AS18" s="776">
        <v>48.0</v>
      </c>
      <c r="AT18" s="670">
        <f t="shared" si="24"/>
        <v>95</v>
      </c>
      <c r="AU18" s="777" t="str">
        <f t="shared" si="25"/>
        <v>10</v>
      </c>
      <c r="AV18" s="778">
        <f t="shared" si="26"/>
        <v>10</v>
      </c>
      <c r="AW18" s="550">
        <f t="shared" si="27"/>
        <v>739</v>
      </c>
      <c r="AX18" s="571">
        <f t="shared" si="28"/>
        <v>82.12</v>
      </c>
      <c r="AY18" s="547">
        <f t="shared" si="29"/>
        <v>154</v>
      </c>
      <c r="AZ18" s="572">
        <f t="shared" si="30"/>
        <v>8.105263158</v>
      </c>
      <c r="BA18" s="547" t="str">
        <f t="shared" si="31"/>
        <v>PASS</v>
      </c>
      <c r="BB18" s="547" t="str">
        <f t="shared" si="32"/>
        <v>FCD</v>
      </c>
      <c r="BC18" s="573" t="str">
        <f t="shared" si="33"/>
        <v>FCD</v>
      </c>
    </row>
    <row r="19" ht="15.75" customHeight="1">
      <c r="A19" s="763">
        <v>15.0</v>
      </c>
      <c r="B19" s="772" t="s">
        <v>101</v>
      </c>
      <c r="C19" s="773" t="s">
        <v>102</v>
      </c>
      <c r="D19" s="667">
        <v>42.0</v>
      </c>
      <c r="E19" s="558">
        <v>37.0</v>
      </c>
      <c r="F19" s="559">
        <f t="shared" si="1"/>
        <v>79</v>
      </c>
      <c r="G19" s="560" t="str">
        <f t="shared" si="2"/>
        <v>8</v>
      </c>
      <c r="H19" s="561">
        <f t="shared" si="3"/>
        <v>24</v>
      </c>
      <c r="I19" s="558">
        <v>49.0</v>
      </c>
      <c r="J19" s="558">
        <v>26.0</v>
      </c>
      <c r="K19" s="562">
        <f t="shared" si="4"/>
        <v>75</v>
      </c>
      <c r="L19" s="563" t="str">
        <f t="shared" si="5"/>
        <v>8</v>
      </c>
      <c r="M19" s="564">
        <f t="shared" si="6"/>
        <v>32</v>
      </c>
      <c r="N19" s="558">
        <v>45.0</v>
      </c>
      <c r="O19" s="558">
        <v>26.0</v>
      </c>
      <c r="P19" s="562">
        <f t="shared" si="7"/>
        <v>71</v>
      </c>
      <c r="Q19" s="560" t="str">
        <f t="shared" si="8"/>
        <v>8</v>
      </c>
      <c r="R19" s="561">
        <f t="shared" si="34"/>
        <v>32</v>
      </c>
      <c r="S19" s="558">
        <v>47.0</v>
      </c>
      <c r="T19" s="558">
        <v>40.0</v>
      </c>
      <c r="U19" s="562">
        <f t="shared" si="9"/>
        <v>87</v>
      </c>
      <c r="V19" s="560" t="str">
        <f t="shared" si="10"/>
        <v>9</v>
      </c>
      <c r="W19" s="564">
        <f t="shared" si="11"/>
        <v>9</v>
      </c>
      <c r="X19" s="558">
        <v>46.0</v>
      </c>
      <c r="Y19" s="558">
        <v>34.0</v>
      </c>
      <c r="Z19" s="562">
        <f t="shared" si="12"/>
        <v>80</v>
      </c>
      <c r="AA19" s="560" t="str">
        <f t="shared" si="13"/>
        <v>9</v>
      </c>
      <c r="AB19" s="564">
        <f t="shared" si="14"/>
        <v>18</v>
      </c>
      <c r="AC19" s="558">
        <v>41.0</v>
      </c>
      <c r="AD19" s="558">
        <v>18.0</v>
      </c>
      <c r="AE19" s="562">
        <f t="shared" si="15"/>
        <v>59</v>
      </c>
      <c r="AF19" s="335" t="str">
        <f t="shared" si="16"/>
        <v>6</v>
      </c>
      <c r="AG19" s="564">
        <f t="shared" si="17"/>
        <v>6</v>
      </c>
      <c r="AH19" s="558">
        <v>98.0</v>
      </c>
      <c r="AI19" s="558">
        <v>0.0</v>
      </c>
      <c r="AJ19" s="562">
        <f t="shared" si="18"/>
        <v>98</v>
      </c>
      <c r="AK19" s="569" t="str">
        <f t="shared" si="19"/>
        <v>10</v>
      </c>
      <c r="AL19" s="570" t="str">
        <f t="shared" si="20"/>
        <v>10</v>
      </c>
      <c r="AM19" s="558">
        <v>39.0</v>
      </c>
      <c r="AN19" s="558">
        <v>20.0</v>
      </c>
      <c r="AO19" s="562">
        <f t="shared" si="21"/>
        <v>59</v>
      </c>
      <c r="AP19" s="560" t="str">
        <f t="shared" si="22"/>
        <v>6</v>
      </c>
      <c r="AQ19" s="766">
        <f t="shared" si="23"/>
        <v>18</v>
      </c>
      <c r="AR19" s="775">
        <v>43.0</v>
      </c>
      <c r="AS19" s="776">
        <v>49.0</v>
      </c>
      <c r="AT19" s="670">
        <f t="shared" si="24"/>
        <v>92</v>
      </c>
      <c r="AU19" s="777" t="str">
        <f t="shared" si="25"/>
        <v>10</v>
      </c>
      <c r="AV19" s="778">
        <f t="shared" si="26"/>
        <v>10</v>
      </c>
      <c r="AW19" s="550">
        <f t="shared" si="27"/>
        <v>700</v>
      </c>
      <c r="AX19" s="571">
        <f t="shared" si="28"/>
        <v>77.78</v>
      </c>
      <c r="AY19" s="547">
        <f t="shared" si="29"/>
        <v>149</v>
      </c>
      <c r="AZ19" s="572">
        <f t="shared" si="30"/>
        <v>7.842105263</v>
      </c>
      <c r="BA19" s="547" t="str">
        <f t="shared" si="31"/>
        <v>PASS</v>
      </c>
      <c r="BB19" s="547" t="str">
        <f t="shared" si="32"/>
        <v>FCD</v>
      </c>
      <c r="BC19" s="573" t="str">
        <f t="shared" si="33"/>
        <v>FCD</v>
      </c>
    </row>
    <row r="20" ht="15.75" customHeight="1">
      <c r="A20" s="780">
        <v>16.0</v>
      </c>
      <c r="B20" s="331" t="s">
        <v>103</v>
      </c>
      <c r="C20" s="781" t="s">
        <v>104</v>
      </c>
      <c r="D20" s="782">
        <v>41.0</v>
      </c>
      <c r="E20" s="783">
        <v>34.0</v>
      </c>
      <c r="F20" s="784">
        <f t="shared" si="1"/>
        <v>75</v>
      </c>
      <c r="G20" s="335" t="str">
        <f t="shared" si="2"/>
        <v>8</v>
      </c>
      <c r="H20" s="561">
        <f t="shared" si="3"/>
        <v>24</v>
      </c>
      <c r="I20" s="783">
        <v>45.0</v>
      </c>
      <c r="J20" s="783">
        <v>35.0</v>
      </c>
      <c r="K20" s="785">
        <f t="shared" si="4"/>
        <v>80</v>
      </c>
      <c r="L20" s="335" t="str">
        <f t="shared" si="5"/>
        <v>9</v>
      </c>
      <c r="M20" s="786">
        <f t="shared" si="6"/>
        <v>36</v>
      </c>
      <c r="N20" s="783">
        <v>39.0</v>
      </c>
      <c r="O20" s="783">
        <v>26.0</v>
      </c>
      <c r="P20" s="785">
        <f t="shared" si="7"/>
        <v>65</v>
      </c>
      <c r="Q20" s="335" t="str">
        <f t="shared" si="8"/>
        <v>7</v>
      </c>
      <c r="R20" s="787">
        <f t="shared" si="34"/>
        <v>28</v>
      </c>
      <c r="S20" s="783">
        <v>48.0</v>
      </c>
      <c r="T20" s="783">
        <v>39.0</v>
      </c>
      <c r="U20" s="785">
        <f t="shared" si="9"/>
        <v>87</v>
      </c>
      <c r="V20" s="335" t="str">
        <f t="shared" si="10"/>
        <v>9</v>
      </c>
      <c r="W20" s="564">
        <f t="shared" si="11"/>
        <v>9</v>
      </c>
      <c r="X20" s="783">
        <v>45.0</v>
      </c>
      <c r="Y20" s="783">
        <v>23.0</v>
      </c>
      <c r="Z20" s="785">
        <f t="shared" si="12"/>
        <v>68</v>
      </c>
      <c r="AA20" s="335" t="str">
        <f t="shared" si="13"/>
        <v>7</v>
      </c>
      <c r="AB20" s="564">
        <f t="shared" si="14"/>
        <v>14</v>
      </c>
      <c r="AC20" s="783">
        <v>44.0</v>
      </c>
      <c r="AD20" s="783">
        <v>39.0</v>
      </c>
      <c r="AE20" s="785">
        <f t="shared" si="15"/>
        <v>83</v>
      </c>
      <c r="AF20" s="335" t="str">
        <f t="shared" si="16"/>
        <v>9</v>
      </c>
      <c r="AG20" s="564">
        <f t="shared" si="17"/>
        <v>9</v>
      </c>
      <c r="AH20" s="783">
        <v>98.0</v>
      </c>
      <c r="AI20" s="783">
        <v>0.0</v>
      </c>
      <c r="AJ20" s="785">
        <f t="shared" si="18"/>
        <v>98</v>
      </c>
      <c r="AK20" s="788" t="str">
        <f t="shared" si="19"/>
        <v>10</v>
      </c>
      <c r="AL20" s="570" t="str">
        <f t="shared" si="20"/>
        <v>10</v>
      </c>
      <c r="AM20" s="783">
        <v>46.0</v>
      </c>
      <c r="AN20" s="783">
        <v>26.0</v>
      </c>
      <c r="AO20" s="785">
        <f t="shared" si="21"/>
        <v>72</v>
      </c>
      <c r="AP20" s="335" t="str">
        <f t="shared" si="22"/>
        <v>8</v>
      </c>
      <c r="AQ20" s="766">
        <f t="shared" si="23"/>
        <v>24</v>
      </c>
      <c r="AR20" s="789">
        <v>43.0</v>
      </c>
      <c r="AS20" s="790">
        <v>49.0</v>
      </c>
      <c r="AT20" s="791">
        <f t="shared" si="24"/>
        <v>92</v>
      </c>
      <c r="AU20" s="792" t="str">
        <f t="shared" si="25"/>
        <v>10</v>
      </c>
      <c r="AV20" s="778">
        <f t="shared" si="26"/>
        <v>10</v>
      </c>
      <c r="AW20" s="550">
        <f t="shared" si="27"/>
        <v>720</v>
      </c>
      <c r="AX20" s="571">
        <f t="shared" si="28"/>
        <v>80</v>
      </c>
      <c r="AY20" s="547">
        <f t="shared" si="29"/>
        <v>154</v>
      </c>
      <c r="AZ20" s="572">
        <f t="shared" si="30"/>
        <v>8.105263158</v>
      </c>
      <c r="BA20" s="547" t="str">
        <f t="shared" si="31"/>
        <v>PASS</v>
      </c>
      <c r="BB20" s="793" t="str">
        <f t="shared" si="32"/>
        <v>FCD</v>
      </c>
      <c r="BC20" s="794" t="str">
        <f t="shared" si="33"/>
        <v>FCD</v>
      </c>
    </row>
    <row r="21" ht="15.75" customHeight="1">
      <c r="A21" s="763">
        <v>17.0</v>
      </c>
      <c r="B21" s="772" t="s">
        <v>305</v>
      </c>
      <c r="C21" s="773" t="s">
        <v>306</v>
      </c>
      <c r="D21" s="558">
        <v>47.0</v>
      </c>
      <c r="E21" s="558">
        <v>32.0</v>
      </c>
      <c r="F21" s="559">
        <f t="shared" si="1"/>
        <v>79</v>
      </c>
      <c r="G21" s="560" t="str">
        <f t="shared" si="2"/>
        <v>8</v>
      </c>
      <c r="H21" s="561">
        <f t="shared" si="3"/>
        <v>24</v>
      </c>
      <c r="I21" s="558">
        <v>38.0</v>
      </c>
      <c r="J21" s="558">
        <v>23.0</v>
      </c>
      <c r="K21" s="562">
        <f t="shared" si="4"/>
        <v>61</v>
      </c>
      <c r="L21" s="563" t="str">
        <f t="shared" si="5"/>
        <v>7</v>
      </c>
      <c r="M21" s="564">
        <f t="shared" si="6"/>
        <v>28</v>
      </c>
      <c r="N21" s="558">
        <v>43.0</v>
      </c>
      <c r="O21" s="558">
        <v>23.0</v>
      </c>
      <c r="P21" s="562">
        <f t="shared" si="7"/>
        <v>66</v>
      </c>
      <c r="Q21" s="560" t="str">
        <f t="shared" si="8"/>
        <v>7</v>
      </c>
      <c r="R21" s="561">
        <f t="shared" si="34"/>
        <v>28</v>
      </c>
      <c r="S21" s="558">
        <v>47.0</v>
      </c>
      <c r="T21" s="558">
        <v>38.0</v>
      </c>
      <c r="U21" s="562">
        <f t="shared" si="9"/>
        <v>85</v>
      </c>
      <c r="V21" s="560" t="str">
        <f t="shared" si="10"/>
        <v>9</v>
      </c>
      <c r="W21" s="564">
        <f t="shared" si="11"/>
        <v>9</v>
      </c>
      <c r="X21" s="558">
        <v>35.0</v>
      </c>
      <c r="Y21" s="558">
        <v>22.0</v>
      </c>
      <c r="Z21" s="562">
        <f t="shared" si="12"/>
        <v>57</v>
      </c>
      <c r="AA21" s="560" t="str">
        <f t="shared" si="13"/>
        <v>6</v>
      </c>
      <c r="AB21" s="564">
        <f t="shared" si="14"/>
        <v>12</v>
      </c>
      <c r="AC21" s="558">
        <v>36.0</v>
      </c>
      <c r="AD21" s="558">
        <v>32.0</v>
      </c>
      <c r="AE21" s="562">
        <f t="shared" si="15"/>
        <v>68</v>
      </c>
      <c r="AF21" s="335" t="str">
        <f t="shared" si="16"/>
        <v>7</v>
      </c>
      <c r="AG21" s="564">
        <f t="shared" si="17"/>
        <v>7</v>
      </c>
      <c r="AH21" s="558">
        <v>96.0</v>
      </c>
      <c r="AI21" s="558">
        <v>0.0</v>
      </c>
      <c r="AJ21" s="562">
        <f t="shared" si="18"/>
        <v>96</v>
      </c>
      <c r="AK21" s="569" t="str">
        <f t="shared" si="19"/>
        <v>10</v>
      </c>
      <c r="AL21" s="570" t="str">
        <f t="shared" si="20"/>
        <v>10</v>
      </c>
      <c r="AM21" s="558">
        <v>44.0</v>
      </c>
      <c r="AN21" s="558">
        <v>34.0</v>
      </c>
      <c r="AO21" s="562">
        <f t="shared" si="21"/>
        <v>78</v>
      </c>
      <c r="AP21" s="560" t="str">
        <f t="shared" si="22"/>
        <v>8</v>
      </c>
      <c r="AQ21" s="766">
        <f t="shared" si="23"/>
        <v>24</v>
      </c>
      <c r="AR21" s="775">
        <v>42.0</v>
      </c>
      <c r="AS21" s="776">
        <v>41.0</v>
      </c>
      <c r="AT21" s="670">
        <f t="shared" si="24"/>
        <v>83</v>
      </c>
      <c r="AU21" s="777" t="str">
        <f t="shared" si="25"/>
        <v>9</v>
      </c>
      <c r="AV21" s="778">
        <f t="shared" si="26"/>
        <v>9</v>
      </c>
      <c r="AW21" s="550">
        <f t="shared" si="27"/>
        <v>673</v>
      </c>
      <c r="AX21" s="571">
        <f t="shared" si="28"/>
        <v>74.78</v>
      </c>
      <c r="AY21" s="547">
        <f t="shared" si="29"/>
        <v>141</v>
      </c>
      <c r="AZ21" s="572">
        <f t="shared" si="30"/>
        <v>7.421052632</v>
      </c>
      <c r="BA21" s="547" t="str">
        <f t="shared" si="31"/>
        <v>PASS</v>
      </c>
      <c r="BB21" s="547" t="str">
        <f t="shared" si="32"/>
        <v>FCD</v>
      </c>
      <c r="BC21" s="573" t="str">
        <f t="shared" si="33"/>
        <v>FCD</v>
      </c>
    </row>
    <row r="22" ht="15.75" customHeight="1">
      <c r="A22" s="763">
        <v>18.0</v>
      </c>
      <c r="B22" s="772" t="s">
        <v>105</v>
      </c>
      <c r="C22" s="773" t="s">
        <v>106</v>
      </c>
      <c r="D22" s="558">
        <v>44.0</v>
      </c>
      <c r="E22" s="558">
        <v>29.0</v>
      </c>
      <c r="F22" s="559">
        <f t="shared" si="1"/>
        <v>73</v>
      </c>
      <c r="G22" s="560">
        <v>0.0</v>
      </c>
      <c r="H22" s="561">
        <f t="shared" si="3"/>
        <v>0</v>
      </c>
      <c r="I22" s="558">
        <v>47.0</v>
      </c>
      <c r="J22" s="558">
        <v>25.0</v>
      </c>
      <c r="K22" s="562">
        <f t="shared" si="4"/>
        <v>72</v>
      </c>
      <c r="L22" s="563" t="str">
        <f t="shared" si="5"/>
        <v>8</v>
      </c>
      <c r="M22" s="564">
        <f t="shared" si="6"/>
        <v>32</v>
      </c>
      <c r="N22" s="558">
        <v>42.0</v>
      </c>
      <c r="O22" s="558">
        <v>27.0</v>
      </c>
      <c r="P22" s="562">
        <f t="shared" si="7"/>
        <v>69</v>
      </c>
      <c r="Q22" s="560" t="str">
        <f t="shared" si="8"/>
        <v>7</v>
      </c>
      <c r="R22" s="561">
        <f t="shared" si="34"/>
        <v>28</v>
      </c>
      <c r="S22" s="558">
        <v>48.0</v>
      </c>
      <c r="T22" s="558">
        <v>35.0</v>
      </c>
      <c r="U22" s="562">
        <f t="shared" si="9"/>
        <v>83</v>
      </c>
      <c r="V22" s="560" t="str">
        <f t="shared" si="10"/>
        <v>9</v>
      </c>
      <c r="W22" s="564">
        <f t="shared" si="11"/>
        <v>9</v>
      </c>
      <c r="X22" s="558">
        <v>40.0</v>
      </c>
      <c r="Y22" s="558">
        <v>33.0</v>
      </c>
      <c r="Z22" s="562">
        <f t="shared" si="12"/>
        <v>73</v>
      </c>
      <c r="AA22" s="560" t="str">
        <f t="shared" si="13"/>
        <v>8</v>
      </c>
      <c r="AB22" s="564">
        <f t="shared" si="14"/>
        <v>16</v>
      </c>
      <c r="AC22" s="558">
        <v>36.0</v>
      </c>
      <c r="AD22" s="558">
        <v>34.0</v>
      </c>
      <c r="AE22" s="562">
        <f t="shared" si="15"/>
        <v>70</v>
      </c>
      <c r="AF22" s="335" t="str">
        <f t="shared" si="16"/>
        <v>8</v>
      </c>
      <c r="AG22" s="564">
        <f t="shared" si="17"/>
        <v>8</v>
      </c>
      <c r="AH22" s="558">
        <v>96.0</v>
      </c>
      <c r="AI22" s="558">
        <v>0.0</v>
      </c>
      <c r="AJ22" s="562">
        <f t="shared" si="18"/>
        <v>96</v>
      </c>
      <c r="AK22" s="569" t="str">
        <f t="shared" si="19"/>
        <v>10</v>
      </c>
      <c r="AL22" s="570" t="str">
        <f t="shared" si="20"/>
        <v>10</v>
      </c>
      <c r="AM22" s="558">
        <v>45.0</v>
      </c>
      <c r="AN22" s="558">
        <v>38.0</v>
      </c>
      <c r="AO22" s="562">
        <f t="shared" si="21"/>
        <v>83</v>
      </c>
      <c r="AP22" s="560" t="str">
        <f t="shared" si="22"/>
        <v>9</v>
      </c>
      <c r="AQ22" s="766">
        <f t="shared" si="23"/>
        <v>27</v>
      </c>
      <c r="AR22" s="775">
        <v>49.0</v>
      </c>
      <c r="AS22" s="776">
        <v>48.0</v>
      </c>
      <c r="AT22" s="670">
        <f t="shared" si="24"/>
        <v>97</v>
      </c>
      <c r="AU22" s="777" t="str">
        <f t="shared" si="25"/>
        <v>10</v>
      </c>
      <c r="AV22" s="778">
        <f t="shared" si="26"/>
        <v>10</v>
      </c>
      <c r="AW22" s="550">
        <f t="shared" si="27"/>
        <v>716</v>
      </c>
      <c r="AX22" s="571">
        <f t="shared" si="28"/>
        <v>79.56</v>
      </c>
      <c r="AY22" s="547">
        <f t="shared" si="29"/>
        <v>130</v>
      </c>
      <c r="AZ22" s="572">
        <f t="shared" si="30"/>
        <v>6.842105263</v>
      </c>
      <c r="BA22" s="547" t="str">
        <f t="shared" si="31"/>
        <v>PASS</v>
      </c>
      <c r="BB22" s="547" t="str">
        <f t="shared" si="32"/>
        <v>FCD</v>
      </c>
      <c r="BC22" s="573" t="str">
        <f t="shared" si="33"/>
        <v>FCD</v>
      </c>
    </row>
    <row r="23" ht="15.75" customHeight="1">
      <c r="A23" s="326">
        <v>19.0</v>
      </c>
      <c r="B23" s="772" t="s">
        <v>107</v>
      </c>
      <c r="C23" s="773" t="s">
        <v>108</v>
      </c>
      <c r="D23" s="654">
        <v>50.0</v>
      </c>
      <c r="E23" s="654">
        <v>47.0</v>
      </c>
      <c r="F23" s="655">
        <f t="shared" si="1"/>
        <v>97</v>
      </c>
      <c r="G23" s="656" t="str">
        <f t="shared" ref="G23:G42" si="35">if(F23&gt;=90,"10",if(F23&gt;=80,"9",if(F23&gt;=70,"8",if(F23&gt;=60,"7",if(F23&gt;=45,"6",if(F23&gt;=40,"4",if(F23&lt;40,"0")))))))</f>
        <v>10</v>
      </c>
      <c r="H23" s="657">
        <f t="shared" si="3"/>
        <v>30</v>
      </c>
      <c r="I23" s="654">
        <v>50.0</v>
      </c>
      <c r="J23" s="654">
        <v>36.0</v>
      </c>
      <c r="K23" s="658">
        <f t="shared" si="4"/>
        <v>86</v>
      </c>
      <c r="L23" s="659" t="str">
        <f t="shared" si="5"/>
        <v>9</v>
      </c>
      <c r="M23" s="660">
        <f t="shared" si="6"/>
        <v>36</v>
      </c>
      <c r="N23" s="654">
        <v>50.0</v>
      </c>
      <c r="O23" s="654">
        <v>34.0</v>
      </c>
      <c r="P23" s="658">
        <f t="shared" si="7"/>
        <v>84</v>
      </c>
      <c r="Q23" s="656" t="str">
        <f t="shared" si="8"/>
        <v>9</v>
      </c>
      <c r="R23" s="657">
        <f t="shared" si="34"/>
        <v>36</v>
      </c>
      <c r="S23" s="654">
        <v>50.0</v>
      </c>
      <c r="T23" s="654">
        <v>49.0</v>
      </c>
      <c r="U23" s="658">
        <f t="shared" si="9"/>
        <v>99</v>
      </c>
      <c r="V23" s="656" t="str">
        <f t="shared" si="10"/>
        <v>10</v>
      </c>
      <c r="W23" s="660">
        <f t="shared" si="11"/>
        <v>10</v>
      </c>
      <c r="X23" s="654">
        <v>50.0</v>
      </c>
      <c r="Y23" s="654">
        <v>38.0</v>
      </c>
      <c r="Z23" s="658">
        <f t="shared" si="12"/>
        <v>88</v>
      </c>
      <c r="AA23" s="656" t="str">
        <f t="shared" si="13"/>
        <v>9</v>
      </c>
      <c r="AB23" s="660">
        <f t="shared" si="14"/>
        <v>18</v>
      </c>
      <c r="AC23" s="654">
        <v>50.0</v>
      </c>
      <c r="AD23" s="654">
        <v>41.0</v>
      </c>
      <c r="AE23" s="658">
        <f t="shared" si="15"/>
        <v>91</v>
      </c>
      <c r="AF23" s="332" t="str">
        <f t="shared" si="16"/>
        <v>10</v>
      </c>
      <c r="AG23" s="660">
        <f t="shared" si="17"/>
        <v>10</v>
      </c>
      <c r="AH23" s="654">
        <v>96.0</v>
      </c>
      <c r="AI23" s="654">
        <v>0.0</v>
      </c>
      <c r="AJ23" s="658">
        <f t="shared" si="18"/>
        <v>96</v>
      </c>
      <c r="AK23" s="665" t="str">
        <f t="shared" si="19"/>
        <v>10</v>
      </c>
      <c r="AL23" s="666" t="str">
        <f t="shared" si="20"/>
        <v>10</v>
      </c>
      <c r="AM23" s="654">
        <v>50.0</v>
      </c>
      <c r="AN23" s="654">
        <v>35.0</v>
      </c>
      <c r="AO23" s="658">
        <f t="shared" si="21"/>
        <v>85</v>
      </c>
      <c r="AP23" s="656" t="str">
        <f t="shared" si="22"/>
        <v>9</v>
      </c>
      <c r="AQ23" s="795">
        <f t="shared" si="23"/>
        <v>27</v>
      </c>
      <c r="AR23" s="796">
        <v>50.0</v>
      </c>
      <c r="AS23" s="797">
        <v>49.0</v>
      </c>
      <c r="AT23" s="798">
        <f t="shared" si="24"/>
        <v>99</v>
      </c>
      <c r="AU23" s="799" t="str">
        <f t="shared" si="25"/>
        <v>10</v>
      </c>
      <c r="AV23" s="778">
        <f t="shared" si="26"/>
        <v>10</v>
      </c>
      <c r="AW23" s="550">
        <f t="shared" si="27"/>
        <v>825</v>
      </c>
      <c r="AX23" s="571">
        <f t="shared" si="28"/>
        <v>91.67</v>
      </c>
      <c r="AY23" s="547">
        <f t="shared" si="29"/>
        <v>177</v>
      </c>
      <c r="AZ23" s="572">
        <f t="shared" si="30"/>
        <v>9.315789474</v>
      </c>
      <c r="BA23" s="547" t="str">
        <f t="shared" si="31"/>
        <v>PASS</v>
      </c>
      <c r="BB23" s="547" t="str">
        <f t="shared" si="32"/>
        <v>FCD</v>
      </c>
      <c r="BC23" s="547" t="str">
        <f t="shared" si="33"/>
        <v>FCD</v>
      </c>
    </row>
    <row r="24" ht="15.75" customHeight="1">
      <c r="A24" s="763">
        <v>20.0</v>
      </c>
      <c r="B24" s="772" t="s">
        <v>109</v>
      </c>
      <c r="C24" s="773" t="s">
        <v>110</v>
      </c>
      <c r="D24" s="558">
        <v>46.0</v>
      </c>
      <c r="E24" s="558">
        <v>35.0</v>
      </c>
      <c r="F24" s="559">
        <f t="shared" si="1"/>
        <v>81</v>
      </c>
      <c r="G24" s="560" t="str">
        <f t="shared" si="35"/>
        <v>9</v>
      </c>
      <c r="H24" s="561">
        <f t="shared" si="3"/>
        <v>27</v>
      </c>
      <c r="I24" s="558">
        <v>48.0</v>
      </c>
      <c r="J24" s="558">
        <v>38.0</v>
      </c>
      <c r="K24" s="562">
        <f t="shared" si="4"/>
        <v>86</v>
      </c>
      <c r="L24" s="563" t="str">
        <f t="shared" si="5"/>
        <v>9</v>
      </c>
      <c r="M24" s="564">
        <f t="shared" si="6"/>
        <v>36</v>
      </c>
      <c r="N24" s="558">
        <v>45.0</v>
      </c>
      <c r="O24" s="558">
        <v>23.0</v>
      </c>
      <c r="P24" s="562">
        <f t="shared" si="7"/>
        <v>68</v>
      </c>
      <c r="Q24" s="560" t="str">
        <f t="shared" si="8"/>
        <v>7</v>
      </c>
      <c r="R24" s="561">
        <f t="shared" si="34"/>
        <v>28</v>
      </c>
      <c r="S24" s="558">
        <v>47.0</v>
      </c>
      <c r="T24" s="558">
        <v>37.0</v>
      </c>
      <c r="U24" s="562">
        <f t="shared" si="9"/>
        <v>84</v>
      </c>
      <c r="V24" s="560" t="str">
        <f t="shared" si="10"/>
        <v>9</v>
      </c>
      <c r="W24" s="564">
        <f t="shared" si="11"/>
        <v>9</v>
      </c>
      <c r="X24" s="558">
        <v>48.0</v>
      </c>
      <c r="Y24" s="558">
        <v>41.0</v>
      </c>
      <c r="Z24" s="562">
        <f t="shared" si="12"/>
        <v>89</v>
      </c>
      <c r="AA24" s="560" t="str">
        <f t="shared" si="13"/>
        <v>9</v>
      </c>
      <c r="AB24" s="564">
        <f t="shared" si="14"/>
        <v>18</v>
      </c>
      <c r="AC24" s="558">
        <v>36.0</v>
      </c>
      <c r="AD24" s="558">
        <v>32.0</v>
      </c>
      <c r="AE24" s="562">
        <f t="shared" si="15"/>
        <v>68</v>
      </c>
      <c r="AF24" s="335" t="str">
        <f t="shared" si="16"/>
        <v>7</v>
      </c>
      <c r="AG24" s="564">
        <f t="shared" si="17"/>
        <v>7</v>
      </c>
      <c r="AH24" s="558">
        <v>96.0</v>
      </c>
      <c r="AI24" s="558">
        <v>0.0</v>
      </c>
      <c r="AJ24" s="562">
        <f t="shared" si="18"/>
        <v>96</v>
      </c>
      <c r="AK24" s="569" t="str">
        <f t="shared" si="19"/>
        <v>10</v>
      </c>
      <c r="AL24" s="570" t="str">
        <f t="shared" si="20"/>
        <v>10</v>
      </c>
      <c r="AM24" s="558">
        <v>43.0</v>
      </c>
      <c r="AN24" s="558">
        <v>34.0</v>
      </c>
      <c r="AO24" s="562">
        <f t="shared" si="21"/>
        <v>77</v>
      </c>
      <c r="AP24" s="560" t="str">
        <f t="shared" si="22"/>
        <v>8</v>
      </c>
      <c r="AQ24" s="766">
        <f t="shared" si="23"/>
        <v>24</v>
      </c>
      <c r="AR24" s="775">
        <v>43.0</v>
      </c>
      <c r="AS24" s="776">
        <v>40.0</v>
      </c>
      <c r="AT24" s="670">
        <f t="shared" si="24"/>
        <v>83</v>
      </c>
      <c r="AU24" s="777" t="str">
        <f t="shared" si="25"/>
        <v>9</v>
      </c>
      <c r="AV24" s="778">
        <f t="shared" si="26"/>
        <v>9</v>
      </c>
      <c r="AW24" s="550">
        <f t="shared" si="27"/>
        <v>732</v>
      </c>
      <c r="AX24" s="571">
        <f t="shared" si="28"/>
        <v>81.34</v>
      </c>
      <c r="AY24" s="547">
        <f t="shared" si="29"/>
        <v>158</v>
      </c>
      <c r="AZ24" s="572">
        <f t="shared" si="30"/>
        <v>8.315789474</v>
      </c>
      <c r="BA24" s="547" t="str">
        <f t="shared" si="31"/>
        <v>PASS</v>
      </c>
      <c r="BB24" s="547" t="str">
        <f t="shared" si="32"/>
        <v>FCD</v>
      </c>
      <c r="BC24" s="573" t="str">
        <f t="shared" si="33"/>
        <v>FCD</v>
      </c>
    </row>
    <row r="25" ht="15.75" customHeight="1">
      <c r="A25" s="763">
        <v>21.0</v>
      </c>
      <c r="B25" s="331" t="s">
        <v>111</v>
      </c>
      <c r="C25" s="800" t="s">
        <v>112</v>
      </c>
      <c r="D25" s="558">
        <v>47.0</v>
      </c>
      <c r="E25" s="558">
        <v>40.0</v>
      </c>
      <c r="F25" s="559">
        <f t="shared" si="1"/>
        <v>87</v>
      </c>
      <c r="G25" s="560" t="str">
        <f t="shared" si="35"/>
        <v>9</v>
      </c>
      <c r="H25" s="561">
        <f t="shared" si="3"/>
        <v>27</v>
      </c>
      <c r="I25" s="558">
        <v>48.0</v>
      </c>
      <c r="J25" s="558">
        <v>27.0</v>
      </c>
      <c r="K25" s="562">
        <f t="shared" si="4"/>
        <v>75</v>
      </c>
      <c r="L25" s="563" t="str">
        <f t="shared" si="5"/>
        <v>8</v>
      </c>
      <c r="M25" s="564">
        <f t="shared" si="6"/>
        <v>32</v>
      </c>
      <c r="N25" s="558">
        <v>47.0</v>
      </c>
      <c r="O25" s="558">
        <v>31.0</v>
      </c>
      <c r="P25" s="562">
        <f t="shared" si="7"/>
        <v>78</v>
      </c>
      <c r="Q25" s="560" t="str">
        <f t="shared" si="8"/>
        <v>8</v>
      </c>
      <c r="R25" s="561">
        <f t="shared" si="34"/>
        <v>32</v>
      </c>
      <c r="S25" s="558">
        <v>48.0</v>
      </c>
      <c r="T25" s="558">
        <v>49.0</v>
      </c>
      <c r="U25" s="562">
        <f t="shared" si="9"/>
        <v>97</v>
      </c>
      <c r="V25" s="560" t="str">
        <f t="shared" si="10"/>
        <v>10</v>
      </c>
      <c r="W25" s="564">
        <f t="shared" si="11"/>
        <v>10</v>
      </c>
      <c r="X25" s="558">
        <v>48.0</v>
      </c>
      <c r="Y25" s="558">
        <v>31.0</v>
      </c>
      <c r="Z25" s="562">
        <f t="shared" si="12"/>
        <v>79</v>
      </c>
      <c r="AA25" s="560" t="str">
        <f t="shared" si="13"/>
        <v>8</v>
      </c>
      <c r="AB25" s="564">
        <f t="shared" si="14"/>
        <v>16</v>
      </c>
      <c r="AC25" s="558">
        <v>45.0</v>
      </c>
      <c r="AD25" s="558">
        <v>36.0</v>
      </c>
      <c r="AE25" s="562">
        <f t="shared" si="15"/>
        <v>81</v>
      </c>
      <c r="AF25" s="335" t="str">
        <f t="shared" si="16"/>
        <v>9</v>
      </c>
      <c r="AG25" s="564">
        <f t="shared" si="17"/>
        <v>9</v>
      </c>
      <c r="AH25" s="558">
        <v>98.0</v>
      </c>
      <c r="AI25" s="558">
        <v>0.0</v>
      </c>
      <c r="AJ25" s="562">
        <f t="shared" si="18"/>
        <v>98</v>
      </c>
      <c r="AK25" s="569" t="str">
        <f t="shared" si="19"/>
        <v>10</v>
      </c>
      <c r="AL25" s="570" t="str">
        <f t="shared" si="20"/>
        <v>10</v>
      </c>
      <c r="AM25" s="558">
        <v>50.0</v>
      </c>
      <c r="AN25" s="558">
        <v>37.0</v>
      </c>
      <c r="AO25" s="562">
        <f t="shared" si="21"/>
        <v>87</v>
      </c>
      <c r="AP25" s="560" t="str">
        <f t="shared" si="22"/>
        <v>9</v>
      </c>
      <c r="AQ25" s="766">
        <f t="shared" si="23"/>
        <v>27</v>
      </c>
      <c r="AR25" s="775">
        <v>48.0</v>
      </c>
      <c r="AS25" s="776">
        <v>49.0</v>
      </c>
      <c r="AT25" s="670">
        <f t="shared" si="24"/>
        <v>97</v>
      </c>
      <c r="AU25" s="777" t="str">
        <f t="shared" si="25"/>
        <v>10</v>
      </c>
      <c r="AV25" s="778">
        <f t="shared" si="26"/>
        <v>10</v>
      </c>
      <c r="AW25" s="550">
        <f t="shared" si="27"/>
        <v>779</v>
      </c>
      <c r="AX25" s="571">
        <f t="shared" si="28"/>
        <v>86.56</v>
      </c>
      <c r="AY25" s="547">
        <f t="shared" si="29"/>
        <v>163</v>
      </c>
      <c r="AZ25" s="572">
        <f t="shared" si="30"/>
        <v>8.578947368</v>
      </c>
      <c r="BA25" s="547" t="str">
        <f t="shared" si="31"/>
        <v>PASS</v>
      </c>
      <c r="BB25" s="547" t="str">
        <f t="shared" si="32"/>
        <v>FCD</v>
      </c>
      <c r="BC25" s="573" t="str">
        <f t="shared" si="33"/>
        <v>FCD</v>
      </c>
    </row>
    <row r="26" ht="15.75" customHeight="1">
      <c r="A26" s="763">
        <v>22.0</v>
      </c>
      <c r="B26" s="772" t="s">
        <v>307</v>
      </c>
      <c r="C26" s="773" t="s">
        <v>308</v>
      </c>
      <c r="D26" s="558">
        <v>47.0</v>
      </c>
      <c r="E26" s="558">
        <v>36.0</v>
      </c>
      <c r="F26" s="559">
        <f t="shared" si="1"/>
        <v>83</v>
      </c>
      <c r="G26" s="560" t="str">
        <f t="shared" si="35"/>
        <v>9</v>
      </c>
      <c r="H26" s="561">
        <f t="shared" si="3"/>
        <v>27</v>
      </c>
      <c r="I26" s="558">
        <v>49.0</v>
      </c>
      <c r="J26" s="558">
        <v>30.0</v>
      </c>
      <c r="K26" s="562">
        <f t="shared" si="4"/>
        <v>79</v>
      </c>
      <c r="L26" s="563" t="str">
        <f t="shared" si="5"/>
        <v>8</v>
      </c>
      <c r="M26" s="564">
        <f t="shared" si="6"/>
        <v>32</v>
      </c>
      <c r="N26" s="558">
        <v>40.0</v>
      </c>
      <c r="O26" s="558">
        <v>22.0</v>
      </c>
      <c r="P26" s="562">
        <f t="shared" si="7"/>
        <v>62</v>
      </c>
      <c r="Q26" s="560" t="str">
        <f t="shared" si="8"/>
        <v>7</v>
      </c>
      <c r="R26" s="561">
        <f t="shared" si="34"/>
        <v>28</v>
      </c>
      <c r="S26" s="558">
        <v>49.0</v>
      </c>
      <c r="T26" s="558">
        <v>49.0</v>
      </c>
      <c r="U26" s="562">
        <f t="shared" si="9"/>
        <v>98</v>
      </c>
      <c r="V26" s="560" t="str">
        <f t="shared" si="10"/>
        <v>10</v>
      </c>
      <c r="W26" s="564">
        <f t="shared" si="11"/>
        <v>10</v>
      </c>
      <c r="X26" s="558">
        <v>45.0</v>
      </c>
      <c r="Y26" s="558">
        <v>38.0</v>
      </c>
      <c r="Z26" s="562">
        <f t="shared" si="12"/>
        <v>83</v>
      </c>
      <c r="AA26" s="560" t="str">
        <f t="shared" si="13"/>
        <v>9</v>
      </c>
      <c r="AB26" s="564">
        <f t="shared" si="14"/>
        <v>18</v>
      </c>
      <c r="AC26" s="558">
        <v>33.0</v>
      </c>
      <c r="AD26" s="558">
        <v>37.0</v>
      </c>
      <c r="AE26" s="562">
        <f t="shared" si="15"/>
        <v>70</v>
      </c>
      <c r="AF26" s="335" t="str">
        <f t="shared" si="16"/>
        <v>8</v>
      </c>
      <c r="AG26" s="564">
        <f t="shared" si="17"/>
        <v>8</v>
      </c>
      <c r="AH26" s="558">
        <v>98.0</v>
      </c>
      <c r="AI26" s="558">
        <v>0.0</v>
      </c>
      <c r="AJ26" s="562">
        <f t="shared" si="18"/>
        <v>98</v>
      </c>
      <c r="AK26" s="569" t="str">
        <f t="shared" si="19"/>
        <v>10</v>
      </c>
      <c r="AL26" s="570" t="str">
        <f t="shared" si="20"/>
        <v>10</v>
      </c>
      <c r="AM26" s="558">
        <v>46.0</v>
      </c>
      <c r="AN26" s="558">
        <v>22.0</v>
      </c>
      <c r="AO26" s="562">
        <f t="shared" si="21"/>
        <v>68</v>
      </c>
      <c r="AP26" s="560" t="str">
        <f t="shared" si="22"/>
        <v>7</v>
      </c>
      <c r="AQ26" s="766">
        <f t="shared" si="23"/>
        <v>21</v>
      </c>
      <c r="AR26" s="775">
        <v>43.0</v>
      </c>
      <c r="AS26" s="776">
        <v>47.0</v>
      </c>
      <c r="AT26" s="670">
        <f t="shared" si="24"/>
        <v>90</v>
      </c>
      <c r="AU26" s="777" t="str">
        <f t="shared" si="25"/>
        <v>10</v>
      </c>
      <c r="AV26" s="778">
        <f t="shared" si="26"/>
        <v>10</v>
      </c>
      <c r="AW26" s="550">
        <f t="shared" si="27"/>
        <v>731</v>
      </c>
      <c r="AX26" s="571">
        <f t="shared" si="28"/>
        <v>81.23</v>
      </c>
      <c r="AY26" s="547">
        <f t="shared" si="29"/>
        <v>154</v>
      </c>
      <c r="AZ26" s="572">
        <f t="shared" si="30"/>
        <v>8.105263158</v>
      </c>
      <c r="BA26" s="547" t="str">
        <f t="shared" si="31"/>
        <v>PASS</v>
      </c>
      <c r="BB26" s="547" t="str">
        <f t="shared" si="32"/>
        <v>FCD</v>
      </c>
      <c r="BC26" s="573" t="str">
        <f t="shared" si="33"/>
        <v>FCD</v>
      </c>
    </row>
    <row r="27" ht="15.75" customHeight="1">
      <c r="A27" s="763">
        <v>23.0</v>
      </c>
      <c r="B27" s="772" t="s">
        <v>113</v>
      </c>
      <c r="C27" s="773" t="s">
        <v>114</v>
      </c>
      <c r="D27" s="558">
        <v>45.0</v>
      </c>
      <c r="E27" s="558">
        <v>31.0</v>
      </c>
      <c r="F27" s="559">
        <f t="shared" si="1"/>
        <v>76</v>
      </c>
      <c r="G27" s="560" t="str">
        <f t="shared" si="35"/>
        <v>8</v>
      </c>
      <c r="H27" s="561">
        <f t="shared" si="3"/>
        <v>24</v>
      </c>
      <c r="I27" s="558">
        <v>49.0</v>
      </c>
      <c r="J27" s="558">
        <v>30.0</v>
      </c>
      <c r="K27" s="562">
        <f t="shared" si="4"/>
        <v>79</v>
      </c>
      <c r="L27" s="563" t="str">
        <f t="shared" si="5"/>
        <v>8</v>
      </c>
      <c r="M27" s="564">
        <f t="shared" si="6"/>
        <v>32</v>
      </c>
      <c r="N27" s="558">
        <v>46.0</v>
      </c>
      <c r="O27" s="558">
        <v>27.0</v>
      </c>
      <c r="P27" s="562">
        <f t="shared" si="7"/>
        <v>73</v>
      </c>
      <c r="Q27" s="560" t="str">
        <f t="shared" si="8"/>
        <v>8</v>
      </c>
      <c r="R27" s="561">
        <f t="shared" si="34"/>
        <v>32</v>
      </c>
      <c r="S27" s="558">
        <v>48.0</v>
      </c>
      <c r="T27" s="558">
        <v>48.0</v>
      </c>
      <c r="U27" s="562">
        <f t="shared" si="9"/>
        <v>96</v>
      </c>
      <c r="V27" s="560" t="str">
        <f t="shared" si="10"/>
        <v>10</v>
      </c>
      <c r="W27" s="564">
        <f t="shared" si="11"/>
        <v>10</v>
      </c>
      <c r="X27" s="558">
        <v>46.0</v>
      </c>
      <c r="Y27" s="558">
        <v>36.0</v>
      </c>
      <c r="Z27" s="562">
        <f t="shared" si="12"/>
        <v>82</v>
      </c>
      <c r="AA27" s="560" t="str">
        <f t="shared" si="13"/>
        <v>9</v>
      </c>
      <c r="AB27" s="564">
        <f t="shared" si="14"/>
        <v>18</v>
      </c>
      <c r="AC27" s="558">
        <v>42.0</v>
      </c>
      <c r="AD27" s="558">
        <v>33.0</v>
      </c>
      <c r="AE27" s="562">
        <f t="shared" si="15"/>
        <v>75</v>
      </c>
      <c r="AF27" s="335" t="str">
        <f t="shared" si="16"/>
        <v>8</v>
      </c>
      <c r="AG27" s="564">
        <f t="shared" si="17"/>
        <v>8</v>
      </c>
      <c r="AH27" s="558">
        <v>98.0</v>
      </c>
      <c r="AI27" s="558">
        <v>0.0</v>
      </c>
      <c r="AJ27" s="562">
        <f t="shared" si="18"/>
        <v>98</v>
      </c>
      <c r="AK27" s="569" t="str">
        <f t="shared" si="19"/>
        <v>10</v>
      </c>
      <c r="AL27" s="570" t="str">
        <f t="shared" si="20"/>
        <v>10</v>
      </c>
      <c r="AM27" s="558">
        <v>50.0</v>
      </c>
      <c r="AN27" s="558">
        <v>36.0</v>
      </c>
      <c r="AO27" s="562">
        <f t="shared" si="21"/>
        <v>86</v>
      </c>
      <c r="AP27" s="560" t="str">
        <f t="shared" si="22"/>
        <v>9</v>
      </c>
      <c r="AQ27" s="766">
        <f t="shared" si="23"/>
        <v>27</v>
      </c>
      <c r="AR27" s="775">
        <v>47.0</v>
      </c>
      <c r="AS27" s="776">
        <v>48.0</v>
      </c>
      <c r="AT27" s="670">
        <f t="shared" si="24"/>
        <v>95</v>
      </c>
      <c r="AU27" s="777" t="str">
        <f t="shared" si="25"/>
        <v>10</v>
      </c>
      <c r="AV27" s="778">
        <f t="shared" si="26"/>
        <v>10</v>
      </c>
      <c r="AW27" s="550">
        <f t="shared" si="27"/>
        <v>760</v>
      </c>
      <c r="AX27" s="571">
        <f t="shared" si="28"/>
        <v>84.45</v>
      </c>
      <c r="AY27" s="547">
        <f t="shared" si="29"/>
        <v>161</v>
      </c>
      <c r="AZ27" s="572">
        <f t="shared" si="30"/>
        <v>8.473684211</v>
      </c>
      <c r="BA27" s="547" t="str">
        <f t="shared" si="31"/>
        <v>PASS</v>
      </c>
      <c r="BB27" s="547" t="str">
        <f t="shared" si="32"/>
        <v>FCD</v>
      </c>
      <c r="BC27" s="573" t="str">
        <f t="shared" si="33"/>
        <v>FCD</v>
      </c>
    </row>
    <row r="28" ht="15.75" customHeight="1">
      <c r="A28" s="763">
        <v>24.0</v>
      </c>
      <c r="B28" s="772" t="s">
        <v>309</v>
      </c>
      <c r="C28" s="773" t="s">
        <v>310</v>
      </c>
      <c r="D28" s="558">
        <v>44.0</v>
      </c>
      <c r="E28" s="558">
        <v>32.0</v>
      </c>
      <c r="F28" s="559">
        <f t="shared" si="1"/>
        <v>76</v>
      </c>
      <c r="G28" s="560" t="str">
        <f t="shared" si="35"/>
        <v>8</v>
      </c>
      <c r="H28" s="561">
        <f t="shared" si="3"/>
        <v>24</v>
      </c>
      <c r="I28" s="574">
        <v>46.0</v>
      </c>
      <c r="J28" s="574">
        <v>33.0</v>
      </c>
      <c r="K28" s="576">
        <f t="shared" si="4"/>
        <v>79</v>
      </c>
      <c r="L28" s="618" t="str">
        <f t="shared" si="5"/>
        <v>8</v>
      </c>
      <c r="M28" s="604">
        <f t="shared" si="6"/>
        <v>32</v>
      </c>
      <c r="N28" s="574">
        <v>44.0</v>
      </c>
      <c r="O28" s="574">
        <v>25.0</v>
      </c>
      <c r="P28" s="576">
        <f t="shared" si="7"/>
        <v>69</v>
      </c>
      <c r="Q28" s="608" t="str">
        <f t="shared" si="8"/>
        <v>7</v>
      </c>
      <c r="R28" s="609">
        <f t="shared" si="34"/>
        <v>28</v>
      </c>
      <c r="S28" s="574">
        <v>48.0</v>
      </c>
      <c r="T28" s="574">
        <v>21.0</v>
      </c>
      <c r="U28" s="576">
        <f t="shared" si="9"/>
        <v>69</v>
      </c>
      <c r="V28" s="608" t="str">
        <f t="shared" si="10"/>
        <v>7</v>
      </c>
      <c r="W28" s="564">
        <f t="shared" si="11"/>
        <v>7</v>
      </c>
      <c r="X28" s="558">
        <v>48.0</v>
      </c>
      <c r="Y28" s="558">
        <v>39.0</v>
      </c>
      <c r="Z28" s="562">
        <f t="shared" si="12"/>
        <v>87</v>
      </c>
      <c r="AA28" s="560" t="str">
        <f t="shared" si="13"/>
        <v>9</v>
      </c>
      <c r="AB28" s="564">
        <f t="shared" si="14"/>
        <v>18</v>
      </c>
      <c r="AC28" s="558">
        <v>38.0</v>
      </c>
      <c r="AD28" s="558">
        <v>27.0</v>
      </c>
      <c r="AE28" s="562">
        <f t="shared" si="15"/>
        <v>65</v>
      </c>
      <c r="AF28" s="335" t="str">
        <f t="shared" si="16"/>
        <v>7</v>
      </c>
      <c r="AG28" s="564">
        <f t="shared" si="17"/>
        <v>7</v>
      </c>
      <c r="AH28" s="558">
        <v>96.0</v>
      </c>
      <c r="AI28" s="558">
        <v>0.0</v>
      </c>
      <c r="AJ28" s="562">
        <f t="shared" si="18"/>
        <v>96</v>
      </c>
      <c r="AK28" s="569" t="str">
        <f t="shared" si="19"/>
        <v>10</v>
      </c>
      <c r="AL28" s="570" t="str">
        <f t="shared" si="20"/>
        <v>10</v>
      </c>
      <c r="AM28" s="558">
        <v>50.0</v>
      </c>
      <c r="AN28" s="558">
        <v>27.0</v>
      </c>
      <c r="AO28" s="562">
        <f t="shared" si="21"/>
        <v>77</v>
      </c>
      <c r="AP28" s="560" t="str">
        <f t="shared" si="22"/>
        <v>8</v>
      </c>
      <c r="AQ28" s="766">
        <f t="shared" si="23"/>
        <v>24</v>
      </c>
      <c r="AR28" s="775">
        <v>44.0</v>
      </c>
      <c r="AS28" s="776">
        <v>48.0</v>
      </c>
      <c r="AT28" s="670">
        <f t="shared" si="24"/>
        <v>92</v>
      </c>
      <c r="AU28" s="777" t="str">
        <f t="shared" si="25"/>
        <v>10</v>
      </c>
      <c r="AV28" s="778">
        <f t="shared" si="26"/>
        <v>10</v>
      </c>
      <c r="AW28" s="550">
        <f t="shared" si="27"/>
        <v>710</v>
      </c>
      <c r="AX28" s="571">
        <f t="shared" si="28"/>
        <v>78.89</v>
      </c>
      <c r="AY28" s="547">
        <f t="shared" si="29"/>
        <v>150</v>
      </c>
      <c r="AZ28" s="572">
        <f t="shared" si="30"/>
        <v>7.894736842</v>
      </c>
      <c r="BA28" s="547" t="str">
        <f t="shared" si="31"/>
        <v>PASS</v>
      </c>
      <c r="BB28" s="547" t="str">
        <f t="shared" si="32"/>
        <v>FCD</v>
      </c>
      <c r="BC28" s="617" t="str">
        <f t="shared" si="33"/>
        <v>FCD</v>
      </c>
    </row>
    <row r="29" ht="15.75" customHeight="1">
      <c r="A29" s="763">
        <v>25.0</v>
      </c>
      <c r="B29" s="772" t="s">
        <v>311</v>
      </c>
      <c r="C29" s="773" t="s">
        <v>312</v>
      </c>
      <c r="D29" s="558">
        <v>43.0</v>
      </c>
      <c r="E29" s="558">
        <v>31.0</v>
      </c>
      <c r="F29" s="559">
        <f t="shared" si="1"/>
        <v>74</v>
      </c>
      <c r="G29" s="560" t="str">
        <f t="shared" si="35"/>
        <v>8</v>
      </c>
      <c r="H29" s="561">
        <f t="shared" si="3"/>
        <v>24</v>
      </c>
      <c r="I29" s="574">
        <v>35.0</v>
      </c>
      <c r="J29" s="574">
        <v>24.0</v>
      </c>
      <c r="K29" s="576">
        <f t="shared" si="4"/>
        <v>59</v>
      </c>
      <c r="L29" s="618" t="str">
        <f t="shared" si="5"/>
        <v>6</v>
      </c>
      <c r="M29" s="604">
        <f t="shared" si="6"/>
        <v>24</v>
      </c>
      <c r="N29" s="574">
        <v>38.0</v>
      </c>
      <c r="O29" s="574">
        <v>29.0</v>
      </c>
      <c r="P29" s="576">
        <f t="shared" si="7"/>
        <v>67</v>
      </c>
      <c r="Q29" s="608" t="str">
        <f t="shared" si="8"/>
        <v>7</v>
      </c>
      <c r="R29" s="609">
        <f t="shared" si="34"/>
        <v>28</v>
      </c>
      <c r="S29" s="574">
        <v>47.0</v>
      </c>
      <c r="T29" s="574">
        <v>43.0</v>
      </c>
      <c r="U29" s="576">
        <f t="shared" si="9"/>
        <v>90</v>
      </c>
      <c r="V29" s="608" t="str">
        <f t="shared" si="10"/>
        <v>10</v>
      </c>
      <c r="W29" s="564">
        <f t="shared" si="11"/>
        <v>10</v>
      </c>
      <c r="X29" s="558">
        <v>33.0</v>
      </c>
      <c r="Y29" s="558">
        <v>32.0</v>
      </c>
      <c r="Z29" s="562">
        <f t="shared" si="12"/>
        <v>65</v>
      </c>
      <c r="AA29" s="560" t="str">
        <f t="shared" si="13"/>
        <v>7</v>
      </c>
      <c r="AB29" s="564">
        <f t="shared" si="14"/>
        <v>14</v>
      </c>
      <c r="AC29" s="558">
        <v>46.0</v>
      </c>
      <c r="AD29" s="558">
        <v>28.0</v>
      </c>
      <c r="AE29" s="562">
        <f t="shared" si="15"/>
        <v>74</v>
      </c>
      <c r="AF29" s="335" t="str">
        <f t="shared" si="16"/>
        <v>8</v>
      </c>
      <c r="AG29" s="564">
        <f t="shared" si="17"/>
        <v>8</v>
      </c>
      <c r="AH29" s="574">
        <v>98.0</v>
      </c>
      <c r="AI29" s="574">
        <v>0.0</v>
      </c>
      <c r="AJ29" s="576">
        <f t="shared" si="18"/>
        <v>98</v>
      </c>
      <c r="AK29" s="569" t="str">
        <f t="shared" si="19"/>
        <v>10</v>
      </c>
      <c r="AL29" s="570" t="str">
        <f t="shared" si="20"/>
        <v>10</v>
      </c>
      <c r="AM29" s="558">
        <v>32.0</v>
      </c>
      <c r="AN29" s="558">
        <v>32.0</v>
      </c>
      <c r="AO29" s="562">
        <f t="shared" si="21"/>
        <v>64</v>
      </c>
      <c r="AP29" s="560" t="str">
        <f t="shared" si="22"/>
        <v>7</v>
      </c>
      <c r="AQ29" s="766">
        <f t="shared" si="23"/>
        <v>21</v>
      </c>
      <c r="AR29" s="775">
        <v>43.0</v>
      </c>
      <c r="AS29" s="776">
        <v>41.0</v>
      </c>
      <c r="AT29" s="670">
        <f t="shared" si="24"/>
        <v>84</v>
      </c>
      <c r="AU29" s="777" t="str">
        <f t="shared" si="25"/>
        <v>9</v>
      </c>
      <c r="AV29" s="778">
        <f t="shared" si="26"/>
        <v>9</v>
      </c>
      <c r="AW29" s="550">
        <f t="shared" si="27"/>
        <v>675</v>
      </c>
      <c r="AX29" s="571">
        <f t="shared" si="28"/>
        <v>75</v>
      </c>
      <c r="AY29" s="547">
        <f t="shared" si="29"/>
        <v>138</v>
      </c>
      <c r="AZ29" s="572">
        <f t="shared" si="30"/>
        <v>7.263157895</v>
      </c>
      <c r="BA29" s="547" t="str">
        <f t="shared" si="31"/>
        <v>PASS</v>
      </c>
      <c r="BB29" s="547" t="str">
        <f t="shared" si="32"/>
        <v>FCD</v>
      </c>
      <c r="BC29" s="617" t="str">
        <f t="shared" si="33"/>
        <v>FCD</v>
      </c>
    </row>
    <row r="30" ht="15.75" customHeight="1">
      <c r="A30" s="763">
        <v>26.0</v>
      </c>
      <c r="B30" s="772" t="s">
        <v>313</v>
      </c>
      <c r="C30" s="773" t="s">
        <v>314</v>
      </c>
      <c r="D30" s="558">
        <v>42.0</v>
      </c>
      <c r="E30" s="558">
        <v>26.0</v>
      </c>
      <c r="F30" s="559">
        <f t="shared" si="1"/>
        <v>68</v>
      </c>
      <c r="G30" s="560" t="str">
        <f t="shared" si="35"/>
        <v>7</v>
      </c>
      <c r="H30" s="561">
        <f t="shared" si="3"/>
        <v>21</v>
      </c>
      <c r="I30" s="574">
        <v>42.0</v>
      </c>
      <c r="J30" s="574">
        <v>19.0</v>
      </c>
      <c r="K30" s="576">
        <f t="shared" si="4"/>
        <v>61</v>
      </c>
      <c r="L30" s="618" t="str">
        <f t="shared" si="5"/>
        <v>7</v>
      </c>
      <c r="M30" s="604">
        <f t="shared" si="6"/>
        <v>28</v>
      </c>
      <c r="N30" s="574">
        <v>41.0</v>
      </c>
      <c r="O30" s="574">
        <v>27.0</v>
      </c>
      <c r="P30" s="576">
        <f t="shared" si="7"/>
        <v>68</v>
      </c>
      <c r="Q30" s="608" t="str">
        <f t="shared" si="8"/>
        <v>7</v>
      </c>
      <c r="R30" s="609">
        <f t="shared" si="34"/>
        <v>28</v>
      </c>
      <c r="S30" s="574">
        <v>47.0</v>
      </c>
      <c r="T30" s="574">
        <v>35.0</v>
      </c>
      <c r="U30" s="576">
        <f t="shared" si="9"/>
        <v>82</v>
      </c>
      <c r="V30" s="608" t="str">
        <f t="shared" si="10"/>
        <v>9</v>
      </c>
      <c r="W30" s="564">
        <f t="shared" si="11"/>
        <v>9</v>
      </c>
      <c r="X30" s="558">
        <v>45.0</v>
      </c>
      <c r="Y30" s="558">
        <v>26.0</v>
      </c>
      <c r="Z30" s="562">
        <f t="shared" si="12"/>
        <v>71</v>
      </c>
      <c r="AA30" s="560" t="str">
        <f t="shared" si="13"/>
        <v>8</v>
      </c>
      <c r="AB30" s="564">
        <f t="shared" si="14"/>
        <v>16</v>
      </c>
      <c r="AC30" s="558">
        <v>44.0</v>
      </c>
      <c r="AD30" s="558">
        <v>27.0</v>
      </c>
      <c r="AE30" s="562">
        <f t="shared" si="15"/>
        <v>71</v>
      </c>
      <c r="AF30" s="335" t="str">
        <f t="shared" si="16"/>
        <v>8</v>
      </c>
      <c r="AG30" s="564">
        <f t="shared" si="17"/>
        <v>8</v>
      </c>
      <c r="AH30" s="574">
        <v>98.0</v>
      </c>
      <c r="AI30" s="574">
        <v>0.0</v>
      </c>
      <c r="AJ30" s="576">
        <f t="shared" si="18"/>
        <v>98</v>
      </c>
      <c r="AK30" s="569" t="str">
        <f t="shared" si="19"/>
        <v>10</v>
      </c>
      <c r="AL30" s="570" t="str">
        <f t="shared" si="20"/>
        <v>10</v>
      </c>
      <c r="AM30" s="558">
        <v>35.0</v>
      </c>
      <c r="AN30" s="558">
        <v>34.0</v>
      </c>
      <c r="AO30" s="562">
        <f t="shared" si="21"/>
        <v>69</v>
      </c>
      <c r="AP30" s="560" t="str">
        <f t="shared" si="22"/>
        <v>7</v>
      </c>
      <c r="AQ30" s="766">
        <f t="shared" si="23"/>
        <v>21</v>
      </c>
      <c r="AR30" s="775">
        <v>48.0</v>
      </c>
      <c r="AS30" s="776">
        <v>45.0</v>
      </c>
      <c r="AT30" s="670">
        <f t="shared" si="24"/>
        <v>93</v>
      </c>
      <c r="AU30" s="777" t="str">
        <f t="shared" si="25"/>
        <v>10</v>
      </c>
      <c r="AV30" s="778">
        <f t="shared" si="26"/>
        <v>10</v>
      </c>
      <c r="AW30" s="550">
        <f t="shared" si="27"/>
        <v>681</v>
      </c>
      <c r="AX30" s="571">
        <f t="shared" si="28"/>
        <v>75.67</v>
      </c>
      <c r="AY30" s="547">
        <f t="shared" si="29"/>
        <v>141</v>
      </c>
      <c r="AZ30" s="572">
        <f t="shared" si="30"/>
        <v>7.421052632</v>
      </c>
      <c r="BA30" s="547" t="str">
        <f t="shared" si="31"/>
        <v>PASS</v>
      </c>
      <c r="BB30" s="547" t="str">
        <f t="shared" si="32"/>
        <v>FCD</v>
      </c>
      <c r="BC30" s="617" t="str">
        <f t="shared" si="33"/>
        <v>FCD</v>
      </c>
    </row>
    <row r="31" ht="15.75" customHeight="1">
      <c r="A31" s="763">
        <v>27.0</v>
      </c>
      <c r="B31" s="772" t="s">
        <v>315</v>
      </c>
      <c r="C31" s="773" t="s">
        <v>316</v>
      </c>
      <c r="D31" s="558">
        <v>42.0</v>
      </c>
      <c r="E31" s="558">
        <v>31.0</v>
      </c>
      <c r="F31" s="559">
        <f t="shared" si="1"/>
        <v>73</v>
      </c>
      <c r="G31" s="560" t="str">
        <f t="shared" si="35"/>
        <v>8</v>
      </c>
      <c r="H31" s="561">
        <f t="shared" si="3"/>
        <v>24</v>
      </c>
      <c r="I31" s="574">
        <v>49.0</v>
      </c>
      <c r="J31" s="574">
        <v>25.0</v>
      </c>
      <c r="K31" s="576">
        <f t="shared" si="4"/>
        <v>74</v>
      </c>
      <c r="L31" s="618" t="str">
        <f t="shared" si="5"/>
        <v>8</v>
      </c>
      <c r="M31" s="604">
        <v>46.0</v>
      </c>
      <c r="N31" s="574">
        <v>46.0</v>
      </c>
      <c r="O31" s="574">
        <v>23.0</v>
      </c>
      <c r="P31" s="576">
        <f t="shared" si="7"/>
        <v>69</v>
      </c>
      <c r="Q31" s="608" t="str">
        <f t="shared" si="8"/>
        <v>7</v>
      </c>
      <c r="R31" s="609">
        <f t="shared" si="34"/>
        <v>28</v>
      </c>
      <c r="S31" s="574">
        <v>48.0</v>
      </c>
      <c r="T31" s="574">
        <v>39.0</v>
      </c>
      <c r="U31" s="576">
        <f t="shared" si="9"/>
        <v>87</v>
      </c>
      <c r="V31" s="608" t="str">
        <f t="shared" si="10"/>
        <v>9</v>
      </c>
      <c r="W31" s="564">
        <f t="shared" si="11"/>
        <v>9</v>
      </c>
      <c r="X31" s="558">
        <v>49.0</v>
      </c>
      <c r="Y31" s="558">
        <v>32.0</v>
      </c>
      <c r="Z31" s="562">
        <f t="shared" si="12"/>
        <v>81</v>
      </c>
      <c r="AA31" s="560" t="str">
        <f t="shared" si="13"/>
        <v>9</v>
      </c>
      <c r="AB31" s="564">
        <f t="shared" si="14"/>
        <v>18</v>
      </c>
      <c r="AC31" s="558">
        <v>45.0</v>
      </c>
      <c r="AD31" s="558">
        <v>38.0</v>
      </c>
      <c r="AE31" s="562">
        <f t="shared" si="15"/>
        <v>83</v>
      </c>
      <c r="AF31" s="335" t="str">
        <f t="shared" si="16"/>
        <v>9</v>
      </c>
      <c r="AG31" s="564">
        <f t="shared" si="17"/>
        <v>9</v>
      </c>
      <c r="AH31" s="558">
        <v>96.0</v>
      </c>
      <c r="AI31" s="558">
        <v>0.0</v>
      </c>
      <c r="AJ31" s="562">
        <f t="shared" si="18"/>
        <v>96</v>
      </c>
      <c r="AK31" s="569" t="str">
        <f t="shared" si="19"/>
        <v>10</v>
      </c>
      <c r="AL31" s="570" t="str">
        <f t="shared" si="20"/>
        <v>10</v>
      </c>
      <c r="AM31" s="558">
        <v>48.0</v>
      </c>
      <c r="AN31" s="558">
        <v>26.0</v>
      </c>
      <c r="AO31" s="562">
        <f t="shared" si="21"/>
        <v>74</v>
      </c>
      <c r="AP31" s="560" t="str">
        <f t="shared" si="22"/>
        <v>8</v>
      </c>
      <c r="AQ31" s="766">
        <f t="shared" si="23"/>
        <v>24</v>
      </c>
      <c r="AR31" s="775">
        <v>50.0</v>
      </c>
      <c r="AS31" s="776">
        <v>49.0</v>
      </c>
      <c r="AT31" s="670">
        <f t="shared" si="24"/>
        <v>99</v>
      </c>
      <c r="AU31" s="777" t="str">
        <f t="shared" si="25"/>
        <v>10</v>
      </c>
      <c r="AV31" s="778">
        <f t="shared" si="26"/>
        <v>10</v>
      </c>
      <c r="AW31" s="550">
        <f t="shared" si="27"/>
        <v>736</v>
      </c>
      <c r="AX31" s="571">
        <f t="shared" si="28"/>
        <v>81.78</v>
      </c>
      <c r="AY31" s="547">
        <f t="shared" si="29"/>
        <v>168</v>
      </c>
      <c r="AZ31" s="572">
        <f t="shared" si="30"/>
        <v>8.842105263</v>
      </c>
      <c r="BA31" s="547" t="str">
        <f t="shared" si="31"/>
        <v>PASS</v>
      </c>
      <c r="BB31" s="547" t="str">
        <f t="shared" si="32"/>
        <v>FCD</v>
      </c>
      <c r="BC31" s="617" t="str">
        <f t="shared" si="33"/>
        <v>FCD</v>
      </c>
    </row>
    <row r="32" ht="15.75" customHeight="1">
      <c r="A32" s="763">
        <v>28.0</v>
      </c>
      <c r="B32" s="772" t="s">
        <v>317</v>
      </c>
      <c r="C32" s="773" t="s">
        <v>318</v>
      </c>
      <c r="D32" s="558">
        <v>41.0</v>
      </c>
      <c r="E32" s="558">
        <v>25.0</v>
      </c>
      <c r="F32" s="559">
        <f t="shared" si="1"/>
        <v>66</v>
      </c>
      <c r="G32" s="560" t="str">
        <f t="shared" si="35"/>
        <v>7</v>
      </c>
      <c r="H32" s="561">
        <f t="shared" si="3"/>
        <v>21</v>
      </c>
      <c r="I32" s="558">
        <v>42.0</v>
      </c>
      <c r="J32" s="558">
        <v>18.0</v>
      </c>
      <c r="K32" s="562">
        <f t="shared" si="4"/>
        <v>60</v>
      </c>
      <c r="L32" s="618" t="str">
        <f t="shared" si="5"/>
        <v>7</v>
      </c>
      <c r="M32" s="564">
        <f t="shared" ref="M32:M42" si="36">L32*4</f>
        <v>28</v>
      </c>
      <c r="N32" s="574">
        <v>44.0</v>
      </c>
      <c r="O32" s="574">
        <v>19.0</v>
      </c>
      <c r="P32" s="576">
        <f t="shared" si="7"/>
        <v>63</v>
      </c>
      <c r="Q32" s="608" t="str">
        <f t="shared" si="8"/>
        <v>7</v>
      </c>
      <c r="R32" s="609">
        <f t="shared" si="34"/>
        <v>28</v>
      </c>
      <c r="S32" s="574">
        <v>48.0</v>
      </c>
      <c r="T32" s="574">
        <v>31.0</v>
      </c>
      <c r="U32" s="576">
        <f t="shared" si="9"/>
        <v>79</v>
      </c>
      <c r="V32" s="608" t="str">
        <f t="shared" si="10"/>
        <v>8</v>
      </c>
      <c r="W32" s="564">
        <f t="shared" si="11"/>
        <v>8</v>
      </c>
      <c r="X32" s="558">
        <v>43.0</v>
      </c>
      <c r="Y32" s="558">
        <v>18.0</v>
      </c>
      <c r="Z32" s="562">
        <f t="shared" si="12"/>
        <v>61</v>
      </c>
      <c r="AA32" s="560" t="str">
        <f t="shared" si="13"/>
        <v>7</v>
      </c>
      <c r="AB32" s="564">
        <f t="shared" si="14"/>
        <v>14</v>
      </c>
      <c r="AC32" s="574">
        <v>45.0</v>
      </c>
      <c r="AD32" s="574">
        <v>32.0</v>
      </c>
      <c r="AE32" s="575">
        <f t="shared" si="15"/>
        <v>77</v>
      </c>
      <c r="AF32" s="335" t="str">
        <f t="shared" si="16"/>
        <v>8</v>
      </c>
      <c r="AG32" s="564">
        <f t="shared" si="17"/>
        <v>8</v>
      </c>
      <c r="AH32" s="558">
        <v>98.0</v>
      </c>
      <c r="AI32" s="558">
        <v>0.0</v>
      </c>
      <c r="AJ32" s="562">
        <f t="shared" si="18"/>
        <v>98</v>
      </c>
      <c r="AK32" s="569" t="str">
        <f t="shared" si="19"/>
        <v>10</v>
      </c>
      <c r="AL32" s="570" t="str">
        <f t="shared" si="20"/>
        <v>10</v>
      </c>
      <c r="AM32" s="558">
        <v>33.0</v>
      </c>
      <c r="AN32" s="558">
        <v>20.0</v>
      </c>
      <c r="AO32" s="562">
        <f t="shared" si="21"/>
        <v>53</v>
      </c>
      <c r="AP32" s="560" t="str">
        <f t="shared" si="22"/>
        <v>6</v>
      </c>
      <c r="AQ32" s="766">
        <f t="shared" si="23"/>
        <v>18</v>
      </c>
      <c r="AR32" s="775">
        <v>46.0</v>
      </c>
      <c r="AS32" s="776">
        <v>45.0</v>
      </c>
      <c r="AT32" s="670">
        <f t="shared" si="24"/>
        <v>91</v>
      </c>
      <c r="AU32" s="777" t="str">
        <f t="shared" si="25"/>
        <v>10</v>
      </c>
      <c r="AV32" s="778">
        <f t="shared" si="26"/>
        <v>10</v>
      </c>
      <c r="AW32" s="550">
        <f t="shared" si="27"/>
        <v>648</v>
      </c>
      <c r="AX32" s="571">
        <f t="shared" si="28"/>
        <v>72</v>
      </c>
      <c r="AY32" s="547">
        <f t="shared" si="29"/>
        <v>135</v>
      </c>
      <c r="AZ32" s="572">
        <f t="shared" si="30"/>
        <v>7.105263158</v>
      </c>
      <c r="BA32" s="547" t="str">
        <f t="shared" si="31"/>
        <v>PASS</v>
      </c>
      <c r="BB32" s="547" t="str">
        <f t="shared" si="32"/>
        <v>FCD</v>
      </c>
      <c r="BC32" s="617" t="str">
        <f t="shared" si="33"/>
        <v>FCD</v>
      </c>
    </row>
    <row r="33" ht="15.75" customHeight="1">
      <c r="A33" s="763">
        <v>29.0</v>
      </c>
      <c r="B33" s="772" t="s">
        <v>115</v>
      </c>
      <c r="C33" s="773" t="s">
        <v>116</v>
      </c>
      <c r="D33" s="558">
        <v>48.0</v>
      </c>
      <c r="E33" s="558">
        <v>38.0</v>
      </c>
      <c r="F33" s="559">
        <f t="shared" si="1"/>
        <v>86</v>
      </c>
      <c r="G33" s="560" t="str">
        <f t="shared" si="35"/>
        <v>9</v>
      </c>
      <c r="H33" s="561">
        <f t="shared" si="3"/>
        <v>27</v>
      </c>
      <c r="I33" s="574">
        <v>50.0</v>
      </c>
      <c r="J33" s="574">
        <v>33.0</v>
      </c>
      <c r="K33" s="576">
        <f t="shared" si="4"/>
        <v>83</v>
      </c>
      <c r="L33" s="618" t="str">
        <f t="shared" si="5"/>
        <v>9</v>
      </c>
      <c r="M33" s="604">
        <f t="shared" si="36"/>
        <v>36</v>
      </c>
      <c r="N33" s="574">
        <v>48.0</v>
      </c>
      <c r="O33" s="574">
        <v>22.0</v>
      </c>
      <c r="P33" s="576">
        <f t="shared" si="7"/>
        <v>70</v>
      </c>
      <c r="Q33" s="608" t="str">
        <f t="shared" si="8"/>
        <v>8</v>
      </c>
      <c r="R33" s="609">
        <f t="shared" si="34"/>
        <v>32</v>
      </c>
      <c r="S33" s="574">
        <v>48.0</v>
      </c>
      <c r="T33" s="574">
        <v>49.0</v>
      </c>
      <c r="U33" s="576">
        <f t="shared" si="9"/>
        <v>97</v>
      </c>
      <c r="V33" s="608" t="str">
        <f t="shared" si="10"/>
        <v>10</v>
      </c>
      <c r="W33" s="564">
        <f t="shared" si="11"/>
        <v>10</v>
      </c>
      <c r="X33" s="558">
        <v>50.0</v>
      </c>
      <c r="Y33" s="558">
        <v>28.0</v>
      </c>
      <c r="Z33" s="562">
        <f t="shared" si="12"/>
        <v>78</v>
      </c>
      <c r="AA33" s="560" t="str">
        <f t="shared" si="13"/>
        <v>8</v>
      </c>
      <c r="AB33" s="564">
        <f t="shared" si="14"/>
        <v>16</v>
      </c>
      <c r="AC33" s="558">
        <v>44.0</v>
      </c>
      <c r="AD33" s="558">
        <v>38.0</v>
      </c>
      <c r="AE33" s="559">
        <f t="shared" si="15"/>
        <v>82</v>
      </c>
      <c r="AF33" s="335" t="str">
        <f t="shared" si="16"/>
        <v>9</v>
      </c>
      <c r="AG33" s="564">
        <f t="shared" si="17"/>
        <v>9</v>
      </c>
      <c r="AH33" s="558">
        <v>96.0</v>
      </c>
      <c r="AI33" s="558">
        <v>0.0</v>
      </c>
      <c r="AJ33" s="562">
        <f t="shared" si="18"/>
        <v>96</v>
      </c>
      <c r="AK33" s="569" t="str">
        <f t="shared" si="19"/>
        <v>10</v>
      </c>
      <c r="AL33" s="570" t="str">
        <f t="shared" si="20"/>
        <v>10</v>
      </c>
      <c r="AM33" s="558">
        <v>50.0</v>
      </c>
      <c r="AN33" s="558">
        <v>39.0</v>
      </c>
      <c r="AO33" s="562">
        <f t="shared" si="21"/>
        <v>89</v>
      </c>
      <c r="AP33" s="560" t="str">
        <f t="shared" si="22"/>
        <v>9</v>
      </c>
      <c r="AQ33" s="766">
        <f t="shared" si="23"/>
        <v>27</v>
      </c>
      <c r="AR33" s="775">
        <v>49.0</v>
      </c>
      <c r="AS33" s="776">
        <v>49.0</v>
      </c>
      <c r="AT33" s="670">
        <f t="shared" si="24"/>
        <v>98</v>
      </c>
      <c r="AU33" s="777" t="str">
        <f t="shared" si="25"/>
        <v>10</v>
      </c>
      <c r="AV33" s="778">
        <f t="shared" si="26"/>
        <v>10</v>
      </c>
      <c r="AW33" s="550">
        <f t="shared" si="27"/>
        <v>779</v>
      </c>
      <c r="AX33" s="571">
        <f t="shared" si="28"/>
        <v>86.56</v>
      </c>
      <c r="AY33" s="547">
        <f t="shared" si="29"/>
        <v>167</v>
      </c>
      <c r="AZ33" s="572">
        <f t="shared" si="30"/>
        <v>8.789473684</v>
      </c>
      <c r="BA33" s="547" t="str">
        <f t="shared" si="31"/>
        <v>PASS</v>
      </c>
      <c r="BB33" s="547" t="str">
        <f t="shared" si="32"/>
        <v>FCD</v>
      </c>
      <c r="BC33" s="617" t="str">
        <f t="shared" si="33"/>
        <v>FCD</v>
      </c>
    </row>
    <row r="34" ht="15.75" customHeight="1">
      <c r="A34" s="763">
        <v>30.0</v>
      </c>
      <c r="B34" s="772" t="s">
        <v>319</v>
      </c>
      <c r="C34" s="773" t="s">
        <v>320</v>
      </c>
      <c r="D34" s="558">
        <v>50.0</v>
      </c>
      <c r="E34" s="558">
        <v>36.0</v>
      </c>
      <c r="F34" s="559">
        <f t="shared" si="1"/>
        <v>86</v>
      </c>
      <c r="G34" s="560" t="str">
        <f t="shared" si="35"/>
        <v>9</v>
      </c>
      <c r="H34" s="561">
        <f t="shared" si="3"/>
        <v>27</v>
      </c>
      <c r="I34" s="574">
        <v>50.0</v>
      </c>
      <c r="J34" s="574">
        <v>25.0</v>
      </c>
      <c r="K34" s="576">
        <f t="shared" si="4"/>
        <v>75</v>
      </c>
      <c r="L34" s="618" t="str">
        <f t="shared" si="5"/>
        <v>8</v>
      </c>
      <c r="M34" s="604">
        <f t="shared" si="36"/>
        <v>32</v>
      </c>
      <c r="N34" s="574">
        <v>45.0</v>
      </c>
      <c r="O34" s="574">
        <v>32.0</v>
      </c>
      <c r="P34" s="576">
        <f t="shared" si="7"/>
        <v>77</v>
      </c>
      <c r="Q34" s="608" t="str">
        <f t="shared" si="8"/>
        <v>8</v>
      </c>
      <c r="R34" s="609">
        <f t="shared" si="34"/>
        <v>32</v>
      </c>
      <c r="S34" s="574">
        <v>49.0</v>
      </c>
      <c r="T34" s="574">
        <v>49.0</v>
      </c>
      <c r="U34" s="576">
        <f t="shared" si="9"/>
        <v>98</v>
      </c>
      <c r="V34" s="608" t="str">
        <f t="shared" si="10"/>
        <v>10</v>
      </c>
      <c r="W34" s="564">
        <f t="shared" si="11"/>
        <v>10</v>
      </c>
      <c r="X34" s="558">
        <v>50.0</v>
      </c>
      <c r="Y34" s="558">
        <v>36.0</v>
      </c>
      <c r="Z34" s="562">
        <f t="shared" si="12"/>
        <v>86</v>
      </c>
      <c r="AA34" s="560" t="str">
        <f t="shared" si="13"/>
        <v>9</v>
      </c>
      <c r="AB34" s="564">
        <f t="shared" si="14"/>
        <v>18</v>
      </c>
      <c r="AC34" s="558">
        <v>44.0</v>
      </c>
      <c r="AD34" s="558">
        <v>31.0</v>
      </c>
      <c r="AE34" s="559">
        <f t="shared" si="15"/>
        <v>75</v>
      </c>
      <c r="AF34" s="335" t="str">
        <f t="shared" si="16"/>
        <v>8</v>
      </c>
      <c r="AG34" s="564">
        <f t="shared" si="17"/>
        <v>8</v>
      </c>
      <c r="AH34" s="558">
        <v>96.0</v>
      </c>
      <c r="AI34" s="558">
        <v>0.0</v>
      </c>
      <c r="AJ34" s="562">
        <f t="shared" si="18"/>
        <v>96</v>
      </c>
      <c r="AK34" s="569" t="str">
        <f t="shared" si="19"/>
        <v>10</v>
      </c>
      <c r="AL34" s="570" t="str">
        <f t="shared" si="20"/>
        <v>10</v>
      </c>
      <c r="AM34" s="558">
        <v>50.0</v>
      </c>
      <c r="AN34" s="558">
        <v>37.0</v>
      </c>
      <c r="AO34" s="562">
        <f t="shared" si="21"/>
        <v>87</v>
      </c>
      <c r="AP34" s="560" t="str">
        <f t="shared" si="22"/>
        <v>9</v>
      </c>
      <c r="AQ34" s="766">
        <f t="shared" si="23"/>
        <v>27</v>
      </c>
      <c r="AR34" s="775">
        <v>48.0</v>
      </c>
      <c r="AS34" s="776">
        <v>49.0</v>
      </c>
      <c r="AT34" s="670">
        <f t="shared" si="24"/>
        <v>97</v>
      </c>
      <c r="AU34" s="777" t="str">
        <f t="shared" si="25"/>
        <v>10</v>
      </c>
      <c r="AV34" s="778">
        <f t="shared" si="26"/>
        <v>10</v>
      </c>
      <c r="AW34" s="550">
        <f t="shared" si="27"/>
        <v>777</v>
      </c>
      <c r="AX34" s="571">
        <f t="shared" si="28"/>
        <v>86.34</v>
      </c>
      <c r="AY34" s="547">
        <f t="shared" si="29"/>
        <v>164</v>
      </c>
      <c r="AZ34" s="572">
        <f t="shared" si="30"/>
        <v>8.631578947</v>
      </c>
      <c r="BA34" s="547" t="str">
        <f t="shared" si="31"/>
        <v>PASS</v>
      </c>
      <c r="BB34" s="547" t="str">
        <f t="shared" si="32"/>
        <v>FCD</v>
      </c>
      <c r="BC34" s="573" t="str">
        <f t="shared" si="33"/>
        <v>FCD</v>
      </c>
    </row>
    <row r="35" ht="15.75" customHeight="1">
      <c r="A35" s="763">
        <v>31.0</v>
      </c>
      <c r="B35" s="772" t="s">
        <v>117</v>
      </c>
      <c r="C35" s="773" t="s">
        <v>118</v>
      </c>
      <c r="D35" s="558">
        <v>47.0</v>
      </c>
      <c r="E35" s="558">
        <v>37.0</v>
      </c>
      <c r="F35" s="559">
        <f t="shared" si="1"/>
        <v>84</v>
      </c>
      <c r="G35" s="560" t="str">
        <f t="shared" si="35"/>
        <v>9</v>
      </c>
      <c r="H35" s="561">
        <f t="shared" si="3"/>
        <v>27</v>
      </c>
      <c r="I35" s="574">
        <v>50.0</v>
      </c>
      <c r="J35" s="574">
        <v>37.0</v>
      </c>
      <c r="K35" s="576">
        <f t="shared" si="4"/>
        <v>87</v>
      </c>
      <c r="L35" s="618" t="str">
        <f t="shared" si="5"/>
        <v>9</v>
      </c>
      <c r="M35" s="604">
        <f t="shared" si="36"/>
        <v>36</v>
      </c>
      <c r="N35" s="574">
        <v>48.0</v>
      </c>
      <c r="O35" s="574">
        <v>27.0</v>
      </c>
      <c r="P35" s="576">
        <f t="shared" si="7"/>
        <v>75</v>
      </c>
      <c r="Q35" s="608" t="str">
        <f t="shared" si="8"/>
        <v>8</v>
      </c>
      <c r="R35" s="609">
        <f t="shared" si="34"/>
        <v>32</v>
      </c>
      <c r="S35" s="574">
        <v>50.0</v>
      </c>
      <c r="T35" s="574">
        <v>49.0</v>
      </c>
      <c r="U35" s="576">
        <f t="shared" si="9"/>
        <v>99</v>
      </c>
      <c r="V35" s="608" t="str">
        <f t="shared" si="10"/>
        <v>10</v>
      </c>
      <c r="W35" s="564">
        <f t="shared" si="11"/>
        <v>10</v>
      </c>
      <c r="X35" s="558">
        <v>49.0</v>
      </c>
      <c r="Y35" s="558">
        <v>38.0</v>
      </c>
      <c r="Z35" s="562">
        <f t="shared" si="12"/>
        <v>87</v>
      </c>
      <c r="AA35" s="560" t="str">
        <f t="shared" si="13"/>
        <v>9</v>
      </c>
      <c r="AB35" s="564">
        <f t="shared" si="14"/>
        <v>18</v>
      </c>
      <c r="AC35" s="558">
        <v>42.0</v>
      </c>
      <c r="AD35" s="558">
        <v>40.0</v>
      </c>
      <c r="AE35" s="559">
        <f t="shared" si="15"/>
        <v>82</v>
      </c>
      <c r="AF35" s="335" t="str">
        <f t="shared" si="16"/>
        <v>9</v>
      </c>
      <c r="AG35" s="564">
        <f t="shared" si="17"/>
        <v>9</v>
      </c>
      <c r="AH35" s="558">
        <v>96.0</v>
      </c>
      <c r="AI35" s="558">
        <v>0.0</v>
      </c>
      <c r="AJ35" s="562">
        <f t="shared" si="18"/>
        <v>96</v>
      </c>
      <c r="AK35" s="569" t="str">
        <f t="shared" si="19"/>
        <v>10</v>
      </c>
      <c r="AL35" s="570" t="str">
        <f t="shared" si="20"/>
        <v>10</v>
      </c>
      <c r="AM35" s="558">
        <v>50.0</v>
      </c>
      <c r="AN35" s="558">
        <v>47.0</v>
      </c>
      <c r="AO35" s="562">
        <f t="shared" si="21"/>
        <v>97</v>
      </c>
      <c r="AP35" s="560" t="str">
        <f t="shared" si="22"/>
        <v>10</v>
      </c>
      <c r="AQ35" s="766">
        <f t="shared" si="23"/>
        <v>30</v>
      </c>
      <c r="AR35" s="775">
        <v>49.0</v>
      </c>
      <c r="AS35" s="776">
        <v>48.0</v>
      </c>
      <c r="AT35" s="670">
        <f t="shared" si="24"/>
        <v>97</v>
      </c>
      <c r="AU35" s="777" t="str">
        <f t="shared" si="25"/>
        <v>10</v>
      </c>
      <c r="AV35" s="778">
        <f t="shared" si="26"/>
        <v>10</v>
      </c>
      <c r="AW35" s="550">
        <f t="shared" si="27"/>
        <v>804</v>
      </c>
      <c r="AX35" s="571">
        <f t="shared" si="28"/>
        <v>89.34</v>
      </c>
      <c r="AY35" s="547">
        <f t="shared" si="29"/>
        <v>172</v>
      </c>
      <c r="AZ35" s="572">
        <f t="shared" si="30"/>
        <v>9.052631579</v>
      </c>
      <c r="BA35" s="547" t="str">
        <f t="shared" si="31"/>
        <v>PASS</v>
      </c>
      <c r="BB35" s="547" t="str">
        <f t="shared" si="32"/>
        <v>FCD</v>
      </c>
      <c r="BC35" s="573" t="str">
        <f t="shared" si="33"/>
        <v>FCD</v>
      </c>
    </row>
    <row r="36" ht="19.5" customHeight="1">
      <c r="A36" s="763">
        <v>32.0</v>
      </c>
      <c r="B36" s="772" t="s">
        <v>119</v>
      </c>
      <c r="C36" s="773" t="s">
        <v>120</v>
      </c>
      <c r="D36" s="558">
        <v>47.0</v>
      </c>
      <c r="E36" s="558">
        <v>34.0</v>
      </c>
      <c r="F36" s="559">
        <f t="shared" si="1"/>
        <v>81</v>
      </c>
      <c r="G36" s="560" t="str">
        <f t="shared" si="35"/>
        <v>9</v>
      </c>
      <c r="H36" s="561">
        <f t="shared" si="3"/>
        <v>27</v>
      </c>
      <c r="I36" s="558">
        <v>49.0</v>
      </c>
      <c r="J36" s="558">
        <v>33.0</v>
      </c>
      <c r="K36" s="562">
        <f t="shared" si="4"/>
        <v>82</v>
      </c>
      <c r="L36" s="563" t="str">
        <f t="shared" si="5"/>
        <v>9</v>
      </c>
      <c r="M36" s="564">
        <f t="shared" si="36"/>
        <v>36</v>
      </c>
      <c r="N36" s="558">
        <v>48.0</v>
      </c>
      <c r="O36" s="558">
        <v>25.0</v>
      </c>
      <c r="P36" s="562">
        <f t="shared" si="7"/>
        <v>73</v>
      </c>
      <c r="Q36" s="560" t="str">
        <f t="shared" si="8"/>
        <v>8</v>
      </c>
      <c r="R36" s="561">
        <f t="shared" si="34"/>
        <v>32</v>
      </c>
      <c r="S36" s="558">
        <v>49.0</v>
      </c>
      <c r="T36" s="558">
        <v>49.0</v>
      </c>
      <c r="U36" s="562">
        <f t="shared" si="9"/>
        <v>98</v>
      </c>
      <c r="V36" s="608" t="str">
        <f t="shared" si="10"/>
        <v>10</v>
      </c>
      <c r="W36" s="564">
        <f t="shared" si="11"/>
        <v>10</v>
      </c>
      <c r="X36" s="558">
        <v>50.0</v>
      </c>
      <c r="Y36" s="558">
        <v>30.0</v>
      </c>
      <c r="Z36" s="562">
        <f t="shared" si="12"/>
        <v>80</v>
      </c>
      <c r="AA36" s="560" t="str">
        <f t="shared" si="13"/>
        <v>9</v>
      </c>
      <c r="AB36" s="564">
        <f t="shared" si="14"/>
        <v>18</v>
      </c>
      <c r="AC36" s="558">
        <v>45.0</v>
      </c>
      <c r="AD36" s="558">
        <v>38.0</v>
      </c>
      <c r="AE36" s="559">
        <f t="shared" si="15"/>
        <v>83</v>
      </c>
      <c r="AF36" s="335" t="str">
        <f t="shared" si="16"/>
        <v>9</v>
      </c>
      <c r="AG36" s="564">
        <f t="shared" si="17"/>
        <v>9</v>
      </c>
      <c r="AH36" s="558">
        <v>100.0</v>
      </c>
      <c r="AI36" s="558">
        <v>0.0</v>
      </c>
      <c r="AJ36" s="562">
        <f t="shared" si="18"/>
        <v>100</v>
      </c>
      <c r="AK36" s="569" t="str">
        <f t="shared" si="19"/>
        <v>10</v>
      </c>
      <c r="AL36" s="570" t="str">
        <f t="shared" si="20"/>
        <v>10</v>
      </c>
      <c r="AM36" s="558">
        <v>50.0</v>
      </c>
      <c r="AN36" s="558">
        <v>45.0</v>
      </c>
      <c r="AO36" s="562">
        <f t="shared" si="21"/>
        <v>95</v>
      </c>
      <c r="AP36" s="560" t="str">
        <f t="shared" si="22"/>
        <v>10</v>
      </c>
      <c r="AQ36" s="766">
        <f t="shared" si="23"/>
        <v>30</v>
      </c>
      <c r="AR36" s="775">
        <v>47.0</v>
      </c>
      <c r="AS36" s="776">
        <v>49.0</v>
      </c>
      <c r="AT36" s="670">
        <f t="shared" si="24"/>
        <v>96</v>
      </c>
      <c r="AU36" s="777" t="str">
        <f t="shared" si="25"/>
        <v>10</v>
      </c>
      <c r="AV36" s="778">
        <f t="shared" si="26"/>
        <v>10</v>
      </c>
      <c r="AW36" s="550">
        <f t="shared" si="27"/>
        <v>788</v>
      </c>
      <c r="AX36" s="571">
        <f t="shared" si="28"/>
        <v>87.56</v>
      </c>
      <c r="AY36" s="547">
        <f t="shared" si="29"/>
        <v>172</v>
      </c>
      <c r="AZ36" s="572">
        <f t="shared" si="30"/>
        <v>9.052631579</v>
      </c>
      <c r="BA36" s="547" t="str">
        <f t="shared" si="31"/>
        <v>PASS</v>
      </c>
      <c r="BB36" s="547" t="str">
        <f t="shared" si="32"/>
        <v>FCD</v>
      </c>
      <c r="BC36" s="573" t="str">
        <f t="shared" si="33"/>
        <v>FCD</v>
      </c>
    </row>
    <row r="37" ht="15.75" customHeight="1">
      <c r="A37" s="780">
        <v>33.0</v>
      </c>
      <c r="B37" s="331" t="s">
        <v>321</v>
      </c>
      <c r="C37" s="801" t="s">
        <v>322</v>
      </c>
      <c r="D37" s="783">
        <v>49.0</v>
      </c>
      <c r="E37" s="783">
        <v>35.0</v>
      </c>
      <c r="F37" s="784">
        <f t="shared" si="1"/>
        <v>84</v>
      </c>
      <c r="G37" s="335" t="str">
        <f t="shared" si="35"/>
        <v>9</v>
      </c>
      <c r="H37" s="561">
        <f t="shared" si="3"/>
        <v>27</v>
      </c>
      <c r="I37" s="783">
        <v>44.0</v>
      </c>
      <c r="J37" s="783">
        <v>30.0</v>
      </c>
      <c r="K37" s="785">
        <f t="shared" si="4"/>
        <v>74</v>
      </c>
      <c r="L37" s="335" t="str">
        <f t="shared" si="5"/>
        <v>8</v>
      </c>
      <c r="M37" s="786">
        <f t="shared" si="36"/>
        <v>32</v>
      </c>
      <c r="N37" s="783">
        <v>44.0</v>
      </c>
      <c r="O37" s="783">
        <v>30.0</v>
      </c>
      <c r="P37" s="785">
        <f t="shared" si="7"/>
        <v>74</v>
      </c>
      <c r="Q37" s="335" t="str">
        <f t="shared" si="8"/>
        <v>8</v>
      </c>
      <c r="R37" s="787">
        <f t="shared" si="34"/>
        <v>32</v>
      </c>
      <c r="S37" s="783">
        <v>48.0</v>
      </c>
      <c r="T37" s="783">
        <v>44.0</v>
      </c>
      <c r="U37" s="785">
        <f t="shared" si="9"/>
        <v>92</v>
      </c>
      <c r="V37" s="335" t="str">
        <f t="shared" si="10"/>
        <v>10</v>
      </c>
      <c r="W37" s="564">
        <f t="shared" si="11"/>
        <v>10</v>
      </c>
      <c r="X37" s="783">
        <v>47.0</v>
      </c>
      <c r="Y37" s="783">
        <v>39.0</v>
      </c>
      <c r="Z37" s="785">
        <f t="shared" si="12"/>
        <v>86</v>
      </c>
      <c r="AA37" s="335" t="str">
        <f t="shared" si="13"/>
        <v>9</v>
      </c>
      <c r="AB37" s="564">
        <f t="shared" si="14"/>
        <v>18</v>
      </c>
      <c r="AC37" s="783">
        <v>43.0</v>
      </c>
      <c r="AD37" s="783">
        <v>30.0</v>
      </c>
      <c r="AE37" s="784">
        <f t="shared" si="15"/>
        <v>73</v>
      </c>
      <c r="AF37" s="335" t="str">
        <f t="shared" si="16"/>
        <v>8</v>
      </c>
      <c r="AG37" s="564">
        <f t="shared" si="17"/>
        <v>8</v>
      </c>
      <c r="AH37" s="783">
        <v>96.0</v>
      </c>
      <c r="AI37" s="783">
        <v>0.0</v>
      </c>
      <c r="AJ37" s="785">
        <f t="shared" si="18"/>
        <v>96</v>
      </c>
      <c r="AK37" s="788" t="str">
        <f t="shared" si="19"/>
        <v>10</v>
      </c>
      <c r="AL37" s="570" t="str">
        <f t="shared" si="20"/>
        <v>10</v>
      </c>
      <c r="AM37" s="783">
        <v>50.0</v>
      </c>
      <c r="AN37" s="783">
        <v>34.0</v>
      </c>
      <c r="AO37" s="785">
        <f t="shared" si="21"/>
        <v>84</v>
      </c>
      <c r="AP37" s="335" t="str">
        <f t="shared" si="22"/>
        <v>9</v>
      </c>
      <c r="AQ37" s="766">
        <f t="shared" si="23"/>
        <v>27</v>
      </c>
      <c r="AR37" s="789">
        <v>46.0</v>
      </c>
      <c r="AS37" s="790">
        <v>45.0</v>
      </c>
      <c r="AT37" s="791">
        <f t="shared" si="24"/>
        <v>91</v>
      </c>
      <c r="AU37" s="792" t="str">
        <f t="shared" si="25"/>
        <v>10</v>
      </c>
      <c r="AV37" s="778">
        <f t="shared" si="26"/>
        <v>10</v>
      </c>
      <c r="AW37" s="550">
        <f t="shared" si="27"/>
        <v>754</v>
      </c>
      <c r="AX37" s="571">
        <f t="shared" si="28"/>
        <v>83.78</v>
      </c>
      <c r="AY37" s="547">
        <f t="shared" si="29"/>
        <v>164</v>
      </c>
      <c r="AZ37" s="572">
        <f t="shared" si="30"/>
        <v>8.631578947</v>
      </c>
      <c r="BA37" s="547" t="str">
        <f t="shared" si="31"/>
        <v>PASS</v>
      </c>
      <c r="BB37" s="793" t="str">
        <f t="shared" si="32"/>
        <v>FCD</v>
      </c>
      <c r="BC37" s="794" t="str">
        <f t="shared" si="33"/>
        <v>FCD</v>
      </c>
    </row>
    <row r="38" ht="15.75" customHeight="1">
      <c r="A38" s="763">
        <v>34.0</v>
      </c>
      <c r="B38" s="772" t="s">
        <v>323</v>
      </c>
      <c r="C38" s="773" t="s">
        <v>324</v>
      </c>
      <c r="D38" s="558">
        <v>48.0</v>
      </c>
      <c r="E38" s="558">
        <v>39.0</v>
      </c>
      <c r="F38" s="559">
        <f t="shared" si="1"/>
        <v>87</v>
      </c>
      <c r="G38" s="560" t="str">
        <f t="shared" si="35"/>
        <v>9</v>
      </c>
      <c r="H38" s="561">
        <f t="shared" si="3"/>
        <v>27</v>
      </c>
      <c r="I38" s="558">
        <v>50.0</v>
      </c>
      <c r="J38" s="558">
        <v>31.0</v>
      </c>
      <c r="K38" s="562">
        <f t="shared" si="4"/>
        <v>81</v>
      </c>
      <c r="L38" s="563" t="str">
        <f t="shared" si="5"/>
        <v>9</v>
      </c>
      <c r="M38" s="564">
        <f t="shared" si="36"/>
        <v>36</v>
      </c>
      <c r="N38" s="558">
        <v>50.0</v>
      </c>
      <c r="O38" s="558">
        <v>35.0</v>
      </c>
      <c r="P38" s="562">
        <f t="shared" si="7"/>
        <v>85</v>
      </c>
      <c r="Q38" s="560" t="str">
        <f t="shared" si="8"/>
        <v>9</v>
      </c>
      <c r="R38" s="561">
        <f t="shared" si="34"/>
        <v>36</v>
      </c>
      <c r="S38" s="558">
        <v>49.0</v>
      </c>
      <c r="T38" s="558">
        <v>48.0</v>
      </c>
      <c r="U38" s="562">
        <f t="shared" si="9"/>
        <v>97</v>
      </c>
      <c r="V38" s="560" t="str">
        <f t="shared" si="10"/>
        <v>10</v>
      </c>
      <c r="W38" s="564">
        <f t="shared" si="11"/>
        <v>10</v>
      </c>
      <c r="X38" s="558">
        <v>50.0</v>
      </c>
      <c r="Y38" s="558">
        <v>29.0</v>
      </c>
      <c r="Z38" s="562">
        <f t="shared" si="12"/>
        <v>79</v>
      </c>
      <c r="AA38" s="560" t="str">
        <f t="shared" si="13"/>
        <v>8</v>
      </c>
      <c r="AB38" s="564">
        <f t="shared" si="14"/>
        <v>16</v>
      </c>
      <c r="AC38" s="558">
        <v>43.0</v>
      </c>
      <c r="AD38" s="558">
        <v>32.0</v>
      </c>
      <c r="AE38" s="559">
        <f t="shared" si="15"/>
        <v>75</v>
      </c>
      <c r="AF38" s="335" t="str">
        <f t="shared" si="16"/>
        <v>8</v>
      </c>
      <c r="AG38" s="564">
        <f t="shared" si="17"/>
        <v>8</v>
      </c>
      <c r="AH38" s="558">
        <v>98.0</v>
      </c>
      <c r="AI38" s="558">
        <v>0.0</v>
      </c>
      <c r="AJ38" s="562">
        <f t="shared" si="18"/>
        <v>98</v>
      </c>
      <c r="AK38" s="569" t="str">
        <f t="shared" si="19"/>
        <v>10</v>
      </c>
      <c r="AL38" s="570" t="str">
        <f t="shared" si="20"/>
        <v>10</v>
      </c>
      <c r="AM38" s="558">
        <v>50.0</v>
      </c>
      <c r="AN38" s="558">
        <v>37.0</v>
      </c>
      <c r="AO38" s="562">
        <f t="shared" si="21"/>
        <v>87</v>
      </c>
      <c r="AP38" s="560" t="str">
        <f t="shared" si="22"/>
        <v>9</v>
      </c>
      <c r="AQ38" s="766">
        <f t="shared" si="23"/>
        <v>27</v>
      </c>
      <c r="AR38" s="775">
        <v>49.0</v>
      </c>
      <c r="AS38" s="776">
        <v>49.0</v>
      </c>
      <c r="AT38" s="670">
        <f t="shared" si="24"/>
        <v>98</v>
      </c>
      <c r="AU38" s="777" t="str">
        <f t="shared" si="25"/>
        <v>10</v>
      </c>
      <c r="AV38" s="778">
        <f t="shared" si="26"/>
        <v>10</v>
      </c>
      <c r="AW38" s="550">
        <f t="shared" si="27"/>
        <v>787</v>
      </c>
      <c r="AX38" s="571">
        <f t="shared" si="28"/>
        <v>87.45</v>
      </c>
      <c r="AY38" s="547">
        <f t="shared" si="29"/>
        <v>170</v>
      </c>
      <c r="AZ38" s="572">
        <f t="shared" si="30"/>
        <v>8.947368421</v>
      </c>
      <c r="BA38" s="547" t="str">
        <f t="shared" si="31"/>
        <v>PASS</v>
      </c>
      <c r="BB38" s="547" t="str">
        <f t="shared" si="32"/>
        <v>FCD</v>
      </c>
      <c r="BC38" s="573" t="str">
        <f t="shared" si="33"/>
        <v>FCD</v>
      </c>
    </row>
    <row r="39" ht="15.75" customHeight="1">
      <c r="A39" s="763">
        <v>35.0</v>
      </c>
      <c r="B39" s="772" t="s">
        <v>325</v>
      </c>
      <c r="C39" s="773" t="s">
        <v>326</v>
      </c>
      <c r="D39" s="558">
        <v>49.0</v>
      </c>
      <c r="E39" s="558">
        <v>31.0</v>
      </c>
      <c r="F39" s="559">
        <f t="shared" si="1"/>
        <v>80</v>
      </c>
      <c r="G39" s="560" t="str">
        <f t="shared" si="35"/>
        <v>9</v>
      </c>
      <c r="H39" s="561">
        <f t="shared" si="3"/>
        <v>27</v>
      </c>
      <c r="I39" s="558">
        <v>48.0</v>
      </c>
      <c r="J39" s="558">
        <v>43.0</v>
      </c>
      <c r="K39" s="562">
        <f t="shared" si="4"/>
        <v>91</v>
      </c>
      <c r="L39" s="563" t="str">
        <f t="shared" si="5"/>
        <v>10</v>
      </c>
      <c r="M39" s="564">
        <f t="shared" si="36"/>
        <v>40</v>
      </c>
      <c r="N39" s="558">
        <v>47.0</v>
      </c>
      <c r="O39" s="558">
        <v>32.0</v>
      </c>
      <c r="P39" s="562">
        <f t="shared" si="7"/>
        <v>79</v>
      </c>
      <c r="Q39" s="560" t="str">
        <f t="shared" si="8"/>
        <v>8</v>
      </c>
      <c r="R39" s="561">
        <f t="shared" si="34"/>
        <v>32</v>
      </c>
      <c r="S39" s="558">
        <v>47.0</v>
      </c>
      <c r="T39" s="558">
        <v>40.0</v>
      </c>
      <c r="U39" s="562">
        <f t="shared" si="9"/>
        <v>87</v>
      </c>
      <c r="V39" s="560" t="str">
        <f t="shared" si="10"/>
        <v>9</v>
      </c>
      <c r="W39" s="564">
        <f t="shared" si="11"/>
        <v>9</v>
      </c>
      <c r="X39" s="558">
        <v>50.0</v>
      </c>
      <c r="Y39" s="558">
        <v>39.0</v>
      </c>
      <c r="Z39" s="562">
        <f t="shared" si="12"/>
        <v>89</v>
      </c>
      <c r="AA39" s="560" t="str">
        <f t="shared" si="13"/>
        <v>9</v>
      </c>
      <c r="AB39" s="564">
        <f t="shared" si="14"/>
        <v>18</v>
      </c>
      <c r="AC39" s="558">
        <v>44.0</v>
      </c>
      <c r="AD39" s="558">
        <v>32.0</v>
      </c>
      <c r="AE39" s="559">
        <f t="shared" si="15"/>
        <v>76</v>
      </c>
      <c r="AF39" s="335" t="str">
        <f t="shared" si="16"/>
        <v>8</v>
      </c>
      <c r="AG39" s="564">
        <f t="shared" si="17"/>
        <v>8</v>
      </c>
      <c r="AH39" s="558">
        <v>96.0</v>
      </c>
      <c r="AI39" s="558">
        <v>0.0</v>
      </c>
      <c r="AJ39" s="562">
        <f t="shared" si="18"/>
        <v>96</v>
      </c>
      <c r="AK39" s="569" t="str">
        <f t="shared" si="19"/>
        <v>10</v>
      </c>
      <c r="AL39" s="570" t="str">
        <f t="shared" si="20"/>
        <v>10</v>
      </c>
      <c r="AM39" s="558">
        <v>50.0</v>
      </c>
      <c r="AN39" s="558">
        <v>42.0</v>
      </c>
      <c r="AO39" s="562">
        <f t="shared" si="21"/>
        <v>92</v>
      </c>
      <c r="AP39" s="560" t="str">
        <f t="shared" si="22"/>
        <v>10</v>
      </c>
      <c r="AQ39" s="766">
        <f t="shared" si="23"/>
        <v>30</v>
      </c>
      <c r="AR39" s="775">
        <v>50.0</v>
      </c>
      <c r="AS39" s="776">
        <v>46.0</v>
      </c>
      <c r="AT39" s="670">
        <f t="shared" si="24"/>
        <v>96</v>
      </c>
      <c r="AU39" s="777" t="str">
        <f t="shared" si="25"/>
        <v>10</v>
      </c>
      <c r="AV39" s="778">
        <f t="shared" si="26"/>
        <v>10</v>
      </c>
      <c r="AW39" s="550">
        <f t="shared" si="27"/>
        <v>786</v>
      </c>
      <c r="AX39" s="571">
        <f t="shared" si="28"/>
        <v>87.34</v>
      </c>
      <c r="AY39" s="547">
        <f t="shared" si="29"/>
        <v>174</v>
      </c>
      <c r="AZ39" s="572">
        <f t="shared" si="30"/>
        <v>9.157894737</v>
      </c>
      <c r="BA39" s="547" t="str">
        <f t="shared" si="31"/>
        <v>PASS</v>
      </c>
      <c r="BB39" s="547" t="str">
        <f t="shared" si="32"/>
        <v>FCD</v>
      </c>
      <c r="BC39" s="573" t="str">
        <f t="shared" si="33"/>
        <v>FCD</v>
      </c>
    </row>
    <row r="40" ht="15.75" customHeight="1">
      <c r="A40" s="763">
        <v>36.0</v>
      </c>
      <c r="B40" s="772" t="s">
        <v>121</v>
      </c>
      <c r="C40" s="800" t="s">
        <v>122</v>
      </c>
      <c r="D40" s="558">
        <v>48.0</v>
      </c>
      <c r="E40" s="558">
        <v>36.0</v>
      </c>
      <c r="F40" s="559">
        <f t="shared" si="1"/>
        <v>84</v>
      </c>
      <c r="G40" s="560" t="str">
        <f t="shared" si="35"/>
        <v>9</v>
      </c>
      <c r="H40" s="561">
        <f t="shared" si="3"/>
        <v>27</v>
      </c>
      <c r="I40" s="558">
        <v>49.0</v>
      </c>
      <c r="J40" s="558">
        <v>27.0</v>
      </c>
      <c r="K40" s="562">
        <f t="shared" si="4"/>
        <v>76</v>
      </c>
      <c r="L40" s="563" t="str">
        <f t="shared" si="5"/>
        <v>8</v>
      </c>
      <c r="M40" s="564">
        <f t="shared" si="36"/>
        <v>32</v>
      </c>
      <c r="N40" s="558">
        <v>46.0</v>
      </c>
      <c r="O40" s="558">
        <v>26.0</v>
      </c>
      <c r="P40" s="562">
        <f t="shared" si="7"/>
        <v>72</v>
      </c>
      <c r="Q40" s="560" t="str">
        <f t="shared" si="8"/>
        <v>8</v>
      </c>
      <c r="R40" s="561">
        <f t="shared" si="34"/>
        <v>32</v>
      </c>
      <c r="S40" s="558">
        <v>47.0</v>
      </c>
      <c r="T40" s="558">
        <v>47.0</v>
      </c>
      <c r="U40" s="562">
        <f t="shared" si="9"/>
        <v>94</v>
      </c>
      <c r="V40" s="560" t="str">
        <f t="shared" si="10"/>
        <v>10</v>
      </c>
      <c r="W40" s="564">
        <f t="shared" si="11"/>
        <v>10</v>
      </c>
      <c r="X40" s="558">
        <v>42.0</v>
      </c>
      <c r="Y40" s="558">
        <v>28.0</v>
      </c>
      <c r="Z40" s="562">
        <f t="shared" si="12"/>
        <v>70</v>
      </c>
      <c r="AA40" s="560" t="str">
        <f t="shared" si="13"/>
        <v>8</v>
      </c>
      <c r="AB40" s="564">
        <f t="shared" si="14"/>
        <v>16</v>
      </c>
      <c r="AC40" s="558">
        <v>40.0</v>
      </c>
      <c r="AD40" s="558">
        <v>33.0</v>
      </c>
      <c r="AE40" s="559">
        <f t="shared" si="15"/>
        <v>73</v>
      </c>
      <c r="AF40" s="335" t="str">
        <f t="shared" si="16"/>
        <v>8</v>
      </c>
      <c r="AG40" s="564">
        <f t="shared" si="17"/>
        <v>8</v>
      </c>
      <c r="AH40" s="558">
        <v>96.0</v>
      </c>
      <c r="AI40" s="558">
        <v>0.0</v>
      </c>
      <c r="AJ40" s="562">
        <f t="shared" si="18"/>
        <v>96</v>
      </c>
      <c r="AK40" s="569" t="str">
        <f t="shared" si="19"/>
        <v>10</v>
      </c>
      <c r="AL40" s="570" t="str">
        <f t="shared" si="20"/>
        <v>10</v>
      </c>
      <c r="AM40" s="558">
        <v>50.0</v>
      </c>
      <c r="AN40" s="558">
        <v>49.0</v>
      </c>
      <c r="AO40" s="562">
        <f t="shared" si="21"/>
        <v>99</v>
      </c>
      <c r="AP40" s="560" t="str">
        <f t="shared" si="22"/>
        <v>10</v>
      </c>
      <c r="AQ40" s="766">
        <f t="shared" si="23"/>
        <v>30</v>
      </c>
      <c r="AR40" s="775">
        <v>48.0</v>
      </c>
      <c r="AS40" s="776">
        <v>48.0</v>
      </c>
      <c r="AT40" s="670">
        <f t="shared" si="24"/>
        <v>96</v>
      </c>
      <c r="AU40" s="777" t="str">
        <f t="shared" si="25"/>
        <v>10</v>
      </c>
      <c r="AV40" s="778">
        <f t="shared" si="26"/>
        <v>10</v>
      </c>
      <c r="AW40" s="550">
        <f t="shared" si="27"/>
        <v>760</v>
      </c>
      <c r="AX40" s="571">
        <f t="shared" si="28"/>
        <v>84.45</v>
      </c>
      <c r="AY40" s="547">
        <f t="shared" si="29"/>
        <v>165</v>
      </c>
      <c r="AZ40" s="572">
        <f t="shared" si="30"/>
        <v>8.684210526</v>
      </c>
      <c r="BA40" s="547" t="str">
        <f t="shared" si="31"/>
        <v>PASS</v>
      </c>
      <c r="BB40" s="547" t="str">
        <f t="shared" si="32"/>
        <v>FCD</v>
      </c>
      <c r="BC40" s="573" t="str">
        <f t="shared" si="33"/>
        <v>FCD</v>
      </c>
    </row>
    <row r="41" ht="15.75" customHeight="1">
      <c r="A41" s="763">
        <v>37.0</v>
      </c>
      <c r="B41" s="772" t="s">
        <v>123</v>
      </c>
      <c r="C41" s="773" t="s">
        <v>124</v>
      </c>
      <c r="D41" s="558">
        <v>50.0</v>
      </c>
      <c r="E41" s="558">
        <v>39.0</v>
      </c>
      <c r="F41" s="559">
        <f t="shared" si="1"/>
        <v>89</v>
      </c>
      <c r="G41" s="560" t="str">
        <f t="shared" si="35"/>
        <v>9</v>
      </c>
      <c r="H41" s="561">
        <f t="shared" si="3"/>
        <v>27</v>
      </c>
      <c r="I41" s="558">
        <v>50.0</v>
      </c>
      <c r="J41" s="558">
        <v>34.0</v>
      </c>
      <c r="K41" s="562">
        <f t="shared" si="4"/>
        <v>84</v>
      </c>
      <c r="L41" s="563" t="str">
        <f t="shared" si="5"/>
        <v>9</v>
      </c>
      <c r="M41" s="564">
        <f t="shared" si="36"/>
        <v>36</v>
      </c>
      <c r="N41" s="558">
        <v>50.0</v>
      </c>
      <c r="O41" s="558">
        <v>31.0</v>
      </c>
      <c r="P41" s="562">
        <f t="shared" si="7"/>
        <v>81</v>
      </c>
      <c r="Q41" s="560" t="str">
        <f t="shared" si="8"/>
        <v>9</v>
      </c>
      <c r="R41" s="561">
        <f t="shared" si="34"/>
        <v>36</v>
      </c>
      <c r="S41" s="558">
        <v>50.0</v>
      </c>
      <c r="T41" s="558">
        <v>37.0</v>
      </c>
      <c r="U41" s="562">
        <f t="shared" si="9"/>
        <v>87</v>
      </c>
      <c r="V41" s="560" t="str">
        <f t="shared" si="10"/>
        <v>9</v>
      </c>
      <c r="W41" s="564">
        <f t="shared" si="11"/>
        <v>9</v>
      </c>
      <c r="X41" s="558">
        <v>50.0</v>
      </c>
      <c r="Y41" s="558">
        <v>31.0</v>
      </c>
      <c r="Z41" s="562">
        <f t="shared" si="12"/>
        <v>81</v>
      </c>
      <c r="AA41" s="560" t="str">
        <f t="shared" si="13"/>
        <v>9</v>
      </c>
      <c r="AB41" s="564">
        <f t="shared" si="14"/>
        <v>18</v>
      </c>
      <c r="AC41" s="558">
        <v>50.0</v>
      </c>
      <c r="AD41" s="558">
        <v>29.0</v>
      </c>
      <c r="AE41" s="559">
        <f t="shared" si="15"/>
        <v>79</v>
      </c>
      <c r="AF41" s="335" t="str">
        <f t="shared" si="16"/>
        <v>8</v>
      </c>
      <c r="AG41" s="564">
        <f t="shared" si="17"/>
        <v>8</v>
      </c>
      <c r="AH41" s="558">
        <v>100.0</v>
      </c>
      <c r="AI41" s="558">
        <v>0.0</v>
      </c>
      <c r="AJ41" s="562">
        <f t="shared" si="18"/>
        <v>100</v>
      </c>
      <c r="AK41" s="569" t="str">
        <f t="shared" si="19"/>
        <v>10</v>
      </c>
      <c r="AL41" s="570" t="str">
        <f t="shared" si="20"/>
        <v>10</v>
      </c>
      <c r="AM41" s="558">
        <v>50.0</v>
      </c>
      <c r="AN41" s="558">
        <v>49.0</v>
      </c>
      <c r="AO41" s="562">
        <f t="shared" si="21"/>
        <v>99</v>
      </c>
      <c r="AP41" s="560" t="str">
        <f t="shared" si="22"/>
        <v>10</v>
      </c>
      <c r="AQ41" s="766">
        <f t="shared" si="23"/>
        <v>30</v>
      </c>
      <c r="AR41" s="775">
        <v>50.0</v>
      </c>
      <c r="AS41" s="776">
        <v>49.0</v>
      </c>
      <c r="AT41" s="670">
        <f t="shared" si="24"/>
        <v>99</v>
      </c>
      <c r="AU41" s="777" t="str">
        <f t="shared" si="25"/>
        <v>10</v>
      </c>
      <c r="AV41" s="778">
        <f t="shared" si="26"/>
        <v>10</v>
      </c>
      <c r="AW41" s="550">
        <f t="shared" si="27"/>
        <v>799</v>
      </c>
      <c r="AX41" s="571">
        <f t="shared" si="28"/>
        <v>88.78</v>
      </c>
      <c r="AY41" s="547">
        <f t="shared" si="29"/>
        <v>174</v>
      </c>
      <c r="AZ41" s="572">
        <f t="shared" si="30"/>
        <v>9.157894737</v>
      </c>
      <c r="BA41" s="547" t="str">
        <f t="shared" si="31"/>
        <v>PASS</v>
      </c>
      <c r="BB41" s="547" t="str">
        <f t="shared" si="32"/>
        <v>FCD</v>
      </c>
      <c r="BC41" s="573" t="str">
        <f t="shared" si="33"/>
        <v>FCD</v>
      </c>
    </row>
    <row r="42" ht="15.75" customHeight="1">
      <c r="A42" s="763">
        <v>38.0</v>
      </c>
      <c r="B42" s="772" t="s">
        <v>125</v>
      </c>
      <c r="C42" s="773" t="s">
        <v>126</v>
      </c>
      <c r="D42" s="558">
        <v>45.0</v>
      </c>
      <c r="E42" s="558">
        <v>21.0</v>
      </c>
      <c r="F42" s="559">
        <f t="shared" si="1"/>
        <v>66</v>
      </c>
      <c r="G42" s="560" t="str">
        <f t="shared" si="35"/>
        <v>7</v>
      </c>
      <c r="H42" s="561">
        <f t="shared" si="3"/>
        <v>21</v>
      </c>
      <c r="I42" s="558">
        <v>35.0</v>
      </c>
      <c r="J42" s="558">
        <v>25.0</v>
      </c>
      <c r="K42" s="562">
        <f t="shared" si="4"/>
        <v>60</v>
      </c>
      <c r="L42" s="563" t="str">
        <f t="shared" si="5"/>
        <v>7</v>
      </c>
      <c r="M42" s="564">
        <f t="shared" si="36"/>
        <v>28</v>
      </c>
      <c r="N42" s="558">
        <v>38.0</v>
      </c>
      <c r="O42" s="558">
        <v>18.0</v>
      </c>
      <c r="P42" s="562">
        <f t="shared" si="7"/>
        <v>56</v>
      </c>
      <c r="Q42" s="560" t="str">
        <f t="shared" si="8"/>
        <v>6</v>
      </c>
      <c r="R42" s="561">
        <f t="shared" si="34"/>
        <v>24</v>
      </c>
      <c r="S42" s="558">
        <v>48.0</v>
      </c>
      <c r="T42" s="558">
        <v>32.0</v>
      </c>
      <c r="U42" s="562">
        <f t="shared" si="9"/>
        <v>80</v>
      </c>
      <c r="V42" s="560" t="str">
        <f t="shared" si="10"/>
        <v>9</v>
      </c>
      <c r="W42" s="564">
        <f t="shared" si="11"/>
        <v>9</v>
      </c>
      <c r="X42" s="558">
        <v>35.0</v>
      </c>
      <c r="Y42" s="558">
        <v>29.0</v>
      </c>
      <c r="Z42" s="562">
        <f t="shared" si="12"/>
        <v>64</v>
      </c>
      <c r="AA42" s="560" t="str">
        <f t="shared" si="13"/>
        <v>7</v>
      </c>
      <c r="AB42" s="564">
        <f t="shared" si="14"/>
        <v>14</v>
      </c>
      <c r="AC42" s="558">
        <v>41.0</v>
      </c>
      <c r="AD42" s="558">
        <v>30.0</v>
      </c>
      <c r="AE42" s="559">
        <f t="shared" si="15"/>
        <v>71</v>
      </c>
      <c r="AF42" s="335" t="str">
        <f t="shared" si="16"/>
        <v>8</v>
      </c>
      <c r="AG42" s="564">
        <f t="shared" si="17"/>
        <v>8</v>
      </c>
      <c r="AH42" s="558">
        <v>92.0</v>
      </c>
      <c r="AI42" s="558">
        <v>0.0</v>
      </c>
      <c r="AJ42" s="562">
        <f t="shared" si="18"/>
        <v>92</v>
      </c>
      <c r="AK42" s="569" t="str">
        <f t="shared" si="19"/>
        <v>10</v>
      </c>
      <c r="AL42" s="570" t="str">
        <f t="shared" si="20"/>
        <v>10</v>
      </c>
      <c r="AM42" s="558">
        <v>35.0</v>
      </c>
      <c r="AN42" s="558">
        <v>23.0</v>
      </c>
      <c r="AO42" s="562">
        <f t="shared" si="21"/>
        <v>58</v>
      </c>
      <c r="AP42" s="560" t="str">
        <f t="shared" si="22"/>
        <v>6</v>
      </c>
      <c r="AQ42" s="766">
        <f t="shared" si="23"/>
        <v>18</v>
      </c>
      <c r="AR42" s="775">
        <v>48.0</v>
      </c>
      <c r="AS42" s="776">
        <v>47.0</v>
      </c>
      <c r="AT42" s="670">
        <f t="shared" si="24"/>
        <v>95</v>
      </c>
      <c r="AU42" s="777" t="str">
        <f t="shared" si="25"/>
        <v>10</v>
      </c>
      <c r="AV42" s="778">
        <f t="shared" si="26"/>
        <v>10</v>
      </c>
      <c r="AW42" s="550">
        <f t="shared" si="27"/>
        <v>642</v>
      </c>
      <c r="AX42" s="571">
        <f t="shared" si="28"/>
        <v>71.34</v>
      </c>
      <c r="AY42" s="547">
        <f t="shared" si="29"/>
        <v>132</v>
      </c>
      <c r="AZ42" s="572">
        <f t="shared" si="30"/>
        <v>6.947368421</v>
      </c>
      <c r="BA42" s="547" t="str">
        <f t="shared" si="31"/>
        <v>PASS</v>
      </c>
      <c r="BB42" s="547" t="str">
        <f t="shared" si="32"/>
        <v>FCD</v>
      </c>
      <c r="BC42" s="573" t="str">
        <f t="shared" si="33"/>
        <v>FCD</v>
      </c>
    </row>
    <row r="43" ht="15.75" customHeight="1">
      <c r="A43" s="763">
        <v>39.0</v>
      </c>
      <c r="B43" s="772" t="s">
        <v>327</v>
      </c>
      <c r="C43" s="773" t="s">
        <v>328</v>
      </c>
      <c r="D43" s="558"/>
      <c r="E43" s="558"/>
      <c r="F43" s="559"/>
      <c r="G43" s="560"/>
      <c r="H43" s="561"/>
      <c r="I43" s="558"/>
      <c r="J43" s="558"/>
      <c r="K43" s="562"/>
      <c r="L43" s="563"/>
      <c r="M43" s="564"/>
      <c r="N43" s="558"/>
      <c r="O43" s="558"/>
      <c r="P43" s="562"/>
      <c r="Q43" s="560"/>
      <c r="R43" s="561"/>
      <c r="S43" s="558"/>
      <c r="T43" s="558"/>
      <c r="U43" s="562"/>
      <c r="V43" s="560"/>
      <c r="W43" s="564"/>
      <c r="X43" s="558"/>
      <c r="Y43" s="558"/>
      <c r="Z43" s="562"/>
      <c r="AA43" s="560"/>
      <c r="AB43" s="564"/>
      <c r="AC43" s="558"/>
      <c r="AD43" s="558"/>
      <c r="AE43" s="559"/>
      <c r="AF43" s="335"/>
      <c r="AG43" s="564"/>
      <c r="AH43" s="574"/>
      <c r="AI43" s="558"/>
      <c r="AJ43" s="576"/>
      <c r="AK43" s="612"/>
      <c r="AL43" s="570"/>
      <c r="AM43" s="558"/>
      <c r="AN43" s="558"/>
      <c r="AO43" s="562"/>
      <c r="AP43" s="560"/>
      <c r="AQ43" s="766"/>
      <c r="AR43" s="775"/>
      <c r="AS43" s="776"/>
      <c r="AT43" s="670"/>
      <c r="AU43" s="777"/>
      <c r="AV43" s="802"/>
      <c r="AW43" s="550"/>
      <c r="AX43" s="571"/>
      <c r="AY43" s="547">
        <f t="shared" si="29"/>
        <v>0</v>
      </c>
      <c r="AZ43" s="572"/>
      <c r="BA43" s="547"/>
      <c r="BB43" s="547"/>
      <c r="BC43" s="617"/>
    </row>
    <row r="44" ht="15.75" customHeight="1">
      <c r="A44" s="763">
        <v>40.0</v>
      </c>
      <c r="B44" s="772" t="s">
        <v>329</v>
      </c>
      <c r="C44" s="773" t="s">
        <v>330</v>
      </c>
      <c r="D44" s="558">
        <v>45.0</v>
      </c>
      <c r="E44" s="558">
        <v>34.0</v>
      </c>
      <c r="F44" s="559">
        <f t="shared" ref="F44:F71" si="37">SUM(D44+E44)</f>
        <v>79</v>
      </c>
      <c r="G44" s="560" t="str">
        <f t="shared" ref="G44:G71" si="38">if(F44&gt;=90,"10",if(F44&gt;=80,"9",if(F44&gt;=70,"8",if(F44&gt;=60,"7",if(F44&gt;=45,"6",if(F44&gt;=40,"4",if(F44&lt;40,"0")))))))</f>
        <v>8</v>
      </c>
      <c r="H44" s="561">
        <f t="shared" ref="H44:H71" si="39">G44*3</f>
        <v>24</v>
      </c>
      <c r="I44" s="558">
        <v>47.0</v>
      </c>
      <c r="J44" s="558">
        <v>25.0</v>
      </c>
      <c r="K44" s="562">
        <f t="shared" ref="K44:K71" si="40">sum(I44+J44)</f>
        <v>72</v>
      </c>
      <c r="L44" s="563" t="str">
        <f t="shared" ref="L44:L49" si="41">if(K44&gt;=90,"10",if(K44&gt;=80,"9",if(K44&gt;=70,"8",if(K44&gt;=60,"7",if(K44&gt;=45,"6",if(K44&gt;=40,"4",if(K44&lt;40,"0")))))))</f>
        <v>8</v>
      </c>
      <c r="M44" s="564">
        <f t="shared" ref="M44:M71" si="42">L44*4</f>
        <v>32</v>
      </c>
      <c r="N44" s="558">
        <v>44.0</v>
      </c>
      <c r="O44" s="558">
        <v>32.0</v>
      </c>
      <c r="P44" s="562">
        <f t="shared" ref="P44:P71" si="43">sum(N44:O44)</f>
        <v>76</v>
      </c>
      <c r="Q44" s="560" t="str">
        <f t="shared" ref="Q44:Q47" si="44">if(P44&gt;=90,"10",if(P44&gt;=80,"9",if(P44&gt;=70,"8",if(P44&gt;=60,"7",if(P44&gt;=45,"6",if(P44&gt;=40,"4",if(P44&lt;40,"0")))))))</f>
        <v>8</v>
      </c>
      <c r="R44" s="561">
        <f t="shared" ref="R44:R71" si="45">Q44*4</f>
        <v>32</v>
      </c>
      <c r="S44" s="558">
        <v>47.0</v>
      </c>
      <c r="T44" s="558">
        <v>30.0</v>
      </c>
      <c r="U44" s="562">
        <f t="shared" ref="U44:U71" si="46">sum(S44:T44)</f>
        <v>77</v>
      </c>
      <c r="V44" s="560" t="str">
        <f t="shared" ref="V44:V47" si="47">if(U44&gt;=90,"10",if(U44&gt;=80,"9",if(U44&gt;=70,"8",if(U44&gt;=60,"7",if(U44&gt;=45,"6",if(U44&gt;=40,"4",if(U44&lt;40,"0")))))))</f>
        <v>8</v>
      </c>
      <c r="W44" s="564">
        <f t="shared" ref="W44:W71" si="48">V44*1</f>
        <v>8</v>
      </c>
      <c r="X44" s="558">
        <v>47.0</v>
      </c>
      <c r="Y44" s="558">
        <v>33.0</v>
      </c>
      <c r="Z44" s="562">
        <f t="shared" ref="Z44:Z71" si="49">SUM(X44+Y44)</f>
        <v>80</v>
      </c>
      <c r="AA44" s="560" t="str">
        <f t="shared" ref="AA44:AA71" si="50">if(Z44&gt;=90,"10",if(Z44&gt;=80,"9",if(Z44&gt;=70,"8",if(Z44&gt;=60,"7",if(Z44&gt;=45,"6",if(Z44&gt;=40,"4",if(Z44&lt;40,"0")))))))</f>
        <v>9</v>
      </c>
      <c r="AB44" s="564">
        <f t="shared" ref="AB44:AB71" si="51">AA44*2</f>
        <v>18</v>
      </c>
      <c r="AC44" s="558">
        <v>39.0</v>
      </c>
      <c r="AD44" s="558">
        <v>35.0</v>
      </c>
      <c r="AE44" s="559">
        <f t="shared" ref="AE44:AE71" si="52">SUM(AC44+AD44)</f>
        <v>74</v>
      </c>
      <c r="AF44" s="335" t="str">
        <f t="shared" ref="AF44:AF71" si="53">if(AE44&gt;=90,"10",if(AE44&gt;=80,"9",if(AE44&gt;=70,"8",if(AE44&gt;=60,"7",if(AE44&gt;=45,"6",if(AE44&gt;=40,"4",if(AE44&lt;40,"0")))))))</f>
        <v>8</v>
      </c>
      <c r="AG44" s="564">
        <f t="shared" ref="AG44:AG71" si="54">AF44*1</f>
        <v>8</v>
      </c>
      <c r="AH44" s="558">
        <v>92.0</v>
      </c>
      <c r="AI44" s="558">
        <v>0.0</v>
      </c>
      <c r="AJ44" s="562">
        <f t="shared" ref="AJ44:AJ71" si="55">SUM(AH44:AI44)</f>
        <v>92</v>
      </c>
      <c r="AK44" s="569" t="str">
        <f t="shared" ref="AK44:AK71" si="56">if(AJ44&gt;=90,"10",if(AJ44&gt;=80,"9",if(AJ44&gt;=70,"8",if(AJ44&gt;=60,"7",if(AJ44&gt;=45,"6",if(AJ44&gt;=40,"4",if(AJ44&lt;40,"0")))))))</f>
        <v>10</v>
      </c>
      <c r="AL44" s="570" t="str">
        <f t="shared" ref="AL44:AL71" si="57">AK44</f>
        <v>10</v>
      </c>
      <c r="AM44" s="558">
        <v>44.0</v>
      </c>
      <c r="AN44" s="558">
        <v>36.0</v>
      </c>
      <c r="AO44" s="562">
        <f t="shared" ref="AO44:AO71" si="58">SUM(AM44+AN44)</f>
        <v>80</v>
      </c>
      <c r="AP44" s="560" t="str">
        <f t="shared" ref="AP44:AP47" si="59">if(AO44&gt;=90,"10",if(AO44&gt;=80,"9",if(AO44&gt;=70,"8",if(AO44&gt;=60,"7",if(AO44&gt;=45,"6",if(AO44&gt;=40,"4",if(AO44&lt;40,"0")))))))</f>
        <v>9</v>
      </c>
      <c r="AQ44" s="766">
        <f t="shared" ref="AQ44:AQ71" si="60">AP44*3</f>
        <v>27</v>
      </c>
      <c r="AR44" s="775">
        <v>46.0</v>
      </c>
      <c r="AS44" s="776">
        <v>48.0</v>
      </c>
      <c r="AT44" s="670">
        <f t="shared" ref="AT44:AT71" si="61">SUM(AR44+AS44)</f>
        <v>94</v>
      </c>
      <c r="AU44" s="777" t="str">
        <f t="shared" ref="AU44:AU71" si="62">if(AT44&gt;=90,"10",if(AT44&gt;=80,"9",if(AT44&gt;=70,"8",if(AT44&gt;=60,"7",if(AT44&gt;=45,"6",if(AT44&gt;=40,"4",if(AT44&lt;40,"0")))))))</f>
        <v>10</v>
      </c>
      <c r="AV44" s="765">
        <f t="shared" ref="AV44:AV71" si="63">AU44*1</f>
        <v>10</v>
      </c>
      <c r="AW44" s="550">
        <f t="shared" ref="AW44:AW71" si="64">sum(F44+K44+P44+U44+Z44+AE44+AJ44+AO44+AT44)</f>
        <v>724</v>
      </c>
      <c r="AX44" s="571">
        <f t="shared" ref="AX44:AX71" si="65">ROUNDUP(AW44/900*100,2)</f>
        <v>80.45</v>
      </c>
      <c r="AY44" s="547">
        <f t="shared" si="29"/>
        <v>159</v>
      </c>
      <c r="AZ44" s="572">
        <f t="shared" ref="AZ44:AZ71" si="66">AY44/19</f>
        <v>8.368421053</v>
      </c>
      <c r="BA44" s="547" t="str">
        <f t="shared" ref="BA44:BA71" si="67">IF((OR(E44&lt;18,F44&lt;40,J44&lt;18,K44&lt;40,O44&lt;18,P44&lt;40,T44&lt;18,U44&lt;40,Z44&lt;40,AD44&lt;18,AE44&lt;40,AJ44&lt;40,AN44&lt;18,AO44&lt;40,AS44&lt;18,AT44&lt;40)),"FAIL","PASS")</f>
        <v>PASS</v>
      </c>
      <c r="BB44" s="547" t="str">
        <f t="shared" ref="BB44:BB71" si="68">IF(AX44&gt;69.44,"FCD",IF(AX44&gt;59.66,"FC","SC"))</f>
        <v>FCD</v>
      </c>
      <c r="BC44" s="573" t="str">
        <f t="shared" ref="BC44:BC71" si="69">IF(BA44="FAIL",BA44,BB44)</f>
        <v>FCD</v>
      </c>
    </row>
    <row r="45" ht="15.75" customHeight="1">
      <c r="A45" s="763">
        <v>41.0</v>
      </c>
      <c r="B45" s="772" t="s">
        <v>331</v>
      </c>
      <c r="C45" s="773" t="s">
        <v>332</v>
      </c>
      <c r="D45" s="558">
        <v>33.0</v>
      </c>
      <c r="E45" s="558">
        <v>30.0</v>
      </c>
      <c r="F45" s="559">
        <f t="shared" si="37"/>
        <v>63</v>
      </c>
      <c r="G45" s="560" t="str">
        <f t="shared" si="38"/>
        <v>7</v>
      </c>
      <c r="H45" s="561">
        <f t="shared" si="39"/>
        <v>21</v>
      </c>
      <c r="I45" s="558">
        <v>32.0</v>
      </c>
      <c r="J45" s="558">
        <v>31.0</v>
      </c>
      <c r="K45" s="562">
        <f t="shared" si="40"/>
        <v>63</v>
      </c>
      <c r="L45" s="563" t="str">
        <f t="shared" si="41"/>
        <v>7</v>
      </c>
      <c r="M45" s="564">
        <f t="shared" si="42"/>
        <v>28</v>
      </c>
      <c r="N45" s="558">
        <v>21.0</v>
      </c>
      <c r="O45" s="558">
        <v>20.0</v>
      </c>
      <c r="P45" s="562">
        <f t="shared" si="43"/>
        <v>41</v>
      </c>
      <c r="Q45" s="560" t="str">
        <f t="shared" si="44"/>
        <v>4</v>
      </c>
      <c r="R45" s="561">
        <f t="shared" si="45"/>
        <v>16</v>
      </c>
      <c r="S45" s="577">
        <v>39.0</v>
      </c>
      <c r="T45" s="578">
        <v>30.0</v>
      </c>
      <c r="U45" s="579">
        <f t="shared" si="46"/>
        <v>69</v>
      </c>
      <c r="V45" s="560" t="str">
        <f t="shared" si="47"/>
        <v>7</v>
      </c>
      <c r="W45" s="653">
        <f t="shared" si="48"/>
        <v>7</v>
      </c>
      <c r="X45" s="558">
        <v>33.0</v>
      </c>
      <c r="Y45" s="558">
        <v>31.0</v>
      </c>
      <c r="Z45" s="562">
        <f t="shared" si="49"/>
        <v>64</v>
      </c>
      <c r="AA45" s="560" t="str">
        <f t="shared" si="50"/>
        <v>7</v>
      </c>
      <c r="AB45" s="564">
        <f t="shared" si="51"/>
        <v>14</v>
      </c>
      <c r="AC45" s="558">
        <v>41.0</v>
      </c>
      <c r="AD45" s="558">
        <v>34.0</v>
      </c>
      <c r="AE45" s="559">
        <f t="shared" si="52"/>
        <v>75</v>
      </c>
      <c r="AF45" s="335" t="str">
        <f t="shared" si="53"/>
        <v>8</v>
      </c>
      <c r="AG45" s="564">
        <f t="shared" si="54"/>
        <v>8</v>
      </c>
      <c r="AH45" s="558">
        <v>88.0</v>
      </c>
      <c r="AI45" s="558">
        <v>0.0</v>
      </c>
      <c r="AJ45" s="562">
        <f t="shared" si="55"/>
        <v>88</v>
      </c>
      <c r="AK45" s="569" t="str">
        <f t="shared" si="56"/>
        <v>9</v>
      </c>
      <c r="AL45" s="570" t="str">
        <f t="shared" si="57"/>
        <v>9</v>
      </c>
      <c r="AM45" s="558">
        <v>26.0</v>
      </c>
      <c r="AN45" s="558">
        <v>26.0</v>
      </c>
      <c r="AO45" s="562">
        <f t="shared" si="58"/>
        <v>52</v>
      </c>
      <c r="AP45" s="560" t="str">
        <f t="shared" si="59"/>
        <v>6</v>
      </c>
      <c r="AQ45" s="766">
        <f t="shared" si="60"/>
        <v>18</v>
      </c>
      <c r="AR45" s="803">
        <v>31.0</v>
      </c>
      <c r="AS45" s="804">
        <v>0.0</v>
      </c>
      <c r="AT45" s="805">
        <f t="shared" si="61"/>
        <v>31</v>
      </c>
      <c r="AU45" s="806" t="str">
        <f t="shared" si="62"/>
        <v>0</v>
      </c>
      <c r="AV45" s="807">
        <f t="shared" si="63"/>
        <v>0</v>
      </c>
      <c r="AW45" s="590">
        <f t="shared" si="64"/>
        <v>546</v>
      </c>
      <c r="AX45" s="591">
        <f t="shared" si="65"/>
        <v>60.67</v>
      </c>
      <c r="AY45" s="547">
        <f t="shared" si="29"/>
        <v>112</v>
      </c>
      <c r="AZ45" s="592">
        <f t="shared" si="66"/>
        <v>5.894736842</v>
      </c>
      <c r="BA45" s="547" t="str">
        <f t="shared" si="67"/>
        <v>FAIL</v>
      </c>
      <c r="BB45" s="547" t="str">
        <f t="shared" si="68"/>
        <v>FC</v>
      </c>
      <c r="BC45" s="593" t="str">
        <f t="shared" si="69"/>
        <v>FAIL</v>
      </c>
    </row>
    <row r="46" ht="15.75" customHeight="1">
      <c r="A46" s="763">
        <v>42.0</v>
      </c>
      <c r="B46" s="772" t="s">
        <v>127</v>
      </c>
      <c r="C46" s="773" t="s">
        <v>128</v>
      </c>
      <c r="D46" s="558">
        <v>50.0</v>
      </c>
      <c r="E46" s="558">
        <v>37.0</v>
      </c>
      <c r="F46" s="559">
        <f t="shared" si="37"/>
        <v>87</v>
      </c>
      <c r="G46" s="560" t="str">
        <f t="shared" si="38"/>
        <v>9</v>
      </c>
      <c r="H46" s="561">
        <f t="shared" si="39"/>
        <v>27</v>
      </c>
      <c r="I46" s="558">
        <v>50.0</v>
      </c>
      <c r="J46" s="558">
        <v>34.0</v>
      </c>
      <c r="K46" s="562">
        <f t="shared" si="40"/>
        <v>84</v>
      </c>
      <c r="L46" s="563" t="str">
        <f t="shared" si="41"/>
        <v>9</v>
      </c>
      <c r="M46" s="564">
        <f t="shared" si="42"/>
        <v>36</v>
      </c>
      <c r="N46" s="558">
        <v>50.0</v>
      </c>
      <c r="O46" s="558">
        <v>37.0</v>
      </c>
      <c r="P46" s="562">
        <f t="shared" si="43"/>
        <v>87</v>
      </c>
      <c r="Q46" s="560" t="str">
        <f t="shared" si="44"/>
        <v>9</v>
      </c>
      <c r="R46" s="561">
        <f t="shared" si="45"/>
        <v>36</v>
      </c>
      <c r="S46" s="558">
        <v>50.0</v>
      </c>
      <c r="T46" s="558">
        <v>50.0</v>
      </c>
      <c r="U46" s="562">
        <f t="shared" si="46"/>
        <v>100</v>
      </c>
      <c r="V46" s="560" t="str">
        <f t="shared" si="47"/>
        <v>10</v>
      </c>
      <c r="W46" s="564">
        <f t="shared" si="48"/>
        <v>10</v>
      </c>
      <c r="X46" s="558">
        <v>50.0</v>
      </c>
      <c r="Y46" s="558">
        <v>39.0</v>
      </c>
      <c r="Z46" s="562">
        <f t="shared" si="49"/>
        <v>89</v>
      </c>
      <c r="AA46" s="560" t="str">
        <f t="shared" si="50"/>
        <v>9</v>
      </c>
      <c r="AB46" s="564">
        <f t="shared" si="51"/>
        <v>18</v>
      </c>
      <c r="AC46" s="558">
        <v>50.0</v>
      </c>
      <c r="AD46" s="558">
        <v>42.0</v>
      </c>
      <c r="AE46" s="559">
        <f t="shared" si="52"/>
        <v>92</v>
      </c>
      <c r="AF46" s="335" t="str">
        <f t="shared" si="53"/>
        <v>10</v>
      </c>
      <c r="AG46" s="564">
        <f t="shared" si="54"/>
        <v>10</v>
      </c>
      <c r="AH46" s="558">
        <v>100.0</v>
      </c>
      <c r="AI46" s="558">
        <v>0.0</v>
      </c>
      <c r="AJ46" s="562">
        <f t="shared" si="55"/>
        <v>100</v>
      </c>
      <c r="AK46" s="569" t="str">
        <f t="shared" si="56"/>
        <v>10</v>
      </c>
      <c r="AL46" s="570" t="str">
        <f t="shared" si="57"/>
        <v>10</v>
      </c>
      <c r="AM46" s="558">
        <v>50.0</v>
      </c>
      <c r="AN46" s="558">
        <v>35.0</v>
      </c>
      <c r="AO46" s="562">
        <f t="shared" si="58"/>
        <v>85</v>
      </c>
      <c r="AP46" s="560" t="str">
        <f t="shared" si="59"/>
        <v>9</v>
      </c>
      <c r="AQ46" s="766">
        <f t="shared" si="60"/>
        <v>27</v>
      </c>
      <c r="AR46" s="775">
        <v>50.0</v>
      </c>
      <c r="AS46" s="776">
        <v>49.0</v>
      </c>
      <c r="AT46" s="670">
        <f t="shared" si="61"/>
        <v>99</v>
      </c>
      <c r="AU46" s="777" t="str">
        <f t="shared" si="62"/>
        <v>10</v>
      </c>
      <c r="AV46" s="778">
        <f t="shared" si="63"/>
        <v>10</v>
      </c>
      <c r="AW46" s="550">
        <f t="shared" si="64"/>
        <v>823</v>
      </c>
      <c r="AX46" s="571">
        <f t="shared" si="65"/>
        <v>91.45</v>
      </c>
      <c r="AY46" s="547">
        <f t="shared" si="29"/>
        <v>174</v>
      </c>
      <c r="AZ46" s="572">
        <f t="shared" si="66"/>
        <v>9.157894737</v>
      </c>
      <c r="BA46" s="547" t="str">
        <f t="shared" si="67"/>
        <v>PASS</v>
      </c>
      <c r="BB46" s="547" t="str">
        <f t="shared" si="68"/>
        <v>FCD</v>
      </c>
      <c r="BC46" s="573" t="str">
        <f t="shared" si="69"/>
        <v>FCD</v>
      </c>
    </row>
    <row r="47" ht="15.75" customHeight="1">
      <c r="A47" s="763">
        <v>43.0</v>
      </c>
      <c r="B47" s="772" t="s">
        <v>333</v>
      </c>
      <c r="C47" s="773" t="s">
        <v>334</v>
      </c>
      <c r="D47" s="558">
        <v>48.0</v>
      </c>
      <c r="E47" s="558">
        <v>32.0</v>
      </c>
      <c r="F47" s="559">
        <f t="shared" si="37"/>
        <v>80</v>
      </c>
      <c r="G47" s="560" t="str">
        <f t="shared" si="38"/>
        <v>9</v>
      </c>
      <c r="H47" s="561">
        <f t="shared" si="39"/>
        <v>27</v>
      </c>
      <c r="I47" s="574">
        <v>46.0</v>
      </c>
      <c r="J47" s="574">
        <v>35.0</v>
      </c>
      <c r="K47" s="576">
        <f t="shared" si="40"/>
        <v>81</v>
      </c>
      <c r="L47" s="618" t="str">
        <f t="shared" si="41"/>
        <v>9</v>
      </c>
      <c r="M47" s="604">
        <f t="shared" si="42"/>
        <v>36</v>
      </c>
      <c r="N47" s="574">
        <v>45.0</v>
      </c>
      <c r="O47" s="574">
        <v>25.0</v>
      </c>
      <c r="P47" s="576">
        <f t="shared" si="43"/>
        <v>70</v>
      </c>
      <c r="Q47" s="608" t="str">
        <f t="shared" si="44"/>
        <v>8</v>
      </c>
      <c r="R47" s="609">
        <f t="shared" si="45"/>
        <v>32</v>
      </c>
      <c r="S47" s="574">
        <v>48.0</v>
      </c>
      <c r="T47" s="574">
        <v>37.0</v>
      </c>
      <c r="U47" s="576">
        <f t="shared" si="46"/>
        <v>85</v>
      </c>
      <c r="V47" s="608" t="str">
        <f t="shared" si="47"/>
        <v>9</v>
      </c>
      <c r="W47" s="564">
        <f t="shared" si="48"/>
        <v>9</v>
      </c>
      <c r="X47" s="558">
        <v>46.0</v>
      </c>
      <c r="Y47" s="558">
        <v>36.0</v>
      </c>
      <c r="Z47" s="562">
        <f t="shared" si="49"/>
        <v>82</v>
      </c>
      <c r="AA47" s="560" t="str">
        <f t="shared" si="50"/>
        <v>9</v>
      </c>
      <c r="AB47" s="564">
        <f t="shared" si="51"/>
        <v>18</v>
      </c>
      <c r="AC47" s="558">
        <v>39.0</v>
      </c>
      <c r="AD47" s="558">
        <v>29.0</v>
      </c>
      <c r="AE47" s="559">
        <f t="shared" si="52"/>
        <v>68</v>
      </c>
      <c r="AF47" s="335" t="str">
        <f t="shared" si="53"/>
        <v>7</v>
      </c>
      <c r="AG47" s="564">
        <f t="shared" si="54"/>
        <v>7</v>
      </c>
      <c r="AH47" s="558">
        <v>96.0</v>
      </c>
      <c r="AI47" s="558">
        <v>0.0</v>
      </c>
      <c r="AJ47" s="562">
        <f t="shared" si="55"/>
        <v>96</v>
      </c>
      <c r="AK47" s="569" t="str">
        <f t="shared" si="56"/>
        <v>10</v>
      </c>
      <c r="AL47" s="570" t="str">
        <f t="shared" si="57"/>
        <v>10</v>
      </c>
      <c r="AM47" s="558">
        <v>47.0</v>
      </c>
      <c r="AN47" s="558">
        <v>39.0</v>
      </c>
      <c r="AO47" s="562">
        <f t="shared" si="58"/>
        <v>86</v>
      </c>
      <c r="AP47" s="560" t="str">
        <f t="shared" si="59"/>
        <v>9</v>
      </c>
      <c r="AQ47" s="766">
        <f t="shared" si="60"/>
        <v>27</v>
      </c>
      <c r="AR47" s="775">
        <v>50.0</v>
      </c>
      <c r="AS47" s="776">
        <v>49.0</v>
      </c>
      <c r="AT47" s="670">
        <f t="shared" si="61"/>
        <v>99</v>
      </c>
      <c r="AU47" s="777" t="str">
        <f t="shared" si="62"/>
        <v>10</v>
      </c>
      <c r="AV47" s="778">
        <f t="shared" si="63"/>
        <v>10</v>
      </c>
      <c r="AW47" s="550">
        <f t="shared" si="64"/>
        <v>747</v>
      </c>
      <c r="AX47" s="571">
        <f t="shared" si="65"/>
        <v>83</v>
      </c>
      <c r="AY47" s="547">
        <f t="shared" si="29"/>
        <v>166</v>
      </c>
      <c r="AZ47" s="572">
        <f t="shared" si="66"/>
        <v>8.736842105</v>
      </c>
      <c r="BA47" s="547" t="str">
        <f t="shared" si="67"/>
        <v>PASS</v>
      </c>
      <c r="BB47" s="547" t="str">
        <f t="shared" si="68"/>
        <v>FCD</v>
      </c>
      <c r="BC47" s="573" t="str">
        <f t="shared" si="69"/>
        <v>FCD</v>
      </c>
    </row>
    <row r="48" ht="15.75" customHeight="1">
      <c r="A48" s="763">
        <v>44.0</v>
      </c>
      <c r="B48" s="772" t="s">
        <v>335</v>
      </c>
      <c r="C48" s="773" t="s">
        <v>336</v>
      </c>
      <c r="D48" s="558">
        <v>36.0</v>
      </c>
      <c r="E48" s="558">
        <v>24.0</v>
      </c>
      <c r="F48" s="559">
        <f t="shared" si="37"/>
        <v>60</v>
      </c>
      <c r="G48" s="560" t="str">
        <f t="shared" si="38"/>
        <v>7</v>
      </c>
      <c r="H48" s="561">
        <f t="shared" si="39"/>
        <v>21</v>
      </c>
      <c r="I48" s="574">
        <v>37.0</v>
      </c>
      <c r="J48" s="574">
        <v>18.0</v>
      </c>
      <c r="K48" s="576">
        <f t="shared" si="40"/>
        <v>55</v>
      </c>
      <c r="L48" s="618" t="str">
        <f t="shared" si="41"/>
        <v>6</v>
      </c>
      <c r="M48" s="604">
        <f t="shared" si="42"/>
        <v>24</v>
      </c>
      <c r="N48" s="582">
        <v>28.0</v>
      </c>
      <c r="O48" s="582">
        <v>0.0</v>
      </c>
      <c r="P48" s="583">
        <f t="shared" si="43"/>
        <v>28</v>
      </c>
      <c r="Q48" s="584">
        <v>0.0</v>
      </c>
      <c r="R48" s="599">
        <f t="shared" si="45"/>
        <v>0</v>
      </c>
      <c r="S48" s="582">
        <v>47.0</v>
      </c>
      <c r="T48" s="582">
        <v>13.0</v>
      </c>
      <c r="U48" s="583">
        <f t="shared" si="46"/>
        <v>60</v>
      </c>
      <c r="V48" s="584">
        <v>0.0</v>
      </c>
      <c r="W48" s="585">
        <f t="shared" si="48"/>
        <v>0</v>
      </c>
      <c r="X48" s="558">
        <v>29.0</v>
      </c>
      <c r="Y48" s="558">
        <v>35.0</v>
      </c>
      <c r="Z48" s="562">
        <f t="shared" si="49"/>
        <v>64</v>
      </c>
      <c r="AA48" s="560" t="str">
        <f t="shared" si="50"/>
        <v>7</v>
      </c>
      <c r="AB48" s="564">
        <f t="shared" si="51"/>
        <v>14</v>
      </c>
      <c r="AC48" s="574">
        <v>31.0</v>
      </c>
      <c r="AD48" s="574">
        <v>31.0</v>
      </c>
      <c r="AE48" s="575">
        <f t="shared" si="52"/>
        <v>62</v>
      </c>
      <c r="AF48" s="335" t="str">
        <f t="shared" si="53"/>
        <v>7</v>
      </c>
      <c r="AG48" s="564">
        <f t="shared" si="54"/>
        <v>7</v>
      </c>
      <c r="AH48" s="558">
        <v>96.0</v>
      </c>
      <c r="AI48" s="558">
        <v>0.0</v>
      </c>
      <c r="AJ48" s="562">
        <f t="shared" si="55"/>
        <v>96</v>
      </c>
      <c r="AK48" s="569" t="str">
        <f t="shared" si="56"/>
        <v>10</v>
      </c>
      <c r="AL48" s="570" t="str">
        <f t="shared" si="57"/>
        <v>10</v>
      </c>
      <c r="AM48" s="582">
        <v>41.0</v>
      </c>
      <c r="AN48" s="582">
        <v>0.0</v>
      </c>
      <c r="AO48" s="583">
        <f t="shared" si="58"/>
        <v>41</v>
      </c>
      <c r="AP48" s="584">
        <v>0.0</v>
      </c>
      <c r="AQ48" s="808">
        <f t="shared" si="60"/>
        <v>0</v>
      </c>
      <c r="AR48" s="775">
        <v>48.0</v>
      </c>
      <c r="AS48" s="776">
        <v>30.0</v>
      </c>
      <c r="AT48" s="670">
        <f t="shared" si="61"/>
        <v>78</v>
      </c>
      <c r="AU48" s="777" t="str">
        <f t="shared" si="62"/>
        <v>8</v>
      </c>
      <c r="AV48" s="778">
        <f t="shared" si="63"/>
        <v>8</v>
      </c>
      <c r="AW48" s="590">
        <f t="shared" si="64"/>
        <v>544</v>
      </c>
      <c r="AX48" s="591">
        <f t="shared" si="65"/>
        <v>60.45</v>
      </c>
      <c r="AY48" s="547">
        <f t="shared" si="29"/>
        <v>74</v>
      </c>
      <c r="AZ48" s="592">
        <f t="shared" si="66"/>
        <v>3.894736842</v>
      </c>
      <c r="BA48" s="547" t="str">
        <f t="shared" si="67"/>
        <v>FAIL</v>
      </c>
      <c r="BB48" s="547" t="str">
        <f t="shared" si="68"/>
        <v>FC</v>
      </c>
      <c r="BC48" s="593" t="str">
        <f t="shared" si="69"/>
        <v>FAIL</v>
      </c>
    </row>
    <row r="49" ht="15.75" customHeight="1">
      <c r="A49" s="763">
        <v>45.0</v>
      </c>
      <c r="B49" s="772" t="s">
        <v>337</v>
      </c>
      <c r="C49" s="773" t="s">
        <v>338</v>
      </c>
      <c r="D49" s="558">
        <v>46.0</v>
      </c>
      <c r="E49" s="558">
        <v>34.0</v>
      </c>
      <c r="F49" s="559">
        <f t="shared" si="37"/>
        <v>80</v>
      </c>
      <c r="G49" s="560" t="str">
        <f t="shared" si="38"/>
        <v>9</v>
      </c>
      <c r="H49" s="561">
        <f t="shared" si="39"/>
        <v>27</v>
      </c>
      <c r="I49" s="558">
        <v>42.0</v>
      </c>
      <c r="J49" s="558">
        <v>26.0</v>
      </c>
      <c r="K49" s="562">
        <f t="shared" si="40"/>
        <v>68</v>
      </c>
      <c r="L49" s="563" t="str">
        <f t="shared" si="41"/>
        <v>7</v>
      </c>
      <c r="M49" s="564">
        <f t="shared" si="42"/>
        <v>28</v>
      </c>
      <c r="N49" s="558">
        <v>43.0</v>
      </c>
      <c r="O49" s="558">
        <v>34.0</v>
      </c>
      <c r="P49" s="562">
        <f t="shared" si="43"/>
        <v>77</v>
      </c>
      <c r="Q49" s="560" t="str">
        <f>if(P49&gt;=90,"10",if(P49&gt;=80,"9",if(P49&gt;=70,"8",if(P49&gt;=60,"7",if(P49&gt;=45,"6",if(P49&gt;=40,"4",if(P49&lt;40,"0")))))))</f>
        <v>8</v>
      </c>
      <c r="R49" s="561">
        <f t="shared" si="45"/>
        <v>32</v>
      </c>
      <c r="S49" s="558">
        <v>48.0</v>
      </c>
      <c r="T49" s="558">
        <v>48.0</v>
      </c>
      <c r="U49" s="562">
        <f t="shared" si="46"/>
        <v>96</v>
      </c>
      <c r="V49" s="560" t="str">
        <f t="shared" ref="V49:V71" si="70">if(U49&gt;=90,"10",if(U49&gt;=80,"9",if(U49&gt;=70,"8",if(U49&gt;=60,"7",if(U49&gt;=45,"6",if(U49&gt;=40,"4",if(U49&lt;40,"0")))))))</f>
        <v>10</v>
      </c>
      <c r="W49" s="564">
        <f t="shared" si="48"/>
        <v>10</v>
      </c>
      <c r="X49" s="558">
        <v>45.0</v>
      </c>
      <c r="Y49" s="558">
        <v>35.0</v>
      </c>
      <c r="Z49" s="562">
        <f t="shared" si="49"/>
        <v>80</v>
      </c>
      <c r="AA49" s="560" t="str">
        <f t="shared" si="50"/>
        <v>9</v>
      </c>
      <c r="AB49" s="564">
        <f t="shared" si="51"/>
        <v>18</v>
      </c>
      <c r="AC49" s="558">
        <v>36.0</v>
      </c>
      <c r="AD49" s="558">
        <v>31.0</v>
      </c>
      <c r="AE49" s="559">
        <f t="shared" si="52"/>
        <v>67</v>
      </c>
      <c r="AF49" s="335" t="str">
        <f t="shared" si="53"/>
        <v>7</v>
      </c>
      <c r="AG49" s="564">
        <f t="shared" si="54"/>
        <v>7</v>
      </c>
      <c r="AH49" s="558">
        <v>96.0</v>
      </c>
      <c r="AI49" s="558">
        <v>0.0</v>
      </c>
      <c r="AJ49" s="562">
        <f t="shared" si="55"/>
        <v>96</v>
      </c>
      <c r="AK49" s="569" t="str">
        <f t="shared" si="56"/>
        <v>10</v>
      </c>
      <c r="AL49" s="570" t="str">
        <f t="shared" si="57"/>
        <v>10</v>
      </c>
      <c r="AM49" s="558">
        <v>45.0</v>
      </c>
      <c r="AN49" s="558">
        <v>36.0</v>
      </c>
      <c r="AO49" s="562">
        <f t="shared" si="58"/>
        <v>81</v>
      </c>
      <c r="AP49" s="560" t="str">
        <f t="shared" ref="AP49:AP71" si="71">if(AO49&gt;=90,"10",if(AO49&gt;=80,"9",if(AO49&gt;=70,"8",if(AO49&gt;=60,"7",if(AO49&gt;=45,"6",if(AO49&gt;=40,"4",if(AO49&lt;40,"0")))))))</f>
        <v>9</v>
      </c>
      <c r="AQ49" s="766">
        <f t="shared" si="60"/>
        <v>27</v>
      </c>
      <c r="AR49" s="775">
        <v>49.0</v>
      </c>
      <c r="AS49" s="776">
        <v>49.0</v>
      </c>
      <c r="AT49" s="670">
        <f t="shared" si="61"/>
        <v>98</v>
      </c>
      <c r="AU49" s="777" t="str">
        <f t="shared" si="62"/>
        <v>10</v>
      </c>
      <c r="AV49" s="778">
        <f t="shared" si="63"/>
        <v>10</v>
      </c>
      <c r="AW49" s="550">
        <f t="shared" si="64"/>
        <v>743</v>
      </c>
      <c r="AX49" s="571">
        <f t="shared" si="65"/>
        <v>82.56</v>
      </c>
      <c r="AY49" s="547">
        <f t="shared" si="29"/>
        <v>159</v>
      </c>
      <c r="AZ49" s="572">
        <f t="shared" si="66"/>
        <v>8.368421053</v>
      </c>
      <c r="BA49" s="547" t="str">
        <f t="shared" si="67"/>
        <v>PASS</v>
      </c>
      <c r="BB49" s="547" t="str">
        <f t="shared" si="68"/>
        <v>FCD</v>
      </c>
      <c r="BC49" s="573" t="str">
        <f t="shared" si="69"/>
        <v>FCD</v>
      </c>
    </row>
    <row r="50" ht="15.75" customHeight="1">
      <c r="A50" s="763">
        <v>46.0</v>
      </c>
      <c r="B50" s="772" t="s">
        <v>129</v>
      </c>
      <c r="C50" s="773" t="s">
        <v>130</v>
      </c>
      <c r="D50" s="558">
        <v>41.0</v>
      </c>
      <c r="E50" s="558">
        <v>25.0</v>
      </c>
      <c r="F50" s="559">
        <f t="shared" si="37"/>
        <v>66</v>
      </c>
      <c r="G50" s="560" t="str">
        <f t="shared" si="38"/>
        <v>7</v>
      </c>
      <c r="H50" s="561">
        <f t="shared" si="39"/>
        <v>21</v>
      </c>
      <c r="I50" s="582">
        <v>34.0</v>
      </c>
      <c r="J50" s="582">
        <v>10.0</v>
      </c>
      <c r="K50" s="583">
        <f t="shared" si="40"/>
        <v>44</v>
      </c>
      <c r="L50" s="600">
        <v>0.0</v>
      </c>
      <c r="M50" s="585">
        <f t="shared" si="42"/>
        <v>0</v>
      </c>
      <c r="N50" s="582">
        <v>33.0</v>
      </c>
      <c r="O50" s="582">
        <v>13.0</v>
      </c>
      <c r="P50" s="583">
        <f t="shared" si="43"/>
        <v>46</v>
      </c>
      <c r="Q50" s="584">
        <v>0.0</v>
      </c>
      <c r="R50" s="599">
        <f t="shared" si="45"/>
        <v>0</v>
      </c>
      <c r="S50" s="558">
        <v>47.0</v>
      </c>
      <c r="T50" s="558">
        <v>27.0</v>
      </c>
      <c r="U50" s="562">
        <f t="shared" si="46"/>
        <v>74</v>
      </c>
      <c r="V50" s="560" t="str">
        <f t="shared" si="70"/>
        <v>8</v>
      </c>
      <c r="W50" s="564">
        <f t="shared" si="48"/>
        <v>8</v>
      </c>
      <c r="X50" s="558">
        <v>38.0</v>
      </c>
      <c r="Y50" s="558">
        <v>38.0</v>
      </c>
      <c r="Z50" s="562">
        <f t="shared" si="49"/>
        <v>76</v>
      </c>
      <c r="AA50" s="560" t="str">
        <f t="shared" si="50"/>
        <v>8</v>
      </c>
      <c r="AB50" s="564">
        <f t="shared" si="51"/>
        <v>16</v>
      </c>
      <c r="AC50" s="558">
        <v>37.0</v>
      </c>
      <c r="AD50" s="558">
        <v>29.0</v>
      </c>
      <c r="AE50" s="559">
        <f t="shared" si="52"/>
        <v>66</v>
      </c>
      <c r="AF50" s="335" t="str">
        <f t="shared" si="53"/>
        <v>7</v>
      </c>
      <c r="AG50" s="564">
        <f t="shared" si="54"/>
        <v>7</v>
      </c>
      <c r="AH50" s="558">
        <v>90.0</v>
      </c>
      <c r="AI50" s="558">
        <v>0.0</v>
      </c>
      <c r="AJ50" s="562">
        <f t="shared" si="55"/>
        <v>90</v>
      </c>
      <c r="AK50" s="569" t="str">
        <f t="shared" si="56"/>
        <v>10</v>
      </c>
      <c r="AL50" s="570" t="str">
        <f t="shared" si="57"/>
        <v>10</v>
      </c>
      <c r="AM50" s="558">
        <v>34.0</v>
      </c>
      <c r="AN50" s="558">
        <v>24.0</v>
      </c>
      <c r="AO50" s="562">
        <f t="shared" si="58"/>
        <v>58</v>
      </c>
      <c r="AP50" s="560" t="str">
        <f t="shared" si="71"/>
        <v>6</v>
      </c>
      <c r="AQ50" s="766">
        <f t="shared" si="60"/>
        <v>18</v>
      </c>
      <c r="AR50" s="775">
        <v>43.0</v>
      </c>
      <c r="AS50" s="776">
        <v>40.0</v>
      </c>
      <c r="AT50" s="670">
        <f t="shared" si="61"/>
        <v>83</v>
      </c>
      <c r="AU50" s="777" t="str">
        <f t="shared" si="62"/>
        <v>9</v>
      </c>
      <c r="AV50" s="778">
        <f t="shared" si="63"/>
        <v>9</v>
      </c>
      <c r="AW50" s="590">
        <f t="shared" si="64"/>
        <v>603</v>
      </c>
      <c r="AX50" s="591">
        <f t="shared" si="65"/>
        <v>67</v>
      </c>
      <c r="AY50" s="547">
        <f t="shared" si="29"/>
        <v>79</v>
      </c>
      <c r="AZ50" s="592">
        <f t="shared" si="66"/>
        <v>4.157894737</v>
      </c>
      <c r="BA50" s="547" t="str">
        <f t="shared" si="67"/>
        <v>FAIL</v>
      </c>
      <c r="BB50" s="547" t="str">
        <f t="shared" si="68"/>
        <v>FC</v>
      </c>
      <c r="BC50" s="593" t="str">
        <f t="shared" si="69"/>
        <v>FAIL</v>
      </c>
    </row>
    <row r="51" ht="15.75" customHeight="1">
      <c r="A51" s="763">
        <v>47.0</v>
      </c>
      <c r="B51" s="772" t="s">
        <v>131</v>
      </c>
      <c r="C51" s="773" t="s">
        <v>132</v>
      </c>
      <c r="D51" s="558">
        <v>48.0</v>
      </c>
      <c r="E51" s="558">
        <v>19.0</v>
      </c>
      <c r="F51" s="559">
        <f t="shared" si="37"/>
        <v>67</v>
      </c>
      <c r="G51" s="560" t="str">
        <f t="shared" si="38"/>
        <v>7</v>
      </c>
      <c r="H51" s="561">
        <f t="shared" si="39"/>
        <v>21</v>
      </c>
      <c r="I51" s="558">
        <v>46.0</v>
      </c>
      <c r="J51" s="558">
        <v>20.0</v>
      </c>
      <c r="K51" s="562">
        <f t="shared" si="40"/>
        <v>66</v>
      </c>
      <c r="L51" s="563" t="str">
        <f t="shared" ref="L51:L68" si="72">if(K51&gt;=90,"10",if(K51&gt;=80,"9",if(K51&gt;=70,"8",if(K51&gt;=60,"7",if(K51&gt;=45,"6",if(K51&gt;=40,"4",if(K51&lt;40,"0")))))))</f>
        <v>7</v>
      </c>
      <c r="M51" s="564">
        <f t="shared" si="42"/>
        <v>28</v>
      </c>
      <c r="N51" s="558">
        <v>44.0</v>
      </c>
      <c r="O51" s="558">
        <v>20.0</v>
      </c>
      <c r="P51" s="562">
        <f t="shared" si="43"/>
        <v>64</v>
      </c>
      <c r="Q51" s="560" t="str">
        <f t="shared" ref="Q51:Q71" si="73">if(P51&gt;=90,"10",if(P51&gt;=80,"9",if(P51&gt;=70,"8",if(P51&gt;=60,"7",if(P51&gt;=45,"6",if(P51&gt;=40,"4",if(P51&lt;40,"0")))))))</f>
        <v>7</v>
      </c>
      <c r="R51" s="561">
        <f t="shared" si="45"/>
        <v>28</v>
      </c>
      <c r="S51" s="558">
        <v>47.0</v>
      </c>
      <c r="T51" s="558">
        <v>44.0</v>
      </c>
      <c r="U51" s="562">
        <f t="shared" si="46"/>
        <v>91</v>
      </c>
      <c r="V51" s="560" t="str">
        <f t="shared" si="70"/>
        <v>10</v>
      </c>
      <c r="W51" s="564">
        <f t="shared" si="48"/>
        <v>10</v>
      </c>
      <c r="X51" s="558">
        <v>47.0</v>
      </c>
      <c r="Y51" s="558">
        <v>34.0</v>
      </c>
      <c r="Z51" s="562">
        <f t="shared" si="49"/>
        <v>81</v>
      </c>
      <c r="AA51" s="560" t="str">
        <f t="shared" si="50"/>
        <v>9</v>
      </c>
      <c r="AB51" s="564">
        <f t="shared" si="51"/>
        <v>18</v>
      </c>
      <c r="AC51" s="558">
        <v>43.0</v>
      </c>
      <c r="AD51" s="558">
        <v>33.0</v>
      </c>
      <c r="AE51" s="559">
        <f t="shared" si="52"/>
        <v>76</v>
      </c>
      <c r="AF51" s="335" t="str">
        <f t="shared" si="53"/>
        <v>8</v>
      </c>
      <c r="AG51" s="564">
        <f t="shared" si="54"/>
        <v>8</v>
      </c>
      <c r="AH51" s="558">
        <v>96.0</v>
      </c>
      <c r="AI51" s="558">
        <v>0.0</v>
      </c>
      <c r="AJ51" s="562">
        <f t="shared" si="55"/>
        <v>96</v>
      </c>
      <c r="AK51" s="569" t="str">
        <f t="shared" si="56"/>
        <v>10</v>
      </c>
      <c r="AL51" s="570" t="str">
        <f t="shared" si="57"/>
        <v>10</v>
      </c>
      <c r="AM51" s="558">
        <v>50.0</v>
      </c>
      <c r="AN51" s="558">
        <v>33.0</v>
      </c>
      <c r="AO51" s="562">
        <f t="shared" si="58"/>
        <v>83</v>
      </c>
      <c r="AP51" s="560" t="str">
        <f t="shared" si="71"/>
        <v>9</v>
      </c>
      <c r="AQ51" s="766">
        <f t="shared" si="60"/>
        <v>27</v>
      </c>
      <c r="AR51" s="775">
        <v>46.0</v>
      </c>
      <c r="AS51" s="776">
        <v>43.0</v>
      </c>
      <c r="AT51" s="670">
        <f t="shared" si="61"/>
        <v>89</v>
      </c>
      <c r="AU51" s="777" t="str">
        <f t="shared" si="62"/>
        <v>9</v>
      </c>
      <c r="AV51" s="778">
        <f t="shared" si="63"/>
        <v>9</v>
      </c>
      <c r="AW51" s="550">
        <f t="shared" si="64"/>
        <v>713</v>
      </c>
      <c r="AX51" s="571">
        <f t="shared" si="65"/>
        <v>79.23</v>
      </c>
      <c r="AY51" s="547">
        <f t="shared" si="29"/>
        <v>149</v>
      </c>
      <c r="AZ51" s="572">
        <f t="shared" si="66"/>
        <v>7.842105263</v>
      </c>
      <c r="BA51" s="547" t="str">
        <f t="shared" si="67"/>
        <v>PASS</v>
      </c>
      <c r="BB51" s="547" t="str">
        <f t="shared" si="68"/>
        <v>FCD</v>
      </c>
      <c r="BC51" s="573" t="str">
        <f t="shared" si="69"/>
        <v>FCD</v>
      </c>
    </row>
    <row r="52" ht="15.75" customHeight="1">
      <c r="A52" s="763">
        <v>48.0</v>
      </c>
      <c r="B52" s="772" t="s">
        <v>133</v>
      </c>
      <c r="C52" s="773" t="s">
        <v>134</v>
      </c>
      <c r="D52" s="558">
        <v>43.0</v>
      </c>
      <c r="E52" s="558">
        <v>45.0</v>
      </c>
      <c r="F52" s="559">
        <f t="shared" si="37"/>
        <v>88</v>
      </c>
      <c r="G52" s="560" t="str">
        <f t="shared" si="38"/>
        <v>9</v>
      </c>
      <c r="H52" s="561">
        <f t="shared" si="39"/>
        <v>27</v>
      </c>
      <c r="I52" s="558">
        <v>34.0</v>
      </c>
      <c r="J52" s="558">
        <v>28.0</v>
      </c>
      <c r="K52" s="562">
        <f t="shared" si="40"/>
        <v>62</v>
      </c>
      <c r="L52" s="563" t="str">
        <f t="shared" si="72"/>
        <v>7</v>
      </c>
      <c r="M52" s="564">
        <f t="shared" si="42"/>
        <v>28</v>
      </c>
      <c r="N52" s="558">
        <v>42.0</v>
      </c>
      <c r="O52" s="558">
        <v>21.0</v>
      </c>
      <c r="P52" s="562">
        <f t="shared" si="43"/>
        <v>63</v>
      </c>
      <c r="Q52" s="560" t="str">
        <f t="shared" si="73"/>
        <v>7</v>
      </c>
      <c r="R52" s="561">
        <f t="shared" si="45"/>
        <v>28</v>
      </c>
      <c r="S52" s="558">
        <v>47.0</v>
      </c>
      <c r="T52" s="558">
        <v>46.0</v>
      </c>
      <c r="U52" s="562">
        <f t="shared" si="46"/>
        <v>93</v>
      </c>
      <c r="V52" s="560" t="str">
        <f t="shared" si="70"/>
        <v>10</v>
      </c>
      <c r="W52" s="564">
        <f t="shared" si="48"/>
        <v>10</v>
      </c>
      <c r="X52" s="558">
        <v>43.0</v>
      </c>
      <c r="Y52" s="558">
        <v>30.0</v>
      </c>
      <c r="Z52" s="562">
        <f t="shared" si="49"/>
        <v>73</v>
      </c>
      <c r="AA52" s="560" t="str">
        <f t="shared" si="50"/>
        <v>8</v>
      </c>
      <c r="AB52" s="564">
        <f t="shared" si="51"/>
        <v>16</v>
      </c>
      <c r="AC52" s="558">
        <v>47.0</v>
      </c>
      <c r="AD52" s="558">
        <v>35.0</v>
      </c>
      <c r="AE52" s="559">
        <f t="shared" si="52"/>
        <v>82</v>
      </c>
      <c r="AF52" s="335" t="str">
        <f t="shared" si="53"/>
        <v>9</v>
      </c>
      <c r="AG52" s="564">
        <f t="shared" si="54"/>
        <v>9</v>
      </c>
      <c r="AH52" s="558">
        <v>94.0</v>
      </c>
      <c r="AI52" s="558">
        <v>0.0</v>
      </c>
      <c r="AJ52" s="562">
        <f t="shared" si="55"/>
        <v>94</v>
      </c>
      <c r="AK52" s="569" t="str">
        <f t="shared" si="56"/>
        <v>10</v>
      </c>
      <c r="AL52" s="570" t="str">
        <f t="shared" si="57"/>
        <v>10</v>
      </c>
      <c r="AM52" s="558">
        <v>50.0</v>
      </c>
      <c r="AN52" s="558">
        <v>47.0</v>
      </c>
      <c r="AO52" s="562">
        <f t="shared" si="58"/>
        <v>97</v>
      </c>
      <c r="AP52" s="560" t="str">
        <f t="shared" si="71"/>
        <v>10</v>
      </c>
      <c r="AQ52" s="766">
        <f t="shared" si="60"/>
        <v>30</v>
      </c>
      <c r="AR52" s="775">
        <v>49.0</v>
      </c>
      <c r="AS52" s="776">
        <v>44.0</v>
      </c>
      <c r="AT52" s="670">
        <f t="shared" si="61"/>
        <v>93</v>
      </c>
      <c r="AU52" s="777" t="str">
        <f t="shared" si="62"/>
        <v>10</v>
      </c>
      <c r="AV52" s="778">
        <f t="shared" si="63"/>
        <v>10</v>
      </c>
      <c r="AW52" s="550">
        <f t="shared" si="64"/>
        <v>745</v>
      </c>
      <c r="AX52" s="571">
        <f t="shared" si="65"/>
        <v>82.78</v>
      </c>
      <c r="AY52" s="547">
        <f t="shared" si="29"/>
        <v>158</v>
      </c>
      <c r="AZ52" s="572">
        <f t="shared" si="66"/>
        <v>8.315789474</v>
      </c>
      <c r="BA52" s="547" t="str">
        <f t="shared" si="67"/>
        <v>PASS</v>
      </c>
      <c r="BB52" s="547" t="str">
        <f t="shared" si="68"/>
        <v>FCD</v>
      </c>
      <c r="BC52" s="573" t="str">
        <f t="shared" si="69"/>
        <v>FCD</v>
      </c>
    </row>
    <row r="53" ht="15.75" customHeight="1">
      <c r="A53" s="763">
        <v>49.0</v>
      </c>
      <c r="B53" s="772" t="s">
        <v>135</v>
      </c>
      <c r="C53" s="773" t="s">
        <v>136</v>
      </c>
      <c r="D53" s="558">
        <v>47.0</v>
      </c>
      <c r="E53" s="558">
        <v>31.0</v>
      </c>
      <c r="F53" s="559">
        <f t="shared" si="37"/>
        <v>78</v>
      </c>
      <c r="G53" s="560" t="str">
        <f t="shared" si="38"/>
        <v>8</v>
      </c>
      <c r="H53" s="561">
        <f t="shared" si="39"/>
        <v>24</v>
      </c>
      <c r="I53" s="558">
        <v>48.0</v>
      </c>
      <c r="J53" s="558">
        <v>18.0</v>
      </c>
      <c r="K53" s="562">
        <f t="shared" si="40"/>
        <v>66</v>
      </c>
      <c r="L53" s="563" t="str">
        <f t="shared" si="72"/>
        <v>7</v>
      </c>
      <c r="M53" s="564">
        <f t="shared" si="42"/>
        <v>28</v>
      </c>
      <c r="N53" s="558">
        <v>42.0</v>
      </c>
      <c r="O53" s="558">
        <v>21.0</v>
      </c>
      <c r="P53" s="562">
        <f t="shared" si="43"/>
        <v>63</v>
      </c>
      <c r="Q53" s="560" t="str">
        <f t="shared" si="73"/>
        <v>7</v>
      </c>
      <c r="R53" s="561">
        <f t="shared" si="45"/>
        <v>28</v>
      </c>
      <c r="S53" s="558">
        <v>48.0</v>
      </c>
      <c r="T53" s="558">
        <v>37.0</v>
      </c>
      <c r="U53" s="562">
        <f t="shared" si="46"/>
        <v>85</v>
      </c>
      <c r="V53" s="560" t="str">
        <f t="shared" si="70"/>
        <v>9</v>
      </c>
      <c r="W53" s="564">
        <f t="shared" si="48"/>
        <v>9</v>
      </c>
      <c r="X53" s="558">
        <v>45.0</v>
      </c>
      <c r="Y53" s="558">
        <v>36.0</v>
      </c>
      <c r="Z53" s="562">
        <f t="shared" si="49"/>
        <v>81</v>
      </c>
      <c r="AA53" s="560" t="str">
        <f t="shared" si="50"/>
        <v>9</v>
      </c>
      <c r="AB53" s="564">
        <f t="shared" si="51"/>
        <v>18</v>
      </c>
      <c r="AC53" s="558">
        <v>41.0</v>
      </c>
      <c r="AD53" s="558">
        <v>25.0</v>
      </c>
      <c r="AE53" s="559">
        <f t="shared" si="52"/>
        <v>66</v>
      </c>
      <c r="AF53" s="335" t="str">
        <f t="shared" si="53"/>
        <v>7</v>
      </c>
      <c r="AG53" s="564">
        <f t="shared" si="54"/>
        <v>7</v>
      </c>
      <c r="AH53" s="558">
        <v>92.0</v>
      </c>
      <c r="AI53" s="558">
        <v>0.0</v>
      </c>
      <c r="AJ53" s="562">
        <f t="shared" si="55"/>
        <v>92</v>
      </c>
      <c r="AK53" s="569" t="str">
        <f t="shared" si="56"/>
        <v>10</v>
      </c>
      <c r="AL53" s="570" t="str">
        <f t="shared" si="57"/>
        <v>10</v>
      </c>
      <c r="AM53" s="558">
        <v>50.0</v>
      </c>
      <c r="AN53" s="558">
        <v>45.0</v>
      </c>
      <c r="AO53" s="562">
        <f t="shared" si="58"/>
        <v>95</v>
      </c>
      <c r="AP53" s="560" t="str">
        <f t="shared" si="71"/>
        <v>10</v>
      </c>
      <c r="AQ53" s="766">
        <f t="shared" si="60"/>
        <v>30</v>
      </c>
      <c r="AR53" s="775">
        <v>49.0</v>
      </c>
      <c r="AS53" s="776">
        <v>29.0</v>
      </c>
      <c r="AT53" s="670">
        <f t="shared" si="61"/>
        <v>78</v>
      </c>
      <c r="AU53" s="777" t="str">
        <f t="shared" si="62"/>
        <v>8</v>
      </c>
      <c r="AV53" s="778">
        <f t="shared" si="63"/>
        <v>8</v>
      </c>
      <c r="AW53" s="550">
        <f t="shared" si="64"/>
        <v>704</v>
      </c>
      <c r="AX53" s="571">
        <f t="shared" si="65"/>
        <v>78.23</v>
      </c>
      <c r="AY53" s="547">
        <f t="shared" si="29"/>
        <v>152</v>
      </c>
      <c r="AZ53" s="572">
        <f t="shared" si="66"/>
        <v>8</v>
      </c>
      <c r="BA53" s="547" t="str">
        <f t="shared" si="67"/>
        <v>PASS</v>
      </c>
      <c r="BB53" s="547" t="str">
        <f t="shared" si="68"/>
        <v>FCD</v>
      </c>
      <c r="BC53" s="573" t="str">
        <f t="shared" si="69"/>
        <v>FCD</v>
      </c>
    </row>
    <row r="54" ht="15.75" customHeight="1">
      <c r="A54" s="763">
        <v>50.0</v>
      </c>
      <c r="B54" s="772" t="s">
        <v>137</v>
      </c>
      <c r="C54" s="773" t="s">
        <v>138</v>
      </c>
      <c r="D54" s="558">
        <v>50.0</v>
      </c>
      <c r="E54" s="558">
        <v>26.0</v>
      </c>
      <c r="F54" s="559">
        <f t="shared" si="37"/>
        <v>76</v>
      </c>
      <c r="G54" s="560" t="str">
        <f t="shared" si="38"/>
        <v>8</v>
      </c>
      <c r="H54" s="561">
        <f t="shared" si="39"/>
        <v>24</v>
      </c>
      <c r="I54" s="558">
        <v>50.0</v>
      </c>
      <c r="J54" s="558">
        <v>34.0</v>
      </c>
      <c r="K54" s="562">
        <f t="shared" si="40"/>
        <v>84</v>
      </c>
      <c r="L54" s="563" t="str">
        <f t="shared" si="72"/>
        <v>9</v>
      </c>
      <c r="M54" s="564">
        <f t="shared" si="42"/>
        <v>36</v>
      </c>
      <c r="N54" s="558">
        <v>45.0</v>
      </c>
      <c r="O54" s="558">
        <v>25.0</v>
      </c>
      <c r="P54" s="562">
        <f t="shared" si="43"/>
        <v>70</v>
      </c>
      <c r="Q54" s="560" t="str">
        <f t="shared" si="73"/>
        <v>8</v>
      </c>
      <c r="R54" s="561">
        <f t="shared" si="45"/>
        <v>32</v>
      </c>
      <c r="S54" s="558">
        <v>47.0</v>
      </c>
      <c r="T54" s="558">
        <v>38.0</v>
      </c>
      <c r="U54" s="562">
        <f t="shared" si="46"/>
        <v>85</v>
      </c>
      <c r="V54" s="560" t="str">
        <f t="shared" si="70"/>
        <v>9</v>
      </c>
      <c r="W54" s="564">
        <f t="shared" si="48"/>
        <v>9</v>
      </c>
      <c r="X54" s="558">
        <v>47.0</v>
      </c>
      <c r="Y54" s="558">
        <v>39.0</v>
      </c>
      <c r="Z54" s="562">
        <f t="shared" si="49"/>
        <v>86</v>
      </c>
      <c r="AA54" s="560" t="str">
        <f t="shared" si="50"/>
        <v>9</v>
      </c>
      <c r="AB54" s="564">
        <f t="shared" si="51"/>
        <v>18</v>
      </c>
      <c r="AC54" s="558">
        <v>40.0</v>
      </c>
      <c r="AD54" s="558">
        <v>30.0</v>
      </c>
      <c r="AE54" s="559">
        <f t="shared" si="52"/>
        <v>70</v>
      </c>
      <c r="AF54" s="335" t="str">
        <f t="shared" si="53"/>
        <v>8</v>
      </c>
      <c r="AG54" s="564">
        <f t="shared" si="54"/>
        <v>8</v>
      </c>
      <c r="AH54" s="558">
        <v>96.0</v>
      </c>
      <c r="AI54" s="558">
        <v>0.0</v>
      </c>
      <c r="AJ54" s="562">
        <f t="shared" si="55"/>
        <v>96</v>
      </c>
      <c r="AK54" s="569" t="str">
        <f t="shared" si="56"/>
        <v>10</v>
      </c>
      <c r="AL54" s="570" t="str">
        <f t="shared" si="57"/>
        <v>10</v>
      </c>
      <c r="AM54" s="558">
        <v>50.0</v>
      </c>
      <c r="AN54" s="558">
        <v>35.0</v>
      </c>
      <c r="AO54" s="562">
        <f t="shared" si="58"/>
        <v>85</v>
      </c>
      <c r="AP54" s="560" t="str">
        <f t="shared" si="71"/>
        <v>9</v>
      </c>
      <c r="AQ54" s="766">
        <f t="shared" si="60"/>
        <v>27</v>
      </c>
      <c r="AR54" s="775">
        <v>46.0</v>
      </c>
      <c r="AS54" s="776">
        <v>49.0</v>
      </c>
      <c r="AT54" s="670">
        <f t="shared" si="61"/>
        <v>95</v>
      </c>
      <c r="AU54" s="777" t="str">
        <f t="shared" si="62"/>
        <v>10</v>
      </c>
      <c r="AV54" s="778">
        <f t="shared" si="63"/>
        <v>10</v>
      </c>
      <c r="AW54" s="550">
        <f t="shared" si="64"/>
        <v>747</v>
      </c>
      <c r="AX54" s="571">
        <f t="shared" si="65"/>
        <v>83</v>
      </c>
      <c r="AY54" s="547">
        <f t="shared" si="29"/>
        <v>164</v>
      </c>
      <c r="AZ54" s="572">
        <f t="shared" si="66"/>
        <v>8.631578947</v>
      </c>
      <c r="BA54" s="547" t="str">
        <f t="shared" si="67"/>
        <v>PASS</v>
      </c>
      <c r="BB54" s="547" t="str">
        <f t="shared" si="68"/>
        <v>FCD</v>
      </c>
      <c r="BC54" s="573" t="str">
        <f t="shared" si="69"/>
        <v>FCD</v>
      </c>
    </row>
    <row r="55" ht="15.75" customHeight="1">
      <c r="A55" s="763">
        <v>51.0</v>
      </c>
      <c r="B55" s="772" t="s">
        <v>339</v>
      </c>
      <c r="C55" s="773" t="s">
        <v>340</v>
      </c>
      <c r="D55" s="558">
        <v>47.0</v>
      </c>
      <c r="E55" s="558">
        <v>36.0</v>
      </c>
      <c r="F55" s="559">
        <f t="shared" si="37"/>
        <v>83</v>
      </c>
      <c r="G55" s="560" t="str">
        <f t="shared" si="38"/>
        <v>9</v>
      </c>
      <c r="H55" s="561">
        <f t="shared" si="39"/>
        <v>27</v>
      </c>
      <c r="I55" s="558">
        <v>47.0</v>
      </c>
      <c r="J55" s="558">
        <v>43.0</v>
      </c>
      <c r="K55" s="562">
        <f t="shared" si="40"/>
        <v>90</v>
      </c>
      <c r="L55" s="563" t="str">
        <f t="shared" si="72"/>
        <v>10</v>
      </c>
      <c r="M55" s="564">
        <f t="shared" si="42"/>
        <v>40</v>
      </c>
      <c r="N55" s="558">
        <v>45.0</v>
      </c>
      <c r="O55" s="558">
        <v>30.0</v>
      </c>
      <c r="P55" s="562">
        <f t="shared" si="43"/>
        <v>75</v>
      </c>
      <c r="Q55" s="560" t="str">
        <f t="shared" si="73"/>
        <v>8</v>
      </c>
      <c r="R55" s="561">
        <f t="shared" si="45"/>
        <v>32</v>
      </c>
      <c r="S55" s="558">
        <v>47.0</v>
      </c>
      <c r="T55" s="558">
        <v>37.0</v>
      </c>
      <c r="U55" s="562">
        <f t="shared" si="46"/>
        <v>84</v>
      </c>
      <c r="V55" s="560" t="str">
        <f t="shared" si="70"/>
        <v>9</v>
      </c>
      <c r="W55" s="564">
        <f t="shared" si="48"/>
        <v>9</v>
      </c>
      <c r="X55" s="558">
        <v>42.0</v>
      </c>
      <c r="Y55" s="558">
        <v>30.0</v>
      </c>
      <c r="Z55" s="562">
        <f t="shared" si="49"/>
        <v>72</v>
      </c>
      <c r="AA55" s="560" t="str">
        <f t="shared" si="50"/>
        <v>8</v>
      </c>
      <c r="AB55" s="564">
        <f t="shared" si="51"/>
        <v>16</v>
      </c>
      <c r="AC55" s="558">
        <v>48.0</v>
      </c>
      <c r="AD55" s="558">
        <v>38.0</v>
      </c>
      <c r="AE55" s="559">
        <f t="shared" si="52"/>
        <v>86</v>
      </c>
      <c r="AF55" s="335" t="str">
        <f t="shared" si="53"/>
        <v>9</v>
      </c>
      <c r="AG55" s="564">
        <f t="shared" si="54"/>
        <v>9</v>
      </c>
      <c r="AH55" s="558">
        <v>98.0</v>
      </c>
      <c r="AI55" s="558">
        <v>0.0</v>
      </c>
      <c r="AJ55" s="562">
        <f t="shared" si="55"/>
        <v>98</v>
      </c>
      <c r="AK55" s="569" t="str">
        <f t="shared" si="56"/>
        <v>10</v>
      </c>
      <c r="AL55" s="570" t="str">
        <f t="shared" si="57"/>
        <v>10</v>
      </c>
      <c r="AM55" s="558">
        <v>50.0</v>
      </c>
      <c r="AN55" s="558">
        <v>27.0</v>
      </c>
      <c r="AO55" s="562">
        <f t="shared" si="58"/>
        <v>77</v>
      </c>
      <c r="AP55" s="560" t="str">
        <f t="shared" si="71"/>
        <v>8</v>
      </c>
      <c r="AQ55" s="766">
        <f t="shared" si="60"/>
        <v>24</v>
      </c>
      <c r="AR55" s="775">
        <v>49.0</v>
      </c>
      <c r="AS55" s="776">
        <v>48.0</v>
      </c>
      <c r="AT55" s="670">
        <f t="shared" si="61"/>
        <v>97</v>
      </c>
      <c r="AU55" s="777" t="str">
        <f t="shared" si="62"/>
        <v>10</v>
      </c>
      <c r="AV55" s="778">
        <f t="shared" si="63"/>
        <v>10</v>
      </c>
      <c r="AW55" s="550">
        <f t="shared" si="64"/>
        <v>762</v>
      </c>
      <c r="AX55" s="571">
        <f t="shared" si="65"/>
        <v>84.67</v>
      </c>
      <c r="AY55" s="547">
        <f t="shared" si="29"/>
        <v>167</v>
      </c>
      <c r="AZ55" s="572">
        <f t="shared" si="66"/>
        <v>8.789473684</v>
      </c>
      <c r="BA55" s="547" t="str">
        <f t="shared" si="67"/>
        <v>PASS</v>
      </c>
      <c r="BB55" s="547" t="str">
        <f t="shared" si="68"/>
        <v>FCD</v>
      </c>
      <c r="BC55" s="573" t="str">
        <f t="shared" si="69"/>
        <v>FCD</v>
      </c>
    </row>
    <row r="56" ht="15.75" customHeight="1">
      <c r="A56" s="763">
        <v>52.0</v>
      </c>
      <c r="B56" s="772" t="s">
        <v>139</v>
      </c>
      <c r="C56" s="773" t="s">
        <v>140</v>
      </c>
      <c r="D56" s="558">
        <v>49.0</v>
      </c>
      <c r="E56" s="558">
        <v>33.0</v>
      </c>
      <c r="F56" s="559">
        <f t="shared" si="37"/>
        <v>82</v>
      </c>
      <c r="G56" s="560" t="str">
        <f t="shared" si="38"/>
        <v>9</v>
      </c>
      <c r="H56" s="561">
        <f t="shared" si="39"/>
        <v>27</v>
      </c>
      <c r="I56" s="558">
        <v>50.0</v>
      </c>
      <c r="J56" s="558">
        <v>31.0</v>
      </c>
      <c r="K56" s="562">
        <f t="shared" si="40"/>
        <v>81</v>
      </c>
      <c r="L56" s="563" t="str">
        <f t="shared" si="72"/>
        <v>9</v>
      </c>
      <c r="M56" s="564">
        <f t="shared" si="42"/>
        <v>36</v>
      </c>
      <c r="N56" s="558">
        <v>48.0</v>
      </c>
      <c r="O56" s="558">
        <v>31.0</v>
      </c>
      <c r="P56" s="562">
        <f t="shared" si="43"/>
        <v>79</v>
      </c>
      <c r="Q56" s="560" t="str">
        <f t="shared" si="73"/>
        <v>8</v>
      </c>
      <c r="R56" s="561">
        <f t="shared" si="45"/>
        <v>32</v>
      </c>
      <c r="S56" s="558">
        <v>49.0</v>
      </c>
      <c r="T56" s="558">
        <v>47.0</v>
      </c>
      <c r="U56" s="562">
        <f t="shared" si="46"/>
        <v>96</v>
      </c>
      <c r="V56" s="560" t="str">
        <f t="shared" si="70"/>
        <v>10</v>
      </c>
      <c r="W56" s="564">
        <f t="shared" si="48"/>
        <v>10</v>
      </c>
      <c r="X56" s="558">
        <v>50.0</v>
      </c>
      <c r="Y56" s="558">
        <v>40.0</v>
      </c>
      <c r="Z56" s="562">
        <f t="shared" si="49"/>
        <v>90</v>
      </c>
      <c r="AA56" s="560" t="str">
        <f t="shared" si="50"/>
        <v>10</v>
      </c>
      <c r="AB56" s="564">
        <f t="shared" si="51"/>
        <v>20</v>
      </c>
      <c r="AC56" s="558">
        <v>47.0</v>
      </c>
      <c r="AD56" s="558">
        <v>34.0</v>
      </c>
      <c r="AE56" s="559">
        <f t="shared" si="52"/>
        <v>81</v>
      </c>
      <c r="AF56" s="335" t="str">
        <f t="shared" si="53"/>
        <v>9</v>
      </c>
      <c r="AG56" s="564">
        <f t="shared" si="54"/>
        <v>9</v>
      </c>
      <c r="AH56" s="558">
        <v>98.0</v>
      </c>
      <c r="AI56" s="558">
        <v>0.0</v>
      </c>
      <c r="AJ56" s="562">
        <f t="shared" si="55"/>
        <v>98</v>
      </c>
      <c r="AK56" s="569" t="str">
        <f t="shared" si="56"/>
        <v>10</v>
      </c>
      <c r="AL56" s="570" t="str">
        <f t="shared" si="57"/>
        <v>10</v>
      </c>
      <c r="AM56" s="558">
        <v>50.0</v>
      </c>
      <c r="AN56" s="558">
        <v>37.0</v>
      </c>
      <c r="AO56" s="562">
        <f t="shared" si="58"/>
        <v>87</v>
      </c>
      <c r="AP56" s="560" t="str">
        <f t="shared" si="71"/>
        <v>9</v>
      </c>
      <c r="AQ56" s="766">
        <f t="shared" si="60"/>
        <v>27</v>
      </c>
      <c r="AR56" s="775">
        <v>48.0</v>
      </c>
      <c r="AS56" s="776">
        <v>47.0</v>
      </c>
      <c r="AT56" s="670">
        <f t="shared" si="61"/>
        <v>95</v>
      </c>
      <c r="AU56" s="777" t="str">
        <f t="shared" si="62"/>
        <v>10</v>
      </c>
      <c r="AV56" s="778">
        <f t="shared" si="63"/>
        <v>10</v>
      </c>
      <c r="AW56" s="550">
        <f t="shared" si="64"/>
        <v>789</v>
      </c>
      <c r="AX56" s="571">
        <f t="shared" si="65"/>
        <v>87.67</v>
      </c>
      <c r="AY56" s="547">
        <f t="shared" si="29"/>
        <v>171</v>
      </c>
      <c r="AZ56" s="572">
        <f t="shared" si="66"/>
        <v>9</v>
      </c>
      <c r="BA56" s="547" t="str">
        <f t="shared" si="67"/>
        <v>PASS</v>
      </c>
      <c r="BB56" s="547" t="str">
        <f t="shared" si="68"/>
        <v>FCD</v>
      </c>
      <c r="BC56" s="573" t="str">
        <f t="shared" si="69"/>
        <v>FCD</v>
      </c>
    </row>
    <row r="57" ht="15.75" customHeight="1">
      <c r="A57" s="763">
        <v>53.0</v>
      </c>
      <c r="B57" s="772" t="s">
        <v>341</v>
      </c>
      <c r="C57" s="773" t="s">
        <v>342</v>
      </c>
      <c r="D57" s="558">
        <v>48.0</v>
      </c>
      <c r="E57" s="558">
        <v>35.0</v>
      </c>
      <c r="F57" s="559">
        <f t="shared" si="37"/>
        <v>83</v>
      </c>
      <c r="G57" s="560" t="str">
        <f t="shared" si="38"/>
        <v>9</v>
      </c>
      <c r="H57" s="561">
        <f t="shared" si="39"/>
        <v>27</v>
      </c>
      <c r="I57" s="558">
        <v>48.0</v>
      </c>
      <c r="J57" s="558">
        <v>35.0</v>
      </c>
      <c r="K57" s="562">
        <f t="shared" si="40"/>
        <v>83</v>
      </c>
      <c r="L57" s="563" t="str">
        <f t="shared" si="72"/>
        <v>9</v>
      </c>
      <c r="M57" s="564">
        <f t="shared" si="42"/>
        <v>36</v>
      </c>
      <c r="N57" s="558">
        <v>46.0</v>
      </c>
      <c r="O57" s="558">
        <v>28.0</v>
      </c>
      <c r="P57" s="562">
        <f t="shared" si="43"/>
        <v>74</v>
      </c>
      <c r="Q57" s="560" t="str">
        <f t="shared" si="73"/>
        <v>8</v>
      </c>
      <c r="R57" s="561">
        <f t="shared" si="45"/>
        <v>32</v>
      </c>
      <c r="S57" s="558">
        <v>49.0</v>
      </c>
      <c r="T57" s="558">
        <v>45.0</v>
      </c>
      <c r="U57" s="562">
        <f t="shared" si="46"/>
        <v>94</v>
      </c>
      <c r="V57" s="560" t="str">
        <f t="shared" si="70"/>
        <v>10</v>
      </c>
      <c r="W57" s="564">
        <f t="shared" si="48"/>
        <v>10</v>
      </c>
      <c r="X57" s="558">
        <v>45.0</v>
      </c>
      <c r="Y57" s="558">
        <v>37.0</v>
      </c>
      <c r="Z57" s="562">
        <f t="shared" si="49"/>
        <v>82</v>
      </c>
      <c r="AA57" s="560" t="str">
        <f t="shared" si="50"/>
        <v>9</v>
      </c>
      <c r="AB57" s="564">
        <f t="shared" si="51"/>
        <v>18</v>
      </c>
      <c r="AC57" s="558">
        <v>38.0</v>
      </c>
      <c r="AD57" s="558">
        <v>32.0</v>
      </c>
      <c r="AE57" s="559">
        <f t="shared" si="52"/>
        <v>70</v>
      </c>
      <c r="AF57" s="335" t="str">
        <f t="shared" si="53"/>
        <v>8</v>
      </c>
      <c r="AG57" s="564">
        <f t="shared" si="54"/>
        <v>8</v>
      </c>
      <c r="AH57" s="558">
        <v>98.0</v>
      </c>
      <c r="AI57" s="558">
        <v>0.0</v>
      </c>
      <c r="AJ57" s="562">
        <f t="shared" si="55"/>
        <v>98</v>
      </c>
      <c r="AK57" s="569" t="str">
        <f t="shared" si="56"/>
        <v>10</v>
      </c>
      <c r="AL57" s="570" t="str">
        <f t="shared" si="57"/>
        <v>10</v>
      </c>
      <c r="AM57" s="558">
        <v>46.0</v>
      </c>
      <c r="AN57" s="558">
        <v>28.0</v>
      </c>
      <c r="AO57" s="562">
        <f t="shared" si="58"/>
        <v>74</v>
      </c>
      <c r="AP57" s="560" t="str">
        <f t="shared" si="71"/>
        <v>8</v>
      </c>
      <c r="AQ57" s="766">
        <f t="shared" si="60"/>
        <v>24</v>
      </c>
      <c r="AR57" s="775">
        <v>45.0</v>
      </c>
      <c r="AS57" s="776">
        <v>36.0</v>
      </c>
      <c r="AT57" s="670">
        <f t="shared" si="61"/>
        <v>81</v>
      </c>
      <c r="AU57" s="777" t="str">
        <f t="shared" si="62"/>
        <v>9</v>
      </c>
      <c r="AV57" s="778">
        <f t="shared" si="63"/>
        <v>9</v>
      </c>
      <c r="AW57" s="550">
        <f t="shared" si="64"/>
        <v>739</v>
      </c>
      <c r="AX57" s="571">
        <f t="shared" si="65"/>
        <v>82.12</v>
      </c>
      <c r="AY57" s="547">
        <f t="shared" si="29"/>
        <v>164</v>
      </c>
      <c r="AZ57" s="572">
        <f t="shared" si="66"/>
        <v>8.631578947</v>
      </c>
      <c r="BA57" s="547" t="str">
        <f t="shared" si="67"/>
        <v>PASS</v>
      </c>
      <c r="BB57" s="547" t="str">
        <f t="shared" si="68"/>
        <v>FCD</v>
      </c>
      <c r="BC57" s="573" t="str">
        <f t="shared" si="69"/>
        <v>FCD</v>
      </c>
    </row>
    <row r="58" ht="15.75" customHeight="1">
      <c r="A58" s="763">
        <v>54.0</v>
      </c>
      <c r="B58" s="772" t="s">
        <v>343</v>
      </c>
      <c r="C58" s="773" t="s">
        <v>344</v>
      </c>
      <c r="D58" s="558">
        <v>47.0</v>
      </c>
      <c r="E58" s="558">
        <v>37.0</v>
      </c>
      <c r="F58" s="559">
        <f t="shared" si="37"/>
        <v>84</v>
      </c>
      <c r="G58" s="560" t="str">
        <f t="shared" si="38"/>
        <v>9</v>
      </c>
      <c r="H58" s="561">
        <f t="shared" si="39"/>
        <v>27</v>
      </c>
      <c r="I58" s="558">
        <v>44.0</v>
      </c>
      <c r="J58" s="558">
        <v>35.0</v>
      </c>
      <c r="K58" s="562">
        <f t="shared" si="40"/>
        <v>79</v>
      </c>
      <c r="L58" s="563" t="str">
        <f t="shared" si="72"/>
        <v>8</v>
      </c>
      <c r="M58" s="564">
        <f t="shared" si="42"/>
        <v>32</v>
      </c>
      <c r="N58" s="558">
        <v>45.0</v>
      </c>
      <c r="O58" s="558">
        <v>20.0</v>
      </c>
      <c r="P58" s="562">
        <f t="shared" si="43"/>
        <v>65</v>
      </c>
      <c r="Q58" s="560" t="str">
        <f t="shared" si="73"/>
        <v>7</v>
      </c>
      <c r="R58" s="561">
        <f t="shared" si="45"/>
        <v>28</v>
      </c>
      <c r="S58" s="558">
        <v>48.0</v>
      </c>
      <c r="T58" s="558">
        <v>46.0</v>
      </c>
      <c r="U58" s="562">
        <f t="shared" si="46"/>
        <v>94</v>
      </c>
      <c r="V58" s="560" t="str">
        <f t="shared" si="70"/>
        <v>10</v>
      </c>
      <c r="W58" s="564">
        <f t="shared" si="48"/>
        <v>10</v>
      </c>
      <c r="X58" s="558">
        <v>47.0</v>
      </c>
      <c r="Y58" s="558">
        <v>25.0</v>
      </c>
      <c r="Z58" s="562">
        <f t="shared" si="49"/>
        <v>72</v>
      </c>
      <c r="AA58" s="560" t="str">
        <f t="shared" si="50"/>
        <v>8</v>
      </c>
      <c r="AB58" s="564">
        <f t="shared" si="51"/>
        <v>16</v>
      </c>
      <c r="AC58" s="558">
        <v>43.0</v>
      </c>
      <c r="AD58" s="558">
        <v>31.0</v>
      </c>
      <c r="AE58" s="559">
        <f t="shared" si="52"/>
        <v>74</v>
      </c>
      <c r="AF58" s="335" t="str">
        <f t="shared" si="53"/>
        <v>8</v>
      </c>
      <c r="AG58" s="564">
        <f t="shared" si="54"/>
        <v>8</v>
      </c>
      <c r="AH58" s="558">
        <v>96.0</v>
      </c>
      <c r="AI58" s="558">
        <v>0.0</v>
      </c>
      <c r="AJ58" s="562">
        <f t="shared" si="55"/>
        <v>96</v>
      </c>
      <c r="AK58" s="569" t="str">
        <f t="shared" si="56"/>
        <v>10</v>
      </c>
      <c r="AL58" s="570" t="str">
        <f t="shared" si="57"/>
        <v>10</v>
      </c>
      <c r="AM58" s="558">
        <v>38.0</v>
      </c>
      <c r="AN58" s="558">
        <v>31.0</v>
      </c>
      <c r="AO58" s="562">
        <f t="shared" si="58"/>
        <v>69</v>
      </c>
      <c r="AP58" s="560" t="str">
        <f t="shared" si="71"/>
        <v>7</v>
      </c>
      <c r="AQ58" s="766">
        <f t="shared" si="60"/>
        <v>21</v>
      </c>
      <c r="AR58" s="775">
        <v>49.0</v>
      </c>
      <c r="AS58" s="776">
        <v>50.0</v>
      </c>
      <c r="AT58" s="670">
        <f t="shared" si="61"/>
        <v>99</v>
      </c>
      <c r="AU58" s="777" t="str">
        <f t="shared" si="62"/>
        <v>10</v>
      </c>
      <c r="AV58" s="778">
        <f t="shared" si="63"/>
        <v>10</v>
      </c>
      <c r="AW58" s="550">
        <f t="shared" si="64"/>
        <v>732</v>
      </c>
      <c r="AX58" s="571">
        <f t="shared" si="65"/>
        <v>81.34</v>
      </c>
      <c r="AY58" s="547">
        <f t="shared" si="29"/>
        <v>152</v>
      </c>
      <c r="AZ58" s="572">
        <f t="shared" si="66"/>
        <v>8</v>
      </c>
      <c r="BA58" s="547" t="str">
        <f t="shared" si="67"/>
        <v>PASS</v>
      </c>
      <c r="BB58" s="547" t="str">
        <f t="shared" si="68"/>
        <v>FCD</v>
      </c>
      <c r="BC58" s="573" t="str">
        <f t="shared" si="69"/>
        <v>FCD</v>
      </c>
    </row>
    <row r="59" ht="15.75" customHeight="1">
      <c r="A59" s="809">
        <v>55.0</v>
      </c>
      <c r="B59" s="772" t="s">
        <v>345</v>
      </c>
      <c r="C59" s="773" t="s">
        <v>346</v>
      </c>
      <c r="D59" s="558">
        <v>49.0</v>
      </c>
      <c r="E59" s="558">
        <v>38.0</v>
      </c>
      <c r="F59" s="559">
        <f t="shared" si="37"/>
        <v>87</v>
      </c>
      <c r="G59" s="560" t="str">
        <f t="shared" si="38"/>
        <v>9</v>
      </c>
      <c r="H59" s="561">
        <f t="shared" si="39"/>
        <v>27</v>
      </c>
      <c r="I59" s="558">
        <v>50.0</v>
      </c>
      <c r="J59" s="558">
        <v>33.0</v>
      </c>
      <c r="K59" s="562">
        <f t="shared" si="40"/>
        <v>83</v>
      </c>
      <c r="L59" s="563" t="str">
        <f t="shared" si="72"/>
        <v>9</v>
      </c>
      <c r="M59" s="564">
        <f t="shared" si="42"/>
        <v>36</v>
      </c>
      <c r="N59" s="558">
        <v>49.0</v>
      </c>
      <c r="O59" s="558">
        <v>33.0</v>
      </c>
      <c r="P59" s="562">
        <f t="shared" si="43"/>
        <v>82</v>
      </c>
      <c r="Q59" s="560" t="str">
        <f t="shared" si="73"/>
        <v>9</v>
      </c>
      <c r="R59" s="561">
        <f t="shared" si="45"/>
        <v>36</v>
      </c>
      <c r="S59" s="558">
        <v>48.0</v>
      </c>
      <c r="T59" s="558">
        <v>46.0</v>
      </c>
      <c r="U59" s="562">
        <f t="shared" si="46"/>
        <v>94</v>
      </c>
      <c r="V59" s="560" t="str">
        <f t="shared" si="70"/>
        <v>10</v>
      </c>
      <c r="W59" s="564">
        <f t="shared" si="48"/>
        <v>10</v>
      </c>
      <c r="X59" s="558">
        <v>47.0</v>
      </c>
      <c r="Y59" s="558">
        <v>39.0</v>
      </c>
      <c r="Z59" s="562">
        <f t="shared" si="49"/>
        <v>86</v>
      </c>
      <c r="AA59" s="560" t="str">
        <f t="shared" si="50"/>
        <v>9</v>
      </c>
      <c r="AB59" s="564">
        <f t="shared" si="51"/>
        <v>18</v>
      </c>
      <c r="AC59" s="558">
        <v>47.0</v>
      </c>
      <c r="AD59" s="558">
        <v>32.0</v>
      </c>
      <c r="AE59" s="559">
        <f t="shared" si="52"/>
        <v>79</v>
      </c>
      <c r="AF59" s="335" t="str">
        <f t="shared" si="53"/>
        <v>8</v>
      </c>
      <c r="AG59" s="564">
        <f t="shared" si="54"/>
        <v>8</v>
      </c>
      <c r="AH59" s="558">
        <v>98.0</v>
      </c>
      <c r="AI59" s="558">
        <v>0.0</v>
      </c>
      <c r="AJ59" s="562">
        <f t="shared" si="55"/>
        <v>98</v>
      </c>
      <c r="AK59" s="569" t="str">
        <f t="shared" si="56"/>
        <v>10</v>
      </c>
      <c r="AL59" s="570" t="str">
        <f t="shared" si="57"/>
        <v>10</v>
      </c>
      <c r="AM59" s="558">
        <v>50.0</v>
      </c>
      <c r="AN59" s="558">
        <v>44.0</v>
      </c>
      <c r="AO59" s="562">
        <f t="shared" si="58"/>
        <v>94</v>
      </c>
      <c r="AP59" s="560" t="str">
        <f t="shared" si="71"/>
        <v>10</v>
      </c>
      <c r="AQ59" s="766">
        <f t="shared" si="60"/>
        <v>30</v>
      </c>
      <c r="AR59" s="775">
        <v>50.0</v>
      </c>
      <c r="AS59" s="776">
        <v>48.0</v>
      </c>
      <c r="AT59" s="670">
        <f t="shared" si="61"/>
        <v>98</v>
      </c>
      <c r="AU59" s="777" t="str">
        <f t="shared" si="62"/>
        <v>10</v>
      </c>
      <c r="AV59" s="778">
        <f t="shared" si="63"/>
        <v>10</v>
      </c>
      <c r="AW59" s="550">
        <f t="shared" si="64"/>
        <v>801</v>
      </c>
      <c r="AX59" s="571">
        <f t="shared" si="65"/>
        <v>89</v>
      </c>
      <c r="AY59" s="547">
        <f t="shared" si="29"/>
        <v>175</v>
      </c>
      <c r="AZ59" s="572">
        <f t="shared" si="66"/>
        <v>9.210526316</v>
      </c>
      <c r="BA59" s="547" t="str">
        <f t="shared" si="67"/>
        <v>PASS</v>
      </c>
      <c r="BB59" s="547" t="str">
        <f t="shared" si="68"/>
        <v>FCD</v>
      </c>
      <c r="BC59" s="573" t="str">
        <f t="shared" si="69"/>
        <v>FCD</v>
      </c>
    </row>
    <row r="60" ht="15.75" customHeight="1">
      <c r="A60" s="763">
        <v>56.0</v>
      </c>
      <c r="B60" s="772" t="s">
        <v>347</v>
      </c>
      <c r="C60" s="773" t="s">
        <v>348</v>
      </c>
      <c r="D60" s="558">
        <v>47.0</v>
      </c>
      <c r="E60" s="558">
        <v>31.0</v>
      </c>
      <c r="F60" s="559">
        <f t="shared" si="37"/>
        <v>78</v>
      </c>
      <c r="G60" s="560" t="str">
        <f t="shared" si="38"/>
        <v>8</v>
      </c>
      <c r="H60" s="561">
        <f t="shared" si="39"/>
        <v>24</v>
      </c>
      <c r="I60" s="558">
        <v>48.0</v>
      </c>
      <c r="J60" s="558">
        <v>23.0</v>
      </c>
      <c r="K60" s="562">
        <f t="shared" si="40"/>
        <v>71</v>
      </c>
      <c r="L60" s="563" t="str">
        <f t="shared" si="72"/>
        <v>8</v>
      </c>
      <c r="M60" s="564">
        <f t="shared" si="42"/>
        <v>32</v>
      </c>
      <c r="N60" s="558">
        <v>43.0</v>
      </c>
      <c r="O60" s="558">
        <v>29.0</v>
      </c>
      <c r="P60" s="562">
        <f t="shared" si="43"/>
        <v>72</v>
      </c>
      <c r="Q60" s="560" t="str">
        <f t="shared" si="73"/>
        <v>8</v>
      </c>
      <c r="R60" s="561">
        <f t="shared" si="45"/>
        <v>32</v>
      </c>
      <c r="S60" s="558">
        <v>47.0</v>
      </c>
      <c r="T60" s="558">
        <v>40.0</v>
      </c>
      <c r="U60" s="562">
        <f t="shared" si="46"/>
        <v>87</v>
      </c>
      <c r="V60" s="560" t="str">
        <f t="shared" si="70"/>
        <v>9</v>
      </c>
      <c r="W60" s="564">
        <f t="shared" si="48"/>
        <v>9</v>
      </c>
      <c r="X60" s="558">
        <v>42.0</v>
      </c>
      <c r="Y60" s="558">
        <v>37.0</v>
      </c>
      <c r="Z60" s="562">
        <f t="shared" si="49"/>
        <v>79</v>
      </c>
      <c r="AA60" s="560" t="str">
        <f t="shared" si="50"/>
        <v>8</v>
      </c>
      <c r="AB60" s="564">
        <f t="shared" si="51"/>
        <v>16</v>
      </c>
      <c r="AC60" s="558">
        <v>40.0</v>
      </c>
      <c r="AD60" s="558">
        <v>28.0</v>
      </c>
      <c r="AE60" s="559">
        <f t="shared" si="52"/>
        <v>68</v>
      </c>
      <c r="AF60" s="335" t="str">
        <f t="shared" si="53"/>
        <v>7</v>
      </c>
      <c r="AG60" s="564">
        <f t="shared" si="54"/>
        <v>7</v>
      </c>
      <c r="AH60" s="558">
        <v>96.0</v>
      </c>
      <c r="AI60" s="558">
        <v>0.0</v>
      </c>
      <c r="AJ60" s="562">
        <f t="shared" si="55"/>
        <v>96</v>
      </c>
      <c r="AK60" s="569" t="str">
        <f t="shared" si="56"/>
        <v>10</v>
      </c>
      <c r="AL60" s="570" t="str">
        <f t="shared" si="57"/>
        <v>10</v>
      </c>
      <c r="AM60" s="558">
        <v>45.0</v>
      </c>
      <c r="AN60" s="558">
        <v>31.0</v>
      </c>
      <c r="AO60" s="562">
        <f t="shared" si="58"/>
        <v>76</v>
      </c>
      <c r="AP60" s="560" t="str">
        <f t="shared" si="71"/>
        <v>8</v>
      </c>
      <c r="AQ60" s="766">
        <f t="shared" si="60"/>
        <v>24</v>
      </c>
      <c r="AR60" s="775">
        <v>45.0</v>
      </c>
      <c r="AS60" s="776">
        <v>42.0</v>
      </c>
      <c r="AT60" s="670">
        <f t="shared" si="61"/>
        <v>87</v>
      </c>
      <c r="AU60" s="777" t="str">
        <f t="shared" si="62"/>
        <v>9</v>
      </c>
      <c r="AV60" s="778">
        <f t="shared" si="63"/>
        <v>9</v>
      </c>
      <c r="AW60" s="550">
        <f t="shared" si="64"/>
        <v>714</v>
      </c>
      <c r="AX60" s="571">
        <f t="shared" si="65"/>
        <v>79.34</v>
      </c>
      <c r="AY60" s="547">
        <f t="shared" si="29"/>
        <v>153</v>
      </c>
      <c r="AZ60" s="572">
        <f t="shared" si="66"/>
        <v>8.052631579</v>
      </c>
      <c r="BA60" s="547" t="str">
        <f t="shared" si="67"/>
        <v>PASS</v>
      </c>
      <c r="BB60" s="547" t="str">
        <f t="shared" si="68"/>
        <v>FCD</v>
      </c>
      <c r="BC60" s="573" t="str">
        <f t="shared" si="69"/>
        <v>FCD</v>
      </c>
    </row>
    <row r="61" ht="15.75" customHeight="1">
      <c r="A61" s="763">
        <v>57.0</v>
      </c>
      <c r="B61" s="772" t="s">
        <v>349</v>
      </c>
      <c r="C61" s="773" t="s">
        <v>350</v>
      </c>
      <c r="D61" s="558">
        <v>48.0</v>
      </c>
      <c r="E61" s="558">
        <v>34.0</v>
      </c>
      <c r="F61" s="559">
        <f t="shared" si="37"/>
        <v>82</v>
      </c>
      <c r="G61" s="560" t="str">
        <f t="shared" si="38"/>
        <v>9</v>
      </c>
      <c r="H61" s="561">
        <f t="shared" si="39"/>
        <v>27</v>
      </c>
      <c r="I61" s="558">
        <v>48.0</v>
      </c>
      <c r="J61" s="558">
        <v>34.0</v>
      </c>
      <c r="K61" s="562">
        <f t="shared" si="40"/>
        <v>82</v>
      </c>
      <c r="L61" s="563" t="str">
        <f t="shared" si="72"/>
        <v>9</v>
      </c>
      <c r="M61" s="564">
        <f t="shared" si="42"/>
        <v>36</v>
      </c>
      <c r="N61" s="558">
        <v>44.0</v>
      </c>
      <c r="O61" s="558">
        <v>34.0</v>
      </c>
      <c r="P61" s="562">
        <f t="shared" si="43"/>
        <v>78</v>
      </c>
      <c r="Q61" s="560" t="str">
        <f t="shared" si="73"/>
        <v>8</v>
      </c>
      <c r="R61" s="561">
        <f t="shared" si="45"/>
        <v>32</v>
      </c>
      <c r="S61" s="558">
        <v>48.0</v>
      </c>
      <c r="T61" s="558">
        <v>43.0</v>
      </c>
      <c r="U61" s="562">
        <f t="shared" si="46"/>
        <v>91</v>
      </c>
      <c r="V61" s="560" t="str">
        <f t="shared" si="70"/>
        <v>10</v>
      </c>
      <c r="W61" s="564">
        <f t="shared" si="48"/>
        <v>10</v>
      </c>
      <c r="X61" s="558">
        <v>42.0</v>
      </c>
      <c r="Y61" s="558">
        <v>35.0</v>
      </c>
      <c r="Z61" s="562">
        <f t="shared" si="49"/>
        <v>77</v>
      </c>
      <c r="AA61" s="560" t="str">
        <f t="shared" si="50"/>
        <v>8</v>
      </c>
      <c r="AB61" s="564">
        <f t="shared" si="51"/>
        <v>16</v>
      </c>
      <c r="AC61" s="558">
        <v>40.0</v>
      </c>
      <c r="AD61" s="558">
        <v>21.0</v>
      </c>
      <c r="AE61" s="559">
        <f t="shared" si="52"/>
        <v>61</v>
      </c>
      <c r="AF61" s="335" t="str">
        <f t="shared" si="53"/>
        <v>7</v>
      </c>
      <c r="AG61" s="564">
        <f t="shared" si="54"/>
        <v>7</v>
      </c>
      <c r="AH61" s="558">
        <v>96.0</v>
      </c>
      <c r="AI61" s="558">
        <v>0.0</v>
      </c>
      <c r="AJ61" s="562">
        <f t="shared" si="55"/>
        <v>96</v>
      </c>
      <c r="AK61" s="569" t="str">
        <f t="shared" si="56"/>
        <v>10</v>
      </c>
      <c r="AL61" s="570" t="str">
        <f t="shared" si="57"/>
        <v>10</v>
      </c>
      <c r="AM61" s="558">
        <v>50.0</v>
      </c>
      <c r="AN61" s="558">
        <v>35.0</v>
      </c>
      <c r="AO61" s="562">
        <f t="shared" si="58"/>
        <v>85</v>
      </c>
      <c r="AP61" s="560" t="str">
        <f t="shared" si="71"/>
        <v>9</v>
      </c>
      <c r="AQ61" s="766">
        <f t="shared" si="60"/>
        <v>27</v>
      </c>
      <c r="AR61" s="775">
        <v>49.0</v>
      </c>
      <c r="AS61" s="776">
        <v>49.0</v>
      </c>
      <c r="AT61" s="670">
        <f t="shared" si="61"/>
        <v>98</v>
      </c>
      <c r="AU61" s="777" t="str">
        <f t="shared" si="62"/>
        <v>10</v>
      </c>
      <c r="AV61" s="778">
        <f t="shared" si="63"/>
        <v>10</v>
      </c>
      <c r="AW61" s="550">
        <f t="shared" si="64"/>
        <v>750</v>
      </c>
      <c r="AX61" s="571">
        <f t="shared" si="65"/>
        <v>83.34</v>
      </c>
      <c r="AY61" s="547">
        <f t="shared" si="29"/>
        <v>165</v>
      </c>
      <c r="AZ61" s="572">
        <f t="shared" si="66"/>
        <v>8.684210526</v>
      </c>
      <c r="BA61" s="547" t="str">
        <f t="shared" si="67"/>
        <v>PASS</v>
      </c>
      <c r="BB61" s="547" t="str">
        <f t="shared" si="68"/>
        <v>FCD</v>
      </c>
      <c r="BC61" s="573" t="str">
        <f t="shared" si="69"/>
        <v>FCD</v>
      </c>
    </row>
    <row r="62" ht="15.75" customHeight="1">
      <c r="A62" s="809">
        <v>58.0</v>
      </c>
      <c r="B62" s="772" t="s">
        <v>141</v>
      </c>
      <c r="C62" s="773" t="s">
        <v>142</v>
      </c>
      <c r="D62" s="558">
        <v>48.0</v>
      </c>
      <c r="E62" s="558">
        <v>35.0</v>
      </c>
      <c r="F62" s="559">
        <f t="shared" si="37"/>
        <v>83</v>
      </c>
      <c r="G62" s="560" t="str">
        <f t="shared" si="38"/>
        <v>9</v>
      </c>
      <c r="H62" s="561">
        <f t="shared" si="39"/>
        <v>27</v>
      </c>
      <c r="I62" s="558">
        <v>50.0</v>
      </c>
      <c r="J62" s="558">
        <v>27.0</v>
      </c>
      <c r="K62" s="562">
        <f t="shared" si="40"/>
        <v>77</v>
      </c>
      <c r="L62" s="563" t="str">
        <f t="shared" si="72"/>
        <v>8</v>
      </c>
      <c r="M62" s="564">
        <f t="shared" si="42"/>
        <v>32</v>
      </c>
      <c r="N62" s="558">
        <v>47.0</v>
      </c>
      <c r="O62" s="558">
        <v>27.0</v>
      </c>
      <c r="P62" s="562">
        <f t="shared" si="43"/>
        <v>74</v>
      </c>
      <c r="Q62" s="560" t="str">
        <f t="shared" si="73"/>
        <v>8</v>
      </c>
      <c r="R62" s="561">
        <f t="shared" si="45"/>
        <v>32</v>
      </c>
      <c r="S62" s="558">
        <v>47.0</v>
      </c>
      <c r="T62" s="558">
        <v>45.0</v>
      </c>
      <c r="U62" s="562">
        <f t="shared" si="46"/>
        <v>92</v>
      </c>
      <c r="V62" s="560" t="str">
        <f t="shared" si="70"/>
        <v>10</v>
      </c>
      <c r="W62" s="564">
        <f t="shared" si="48"/>
        <v>10</v>
      </c>
      <c r="X62" s="558">
        <v>49.0</v>
      </c>
      <c r="Y62" s="558">
        <v>35.0</v>
      </c>
      <c r="Z62" s="562">
        <f t="shared" si="49"/>
        <v>84</v>
      </c>
      <c r="AA62" s="560" t="str">
        <f t="shared" si="50"/>
        <v>9</v>
      </c>
      <c r="AB62" s="564">
        <f t="shared" si="51"/>
        <v>18</v>
      </c>
      <c r="AC62" s="558">
        <v>44.0</v>
      </c>
      <c r="AD62" s="558">
        <v>38.0</v>
      </c>
      <c r="AE62" s="559">
        <f t="shared" si="52"/>
        <v>82</v>
      </c>
      <c r="AF62" s="335" t="str">
        <f t="shared" si="53"/>
        <v>9</v>
      </c>
      <c r="AG62" s="564">
        <f t="shared" si="54"/>
        <v>9</v>
      </c>
      <c r="AH62" s="558">
        <v>98.0</v>
      </c>
      <c r="AI62" s="558">
        <v>0.0</v>
      </c>
      <c r="AJ62" s="562">
        <f t="shared" si="55"/>
        <v>98</v>
      </c>
      <c r="AK62" s="569" t="str">
        <f t="shared" si="56"/>
        <v>10</v>
      </c>
      <c r="AL62" s="570" t="str">
        <f t="shared" si="57"/>
        <v>10</v>
      </c>
      <c r="AM62" s="558">
        <v>50.0</v>
      </c>
      <c r="AN62" s="558">
        <v>35.0</v>
      </c>
      <c r="AO62" s="562">
        <f t="shared" si="58"/>
        <v>85</v>
      </c>
      <c r="AP62" s="560" t="str">
        <f t="shared" si="71"/>
        <v>9</v>
      </c>
      <c r="AQ62" s="766">
        <f t="shared" si="60"/>
        <v>27</v>
      </c>
      <c r="AR62" s="775">
        <v>50.0</v>
      </c>
      <c r="AS62" s="776">
        <v>48.0</v>
      </c>
      <c r="AT62" s="670">
        <f t="shared" si="61"/>
        <v>98</v>
      </c>
      <c r="AU62" s="777" t="str">
        <f t="shared" si="62"/>
        <v>10</v>
      </c>
      <c r="AV62" s="778">
        <f t="shared" si="63"/>
        <v>10</v>
      </c>
      <c r="AW62" s="550">
        <f t="shared" si="64"/>
        <v>773</v>
      </c>
      <c r="AX62" s="571">
        <f t="shared" si="65"/>
        <v>85.89</v>
      </c>
      <c r="AY62" s="547">
        <f t="shared" si="29"/>
        <v>165</v>
      </c>
      <c r="AZ62" s="572">
        <f t="shared" si="66"/>
        <v>8.684210526</v>
      </c>
      <c r="BA62" s="547" t="str">
        <f t="shared" si="67"/>
        <v>PASS</v>
      </c>
      <c r="BB62" s="547" t="str">
        <f t="shared" si="68"/>
        <v>FCD</v>
      </c>
      <c r="BC62" s="573" t="str">
        <f t="shared" si="69"/>
        <v>FCD</v>
      </c>
    </row>
    <row r="63" ht="15.75" customHeight="1">
      <c r="A63" s="763">
        <v>59.0</v>
      </c>
      <c r="B63" s="772" t="s">
        <v>143</v>
      </c>
      <c r="C63" s="773" t="s">
        <v>144</v>
      </c>
      <c r="D63" s="558">
        <v>48.0</v>
      </c>
      <c r="E63" s="558">
        <v>36.0</v>
      </c>
      <c r="F63" s="559">
        <f t="shared" si="37"/>
        <v>84</v>
      </c>
      <c r="G63" s="560" t="str">
        <f t="shared" si="38"/>
        <v>9</v>
      </c>
      <c r="H63" s="561">
        <f t="shared" si="39"/>
        <v>27</v>
      </c>
      <c r="I63" s="558">
        <v>50.0</v>
      </c>
      <c r="J63" s="558">
        <v>23.0</v>
      </c>
      <c r="K63" s="562">
        <f t="shared" si="40"/>
        <v>73</v>
      </c>
      <c r="L63" s="563" t="str">
        <f t="shared" si="72"/>
        <v>8</v>
      </c>
      <c r="M63" s="564">
        <f t="shared" si="42"/>
        <v>32</v>
      </c>
      <c r="N63" s="558">
        <v>45.0</v>
      </c>
      <c r="O63" s="558">
        <v>24.0</v>
      </c>
      <c r="P63" s="562">
        <f t="shared" si="43"/>
        <v>69</v>
      </c>
      <c r="Q63" s="560" t="str">
        <f t="shared" si="73"/>
        <v>7</v>
      </c>
      <c r="R63" s="561">
        <f t="shared" si="45"/>
        <v>28</v>
      </c>
      <c r="S63" s="558">
        <v>47.0</v>
      </c>
      <c r="T63" s="558">
        <v>46.0</v>
      </c>
      <c r="U63" s="562">
        <f t="shared" si="46"/>
        <v>93</v>
      </c>
      <c r="V63" s="560" t="str">
        <f t="shared" si="70"/>
        <v>10</v>
      </c>
      <c r="W63" s="564">
        <f t="shared" si="48"/>
        <v>10</v>
      </c>
      <c r="X63" s="558">
        <v>49.0</v>
      </c>
      <c r="Y63" s="558">
        <v>31.0</v>
      </c>
      <c r="Z63" s="562">
        <f t="shared" si="49"/>
        <v>80</v>
      </c>
      <c r="AA63" s="560" t="str">
        <f t="shared" si="50"/>
        <v>9</v>
      </c>
      <c r="AB63" s="564">
        <f t="shared" si="51"/>
        <v>18</v>
      </c>
      <c r="AC63" s="558">
        <v>40.0</v>
      </c>
      <c r="AD63" s="558">
        <v>33.0</v>
      </c>
      <c r="AE63" s="559">
        <f t="shared" si="52"/>
        <v>73</v>
      </c>
      <c r="AF63" s="335" t="str">
        <f t="shared" si="53"/>
        <v>8</v>
      </c>
      <c r="AG63" s="564">
        <f t="shared" si="54"/>
        <v>8</v>
      </c>
      <c r="AH63" s="558">
        <v>96.0</v>
      </c>
      <c r="AI63" s="558">
        <v>0.0</v>
      </c>
      <c r="AJ63" s="562">
        <f t="shared" si="55"/>
        <v>96</v>
      </c>
      <c r="AK63" s="569" t="str">
        <f t="shared" si="56"/>
        <v>10</v>
      </c>
      <c r="AL63" s="570" t="str">
        <f t="shared" si="57"/>
        <v>10</v>
      </c>
      <c r="AM63" s="558">
        <v>50.0</v>
      </c>
      <c r="AN63" s="558">
        <v>43.0</v>
      </c>
      <c r="AO63" s="562">
        <f t="shared" si="58"/>
        <v>93</v>
      </c>
      <c r="AP63" s="560" t="str">
        <f t="shared" si="71"/>
        <v>10</v>
      </c>
      <c r="AQ63" s="766">
        <f t="shared" si="60"/>
        <v>30</v>
      </c>
      <c r="AR63" s="775">
        <v>49.0</v>
      </c>
      <c r="AS63" s="776">
        <v>49.0</v>
      </c>
      <c r="AT63" s="670">
        <f t="shared" si="61"/>
        <v>98</v>
      </c>
      <c r="AU63" s="777" t="str">
        <f t="shared" si="62"/>
        <v>10</v>
      </c>
      <c r="AV63" s="778">
        <f t="shared" si="63"/>
        <v>10</v>
      </c>
      <c r="AW63" s="550">
        <f t="shared" si="64"/>
        <v>759</v>
      </c>
      <c r="AX63" s="571">
        <f t="shared" si="65"/>
        <v>84.34</v>
      </c>
      <c r="AY63" s="547">
        <f t="shared" si="29"/>
        <v>163</v>
      </c>
      <c r="AZ63" s="572">
        <f t="shared" si="66"/>
        <v>8.578947368</v>
      </c>
      <c r="BA63" s="547" t="str">
        <f t="shared" si="67"/>
        <v>PASS</v>
      </c>
      <c r="BB63" s="547" t="str">
        <f t="shared" si="68"/>
        <v>FCD</v>
      </c>
      <c r="BC63" s="573" t="str">
        <f t="shared" si="69"/>
        <v>FCD</v>
      </c>
    </row>
    <row r="64" ht="15.75" customHeight="1">
      <c r="A64" s="763">
        <v>60.0</v>
      </c>
      <c r="B64" s="772" t="s">
        <v>351</v>
      </c>
      <c r="C64" s="773" t="s">
        <v>352</v>
      </c>
      <c r="D64" s="558">
        <v>45.0</v>
      </c>
      <c r="E64" s="558">
        <v>36.0</v>
      </c>
      <c r="F64" s="559">
        <f t="shared" si="37"/>
        <v>81</v>
      </c>
      <c r="G64" s="560" t="str">
        <f t="shared" si="38"/>
        <v>9</v>
      </c>
      <c r="H64" s="561">
        <f t="shared" si="39"/>
        <v>27</v>
      </c>
      <c r="I64" s="558">
        <v>46.0</v>
      </c>
      <c r="J64" s="558">
        <v>21.0</v>
      </c>
      <c r="K64" s="562">
        <f t="shared" si="40"/>
        <v>67</v>
      </c>
      <c r="L64" s="563" t="str">
        <f t="shared" si="72"/>
        <v>7</v>
      </c>
      <c r="M64" s="564">
        <f t="shared" si="42"/>
        <v>28</v>
      </c>
      <c r="N64" s="558">
        <v>45.0</v>
      </c>
      <c r="O64" s="558">
        <v>33.0</v>
      </c>
      <c r="P64" s="562">
        <f t="shared" si="43"/>
        <v>78</v>
      </c>
      <c r="Q64" s="560" t="str">
        <f t="shared" si="73"/>
        <v>8</v>
      </c>
      <c r="R64" s="561">
        <f t="shared" si="45"/>
        <v>32</v>
      </c>
      <c r="S64" s="558">
        <v>49.0</v>
      </c>
      <c r="T64" s="558">
        <v>27.0</v>
      </c>
      <c r="U64" s="562">
        <f t="shared" si="46"/>
        <v>76</v>
      </c>
      <c r="V64" s="560" t="str">
        <f t="shared" si="70"/>
        <v>8</v>
      </c>
      <c r="W64" s="564">
        <f t="shared" si="48"/>
        <v>8</v>
      </c>
      <c r="X64" s="558">
        <v>48.0</v>
      </c>
      <c r="Y64" s="558">
        <v>32.0</v>
      </c>
      <c r="Z64" s="562">
        <f t="shared" si="49"/>
        <v>80</v>
      </c>
      <c r="AA64" s="560" t="str">
        <f t="shared" si="50"/>
        <v>9</v>
      </c>
      <c r="AB64" s="564">
        <f t="shared" si="51"/>
        <v>18</v>
      </c>
      <c r="AC64" s="558">
        <v>44.0</v>
      </c>
      <c r="AD64" s="558">
        <v>31.0</v>
      </c>
      <c r="AE64" s="559">
        <f t="shared" si="52"/>
        <v>75</v>
      </c>
      <c r="AF64" s="335" t="str">
        <f t="shared" si="53"/>
        <v>8</v>
      </c>
      <c r="AG64" s="564">
        <f t="shared" si="54"/>
        <v>8</v>
      </c>
      <c r="AH64" s="558">
        <v>96.0</v>
      </c>
      <c r="AI64" s="558">
        <v>0.0</v>
      </c>
      <c r="AJ64" s="562">
        <f t="shared" si="55"/>
        <v>96</v>
      </c>
      <c r="AK64" s="569" t="str">
        <f t="shared" si="56"/>
        <v>10</v>
      </c>
      <c r="AL64" s="570" t="str">
        <f t="shared" si="57"/>
        <v>10</v>
      </c>
      <c r="AM64" s="558">
        <v>43.0</v>
      </c>
      <c r="AN64" s="558">
        <v>21.0</v>
      </c>
      <c r="AO64" s="562">
        <f t="shared" si="58"/>
        <v>64</v>
      </c>
      <c r="AP64" s="560" t="str">
        <f t="shared" si="71"/>
        <v>7</v>
      </c>
      <c r="AQ64" s="766">
        <f t="shared" si="60"/>
        <v>21</v>
      </c>
      <c r="AR64" s="775">
        <v>47.0</v>
      </c>
      <c r="AS64" s="776">
        <v>49.0</v>
      </c>
      <c r="AT64" s="670">
        <f t="shared" si="61"/>
        <v>96</v>
      </c>
      <c r="AU64" s="777" t="str">
        <f t="shared" si="62"/>
        <v>10</v>
      </c>
      <c r="AV64" s="778">
        <f t="shared" si="63"/>
        <v>10</v>
      </c>
      <c r="AW64" s="550">
        <f t="shared" si="64"/>
        <v>713</v>
      </c>
      <c r="AX64" s="571">
        <f t="shared" si="65"/>
        <v>79.23</v>
      </c>
      <c r="AY64" s="547">
        <f t="shared" si="29"/>
        <v>152</v>
      </c>
      <c r="AZ64" s="572">
        <f t="shared" si="66"/>
        <v>8</v>
      </c>
      <c r="BA64" s="547" t="str">
        <f t="shared" si="67"/>
        <v>PASS</v>
      </c>
      <c r="BB64" s="547" t="str">
        <f t="shared" si="68"/>
        <v>FCD</v>
      </c>
      <c r="BC64" s="573" t="str">
        <f t="shared" si="69"/>
        <v>FCD</v>
      </c>
    </row>
    <row r="65" ht="15.75" customHeight="1">
      <c r="A65" s="763">
        <v>61.0</v>
      </c>
      <c r="B65" s="772" t="s">
        <v>353</v>
      </c>
      <c r="C65" s="773" t="s">
        <v>354</v>
      </c>
      <c r="D65" s="558">
        <v>42.0</v>
      </c>
      <c r="E65" s="558">
        <v>30.0</v>
      </c>
      <c r="F65" s="559">
        <f t="shared" si="37"/>
        <v>72</v>
      </c>
      <c r="G65" s="560" t="str">
        <f t="shared" si="38"/>
        <v>8</v>
      </c>
      <c r="H65" s="561">
        <f t="shared" si="39"/>
        <v>24</v>
      </c>
      <c r="I65" s="558">
        <v>43.0</v>
      </c>
      <c r="J65" s="558">
        <v>21.0</v>
      </c>
      <c r="K65" s="562">
        <f t="shared" si="40"/>
        <v>64</v>
      </c>
      <c r="L65" s="563" t="str">
        <f t="shared" si="72"/>
        <v>7</v>
      </c>
      <c r="M65" s="564">
        <f t="shared" si="42"/>
        <v>28</v>
      </c>
      <c r="N65" s="558">
        <v>44.0</v>
      </c>
      <c r="O65" s="558">
        <v>22.0</v>
      </c>
      <c r="P65" s="562">
        <f t="shared" si="43"/>
        <v>66</v>
      </c>
      <c r="Q65" s="560" t="str">
        <f t="shared" si="73"/>
        <v>7</v>
      </c>
      <c r="R65" s="561">
        <f t="shared" si="45"/>
        <v>28</v>
      </c>
      <c r="S65" s="558">
        <v>47.0</v>
      </c>
      <c r="T65" s="558">
        <v>26.0</v>
      </c>
      <c r="U65" s="562">
        <f t="shared" si="46"/>
        <v>73</v>
      </c>
      <c r="V65" s="560" t="str">
        <f t="shared" si="70"/>
        <v>8</v>
      </c>
      <c r="W65" s="564">
        <f t="shared" si="48"/>
        <v>8</v>
      </c>
      <c r="X65" s="558">
        <v>38.0</v>
      </c>
      <c r="Y65" s="558">
        <v>31.0</v>
      </c>
      <c r="Z65" s="562">
        <f t="shared" si="49"/>
        <v>69</v>
      </c>
      <c r="AA65" s="560" t="str">
        <f t="shared" si="50"/>
        <v>7</v>
      </c>
      <c r="AB65" s="564">
        <f t="shared" si="51"/>
        <v>14</v>
      </c>
      <c r="AC65" s="558">
        <v>40.0</v>
      </c>
      <c r="AD65" s="558">
        <v>30.0</v>
      </c>
      <c r="AE65" s="559">
        <f t="shared" si="52"/>
        <v>70</v>
      </c>
      <c r="AF65" s="335" t="str">
        <f t="shared" si="53"/>
        <v>8</v>
      </c>
      <c r="AG65" s="564">
        <f t="shared" si="54"/>
        <v>8</v>
      </c>
      <c r="AH65" s="558">
        <v>96.0</v>
      </c>
      <c r="AI65" s="558">
        <v>0.0</v>
      </c>
      <c r="AJ65" s="562">
        <f t="shared" si="55"/>
        <v>96</v>
      </c>
      <c r="AK65" s="569" t="str">
        <f t="shared" si="56"/>
        <v>10</v>
      </c>
      <c r="AL65" s="570" t="str">
        <f t="shared" si="57"/>
        <v>10</v>
      </c>
      <c r="AM65" s="558">
        <v>45.0</v>
      </c>
      <c r="AN65" s="558">
        <v>37.0</v>
      </c>
      <c r="AO65" s="562">
        <f t="shared" si="58"/>
        <v>82</v>
      </c>
      <c r="AP65" s="560" t="str">
        <f t="shared" si="71"/>
        <v>9</v>
      </c>
      <c r="AQ65" s="766">
        <f t="shared" si="60"/>
        <v>27</v>
      </c>
      <c r="AR65" s="775">
        <v>48.0</v>
      </c>
      <c r="AS65" s="776">
        <v>49.0</v>
      </c>
      <c r="AT65" s="670">
        <f t="shared" si="61"/>
        <v>97</v>
      </c>
      <c r="AU65" s="777" t="str">
        <f t="shared" si="62"/>
        <v>10</v>
      </c>
      <c r="AV65" s="778">
        <f t="shared" si="63"/>
        <v>10</v>
      </c>
      <c r="AW65" s="810">
        <f t="shared" si="64"/>
        <v>689</v>
      </c>
      <c r="AX65" s="811">
        <f t="shared" si="65"/>
        <v>76.56</v>
      </c>
      <c r="AY65" s="547">
        <f t="shared" si="29"/>
        <v>147</v>
      </c>
      <c r="AZ65" s="812">
        <f t="shared" si="66"/>
        <v>7.736842105</v>
      </c>
      <c r="BA65" s="547" t="str">
        <f t="shared" si="67"/>
        <v>PASS</v>
      </c>
      <c r="BB65" s="547" t="str">
        <f t="shared" si="68"/>
        <v>FCD</v>
      </c>
      <c r="BC65" s="573" t="str">
        <f t="shared" si="69"/>
        <v>FCD</v>
      </c>
    </row>
    <row r="66" ht="15.75" customHeight="1">
      <c r="A66" s="763">
        <v>62.0</v>
      </c>
      <c r="B66" s="772" t="s">
        <v>145</v>
      </c>
      <c r="C66" s="773" t="s">
        <v>146</v>
      </c>
      <c r="D66" s="558">
        <v>48.0</v>
      </c>
      <c r="E66" s="558">
        <v>30.0</v>
      </c>
      <c r="F66" s="559">
        <f t="shared" si="37"/>
        <v>78</v>
      </c>
      <c r="G66" s="560" t="str">
        <f t="shared" si="38"/>
        <v>8</v>
      </c>
      <c r="H66" s="561">
        <f t="shared" si="39"/>
        <v>24</v>
      </c>
      <c r="I66" s="558">
        <v>49.0</v>
      </c>
      <c r="J66" s="558">
        <v>26.0</v>
      </c>
      <c r="K66" s="562">
        <f t="shared" si="40"/>
        <v>75</v>
      </c>
      <c r="L66" s="563" t="str">
        <f t="shared" si="72"/>
        <v>8</v>
      </c>
      <c r="M66" s="564">
        <f t="shared" si="42"/>
        <v>32</v>
      </c>
      <c r="N66" s="558">
        <v>49.0</v>
      </c>
      <c r="O66" s="558">
        <v>23.0</v>
      </c>
      <c r="P66" s="562">
        <f t="shared" si="43"/>
        <v>72</v>
      </c>
      <c r="Q66" s="560" t="str">
        <f t="shared" si="73"/>
        <v>8</v>
      </c>
      <c r="R66" s="561">
        <f t="shared" si="45"/>
        <v>32</v>
      </c>
      <c r="S66" s="558">
        <v>48.0</v>
      </c>
      <c r="T66" s="558">
        <v>46.0</v>
      </c>
      <c r="U66" s="562">
        <f t="shared" si="46"/>
        <v>94</v>
      </c>
      <c r="V66" s="560" t="str">
        <f t="shared" si="70"/>
        <v>10</v>
      </c>
      <c r="W66" s="564">
        <f t="shared" si="48"/>
        <v>10</v>
      </c>
      <c r="X66" s="558">
        <v>43.0</v>
      </c>
      <c r="Y66" s="558">
        <v>25.0</v>
      </c>
      <c r="Z66" s="562">
        <f t="shared" si="49"/>
        <v>68</v>
      </c>
      <c r="AA66" s="560" t="str">
        <f t="shared" si="50"/>
        <v>7</v>
      </c>
      <c r="AB66" s="564">
        <f t="shared" si="51"/>
        <v>14</v>
      </c>
      <c r="AC66" s="558">
        <v>45.0</v>
      </c>
      <c r="AD66" s="558">
        <v>40.0</v>
      </c>
      <c r="AE66" s="559">
        <f t="shared" si="52"/>
        <v>85</v>
      </c>
      <c r="AF66" s="335" t="str">
        <f t="shared" si="53"/>
        <v>9</v>
      </c>
      <c r="AG66" s="564">
        <f t="shared" si="54"/>
        <v>9</v>
      </c>
      <c r="AH66" s="558">
        <v>98.0</v>
      </c>
      <c r="AI66" s="558">
        <v>0.0</v>
      </c>
      <c r="AJ66" s="562">
        <f t="shared" si="55"/>
        <v>98</v>
      </c>
      <c r="AK66" s="569" t="str">
        <f t="shared" si="56"/>
        <v>10</v>
      </c>
      <c r="AL66" s="570" t="str">
        <f t="shared" si="57"/>
        <v>10</v>
      </c>
      <c r="AM66" s="558">
        <v>50.0</v>
      </c>
      <c r="AN66" s="558">
        <v>46.0</v>
      </c>
      <c r="AO66" s="562">
        <f t="shared" si="58"/>
        <v>96</v>
      </c>
      <c r="AP66" s="560" t="str">
        <f t="shared" si="71"/>
        <v>10</v>
      </c>
      <c r="AQ66" s="766">
        <f t="shared" si="60"/>
        <v>30</v>
      </c>
      <c r="AR66" s="775">
        <v>49.0</v>
      </c>
      <c r="AS66" s="776">
        <v>49.0</v>
      </c>
      <c r="AT66" s="670">
        <f t="shared" si="61"/>
        <v>98</v>
      </c>
      <c r="AU66" s="777" t="str">
        <f t="shared" si="62"/>
        <v>10</v>
      </c>
      <c r="AV66" s="813">
        <f t="shared" si="63"/>
        <v>10</v>
      </c>
      <c r="AW66" s="110">
        <f t="shared" si="64"/>
        <v>764</v>
      </c>
      <c r="AX66" s="814">
        <f t="shared" si="65"/>
        <v>84.89</v>
      </c>
      <c r="AY66" s="547">
        <f t="shared" si="29"/>
        <v>161</v>
      </c>
      <c r="AZ66" s="815">
        <f t="shared" si="66"/>
        <v>8.473684211</v>
      </c>
      <c r="BA66" s="816" t="str">
        <f t="shared" si="67"/>
        <v>PASS</v>
      </c>
      <c r="BB66" s="816" t="str">
        <f t="shared" si="68"/>
        <v>FCD</v>
      </c>
      <c r="BC66" s="817" t="str">
        <f t="shared" si="69"/>
        <v>FCD</v>
      </c>
    </row>
    <row r="67" ht="15.75" customHeight="1">
      <c r="A67" s="818">
        <v>63.0</v>
      </c>
      <c r="B67" s="556" t="s">
        <v>355</v>
      </c>
      <c r="C67" s="557" t="s">
        <v>356</v>
      </c>
      <c r="D67" s="566">
        <v>46.0</v>
      </c>
      <c r="E67" s="566">
        <v>23.0</v>
      </c>
      <c r="F67" s="670">
        <f t="shared" si="37"/>
        <v>69</v>
      </c>
      <c r="G67" s="671" t="str">
        <f t="shared" si="38"/>
        <v>7</v>
      </c>
      <c r="H67" s="671">
        <f t="shared" si="39"/>
        <v>21</v>
      </c>
      <c r="I67" s="566">
        <v>46.0</v>
      </c>
      <c r="J67" s="566">
        <v>20.0</v>
      </c>
      <c r="K67" s="670">
        <f t="shared" si="40"/>
        <v>66</v>
      </c>
      <c r="L67" s="682" t="str">
        <f t="shared" si="72"/>
        <v>7</v>
      </c>
      <c r="M67" s="671">
        <f t="shared" si="42"/>
        <v>28</v>
      </c>
      <c r="N67" s="566">
        <v>45.0</v>
      </c>
      <c r="O67" s="566">
        <v>26.0</v>
      </c>
      <c r="P67" s="670">
        <f t="shared" si="43"/>
        <v>71</v>
      </c>
      <c r="Q67" s="671" t="str">
        <f t="shared" si="73"/>
        <v>8</v>
      </c>
      <c r="R67" s="671">
        <f t="shared" si="45"/>
        <v>32</v>
      </c>
      <c r="S67" s="566">
        <v>48.0</v>
      </c>
      <c r="T67" s="566">
        <v>43.0</v>
      </c>
      <c r="U67" s="670">
        <f t="shared" si="46"/>
        <v>91</v>
      </c>
      <c r="V67" s="671" t="str">
        <f t="shared" si="70"/>
        <v>10</v>
      </c>
      <c r="W67" s="671">
        <f t="shared" si="48"/>
        <v>10</v>
      </c>
      <c r="X67" s="566">
        <v>50.0</v>
      </c>
      <c r="Y67" s="566">
        <v>37.0</v>
      </c>
      <c r="Z67" s="670">
        <f t="shared" si="49"/>
        <v>87</v>
      </c>
      <c r="AA67" s="671" t="str">
        <f t="shared" si="50"/>
        <v>9</v>
      </c>
      <c r="AB67" s="671">
        <f t="shared" si="51"/>
        <v>18</v>
      </c>
      <c r="AC67" s="566">
        <v>50.0</v>
      </c>
      <c r="AD67" s="566">
        <v>41.0</v>
      </c>
      <c r="AE67" s="670">
        <f t="shared" si="52"/>
        <v>91</v>
      </c>
      <c r="AF67" s="361" t="str">
        <f t="shared" si="53"/>
        <v>10</v>
      </c>
      <c r="AG67" s="671">
        <f t="shared" si="54"/>
        <v>10</v>
      </c>
      <c r="AH67" s="566">
        <v>88.0</v>
      </c>
      <c r="AI67" s="566">
        <v>0.0</v>
      </c>
      <c r="AJ67" s="670">
        <f t="shared" si="55"/>
        <v>88</v>
      </c>
      <c r="AK67" s="819" t="str">
        <f t="shared" si="56"/>
        <v>9</v>
      </c>
      <c r="AL67" s="819" t="str">
        <f t="shared" si="57"/>
        <v>9</v>
      </c>
      <c r="AM67" s="566">
        <v>45.0</v>
      </c>
      <c r="AN67" s="566">
        <v>31.0</v>
      </c>
      <c r="AO67" s="670">
        <f t="shared" si="58"/>
        <v>76</v>
      </c>
      <c r="AP67" s="671" t="str">
        <f t="shared" si="71"/>
        <v>8</v>
      </c>
      <c r="AQ67" s="671">
        <f t="shared" si="60"/>
        <v>24</v>
      </c>
      <c r="AR67" s="776">
        <v>50.0</v>
      </c>
      <c r="AS67" s="776">
        <v>47.0</v>
      </c>
      <c r="AT67" s="670">
        <f t="shared" si="61"/>
        <v>97</v>
      </c>
      <c r="AU67" s="777" t="str">
        <f t="shared" si="62"/>
        <v>10</v>
      </c>
      <c r="AV67" s="813">
        <f t="shared" si="63"/>
        <v>10</v>
      </c>
      <c r="AW67" s="110">
        <f t="shared" si="64"/>
        <v>736</v>
      </c>
      <c r="AX67" s="814">
        <f t="shared" si="65"/>
        <v>81.78</v>
      </c>
      <c r="AY67" s="547">
        <f t="shared" si="29"/>
        <v>153</v>
      </c>
      <c r="AZ67" s="815">
        <f t="shared" si="66"/>
        <v>8.052631579</v>
      </c>
      <c r="BA67" s="820" t="str">
        <f t="shared" si="67"/>
        <v>PASS</v>
      </c>
      <c r="BB67" s="821" t="str">
        <f t="shared" si="68"/>
        <v>FCD</v>
      </c>
      <c r="BC67" s="822" t="str">
        <f t="shared" si="69"/>
        <v>FCD</v>
      </c>
    </row>
    <row r="68" ht="15.75" customHeight="1">
      <c r="A68" s="763">
        <v>64.0</v>
      </c>
      <c r="B68" s="772" t="s">
        <v>509</v>
      </c>
      <c r="C68" s="823" t="s">
        <v>567</v>
      </c>
      <c r="D68" s="558">
        <v>41.0</v>
      </c>
      <c r="E68" s="558">
        <v>21.0</v>
      </c>
      <c r="F68" s="559">
        <f t="shared" si="37"/>
        <v>62</v>
      </c>
      <c r="G68" s="560" t="str">
        <f t="shared" si="38"/>
        <v>7</v>
      </c>
      <c r="H68" s="561">
        <f t="shared" si="39"/>
        <v>21</v>
      </c>
      <c r="I68" s="558">
        <v>43.0</v>
      </c>
      <c r="J68" s="558">
        <v>26.0</v>
      </c>
      <c r="K68" s="562">
        <f t="shared" si="40"/>
        <v>69</v>
      </c>
      <c r="L68" s="563" t="str">
        <f t="shared" si="72"/>
        <v>7</v>
      </c>
      <c r="M68" s="564">
        <f t="shared" si="42"/>
        <v>28</v>
      </c>
      <c r="N68" s="558">
        <v>30.0</v>
      </c>
      <c r="O68" s="558">
        <v>21.0</v>
      </c>
      <c r="P68" s="562">
        <f t="shared" si="43"/>
        <v>51</v>
      </c>
      <c r="Q68" s="560" t="str">
        <f t="shared" si="73"/>
        <v>6</v>
      </c>
      <c r="R68" s="561">
        <f t="shared" si="45"/>
        <v>24</v>
      </c>
      <c r="S68" s="558">
        <v>47.0</v>
      </c>
      <c r="T68" s="558">
        <v>27.0</v>
      </c>
      <c r="U68" s="562">
        <f t="shared" si="46"/>
        <v>74</v>
      </c>
      <c r="V68" s="560" t="str">
        <f t="shared" si="70"/>
        <v>8</v>
      </c>
      <c r="W68" s="564">
        <f t="shared" si="48"/>
        <v>8</v>
      </c>
      <c r="X68" s="558">
        <v>39.0</v>
      </c>
      <c r="Y68" s="558">
        <v>33.0</v>
      </c>
      <c r="Z68" s="562">
        <f t="shared" si="49"/>
        <v>72</v>
      </c>
      <c r="AA68" s="560" t="str">
        <f t="shared" si="50"/>
        <v>8</v>
      </c>
      <c r="AB68" s="564">
        <f t="shared" si="51"/>
        <v>16</v>
      </c>
      <c r="AC68" s="558">
        <v>42.0</v>
      </c>
      <c r="AD68" s="558">
        <v>26.0</v>
      </c>
      <c r="AE68" s="559">
        <f t="shared" si="52"/>
        <v>68</v>
      </c>
      <c r="AF68" s="335" t="str">
        <f t="shared" si="53"/>
        <v>7</v>
      </c>
      <c r="AG68" s="564">
        <f t="shared" si="54"/>
        <v>7</v>
      </c>
      <c r="AH68" s="558">
        <v>88.0</v>
      </c>
      <c r="AI68" s="558">
        <v>0.0</v>
      </c>
      <c r="AJ68" s="562">
        <f t="shared" si="55"/>
        <v>88</v>
      </c>
      <c r="AK68" s="569" t="str">
        <f t="shared" si="56"/>
        <v>9</v>
      </c>
      <c r="AL68" s="570" t="str">
        <f t="shared" si="57"/>
        <v>9</v>
      </c>
      <c r="AM68" s="558">
        <v>26.0</v>
      </c>
      <c r="AN68" s="558">
        <v>18.0</v>
      </c>
      <c r="AO68" s="562">
        <f t="shared" si="58"/>
        <v>44</v>
      </c>
      <c r="AP68" s="560" t="str">
        <f t="shared" si="71"/>
        <v>4</v>
      </c>
      <c r="AQ68" s="766">
        <f t="shared" si="60"/>
        <v>12</v>
      </c>
      <c r="AR68" s="775">
        <v>46.0</v>
      </c>
      <c r="AS68" s="776">
        <v>33.0</v>
      </c>
      <c r="AT68" s="670">
        <f t="shared" si="61"/>
        <v>79</v>
      </c>
      <c r="AU68" s="777" t="str">
        <f t="shared" si="62"/>
        <v>8</v>
      </c>
      <c r="AV68" s="813">
        <f t="shared" si="63"/>
        <v>8</v>
      </c>
      <c r="AW68" s="110">
        <f t="shared" si="64"/>
        <v>607</v>
      </c>
      <c r="AX68" s="814">
        <f t="shared" si="65"/>
        <v>67.45</v>
      </c>
      <c r="AY68" s="547">
        <f t="shared" si="29"/>
        <v>124</v>
      </c>
      <c r="AZ68" s="815">
        <f t="shared" si="66"/>
        <v>6.526315789</v>
      </c>
      <c r="BA68" s="547" t="str">
        <f t="shared" si="67"/>
        <v>PASS</v>
      </c>
      <c r="BB68" s="547" t="str">
        <f t="shared" si="68"/>
        <v>FC</v>
      </c>
      <c r="BC68" s="573" t="str">
        <f t="shared" si="69"/>
        <v>FC</v>
      </c>
    </row>
    <row r="69" ht="15.75" customHeight="1">
      <c r="A69" s="763">
        <v>65.0</v>
      </c>
      <c r="B69" s="772" t="s">
        <v>511</v>
      </c>
      <c r="C69" s="823" t="s">
        <v>568</v>
      </c>
      <c r="D69" s="558">
        <v>43.0</v>
      </c>
      <c r="E69" s="558">
        <v>28.0</v>
      </c>
      <c r="F69" s="559">
        <f t="shared" si="37"/>
        <v>71</v>
      </c>
      <c r="G69" s="560" t="str">
        <f t="shared" si="38"/>
        <v>8</v>
      </c>
      <c r="H69" s="561">
        <f t="shared" si="39"/>
        <v>24</v>
      </c>
      <c r="I69" s="582">
        <v>41.0</v>
      </c>
      <c r="J69" s="601">
        <v>2.0</v>
      </c>
      <c r="K69" s="583">
        <f t="shared" si="40"/>
        <v>43</v>
      </c>
      <c r="L69" s="600">
        <v>0.0</v>
      </c>
      <c r="M69" s="585">
        <f t="shared" si="42"/>
        <v>0</v>
      </c>
      <c r="N69" s="558">
        <v>25.0</v>
      </c>
      <c r="O69" s="558">
        <v>19.0</v>
      </c>
      <c r="P69" s="562">
        <f t="shared" si="43"/>
        <v>44</v>
      </c>
      <c r="Q69" s="560" t="str">
        <f t="shared" si="73"/>
        <v>4</v>
      </c>
      <c r="R69" s="561">
        <f t="shared" si="45"/>
        <v>16</v>
      </c>
      <c r="S69" s="558">
        <v>48.0</v>
      </c>
      <c r="T69" s="558">
        <v>27.0</v>
      </c>
      <c r="U69" s="562">
        <f t="shared" si="46"/>
        <v>75</v>
      </c>
      <c r="V69" s="560" t="str">
        <f t="shared" si="70"/>
        <v>8</v>
      </c>
      <c r="W69" s="564">
        <f t="shared" si="48"/>
        <v>8</v>
      </c>
      <c r="X69" s="558">
        <v>35.0</v>
      </c>
      <c r="Y69" s="558">
        <v>18.0</v>
      </c>
      <c r="Z69" s="562">
        <f t="shared" si="49"/>
        <v>53</v>
      </c>
      <c r="AA69" s="560" t="str">
        <f t="shared" si="50"/>
        <v>6</v>
      </c>
      <c r="AB69" s="564">
        <f t="shared" si="51"/>
        <v>12</v>
      </c>
      <c r="AC69" s="558">
        <v>36.0</v>
      </c>
      <c r="AD69" s="558">
        <v>27.0</v>
      </c>
      <c r="AE69" s="559">
        <f t="shared" si="52"/>
        <v>63</v>
      </c>
      <c r="AF69" s="335" t="str">
        <f t="shared" si="53"/>
        <v>7</v>
      </c>
      <c r="AG69" s="564">
        <f t="shared" si="54"/>
        <v>7</v>
      </c>
      <c r="AH69" s="558">
        <v>88.0</v>
      </c>
      <c r="AI69" s="558">
        <v>0.0</v>
      </c>
      <c r="AJ69" s="562">
        <f t="shared" si="55"/>
        <v>88</v>
      </c>
      <c r="AK69" s="569" t="str">
        <f t="shared" si="56"/>
        <v>9</v>
      </c>
      <c r="AL69" s="570" t="str">
        <f t="shared" si="57"/>
        <v>9</v>
      </c>
      <c r="AM69" s="582">
        <v>26.0</v>
      </c>
      <c r="AN69" s="601">
        <v>3.0</v>
      </c>
      <c r="AO69" s="583">
        <f t="shared" si="58"/>
        <v>29</v>
      </c>
      <c r="AP69" s="584" t="str">
        <f t="shared" si="71"/>
        <v>0</v>
      </c>
      <c r="AQ69" s="808">
        <f t="shared" si="60"/>
        <v>0</v>
      </c>
      <c r="AR69" s="824">
        <v>25.0</v>
      </c>
      <c r="AS69" s="825">
        <v>30.0</v>
      </c>
      <c r="AT69" s="692">
        <f t="shared" si="61"/>
        <v>55</v>
      </c>
      <c r="AU69" s="826" t="str">
        <f t="shared" si="62"/>
        <v>6</v>
      </c>
      <c r="AV69" s="827">
        <f t="shared" si="63"/>
        <v>6</v>
      </c>
      <c r="AW69" s="828">
        <f t="shared" si="64"/>
        <v>521</v>
      </c>
      <c r="AX69" s="829">
        <f t="shared" si="65"/>
        <v>57.89</v>
      </c>
      <c r="AY69" s="547">
        <f t="shared" si="29"/>
        <v>73</v>
      </c>
      <c r="AZ69" s="830">
        <f t="shared" si="66"/>
        <v>3.842105263</v>
      </c>
      <c r="BA69" s="547" t="str">
        <f t="shared" si="67"/>
        <v>FAIL</v>
      </c>
      <c r="BB69" s="547" t="str">
        <f t="shared" si="68"/>
        <v>SC</v>
      </c>
      <c r="BC69" s="593" t="str">
        <f t="shared" si="69"/>
        <v>FAIL</v>
      </c>
    </row>
    <row r="70" ht="15.75" customHeight="1">
      <c r="A70" s="763">
        <v>66.0</v>
      </c>
      <c r="B70" s="772" t="s">
        <v>513</v>
      </c>
      <c r="C70" s="823" t="s">
        <v>569</v>
      </c>
      <c r="D70" s="558">
        <v>41.0</v>
      </c>
      <c r="E70" s="558">
        <v>21.0</v>
      </c>
      <c r="F70" s="559">
        <f t="shared" si="37"/>
        <v>62</v>
      </c>
      <c r="G70" s="560" t="str">
        <f t="shared" si="38"/>
        <v>7</v>
      </c>
      <c r="H70" s="561">
        <f t="shared" si="39"/>
        <v>21</v>
      </c>
      <c r="I70" s="558">
        <v>46.0</v>
      </c>
      <c r="J70" s="558">
        <v>26.0</v>
      </c>
      <c r="K70" s="562">
        <f t="shared" si="40"/>
        <v>72</v>
      </c>
      <c r="L70" s="563" t="str">
        <f t="shared" ref="L70:L71" si="74">if(K70&gt;=90,"10",if(K70&gt;=80,"9",if(K70&gt;=70,"8",if(K70&gt;=60,"7",if(K70&gt;=45,"6",if(K70&gt;=40,"4",if(K70&lt;40,"0")))))))</f>
        <v>8</v>
      </c>
      <c r="M70" s="564">
        <f t="shared" si="42"/>
        <v>32</v>
      </c>
      <c r="N70" s="558">
        <v>42.0</v>
      </c>
      <c r="O70" s="558">
        <v>32.0</v>
      </c>
      <c r="P70" s="562">
        <f t="shared" si="43"/>
        <v>74</v>
      </c>
      <c r="Q70" s="560" t="str">
        <f t="shared" si="73"/>
        <v>8</v>
      </c>
      <c r="R70" s="561">
        <f t="shared" si="45"/>
        <v>32</v>
      </c>
      <c r="S70" s="558">
        <v>47.0</v>
      </c>
      <c r="T70" s="558">
        <v>35.0</v>
      </c>
      <c r="U70" s="562">
        <f t="shared" si="46"/>
        <v>82</v>
      </c>
      <c r="V70" s="560" t="str">
        <f t="shared" si="70"/>
        <v>9</v>
      </c>
      <c r="W70" s="564">
        <f t="shared" si="48"/>
        <v>9</v>
      </c>
      <c r="X70" s="558">
        <v>48.0</v>
      </c>
      <c r="Y70" s="558">
        <v>32.0</v>
      </c>
      <c r="Z70" s="562">
        <f t="shared" si="49"/>
        <v>80</v>
      </c>
      <c r="AA70" s="560" t="str">
        <f t="shared" si="50"/>
        <v>9</v>
      </c>
      <c r="AB70" s="564">
        <f t="shared" si="51"/>
        <v>18</v>
      </c>
      <c r="AC70" s="558">
        <v>40.0</v>
      </c>
      <c r="AD70" s="558">
        <v>36.0</v>
      </c>
      <c r="AE70" s="559">
        <f t="shared" si="52"/>
        <v>76</v>
      </c>
      <c r="AF70" s="335" t="str">
        <f t="shared" si="53"/>
        <v>8</v>
      </c>
      <c r="AG70" s="564">
        <f t="shared" si="54"/>
        <v>8</v>
      </c>
      <c r="AH70" s="558">
        <v>94.0</v>
      </c>
      <c r="AI70" s="558">
        <v>0.0</v>
      </c>
      <c r="AJ70" s="562">
        <f t="shared" si="55"/>
        <v>94</v>
      </c>
      <c r="AK70" s="569" t="str">
        <f t="shared" si="56"/>
        <v>10</v>
      </c>
      <c r="AL70" s="570" t="str">
        <f t="shared" si="57"/>
        <v>10</v>
      </c>
      <c r="AM70" s="558">
        <v>40.0</v>
      </c>
      <c r="AN70" s="558">
        <v>28.0</v>
      </c>
      <c r="AO70" s="562">
        <f t="shared" si="58"/>
        <v>68</v>
      </c>
      <c r="AP70" s="560" t="str">
        <f t="shared" si="71"/>
        <v>7</v>
      </c>
      <c r="AQ70" s="766">
        <f t="shared" si="60"/>
        <v>21</v>
      </c>
      <c r="AR70" s="775">
        <v>44.0</v>
      </c>
      <c r="AS70" s="776">
        <v>39.0</v>
      </c>
      <c r="AT70" s="670">
        <f t="shared" si="61"/>
        <v>83</v>
      </c>
      <c r="AU70" s="777" t="str">
        <f t="shared" si="62"/>
        <v>9</v>
      </c>
      <c r="AV70" s="813">
        <f t="shared" si="63"/>
        <v>9</v>
      </c>
      <c r="AW70" s="110">
        <f t="shared" si="64"/>
        <v>691</v>
      </c>
      <c r="AX70" s="814">
        <f t="shared" si="65"/>
        <v>76.78</v>
      </c>
      <c r="AY70" s="547">
        <f t="shared" si="29"/>
        <v>150</v>
      </c>
      <c r="AZ70" s="815">
        <f t="shared" si="66"/>
        <v>7.894736842</v>
      </c>
      <c r="BA70" s="547" t="str">
        <f t="shared" si="67"/>
        <v>PASS</v>
      </c>
      <c r="BB70" s="547" t="str">
        <f t="shared" si="68"/>
        <v>FCD</v>
      </c>
      <c r="BC70" s="573" t="str">
        <f t="shared" si="69"/>
        <v>FCD</v>
      </c>
    </row>
    <row r="71" ht="15.75" customHeight="1">
      <c r="A71" s="763">
        <v>67.0</v>
      </c>
      <c r="B71" s="772" t="s">
        <v>515</v>
      </c>
      <c r="C71" s="823" t="s">
        <v>570</v>
      </c>
      <c r="D71" s="716">
        <v>39.0</v>
      </c>
      <c r="E71" s="716">
        <v>23.0</v>
      </c>
      <c r="F71" s="831">
        <f t="shared" si="37"/>
        <v>62</v>
      </c>
      <c r="G71" s="832" t="str">
        <f t="shared" si="38"/>
        <v>7</v>
      </c>
      <c r="H71" s="561">
        <f t="shared" si="39"/>
        <v>21</v>
      </c>
      <c r="I71" s="716">
        <v>41.0</v>
      </c>
      <c r="J71" s="716">
        <v>26.0</v>
      </c>
      <c r="K71" s="683">
        <f t="shared" si="40"/>
        <v>67</v>
      </c>
      <c r="L71" s="833" t="str">
        <f t="shared" si="74"/>
        <v>7</v>
      </c>
      <c r="M71" s="713">
        <f t="shared" si="42"/>
        <v>28</v>
      </c>
      <c r="N71" s="716">
        <v>42.0</v>
      </c>
      <c r="O71" s="716">
        <v>31.0</v>
      </c>
      <c r="P71" s="683">
        <f t="shared" si="43"/>
        <v>73</v>
      </c>
      <c r="Q71" s="832" t="str">
        <f t="shared" si="73"/>
        <v>8</v>
      </c>
      <c r="R71" s="707">
        <f t="shared" si="45"/>
        <v>32</v>
      </c>
      <c r="S71" s="716">
        <v>47.0</v>
      </c>
      <c r="T71" s="716">
        <v>23.0</v>
      </c>
      <c r="U71" s="683">
        <f t="shared" si="46"/>
        <v>70</v>
      </c>
      <c r="V71" s="832" t="str">
        <f t="shared" si="70"/>
        <v>8</v>
      </c>
      <c r="W71" s="564">
        <f t="shared" si="48"/>
        <v>8</v>
      </c>
      <c r="X71" s="716">
        <v>35.0</v>
      </c>
      <c r="Y71" s="716">
        <v>40.0</v>
      </c>
      <c r="Z71" s="683">
        <f t="shared" si="49"/>
        <v>75</v>
      </c>
      <c r="AA71" s="832" t="str">
        <f t="shared" si="50"/>
        <v>8</v>
      </c>
      <c r="AB71" s="564">
        <f t="shared" si="51"/>
        <v>16</v>
      </c>
      <c r="AC71" s="716">
        <v>36.0</v>
      </c>
      <c r="AD71" s="716">
        <v>26.0</v>
      </c>
      <c r="AE71" s="831">
        <f t="shared" si="52"/>
        <v>62</v>
      </c>
      <c r="AF71" s="717" t="str">
        <f t="shared" si="53"/>
        <v>7</v>
      </c>
      <c r="AG71" s="713">
        <f t="shared" si="54"/>
        <v>7</v>
      </c>
      <c r="AH71" s="716">
        <v>96.0</v>
      </c>
      <c r="AI71" s="716">
        <v>0.0</v>
      </c>
      <c r="AJ71" s="683">
        <f t="shared" si="55"/>
        <v>96</v>
      </c>
      <c r="AK71" s="719" t="str">
        <f t="shared" si="56"/>
        <v>10</v>
      </c>
      <c r="AL71" s="570" t="str">
        <f t="shared" si="57"/>
        <v>10</v>
      </c>
      <c r="AM71" s="716">
        <v>34.0</v>
      </c>
      <c r="AN71" s="716">
        <v>31.0</v>
      </c>
      <c r="AO71" s="683">
        <f t="shared" si="58"/>
        <v>65</v>
      </c>
      <c r="AP71" s="832" t="str">
        <f t="shared" si="71"/>
        <v>7</v>
      </c>
      <c r="AQ71" s="766">
        <f t="shared" si="60"/>
        <v>21</v>
      </c>
      <c r="AR71" s="834">
        <v>40.0</v>
      </c>
      <c r="AS71" s="835">
        <v>35.0</v>
      </c>
      <c r="AT71" s="705">
        <f t="shared" si="61"/>
        <v>75</v>
      </c>
      <c r="AU71" s="836" t="str">
        <f t="shared" si="62"/>
        <v>8</v>
      </c>
      <c r="AV71" s="813">
        <f t="shared" si="63"/>
        <v>8</v>
      </c>
      <c r="AW71" s="110">
        <f t="shared" si="64"/>
        <v>645</v>
      </c>
      <c r="AX71" s="814">
        <f t="shared" si="65"/>
        <v>71.67</v>
      </c>
      <c r="AY71" s="547">
        <f t="shared" si="29"/>
        <v>141</v>
      </c>
      <c r="AZ71" s="815">
        <f t="shared" si="66"/>
        <v>7.421052632</v>
      </c>
      <c r="BA71" s="547" t="str">
        <f t="shared" si="67"/>
        <v>PASS</v>
      </c>
      <c r="BB71" s="547" t="str">
        <f t="shared" si="68"/>
        <v>FCD</v>
      </c>
      <c r="BC71" s="573" t="str">
        <f t="shared" si="69"/>
        <v>FCD</v>
      </c>
    </row>
    <row r="72" ht="15.75" customHeight="1">
      <c r="A72" s="756"/>
    </row>
    <row r="73" ht="15.75" customHeight="1">
      <c r="A73" s="733"/>
      <c r="B73" s="743" t="s">
        <v>433</v>
      </c>
      <c r="C73" s="8"/>
      <c r="D73" s="837" t="s">
        <v>571</v>
      </c>
      <c r="E73" s="7"/>
      <c r="F73" s="7"/>
      <c r="G73" s="7"/>
      <c r="H73" s="8"/>
      <c r="I73" s="838" t="s">
        <v>572</v>
      </c>
      <c r="J73" s="7"/>
      <c r="K73" s="7"/>
      <c r="L73" s="7"/>
      <c r="M73" s="8"/>
      <c r="N73" s="838" t="s">
        <v>573</v>
      </c>
      <c r="O73" s="7"/>
      <c r="P73" s="7"/>
      <c r="Q73" s="7"/>
      <c r="R73" s="8"/>
      <c r="S73" s="837" t="s">
        <v>571</v>
      </c>
      <c r="T73" s="7"/>
      <c r="U73" s="7"/>
      <c r="V73" s="7"/>
      <c r="W73" s="8"/>
      <c r="X73" s="838" t="s">
        <v>560</v>
      </c>
      <c r="Y73" s="7"/>
      <c r="Z73" s="7"/>
      <c r="AA73" s="7"/>
      <c r="AB73" s="8"/>
      <c r="AC73" s="838" t="s">
        <v>574</v>
      </c>
      <c r="AD73" s="7"/>
      <c r="AE73" s="7"/>
      <c r="AF73" s="7"/>
      <c r="AG73" s="8"/>
      <c r="AH73" s="94"/>
      <c r="AI73" s="7"/>
      <c r="AJ73" s="7"/>
      <c r="AK73" s="7"/>
      <c r="AL73" s="8"/>
      <c r="AM73" s="838" t="s">
        <v>575</v>
      </c>
      <c r="AN73" s="7"/>
      <c r="AO73" s="7"/>
      <c r="AP73" s="7"/>
      <c r="AQ73" s="8"/>
      <c r="AR73" s="838" t="s">
        <v>563</v>
      </c>
      <c r="AS73" s="7"/>
      <c r="AT73" s="7"/>
      <c r="AU73" s="8"/>
      <c r="AV73" s="733"/>
      <c r="AW73" s="733"/>
      <c r="AX73" s="733"/>
      <c r="AY73" s="733"/>
      <c r="AZ73" s="733"/>
      <c r="BA73" s="733"/>
      <c r="BB73" s="733"/>
      <c r="BC73" s="733"/>
    </row>
    <row r="74" ht="15.75" customHeight="1">
      <c r="A74" s="733"/>
      <c r="B74" s="74" t="s">
        <v>197</v>
      </c>
      <c r="C74" s="8"/>
      <c r="D74" s="190">
        <f>(D75/(D78-D77)*100)</f>
        <v>100</v>
      </c>
      <c r="E74" s="2"/>
      <c r="F74" s="2"/>
      <c r="G74" s="2"/>
      <c r="H74" s="12"/>
      <c r="I74" s="429">
        <f>(I75/(I78-I77)*100)</f>
        <v>96.96969697</v>
      </c>
      <c r="J74" s="2"/>
      <c r="K74" s="2"/>
      <c r="L74" s="2"/>
      <c r="M74" s="12"/>
      <c r="N74" s="429">
        <f>(N75/(N78-N77)*100)</f>
        <v>96.96969697</v>
      </c>
      <c r="O74" s="2"/>
      <c r="P74" s="2"/>
      <c r="Q74" s="2"/>
      <c r="R74" s="12"/>
      <c r="S74" s="429">
        <f>(S75/(S78-S77)*100)</f>
        <v>98.48484848</v>
      </c>
      <c r="T74" s="2"/>
      <c r="U74" s="2"/>
      <c r="V74" s="2"/>
      <c r="W74" s="12"/>
      <c r="X74" s="190">
        <f>(X75/(X78-X77)*100)</f>
        <v>100</v>
      </c>
      <c r="Y74" s="2"/>
      <c r="Z74" s="2"/>
      <c r="AA74" s="2"/>
      <c r="AB74" s="12"/>
      <c r="AC74" s="190">
        <f>(AC75/(AC78-AC77)*100)</f>
        <v>100</v>
      </c>
      <c r="AD74" s="2"/>
      <c r="AE74" s="2"/>
      <c r="AF74" s="2"/>
      <c r="AG74" s="12"/>
      <c r="AH74" s="190">
        <f>(AH75/(AH78-AH77)*100)</f>
        <v>100</v>
      </c>
      <c r="AI74" s="2"/>
      <c r="AJ74" s="2"/>
      <c r="AK74" s="2"/>
      <c r="AL74" s="12"/>
      <c r="AM74" s="429">
        <f>(AM75/(AM78-AM77)*100)</f>
        <v>96.96969697</v>
      </c>
      <c r="AN74" s="2"/>
      <c r="AO74" s="2"/>
      <c r="AP74" s="2"/>
      <c r="AQ74" s="12"/>
      <c r="AR74" s="429">
        <f>(AR75/(AR78-AR77)*100)</f>
        <v>98.48484848</v>
      </c>
      <c r="AS74" s="2"/>
      <c r="AT74" s="2"/>
      <c r="AU74" s="12"/>
      <c r="AV74" s="733"/>
      <c r="AW74" s="733"/>
      <c r="AX74" s="733"/>
      <c r="AY74" s="733"/>
      <c r="AZ74" s="733"/>
      <c r="BA74" s="733"/>
      <c r="BB74" s="733"/>
      <c r="BC74" s="733"/>
    </row>
    <row r="75" ht="15.75" customHeight="1">
      <c r="A75" s="733"/>
      <c r="B75" s="74" t="s">
        <v>198</v>
      </c>
      <c r="C75" s="8"/>
      <c r="D75" s="74">
        <f>countif(E5:E71,"&gt;=18")</f>
        <v>66</v>
      </c>
      <c r="E75" s="7"/>
      <c r="F75" s="7"/>
      <c r="G75" s="7"/>
      <c r="H75" s="8"/>
      <c r="I75" s="74">
        <f>countif(J5:J71,"&gt;=18")</f>
        <v>64</v>
      </c>
      <c r="J75" s="7"/>
      <c r="K75" s="7"/>
      <c r="L75" s="7"/>
      <c r="M75" s="8"/>
      <c r="N75" s="74">
        <f>countif(O5:O71,"&gt;=18")</f>
        <v>64</v>
      </c>
      <c r="O75" s="7"/>
      <c r="P75" s="7"/>
      <c r="Q75" s="7"/>
      <c r="R75" s="8"/>
      <c r="S75" s="74">
        <f>countif(T5:T71,"&gt;=18")</f>
        <v>65</v>
      </c>
      <c r="T75" s="7"/>
      <c r="U75" s="7"/>
      <c r="V75" s="7"/>
      <c r="W75" s="8"/>
      <c r="X75" s="74">
        <f>countif(Y5:Y71,"&gt;=18")</f>
        <v>66</v>
      </c>
      <c r="Y75" s="7"/>
      <c r="Z75" s="7"/>
      <c r="AA75" s="7"/>
      <c r="AB75" s="8"/>
      <c r="AC75" s="74">
        <f>countif(AD5:AD71,"&gt;=18")</f>
        <v>66</v>
      </c>
      <c r="AD75" s="7"/>
      <c r="AE75" s="7"/>
      <c r="AF75" s="7"/>
      <c r="AG75" s="8"/>
      <c r="AH75" s="74">
        <f>countif(AH5:AH71,"&gt;=18")</f>
        <v>66</v>
      </c>
      <c r="AI75" s="7"/>
      <c r="AJ75" s="7"/>
      <c r="AK75" s="7"/>
      <c r="AL75" s="8"/>
      <c r="AM75" s="74">
        <f>countif(AN5:AN71,"&gt;=18")</f>
        <v>64</v>
      </c>
      <c r="AN75" s="7"/>
      <c r="AO75" s="7"/>
      <c r="AP75" s="7"/>
      <c r="AQ75" s="8"/>
      <c r="AR75" s="74">
        <f>countif(AS5:AS71,"&gt;=18")</f>
        <v>65</v>
      </c>
      <c r="AS75" s="7"/>
      <c r="AT75" s="7"/>
      <c r="AU75" s="8"/>
      <c r="AV75" s="733"/>
      <c r="AW75" s="733"/>
      <c r="AX75" s="733"/>
      <c r="AY75" s="733"/>
      <c r="AZ75" s="733"/>
      <c r="BA75" s="733"/>
      <c r="BB75" s="733"/>
      <c r="BC75" s="733"/>
    </row>
    <row r="76" ht="15.75" customHeight="1">
      <c r="A76" s="733"/>
      <c r="B76" s="74" t="s">
        <v>199</v>
      </c>
      <c r="C76" s="8"/>
      <c r="D76" s="78">
        <f>countif(E5:E71,"&lt;18")</f>
        <v>0</v>
      </c>
      <c r="E76" s="2"/>
      <c r="F76" s="2"/>
      <c r="G76" s="2"/>
      <c r="H76" s="79"/>
      <c r="I76" s="78">
        <f>countif(J5:J71,"&lt;18")</f>
        <v>2</v>
      </c>
      <c r="J76" s="2"/>
      <c r="K76" s="2"/>
      <c r="L76" s="2"/>
      <c r="M76" s="79"/>
      <c r="N76" s="78">
        <f>countif(O5:O71,"&lt;18")</f>
        <v>2</v>
      </c>
      <c r="O76" s="2"/>
      <c r="P76" s="2"/>
      <c r="Q76" s="2"/>
      <c r="R76" s="79"/>
      <c r="S76" s="78">
        <f>countif(T5:T71,"&lt;18")</f>
        <v>1</v>
      </c>
      <c r="T76" s="2"/>
      <c r="U76" s="2"/>
      <c r="V76" s="2"/>
      <c r="W76" s="79"/>
      <c r="X76" s="78">
        <f>countif(Y5:Y71,"&lt;18")</f>
        <v>0</v>
      </c>
      <c r="Y76" s="2"/>
      <c r="Z76" s="2"/>
      <c r="AA76" s="2"/>
      <c r="AB76" s="79"/>
      <c r="AC76" s="78">
        <f>countif(AD5:AD71,"&lt;18")</f>
        <v>0</v>
      </c>
      <c r="AD76" s="2"/>
      <c r="AE76" s="2"/>
      <c r="AF76" s="2"/>
      <c r="AG76" s="79"/>
      <c r="AH76" s="78">
        <f>countif(AH5:AH71,"&lt;18")</f>
        <v>0</v>
      </c>
      <c r="AI76" s="2"/>
      <c r="AJ76" s="2"/>
      <c r="AK76" s="2"/>
      <c r="AL76" s="79"/>
      <c r="AM76" s="78">
        <f>countif(AN5:AN71,"&lt;18")</f>
        <v>2</v>
      </c>
      <c r="AN76" s="2"/>
      <c r="AO76" s="2"/>
      <c r="AP76" s="2"/>
      <c r="AQ76" s="79"/>
      <c r="AR76" s="78">
        <f>countif(AS5:AS71,"&lt;18")</f>
        <v>1</v>
      </c>
      <c r="AS76" s="2"/>
      <c r="AT76" s="2"/>
      <c r="AU76" s="12"/>
      <c r="AV76" s="733"/>
      <c r="AW76" s="733"/>
      <c r="AX76" s="733"/>
      <c r="AY76" s="733"/>
      <c r="AZ76" s="733"/>
      <c r="BA76" s="733"/>
      <c r="BB76" s="733"/>
      <c r="BC76" s="733"/>
    </row>
    <row r="77" ht="15.75" customHeight="1">
      <c r="B77" s="750" t="s">
        <v>200</v>
      </c>
      <c r="C77" s="8"/>
      <c r="D77" s="750">
        <f>COUNTIF(E5:E71,"AB")</f>
        <v>0</v>
      </c>
      <c r="E77" s="7"/>
      <c r="F77" s="7"/>
      <c r="G77" s="7"/>
      <c r="H77" s="8"/>
      <c r="I77" s="750">
        <f>COUNTIF(J5:J71,"AB")</f>
        <v>0</v>
      </c>
      <c r="J77" s="7"/>
      <c r="K77" s="7"/>
      <c r="L77" s="7"/>
      <c r="M77" s="8"/>
      <c r="N77" s="750">
        <f>COUNTIF(O5:O71,"AB")</f>
        <v>0</v>
      </c>
      <c r="O77" s="7"/>
      <c r="P77" s="7"/>
      <c r="Q77" s="7"/>
      <c r="R77" s="8"/>
      <c r="S77" s="750">
        <f>COUNTIF(T5:T71,"AB")</f>
        <v>0</v>
      </c>
      <c r="T77" s="7"/>
      <c r="U77" s="7"/>
      <c r="V77" s="7"/>
      <c r="W77" s="8"/>
      <c r="X77" s="750">
        <f>COUNTIF(Y5:Y71,"AB")</f>
        <v>0</v>
      </c>
      <c r="Y77" s="7"/>
      <c r="Z77" s="7"/>
      <c r="AA77" s="7"/>
      <c r="AB77" s="8"/>
      <c r="AC77" s="750">
        <f>COUNTIF(AD5:AD71,"AB")</f>
        <v>0</v>
      </c>
      <c r="AD77" s="7"/>
      <c r="AE77" s="7"/>
      <c r="AF77" s="7"/>
      <c r="AG77" s="8"/>
      <c r="AH77" s="750">
        <f>COUNTIF(AI5:AI71,"AB")</f>
        <v>0</v>
      </c>
      <c r="AI77" s="7"/>
      <c r="AJ77" s="7"/>
      <c r="AK77" s="7"/>
      <c r="AL77" s="8"/>
      <c r="AM77" s="750">
        <f>COUNTIF(AN5:AN71,"AB")</f>
        <v>0</v>
      </c>
      <c r="AN77" s="7"/>
      <c r="AO77" s="7"/>
      <c r="AP77" s="7"/>
      <c r="AQ77" s="8"/>
      <c r="AR77" s="750">
        <f>COUNTIF(AS5:AS71,"AB")</f>
        <v>0</v>
      </c>
      <c r="AS77" s="7"/>
      <c r="AT77" s="7"/>
      <c r="AU77" s="8"/>
    </row>
    <row r="78" ht="15.75" customHeight="1">
      <c r="B78" s="752" t="s">
        <v>201</v>
      </c>
      <c r="C78" s="8"/>
      <c r="D78" s="750">
        <f>D75+D76+D77</f>
        <v>66</v>
      </c>
      <c r="E78" s="7"/>
      <c r="F78" s="7"/>
      <c r="G78" s="7"/>
      <c r="H78" s="8"/>
      <c r="I78" s="750">
        <f>I75+I76+I77</f>
        <v>66</v>
      </c>
      <c r="J78" s="7"/>
      <c r="K78" s="7"/>
      <c r="L78" s="7"/>
      <c r="M78" s="8"/>
      <c r="N78" s="750">
        <f>N75+N76+N77</f>
        <v>66</v>
      </c>
      <c r="O78" s="7"/>
      <c r="P78" s="7"/>
      <c r="Q78" s="7"/>
      <c r="R78" s="8"/>
      <c r="S78" s="750">
        <f>S75+S76+S77</f>
        <v>66</v>
      </c>
      <c r="T78" s="7"/>
      <c r="U78" s="7"/>
      <c r="V78" s="7"/>
      <c r="W78" s="8"/>
      <c r="X78" s="750">
        <f>X75+X76+X77</f>
        <v>66</v>
      </c>
      <c r="Y78" s="7"/>
      <c r="Z78" s="7"/>
      <c r="AA78" s="7"/>
      <c r="AB78" s="8"/>
      <c r="AC78" s="750">
        <f>AC75+AC76+AC77</f>
        <v>66</v>
      </c>
      <c r="AD78" s="7"/>
      <c r="AE78" s="7"/>
      <c r="AF78" s="7"/>
      <c r="AG78" s="8"/>
      <c r="AH78" s="750">
        <f>AH75+AH76+AH77</f>
        <v>66</v>
      </c>
      <c r="AI78" s="7"/>
      <c r="AJ78" s="7"/>
      <c r="AK78" s="7"/>
      <c r="AL78" s="8"/>
      <c r="AM78" s="750">
        <f>AM75+AM76+AM77</f>
        <v>66</v>
      </c>
      <c r="AN78" s="7"/>
      <c r="AO78" s="7"/>
      <c r="AP78" s="7"/>
      <c r="AQ78" s="8"/>
      <c r="AR78" s="750">
        <f>AR75+AR76+AR77</f>
        <v>66</v>
      </c>
      <c r="AS78" s="7"/>
      <c r="AT78" s="7"/>
      <c r="AU78" s="8"/>
    </row>
    <row r="79" ht="15.75" customHeight="1"/>
    <row r="80" ht="15.75" customHeight="1">
      <c r="A80" s="72"/>
      <c r="B80" s="839" t="s">
        <v>203</v>
      </c>
      <c r="C80" s="840">
        <f>COUNTIF(BC5:BC71,"FCD")</f>
        <v>59</v>
      </c>
      <c r="D80" s="425"/>
      <c r="E80" s="426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33"/>
      <c r="AA80" s="72"/>
      <c r="AB80" s="72"/>
      <c r="AC80" s="72"/>
      <c r="AD80" s="72"/>
      <c r="AE80" s="733"/>
      <c r="AF80" s="72"/>
      <c r="AG80" s="72"/>
      <c r="AH80" s="72"/>
      <c r="AI80" s="72"/>
      <c r="AJ80" s="733"/>
      <c r="AK80" s="72"/>
      <c r="AL80" s="72"/>
      <c r="AM80" s="72"/>
      <c r="AN80" s="72"/>
      <c r="AO80" s="733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</row>
    <row r="81" ht="15.75" customHeight="1">
      <c r="A81" s="191"/>
      <c r="B81" s="755" t="s">
        <v>204</v>
      </c>
      <c r="C81" s="89">
        <f>COUNTIF(BC5:BC71,"FC")</f>
        <v>3</v>
      </c>
      <c r="D81" s="2"/>
      <c r="E81" s="1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3"/>
      <c r="AA81" s="72"/>
      <c r="AB81" s="72"/>
      <c r="AC81" s="72"/>
      <c r="AD81" s="72"/>
      <c r="AE81" s="733"/>
      <c r="AF81" s="72"/>
      <c r="AG81" s="72"/>
      <c r="AH81" s="72"/>
      <c r="AI81" s="72"/>
      <c r="AJ81" s="733"/>
      <c r="AK81" s="72"/>
      <c r="AL81" s="72"/>
      <c r="AM81" s="72"/>
      <c r="AN81" s="72"/>
      <c r="AO81" s="733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</row>
    <row r="82" ht="15.75" customHeight="1">
      <c r="A82" s="191"/>
      <c r="B82" s="755" t="s">
        <v>205</v>
      </c>
      <c r="C82" s="89">
        <f>COUNTIF(BC5:BC71,"SC")</f>
        <v>0</v>
      </c>
      <c r="D82" s="2"/>
      <c r="E82" s="1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33"/>
      <c r="AA82" s="72"/>
      <c r="AB82" s="72"/>
      <c r="AC82" s="72"/>
      <c r="AD82" s="72"/>
      <c r="AE82" s="733"/>
      <c r="AF82" s="72"/>
      <c r="AG82" s="72"/>
      <c r="AH82" s="72"/>
      <c r="AI82" s="72"/>
      <c r="AJ82" s="733"/>
      <c r="AK82" s="72"/>
      <c r="AL82" s="72"/>
      <c r="AM82" s="72"/>
      <c r="AN82" s="72"/>
      <c r="AO82" s="733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</row>
    <row r="83" ht="15.75" customHeight="1">
      <c r="A83" s="191"/>
      <c r="B83" s="755" t="s">
        <v>576</v>
      </c>
      <c r="C83" s="89">
        <f>COUNTIF(BC5:BC71,"FAIL")</f>
        <v>4</v>
      </c>
      <c r="D83" s="2"/>
      <c r="E83" s="1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33"/>
      <c r="AA83" s="72"/>
      <c r="AB83" s="72"/>
      <c r="AC83" s="72"/>
      <c r="AD83" s="72"/>
      <c r="AE83" s="733"/>
      <c r="AF83" s="72"/>
      <c r="AG83" s="72"/>
      <c r="AH83" s="72"/>
      <c r="AI83" s="72"/>
      <c r="AJ83" s="733"/>
      <c r="AK83" s="72"/>
      <c r="AL83" s="72"/>
      <c r="AM83" s="72"/>
      <c r="AN83" s="72"/>
      <c r="AO83" s="733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</row>
    <row r="84" ht="15.75" customHeight="1">
      <c r="A84" s="191"/>
      <c r="B84" s="755" t="s">
        <v>207</v>
      </c>
      <c r="C84" s="89">
        <f>C80+C81+C82+C83</f>
        <v>66</v>
      </c>
      <c r="D84" s="2"/>
      <c r="E84" s="1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33"/>
      <c r="AA84" s="72"/>
      <c r="AB84" s="72"/>
      <c r="AC84" s="72"/>
      <c r="AD84" s="72"/>
      <c r="AE84" s="733"/>
      <c r="AF84" s="72"/>
      <c r="AG84" s="72"/>
      <c r="AH84" s="72"/>
      <c r="AI84" s="72"/>
      <c r="AJ84" s="733"/>
      <c r="AK84" s="72"/>
      <c r="AL84" s="72"/>
      <c r="AM84" s="72"/>
      <c r="AN84" s="72"/>
      <c r="AO84" s="733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</row>
    <row r="85" ht="15.75" customHeight="1">
      <c r="A85" s="191"/>
      <c r="B85" s="65" t="s">
        <v>208</v>
      </c>
      <c r="C85" s="90">
        <f>((C80+C81+C82)/C84*100)</f>
        <v>93.93939394</v>
      </c>
      <c r="D85" s="2"/>
      <c r="E85" s="1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33"/>
      <c r="AA85" s="72"/>
      <c r="AB85" s="72"/>
      <c r="AC85" s="72"/>
      <c r="AD85" s="72"/>
      <c r="AE85" s="733"/>
      <c r="AF85" s="72"/>
      <c r="AG85" s="72"/>
      <c r="AH85" s="72"/>
      <c r="AI85" s="72"/>
      <c r="AJ85" s="733"/>
      <c r="AK85" s="72"/>
      <c r="AL85" s="72"/>
      <c r="AM85" s="72"/>
      <c r="AN85" s="72"/>
      <c r="AO85" s="733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33"/>
      <c r="AA86" s="72"/>
      <c r="AB86" s="72"/>
      <c r="AC86" s="72"/>
      <c r="AD86" s="72"/>
      <c r="AE86" s="733"/>
      <c r="AF86" s="72"/>
      <c r="AG86" s="72"/>
      <c r="AH86" s="72"/>
      <c r="AI86" s="72"/>
      <c r="AJ86" s="733"/>
      <c r="AK86" s="72"/>
      <c r="AL86" s="72"/>
      <c r="AM86" s="72"/>
      <c r="AN86" s="72"/>
      <c r="AO86" s="733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33"/>
      <c r="AA87" s="72"/>
      <c r="AB87" s="72"/>
      <c r="AC87" s="72"/>
      <c r="AD87" s="72"/>
      <c r="AE87" s="733"/>
      <c r="AF87" s="72"/>
      <c r="AG87" s="72"/>
      <c r="AH87" s="72"/>
      <c r="AI87" s="72"/>
      <c r="AJ87" s="733"/>
      <c r="AK87" s="72"/>
      <c r="AL87" s="72"/>
      <c r="AM87" s="72"/>
      <c r="AN87" s="72"/>
      <c r="AO87" s="733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33"/>
      <c r="AA88" s="72"/>
      <c r="AB88" s="72"/>
      <c r="AC88" s="72"/>
      <c r="AD88" s="72"/>
      <c r="AE88" s="733"/>
      <c r="AF88" s="72"/>
      <c r="AG88" s="72"/>
      <c r="AH88" s="72"/>
      <c r="AI88" s="72"/>
      <c r="AJ88" s="733"/>
      <c r="AK88" s="72"/>
      <c r="AL88" s="72"/>
      <c r="AM88" s="72"/>
      <c r="AN88" s="72"/>
      <c r="AO88" s="733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33"/>
      <c r="AA89" s="72"/>
      <c r="AB89" s="72"/>
      <c r="AC89" s="72"/>
      <c r="AD89" s="72"/>
      <c r="AE89" s="733"/>
      <c r="AF89" s="72"/>
      <c r="AG89" s="72"/>
      <c r="AH89" s="72"/>
      <c r="AI89" s="72"/>
      <c r="AJ89" s="733"/>
      <c r="AK89" s="72"/>
      <c r="AL89" s="72"/>
      <c r="AM89" s="72"/>
      <c r="AN89" s="72"/>
      <c r="AO89" s="733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33"/>
      <c r="AA90" s="72"/>
      <c r="AB90" s="72"/>
      <c r="AC90" s="72"/>
      <c r="AD90" s="72"/>
      <c r="AE90" s="733"/>
      <c r="AF90" s="72"/>
      <c r="AG90" s="72"/>
      <c r="AH90" s="72"/>
      <c r="AI90" s="72"/>
      <c r="AJ90" s="733"/>
      <c r="AK90" s="72"/>
      <c r="AL90" s="72"/>
      <c r="AM90" s="72"/>
      <c r="AN90" s="72"/>
      <c r="AO90" s="733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</row>
    <row r="91" ht="15.75" customHeight="1">
      <c r="A91" s="72"/>
      <c r="B91" s="72"/>
      <c r="C91" s="91" t="s">
        <v>209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92"/>
      <c r="W91" s="92"/>
      <c r="X91" s="72"/>
      <c r="Y91" s="72"/>
      <c r="Z91" s="733"/>
      <c r="AA91" s="72"/>
      <c r="AB91" s="72"/>
      <c r="AC91" s="72"/>
      <c r="AD91" s="72"/>
      <c r="AE91" s="733"/>
      <c r="AF91" s="72"/>
      <c r="AG91" s="72"/>
      <c r="AH91" s="72"/>
      <c r="AI91" s="72"/>
      <c r="AJ91" s="733"/>
      <c r="AK91" s="72"/>
      <c r="AL91" s="72"/>
      <c r="AM91" s="72"/>
      <c r="AN91" s="72"/>
      <c r="AO91" s="733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33"/>
      <c r="AA92" s="72"/>
      <c r="AB92" s="72"/>
      <c r="AC92" s="72"/>
      <c r="AD92" s="72"/>
      <c r="AE92" s="733"/>
      <c r="AF92" s="72"/>
      <c r="AG92" s="72"/>
      <c r="AH92" s="72"/>
      <c r="AI92" s="72"/>
      <c r="AJ92" s="733"/>
      <c r="AK92" s="72"/>
      <c r="AL92" s="72"/>
      <c r="AM92" s="72"/>
      <c r="AN92" s="72"/>
      <c r="AO92" s="733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33"/>
      <c r="AA93" s="72"/>
      <c r="AB93" s="72"/>
      <c r="AC93" s="72"/>
      <c r="AD93" s="72"/>
      <c r="AE93" s="733"/>
      <c r="AF93" s="72"/>
      <c r="AG93" s="72"/>
      <c r="AH93" s="72"/>
      <c r="AI93" s="72"/>
      <c r="AJ93" s="733"/>
      <c r="AK93" s="72"/>
      <c r="AL93" s="72"/>
      <c r="AM93" s="72"/>
      <c r="AN93" s="72"/>
      <c r="AO93" s="733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</row>
    <row r="94" ht="15.75" customHeight="1">
      <c r="Z94" s="756"/>
      <c r="AE94" s="756"/>
      <c r="AJ94" s="756"/>
      <c r="AO94" s="756"/>
    </row>
    <row r="95" ht="15.75" customHeight="1">
      <c r="Z95" s="756"/>
      <c r="AE95" s="756"/>
      <c r="AJ95" s="756"/>
      <c r="AO95" s="756"/>
    </row>
    <row r="96" ht="15.75" customHeight="1">
      <c r="Z96" s="756"/>
      <c r="AE96" s="756"/>
      <c r="AJ96" s="756"/>
      <c r="AO96" s="756"/>
    </row>
    <row r="97" ht="15.75" customHeight="1">
      <c r="Z97" s="756"/>
      <c r="AE97" s="756"/>
      <c r="AJ97" s="756"/>
      <c r="AO97" s="756"/>
    </row>
    <row r="98" ht="15.75" customHeight="1">
      <c r="Z98" s="756"/>
      <c r="AE98" s="756"/>
      <c r="AJ98" s="756"/>
      <c r="AO98" s="756"/>
    </row>
    <row r="99" ht="15.75" customHeight="1">
      <c r="Z99" s="756"/>
      <c r="AE99" s="756"/>
      <c r="AJ99" s="756"/>
      <c r="AO99" s="756"/>
    </row>
    <row r="100" ht="15.75" customHeight="1">
      <c r="Z100" s="756"/>
      <c r="AE100" s="756"/>
      <c r="AJ100" s="756"/>
      <c r="AO100" s="756"/>
    </row>
    <row r="101" ht="15.75" customHeight="1">
      <c r="Z101" s="756"/>
      <c r="AE101" s="756"/>
      <c r="AJ101" s="756"/>
      <c r="AO101" s="756"/>
    </row>
    <row r="102" ht="15.75" customHeight="1">
      <c r="Z102" s="756"/>
      <c r="AE102" s="756"/>
      <c r="AJ102" s="756"/>
      <c r="AO102" s="756"/>
    </row>
    <row r="103" ht="15.75" customHeight="1">
      <c r="Z103" s="756"/>
      <c r="AE103" s="756"/>
      <c r="AJ103" s="756"/>
      <c r="AO103" s="756"/>
    </row>
    <row r="104" ht="15.75" customHeight="1">
      <c r="Z104" s="756"/>
      <c r="AE104" s="756"/>
      <c r="AJ104" s="756"/>
      <c r="AO104" s="756"/>
    </row>
    <row r="105" ht="15.75" customHeight="1">
      <c r="Z105" s="756"/>
      <c r="AE105" s="756"/>
      <c r="AJ105" s="756"/>
      <c r="AO105" s="756"/>
    </row>
    <row r="106" ht="15.75" customHeight="1">
      <c r="Z106" s="756"/>
      <c r="AE106" s="756"/>
      <c r="AJ106" s="756"/>
      <c r="AO106" s="756"/>
    </row>
    <row r="107" ht="15.75" customHeight="1">
      <c r="Z107" s="756"/>
      <c r="AE107" s="756"/>
      <c r="AJ107" s="756"/>
      <c r="AO107" s="756"/>
    </row>
    <row r="108" ht="15.75" customHeight="1">
      <c r="Z108" s="756"/>
      <c r="AE108" s="756"/>
      <c r="AJ108" s="756"/>
      <c r="AO108" s="756"/>
    </row>
    <row r="109" ht="15.75" customHeight="1">
      <c r="Z109" s="756"/>
      <c r="AE109" s="756"/>
      <c r="AJ109" s="756"/>
      <c r="AO109" s="756"/>
    </row>
    <row r="110" ht="15.75" customHeight="1">
      <c r="Z110" s="756"/>
      <c r="AE110" s="756"/>
      <c r="AJ110" s="756"/>
      <c r="AO110" s="756"/>
    </row>
    <row r="111" ht="15.75" customHeight="1">
      <c r="Z111" s="756"/>
      <c r="AE111" s="756"/>
      <c r="AJ111" s="756"/>
      <c r="AO111" s="756"/>
    </row>
    <row r="112" ht="15.75" customHeight="1">
      <c r="Z112" s="756"/>
      <c r="AE112" s="756"/>
      <c r="AJ112" s="756"/>
      <c r="AO112" s="756"/>
    </row>
    <row r="113" ht="15.75" customHeight="1">
      <c r="Z113" s="756"/>
      <c r="AE113" s="756"/>
      <c r="AJ113" s="756"/>
      <c r="AO113" s="756"/>
    </row>
    <row r="114" ht="15.75" customHeight="1">
      <c r="Z114" s="756"/>
      <c r="AE114" s="756"/>
      <c r="AJ114" s="756"/>
      <c r="AO114" s="756"/>
    </row>
    <row r="115" ht="15.75" customHeight="1">
      <c r="Z115" s="756"/>
      <c r="AE115" s="756"/>
      <c r="AJ115" s="756"/>
      <c r="AO115" s="756"/>
    </row>
    <row r="116" ht="15.75" customHeight="1">
      <c r="Z116" s="756"/>
      <c r="AE116" s="756"/>
      <c r="AJ116" s="756"/>
      <c r="AO116" s="756"/>
    </row>
    <row r="117" ht="15.75" customHeight="1">
      <c r="Z117" s="756"/>
      <c r="AE117" s="756"/>
      <c r="AJ117" s="756"/>
      <c r="AO117" s="756"/>
    </row>
    <row r="118" ht="15.75" customHeight="1">
      <c r="Z118" s="756"/>
      <c r="AE118" s="756"/>
      <c r="AJ118" s="756"/>
      <c r="AO118" s="756"/>
    </row>
    <row r="119" ht="15.75" customHeight="1">
      <c r="Z119" s="756"/>
      <c r="AE119" s="756"/>
      <c r="AJ119" s="756"/>
      <c r="AO119" s="756"/>
    </row>
    <row r="120" ht="15.75" customHeight="1">
      <c r="Z120" s="756"/>
      <c r="AE120" s="756"/>
      <c r="AJ120" s="756"/>
      <c r="AO120" s="756"/>
    </row>
    <row r="121" ht="15.75" customHeight="1">
      <c r="Z121" s="756"/>
      <c r="AE121" s="756"/>
      <c r="AJ121" s="756"/>
      <c r="AO121" s="756"/>
    </row>
    <row r="122" ht="15.75" customHeight="1">
      <c r="Z122" s="756"/>
      <c r="AE122" s="756"/>
      <c r="AJ122" s="756"/>
      <c r="AO122" s="756"/>
    </row>
    <row r="123" ht="15.75" customHeight="1">
      <c r="Z123" s="756"/>
      <c r="AE123" s="756"/>
      <c r="AJ123" s="756"/>
      <c r="AO123" s="756"/>
    </row>
    <row r="124" ht="15.75" customHeight="1">
      <c r="Z124" s="756"/>
      <c r="AE124" s="756"/>
      <c r="AJ124" s="756"/>
      <c r="AO124" s="756"/>
    </row>
    <row r="125" ht="15.75" customHeight="1">
      <c r="Z125" s="756"/>
      <c r="AE125" s="756"/>
      <c r="AJ125" s="756"/>
      <c r="AO125" s="756"/>
    </row>
    <row r="126" ht="15.75" customHeight="1">
      <c r="Z126" s="756"/>
      <c r="AE126" s="756"/>
      <c r="AJ126" s="756"/>
      <c r="AO126" s="756"/>
    </row>
    <row r="127" ht="15.75" customHeight="1">
      <c r="Z127" s="756"/>
      <c r="AE127" s="756"/>
      <c r="AJ127" s="756"/>
      <c r="AO127" s="756"/>
    </row>
    <row r="128" ht="15.75" customHeight="1">
      <c r="Z128" s="756"/>
      <c r="AE128" s="756"/>
      <c r="AJ128" s="756"/>
      <c r="AO128" s="756"/>
    </row>
    <row r="129" ht="15.75" customHeight="1">
      <c r="Z129" s="756"/>
      <c r="AE129" s="756"/>
      <c r="AJ129" s="756"/>
      <c r="AO129" s="756"/>
    </row>
    <row r="130" ht="15.75" customHeight="1">
      <c r="Z130" s="756"/>
      <c r="AE130" s="756"/>
      <c r="AJ130" s="756"/>
      <c r="AO130" s="756"/>
    </row>
    <row r="131" ht="15.75" customHeight="1">
      <c r="Z131" s="756"/>
      <c r="AE131" s="756"/>
      <c r="AJ131" s="756"/>
      <c r="AO131" s="756"/>
    </row>
    <row r="132" ht="15.75" customHeight="1">
      <c r="Z132" s="756"/>
      <c r="AE132" s="756"/>
      <c r="AJ132" s="756"/>
      <c r="AO132" s="756"/>
    </row>
    <row r="133" ht="15.75" customHeight="1">
      <c r="Z133" s="756"/>
      <c r="AE133" s="756"/>
      <c r="AJ133" s="756"/>
      <c r="AO133" s="756"/>
    </row>
    <row r="134" ht="15.75" customHeight="1">
      <c r="Z134" s="756"/>
      <c r="AE134" s="756"/>
      <c r="AJ134" s="756"/>
      <c r="AO134" s="756"/>
    </row>
    <row r="135" ht="15.75" customHeight="1">
      <c r="Z135" s="756"/>
      <c r="AE135" s="756"/>
      <c r="AJ135" s="756"/>
      <c r="AO135" s="756"/>
    </row>
    <row r="136" ht="15.75" customHeight="1">
      <c r="Z136" s="756"/>
      <c r="AE136" s="756"/>
      <c r="AJ136" s="756"/>
      <c r="AO136" s="756"/>
    </row>
    <row r="137" ht="15.75" customHeight="1">
      <c r="Z137" s="756"/>
      <c r="AE137" s="756"/>
      <c r="AJ137" s="756"/>
      <c r="AO137" s="756"/>
    </row>
    <row r="138" ht="15.75" customHeight="1">
      <c r="Z138" s="756"/>
      <c r="AE138" s="756"/>
      <c r="AJ138" s="756"/>
      <c r="AO138" s="756"/>
    </row>
    <row r="139" ht="15.75" customHeight="1">
      <c r="Z139" s="756"/>
      <c r="AE139" s="756"/>
      <c r="AJ139" s="756"/>
      <c r="AO139" s="756"/>
    </row>
    <row r="140" ht="15.75" customHeight="1">
      <c r="Z140" s="756"/>
      <c r="AE140" s="756"/>
      <c r="AJ140" s="756"/>
      <c r="AO140" s="756"/>
    </row>
    <row r="141" ht="15.75" customHeight="1">
      <c r="Z141" s="756"/>
      <c r="AE141" s="756"/>
      <c r="AJ141" s="756"/>
      <c r="AO141" s="756"/>
    </row>
    <row r="142" ht="15.75" customHeight="1">
      <c r="Z142" s="756"/>
      <c r="AE142" s="756"/>
      <c r="AJ142" s="756"/>
      <c r="AO142" s="756"/>
    </row>
    <row r="143" ht="15.75" customHeight="1">
      <c r="Z143" s="756"/>
      <c r="AE143" s="756"/>
      <c r="AJ143" s="756"/>
      <c r="AO143" s="756"/>
    </row>
    <row r="144" ht="15.75" customHeight="1">
      <c r="Z144" s="756"/>
      <c r="AE144" s="756"/>
      <c r="AJ144" s="756"/>
      <c r="AO144" s="756"/>
    </row>
    <row r="145" ht="15.75" customHeight="1">
      <c r="Z145" s="756"/>
      <c r="AE145" s="756"/>
      <c r="AJ145" s="756"/>
      <c r="AO145" s="756"/>
    </row>
    <row r="146" ht="15.75" customHeight="1">
      <c r="Z146" s="756"/>
      <c r="AE146" s="756"/>
      <c r="AJ146" s="756"/>
      <c r="AO146" s="756"/>
    </row>
    <row r="147" ht="15.75" customHeight="1">
      <c r="Z147" s="756"/>
      <c r="AE147" s="756"/>
      <c r="AJ147" s="756"/>
      <c r="AO147" s="756"/>
    </row>
    <row r="148" ht="15.75" customHeight="1">
      <c r="Z148" s="756"/>
      <c r="AE148" s="756"/>
      <c r="AJ148" s="756"/>
      <c r="AO148" s="756"/>
    </row>
    <row r="149" ht="15.75" customHeight="1">
      <c r="Z149" s="756"/>
      <c r="AE149" s="756"/>
      <c r="AJ149" s="756"/>
      <c r="AO149" s="756"/>
    </row>
    <row r="150" ht="15.75" customHeight="1">
      <c r="Z150" s="756"/>
      <c r="AE150" s="756"/>
      <c r="AJ150" s="756"/>
      <c r="AO150" s="756"/>
    </row>
    <row r="151" ht="15.75" customHeight="1">
      <c r="Z151" s="756"/>
      <c r="AE151" s="756"/>
      <c r="AJ151" s="756"/>
      <c r="AO151" s="756"/>
    </row>
    <row r="152" ht="15.75" customHeight="1">
      <c r="Z152" s="756"/>
      <c r="AE152" s="756"/>
      <c r="AJ152" s="756"/>
      <c r="AO152" s="756"/>
    </row>
    <row r="153" ht="15.75" customHeight="1">
      <c r="Z153" s="756"/>
      <c r="AE153" s="756"/>
      <c r="AJ153" s="756"/>
      <c r="AO153" s="756"/>
    </row>
    <row r="154" ht="15.75" customHeight="1">
      <c r="Z154" s="756"/>
      <c r="AE154" s="756"/>
      <c r="AJ154" s="756"/>
      <c r="AO154" s="756"/>
    </row>
    <row r="155" ht="15.75" customHeight="1">
      <c r="Z155" s="756"/>
      <c r="AE155" s="756"/>
      <c r="AJ155" s="756"/>
      <c r="AO155" s="756"/>
    </row>
    <row r="156" ht="15.75" customHeight="1">
      <c r="Z156" s="756"/>
      <c r="AE156" s="756"/>
      <c r="AJ156" s="756"/>
      <c r="AO156" s="756"/>
    </row>
    <row r="157" ht="15.75" customHeight="1">
      <c r="Z157" s="756"/>
      <c r="AE157" s="756"/>
      <c r="AJ157" s="756"/>
      <c r="AO157" s="756"/>
    </row>
    <row r="158" ht="15.75" customHeight="1">
      <c r="Z158" s="756"/>
      <c r="AE158" s="756"/>
      <c r="AJ158" s="756"/>
      <c r="AO158" s="756"/>
    </row>
    <row r="159" ht="15.75" customHeight="1">
      <c r="Z159" s="756"/>
      <c r="AE159" s="756"/>
      <c r="AJ159" s="756"/>
      <c r="AO159" s="756"/>
    </row>
    <row r="160" ht="15.75" customHeight="1">
      <c r="Z160" s="756"/>
      <c r="AE160" s="756"/>
      <c r="AJ160" s="756"/>
      <c r="AO160" s="756"/>
    </row>
    <row r="161" ht="15.75" customHeight="1">
      <c r="Z161" s="756"/>
      <c r="AE161" s="756"/>
      <c r="AJ161" s="756"/>
      <c r="AO161" s="756"/>
    </row>
    <row r="162" ht="15.75" customHeight="1">
      <c r="Z162" s="756"/>
      <c r="AE162" s="756"/>
      <c r="AJ162" s="756"/>
      <c r="AO162" s="756"/>
    </row>
    <row r="163" ht="15.75" customHeight="1">
      <c r="Z163" s="756"/>
      <c r="AE163" s="756"/>
      <c r="AJ163" s="756"/>
      <c r="AO163" s="756"/>
    </row>
    <row r="164" ht="15.75" customHeight="1">
      <c r="Z164" s="756"/>
      <c r="AE164" s="756"/>
      <c r="AJ164" s="756"/>
      <c r="AO164" s="756"/>
    </row>
    <row r="165" ht="15.75" customHeight="1">
      <c r="Z165" s="756"/>
      <c r="AE165" s="756"/>
      <c r="AJ165" s="756"/>
      <c r="AO165" s="756"/>
    </row>
    <row r="166" ht="15.75" customHeight="1">
      <c r="Z166" s="756"/>
      <c r="AE166" s="756"/>
      <c r="AJ166" s="756"/>
      <c r="AO166" s="756"/>
    </row>
    <row r="167" ht="15.75" customHeight="1">
      <c r="Z167" s="756"/>
      <c r="AE167" s="756"/>
      <c r="AJ167" s="756"/>
      <c r="AO167" s="756"/>
    </row>
    <row r="168" ht="15.75" customHeight="1">
      <c r="Z168" s="756"/>
      <c r="AE168" s="756"/>
      <c r="AJ168" s="756"/>
      <c r="AO168" s="756"/>
    </row>
    <row r="169" ht="15.75" customHeight="1">
      <c r="Z169" s="756"/>
      <c r="AE169" s="756"/>
      <c r="AJ169" s="756"/>
      <c r="AO169" s="756"/>
    </row>
    <row r="170" ht="15.75" customHeight="1">
      <c r="Z170" s="756"/>
      <c r="AE170" s="756"/>
      <c r="AJ170" s="756"/>
      <c r="AO170" s="756"/>
    </row>
    <row r="171" ht="15.75" customHeight="1">
      <c r="Z171" s="756"/>
      <c r="AE171" s="756"/>
      <c r="AJ171" s="756"/>
      <c r="AO171" s="756"/>
    </row>
    <row r="172" ht="15.75" customHeight="1">
      <c r="Z172" s="756"/>
      <c r="AE172" s="756"/>
      <c r="AJ172" s="756"/>
      <c r="AO172" s="756"/>
    </row>
    <row r="173" ht="15.75" customHeight="1">
      <c r="Z173" s="756"/>
      <c r="AE173" s="756"/>
      <c r="AJ173" s="756"/>
      <c r="AO173" s="756"/>
    </row>
    <row r="174" ht="15.75" customHeight="1">
      <c r="Z174" s="756"/>
      <c r="AE174" s="756"/>
      <c r="AJ174" s="756"/>
      <c r="AO174" s="756"/>
    </row>
    <row r="175" ht="15.75" customHeight="1">
      <c r="Z175" s="756"/>
      <c r="AE175" s="756"/>
      <c r="AJ175" s="756"/>
      <c r="AO175" s="756"/>
    </row>
    <row r="176" ht="15.75" customHeight="1">
      <c r="Z176" s="756"/>
      <c r="AE176" s="756"/>
      <c r="AJ176" s="756"/>
      <c r="AO176" s="756"/>
    </row>
    <row r="177" ht="15.75" customHeight="1">
      <c r="Z177" s="756"/>
      <c r="AE177" s="756"/>
      <c r="AJ177" s="756"/>
      <c r="AO177" s="756"/>
    </row>
    <row r="178" ht="15.75" customHeight="1">
      <c r="Z178" s="756"/>
      <c r="AE178" s="756"/>
      <c r="AJ178" s="756"/>
      <c r="AO178" s="756"/>
    </row>
    <row r="179" ht="15.75" customHeight="1">
      <c r="Z179" s="756"/>
      <c r="AE179" s="756"/>
      <c r="AJ179" s="756"/>
      <c r="AO179" s="756"/>
    </row>
    <row r="180" ht="15.75" customHeight="1">
      <c r="Z180" s="756"/>
      <c r="AE180" s="756"/>
      <c r="AJ180" s="756"/>
      <c r="AO180" s="756"/>
    </row>
    <row r="181" ht="15.75" customHeight="1">
      <c r="Z181" s="756"/>
      <c r="AE181" s="756"/>
      <c r="AJ181" s="756"/>
      <c r="AO181" s="756"/>
    </row>
    <row r="182" ht="15.75" customHeight="1">
      <c r="Z182" s="756"/>
      <c r="AE182" s="756"/>
      <c r="AJ182" s="756"/>
      <c r="AO182" s="756"/>
    </row>
    <row r="183" ht="15.75" customHeight="1">
      <c r="Z183" s="756"/>
      <c r="AE183" s="756"/>
      <c r="AJ183" s="756"/>
      <c r="AO183" s="756"/>
    </row>
    <row r="184" ht="15.75" customHeight="1">
      <c r="Z184" s="756"/>
      <c r="AE184" s="756"/>
      <c r="AJ184" s="756"/>
      <c r="AO184" s="756"/>
    </row>
    <row r="185" ht="15.75" customHeight="1">
      <c r="Z185" s="756"/>
      <c r="AE185" s="756"/>
      <c r="AJ185" s="756"/>
      <c r="AO185" s="756"/>
    </row>
    <row r="186" ht="15.75" customHeight="1">
      <c r="Z186" s="756"/>
      <c r="AE186" s="756"/>
      <c r="AJ186" s="756"/>
      <c r="AO186" s="756"/>
    </row>
    <row r="187" ht="15.75" customHeight="1">
      <c r="Z187" s="756"/>
      <c r="AE187" s="756"/>
      <c r="AJ187" s="756"/>
      <c r="AO187" s="756"/>
    </row>
    <row r="188" ht="15.75" customHeight="1">
      <c r="Z188" s="756"/>
      <c r="AE188" s="756"/>
      <c r="AJ188" s="756"/>
      <c r="AO188" s="756"/>
    </row>
    <row r="189" ht="15.75" customHeight="1">
      <c r="Z189" s="756"/>
      <c r="AE189" s="756"/>
      <c r="AJ189" s="756"/>
      <c r="AO189" s="756"/>
    </row>
    <row r="190" ht="15.75" customHeight="1">
      <c r="Z190" s="756"/>
      <c r="AE190" s="756"/>
      <c r="AJ190" s="756"/>
      <c r="AO190" s="756"/>
    </row>
    <row r="191" ht="15.75" customHeight="1">
      <c r="Z191" s="756"/>
      <c r="AE191" s="756"/>
      <c r="AJ191" s="756"/>
      <c r="AO191" s="756"/>
    </row>
    <row r="192" ht="15.75" customHeight="1">
      <c r="Z192" s="756"/>
      <c r="AE192" s="756"/>
      <c r="AJ192" s="756"/>
      <c r="AO192" s="756"/>
    </row>
    <row r="193" ht="15.75" customHeight="1">
      <c r="Z193" s="756"/>
      <c r="AE193" s="756"/>
      <c r="AJ193" s="756"/>
      <c r="AO193" s="756"/>
    </row>
    <row r="194" ht="15.75" customHeight="1">
      <c r="Z194" s="756"/>
      <c r="AE194" s="756"/>
      <c r="AJ194" s="756"/>
      <c r="AO194" s="756"/>
    </row>
    <row r="195" ht="15.75" customHeight="1">
      <c r="Z195" s="756"/>
      <c r="AE195" s="756"/>
      <c r="AJ195" s="756"/>
      <c r="AO195" s="756"/>
    </row>
    <row r="196" ht="15.75" customHeight="1">
      <c r="Z196" s="756"/>
      <c r="AE196" s="756"/>
      <c r="AJ196" s="756"/>
      <c r="AO196" s="756"/>
    </row>
    <row r="197" ht="15.75" customHeight="1">
      <c r="Z197" s="756"/>
      <c r="AE197" s="756"/>
      <c r="AJ197" s="756"/>
      <c r="AO197" s="756"/>
    </row>
    <row r="198" ht="15.75" customHeight="1">
      <c r="Z198" s="756"/>
      <c r="AE198" s="756"/>
      <c r="AJ198" s="756"/>
      <c r="AO198" s="756"/>
    </row>
    <row r="199" ht="15.75" customHeight="1">
      <c r="Z199" s="756"/>
      <c r="AE199" s="756"/>
      <c r="AJ199" s="756"/>
      <c r="AO199" s="756"/>
    </row>
    <row r="200" ht="15.75" customHeight="1">
      <c r="Z200" s="756"/>
      <c r="AE200" s="756"/>
      <c r="AJ200" s="756"/>
      <c r="AO200" s="756"/>
    </row>
    <row r="201" ht="15.75" customHeight="1">
      <c r="Z201" s="756"/>
      <c r="AE201" s="756"/>
      <c r="AJ201" s="756"/>
      <c r="AO201" s="756"/>
    </row>
    <row r="202" ht="15.75" customHeight="1">
      <c r="Z202" s="756"/>
      <c r="AE202" s="756"/>
      <c r="AJ202" s="756"/>
      <c r="AO202" s="756"/>
    </row>
    <row r="203" ht="15.75" customHeight="1">
      <c r="Z203" s="756"/>
      <c r="AE203" s="756"/>
      <c r="AJ203" s="756"/>
      <c r="AO203" s="756"/>
    </row>
    <row r="204" ht="15.75" customHeight="1">
      <c r="Z204" s="756"/>
      <c r="AE204" s="756"/>
      <c r="AJ204" s="756"/>
      <c r="AO204" s="756"/>
    </row>
    <row r="205" ht="15.75" customHeight="1">
      <c r="Z205" s="756"/>
      <c r="AE205" s="756"/>
      <c r="AJ205" s="756"/>
      <c r="AO205" s="756"/>
    </row>
    <row r="206" ht="15.75" customHeight="1">
      <c r="Z206" s="756"/>
      <c r="AE206" s="756"/>
      <c r="AJ206" s="756"/>
      <c r="AO206" s="756"/>
    </row>
    <row r="207" ht="15.75" customHeight="1">
      <c r="Z207" s="756"/>
      <c r="AE207" s="756"/>
      <c r="AJ207" s="756"/>
      <c r="AO207" s="756"/>
    </row>
    <row r="208" ht="15.75" customHeight="1">
      <c r="Z208" s="756"/>
      <c r="AE208" s="756"/>
      <c r="AJ208" s="756"/>
      <c r="AO208" s="756"/>
    </row>
    <row r="209" ht="15.75" customHeight="1">
      <c r="Z209" s="756"/>
      <c r="AE209" s="756"/>
      <c r="AJ209" s="756"/>
      <c r="AO209" s="756"/>
    </row>
    <row r="210" ht="15.75" customHeight="1">
      <c r="Z210" s="756"/>
      <c r="AE210" s="756"/>
      <c r="AJ210" s="756"/>
      <c r="AO210" s="756"/>
    </row>
    <row r="211" ht="15.75" customHeight="1">
      <c r="Z211" s="756"/>
      <c r="AE211" s="756"/>
      <c r="AJ211" s="756"/>
      <c r="AO211" s="756"/>
    </row>
    <row r="212" ht="15.75" customHeight="1">
      <c r="Z212" s="756"/>
      <c r="AE212" s="756"/>
      <c r="AJ212" s="756"/>
      <c r="AO212" s="756"/>
    </row>
    <row r="213" ht="15.75" customHeight="1">
      <c r="Z213" s="756"/>
      <c r="AE213" s="756"/>
      <c r="AJ213" s="756"/>
      <c r="AO213" s="756"/>
    </row>
    <row r="214" ht="15.75" customHeight="1">
      <c r="Z214" s="756"/>
      <c r="AE214" s="756"/>
      <c r="AJ214" s="756"/>
      <c r="AO214" s="756"/>
    </row>
    <row r="215" ht="15.75" customHeight="1">
      <c r="Z215" s="756"/>
      <c r="AE215" s="756"/>
      <c r="AJ215" s="756"/>
      <c r="AO215" s="756"/>
    </row>
    <row r="216" ht="15.75" customHeight="1">
      <c r="Z216" s="756"/>
      <c r="AE216" s="756"/>
      <c r="AJ216" s="756"/>
      <c r="AO216" s="756"/>
    </row>
    <row r="217" ht="15.75" customHeight="1">
      <c r="Z217" s="756"/>
      <c r="AE217" s="756"/>
      <c r="AJ217" s="756"/>
      <c r="AO217" s="756"/>
    </row>
    <row r="218" ht="15.75" customHeight="1">
      <c r="Z218" s="756"/>
      <c r="AE218" s="756"/>
      <c r="AJ218" s="756"/>
      <c r="AO218" s="756"/>
    </row>
    <row r="219" ht="15.75" customHeight="1">
      <c r="Z219" s="756"/>
      <c r="AE219" s="756"/>
      <c r="AJ219" s="756"/>
      <c r="AO219" s="756"/>
    </row>
    <row r="220" ht="15.75" customHeight="1">
      <c r="Z220" s="756"/>
      <c r="AE220" s="756"/>
      <c r="AJ220" s="756"/>
      <c r="AO220" s="756"/>
    </row>
    <row r="221" ht="15.75" customHeight="1">
      <c r="Z221" s="756"/>
      <c r="AE221" s="756"/>
      <c r="AJ221" s="756"/>
      <c r="AO221" s="756"/>
    </row>
    <row r="222" ht="15.75" customHeight="1">
      <c r="Z222" s="756"/>
      <c r="AE222" s="756"/>
      <c r="AJ222" s="756"/>
      <c r="AO222" s="756"/>
    </row>
    <row r="223" ht="15.75" customHeight="1">
      <c r="Z223" s="756"/>
      <c r="AE223" s="756"/>
      <c r="AJ223" s="756"/>
      <c r="AO223" s="756"/>
    </row>
    <row r="224" ht="15.75" customHeight="1">
      <c r="Z224" s="756"/>
      <c r="AE224" s="756"/>
      <c r="AJ224" s="756"/>
      <c r="AO224" s="756"/>
    </row>
    <row r="225" ht="15.75" customHeight="1">
      <c r="Z225" s="756"/>
      <c r="AE225" s="756"/>
      <c r="AJ225" s="756"/>
      <c r="AO225" s="756"/>
    </row>
    <row r="226" ht="15.75" customHeight="1">
      <c r="Z226" s="756"/>
      <c r="AE226" s="756"/>
      <c r="AJ226" s="756"/>
      <c r="AO226" s="756"/>
    </row>
    <row r="227" ht="15.75" customHeight="1">
      <c r="Z227" s="756"/>
      <c r="AE227" s="756"/>
      <c r="AJ227" s="756"/>
      <c r="AO227" s="756"/>
    </row>
    <row r="228" ht="15.75" customHeight="1">
      <c r="Z228" s="756"/>
      <c r="AE228" s="756"/>
      <c r="AJ228" s="756"/>
      <c r="AO228" s="756"/>
    </row>
    <row r="229" ht="15.75" customHeight="1">
      <c r="Z229" s="756"/>
      <c r="AE229" s="756"/>
      <c r="AJ229" s="756"/>
      <c r="AO229" s="756"/>
    </row>
    <row r="230" ht="15.75" customHeight="1">
      <c r="Z230" s="756"/>
      <c r="AE230" s="756"/>
      <c r="AJ230" s="756"/>
      <c r="AO230" s="756"/>
    </row>
    <row r="231" ht="15.75" customHeight="1">
      <c r="Z231" s="756"/>
      <c r="AE231" s="756"/>
      <c r="AJ231" s="756"/>
      <c r="AO231" s="756"/>
    </row>
    <row r="232" ht="15.75" customHeight="1">
      <c r="Z232" s="756"/>
      <c r="AE232" s="756"/>
      <c r="AJ232" s="756"/>
      <c r="AO232" s="756"/>
    </row>
    <row r="233" ht="15.75" customHeight="1">
      <c r="Z233" s="756"/>
      <c r="AE233" s="756"/>
      <c r="AJ233" s="756"/>
      <c r="AO233" s="756"/>
    </row>
    <row r="234" ht="15.75" customHeight="1">
      <c r="Z234" s="756"/>
      <c r="AE234" s="756"/>
      <c r="AJ234" s="756"/>
      <c r="AO234" s="756"/>
    </row>
    <row r="235" ht="15.75" customHeight="1">
      <c r="Z235" s="756"/>
      <c r="AE235" s="756"/>
      <c r="AJ235" s="756"/>
      <c r="AO235" s="756"/>
    </row>
    <row r="236" ht="15.75" customHeight="1">
      <c r="Z236" s="756"/>
      <c r="AE236" s="756"/>
      <c r="AJ236" s="756"/>
      <c r="AO236" s="756"/>
    </row>
    <row r="237" ht="15.75" customHeight="1">
      <c r="Z237" s="756"/>
      <c r="AE237" s="756"/>
      <c r="AJ237" s="756"/>
      <c r="AO237" s="756"/>
    </row>
    <row r="238" ht="15.75" customHeight="1">
      <c r="Z238" s="756"/>
      <c r="AE238" s="756"/>
      <c r="AJ238" s="756"/>
      <c r="AO238" s="756"/>
    </row>
    <row r="239" ht="15.75" customHeight="1">
      <c r="Z239" s="756"/>
      <c r="AE239" s="756"/>
      <c r="AJ239" s="756"/>
      <c r="AO239" s="756"/>
    </row>
    <row r="240" ht="15.75" customHeight="1">
      <c r="Z240" s="756"/>
      <c r="AE240" s="756"/>
      <c r="AJ240" s="756"/>
      <c r="AO240" s="756"/>
    </row>
    <row r="241" ht="15.75" customHeight="1">
      <c r="Z241" s="756"/>
      <c r="AE241" s="756"/>
      <c r="AJ241" s="756"/>
      <c r="AO241" s="756"/>
    </row>
    <row r="242" ht="15.75" customHeight="1">
      <c r="Z242" s="756"/>
      <c r="AE242" s="756"/>
      <c r="AJ242" s="756"/>
      <c r="AO242" s="756"/>
    </row>
    <row r="243" ht="15.75" customHeight="1">
      <c r="Z243" s="756"/>
      <c r="AE243" s="756"/>
      <c r="AJ243" s="756"/>
      <c r="AO243" s="756"/>
    </row>
    <row r="244" ht="15.75" customHeight="1">
      <c r="Z244" s="756"/>
      <c r="AE244" s="756"/>
      <c r="AJ244" s="756"/>
      <c r="AO244" s="756"/>
    </row>
    <row r="245" ht="15.75" customHeight="1">
      <c r="Z245" s="756"/>
      <c r="AE245" s="756"/>
      <c r="AJ245" s="756"/>
      <c r="AO245" s="756"/>
    </row>
    <row r="246" ht="15.75" customHeight="1">
      <c r="Z246" s="756"/>
      <c r="AE246" s="756"/>
      <c r="AJ246" s="756"/>
      <c r="AO246" s="756"/>
    </row>
    <row r="247" ht="15.75" customHeight="1">
      <c r="Z247" s="756"/>
      <c r="AE247" s="756"/>
      <c r="AJ247" s="756"/>
      <c r="AO247" s="756"/>
    </row>
    <row r="248" ht="15.75" customHeight="1">
      <c r="Z248" s="756"/>
      <c r="AE248" s="756"/>
      <c r="AJ248" s="756"/>
      <c r="AO248" s="756"/>
    </row>
    <row r="249" ht="15.75" customHeight="1">
      <c r="Z249" s="756"/>
      <c r="AE249" s="756"/>
      <c r="AJ249" s="756"/>
      <c r="AO249" s="756"/>
    </row>
    <row r="250" ht="15.75" customHeight="1">
      <c r="Z250" s="756"/>
      <c r="AE250" s="756"/>
      <c r="AJ250" s="756"/>
      <c r="AO250" s="756"/>
    </row>
    <row r="251" ht="15.75" customHeight="1">
      <c r="Z251" s="756"/>
      <c r="AE251" s="756"/>
      <c r="AJ251" s="756"/>
      <c r="AO251" s="756"/>
    </row>
    <row r="252" ht="15.75" customHeight="1">
      <c r="Z252" s="756"/>
      <c r="AE252" s="756"/>
      <c r="AJ252" s="756"/>
      <c r="AO252" s="756"/>
    </row>
    <row r="253" ht="15.75" customHeight="1">
      <c r="Z253" s="756"/>
      <c r="AE253" s="756"/>
      <c r="AJ253" s="756"/>
      <c r="AO253" s="756"/>
    </row>
    <row r="254" ht="15.75" customHeight="1">
      <c r="Z254" s="756"/>
      <c r="AE254" s="756"/>
      <c r="AJ254" s="756"/>
      <c r="AO254" s="756"/>
    </row>
    <row r="255" ht="15.75" customHeight="1">
      <c r="Z255" s="756"/>
      <c r="AE255" s="756"/>
      <c r="AJ255" s="756"/>
      <c r="AO255" s="756"/>
    </row>
    <row r="256" ht="15.75" customHeight="1">
      <c r="Z256" s="756"/>
      <c r="AE256" s="756"/>
      <c r="AJ256" s="756"/>
      <c r="AO256" s="756"/>
    </row>
    <row r="257" ht="15.75" customHeight="1">
      <c r="Z257" s="756"/>
      <c r="AE257" s="756"/>
      <c r="AJ257" s="756"/>
      <c r="AO257" s="756"/>
    </row>
    <row r="258" ht="15.75" customHeight="1">
      <c r="Z258" s="756"/>
      <c r="AE258" s="756"/>
      <c r="AJ258" s="756"/>
      <c r="AO258" s="756"/>
    </row>
    <row r="259" ht="15.75" customHeight="1">
      <c r="Z259" s="756"/>
      <c r="AE259" s="756"/>
      <c r="AJ259" s="756"/>
      <c r="AO259" s="756"/>
    </row>
    <row r="260" ht="15.75" customHeight="1">
      <c r="Z260" s="756"/>
      <c r="AE260" s="756"/>
      <c r="AJ260" s="756"/>
      <c r="AO260" s="756"/>
    </row>
    <row r="261" ht="15.75" customHeight="1">
      <c r="Z261" s="756"/>
      <c r="AE261" s="756"/>
      <c r="AJ261" s="756"/>
      <c r="AO261" s="756"/>
    </row>
    <row r="262" ht="15.75" customHeight="1">
      <c r="Z262" s="756"/>
      <c r="AE262" s="756"/>
      <c r="AJ262" s="756"/>
      <c r="AO262" s="756"/>
    </row>
    <row r="263" ht="15.75" customHeight="1">
      <c r="Z263" s="756"/>
      <c r="AE263" s="756"/>
      <c r="AJ263" s="756"/>
      <c r="AO263" s="756"/>
    </row>
    <row r="264" ht="15.75" customHeight="1">
      <c r="Z264" s="756"/>
      <c r="AE264" s="756"/>
      <c r="AJ264" s="756"/>
      <c r="AO264" s="756"/>
    </row>
    <row r="265" ht="15.75" customHeight="1">
      <c r="Z265" s="756"/>
      <c r="AE265" s="756"/>
      <c r="AJ265" s="756"/>
      <c r="AO265" s="756"/>
    </row>
    <row r="266" ht="15.75" customHeight="1">
      <c r="Z266" s="756"/>
      <c r="AE266" s="756"/>
      <c r="AJ266" s="756"/>
      <c r="AO266" s="756"/>
    </row>
    <row r="267" ht="15.75" customHeight="1">
      <c r="Z267" s="756"/>
      <c r="AE267" s="756"/>
      <c r="AJ267" s="756"/>
      <c r="AO267" s="756"/>
    </row>
    <row r="268" ht="15.75" customHeight="1">
      <c r="Z268" s="756"/>
      <c r="AE268" s="756"/>
      <c r="AJ268" s="756"/>
      <c r="AO268" s="756"/>
    </row>
    <row r="269" ht="15.75" customHeight="1">
      <c r="Z269" s="756"/>
      <c r="AE269" s="756"/>
      <c r="AJ269" s="756"/>
      <c r="AO269" s="756"/>
    </row>
    <row r="270" ht="15.75" customHeight="1">
      <c r="Z270" s="756"/>
      <c r="AE270" s="756"/>
      <c r="AJ270" s="756"/>
      <c r="AO270" s="756"/>
    </row>
    <row r="271" ht="15.75" customHeight="1">
      <c r="Z271" s="756"/>
      <c r="AE271" s="756"/>
      <c r="AJ271" s="756"/>
      <c r="AO271" s="756"/>
    </row>
    <row r="272" ht="15.75" customHeight="1">
      <c r="Z272" s="756"/>
      <c r="AE272" s="756"/>
      <c r="AJ272" s="756"/>
      <c r="AO272" s="756"/>
    </row>
    <row r="273" ht="15.75" customHeight="1">
      <c r="Z273" s="756"/>
      <c r="AE273" s="756"/>
      <c r="AJ273" s="756"/>
      <c r="AO273" s="756"/>
    </row>
    <row r="274" ht="15.75" customHeight="1">
      <c r="Z274" s="756"/>
      <c r="AE274" s="756"/>
      <c r="AJ274" s="756"/>
      <c r="AO274" s="756"/>
    </row>
    <row r="275" ht="15.75" customHeight="1">
      <c r="Z275" s="756"/>
      <c r="AE275" s="756"/>
      <c r="AJ275" s="756"/>
      <c r="AO275" s="756"/>
    </row>
    <row r="276" ht="15.75" customHeight="1">
      <c r="Z276" s="756"/>
      <c r="AE276" s="756"/>
      <c r="AJ276" s="756"/>
      <c r="AO276" s="756"/>
    </row>
    <row r="277" ht="15.75" customHeight="1">
      <c r="Z277" s="756"/>
      <c r="AE277" s="756"/>
      <c r="AJ277" s="756"/>
      <c r="AO277" s="756"/>
    </row>
    <row r="278" ht="15.75" customHeight="1">
      <c r="Z278" s="756"/>
      <c r="AE278" s="756"/>
      <c r="AJ278" s="756"/>
      <c r="AO278" s="756"/>
    </row>
    <row r="279" ht="15.75" customHeight="1">
      <c r="Z279" s="756"/>
      <c r="AE279" s="756"/>
      <c r="AJ279" s="756"/>
      <c r="AO279" s="756"/>
    </row>
    <row r="280" ht="15.75" customHeight="1">
      <c r="Z280" s="756"/>
      <c r="AE280" s="756"/>
      <c r="AJ280" s="756"/>
      <c r="AO280" s="756"/>
    </row>
    <row r="281" ht="15.75" customHeight="1">
      <c r="Z281" s="756"/>
      <c r="AE281" s="756"/>
      <c r="AJ281" s="756"/>
      <c r="AO281" s="756"/>
    </row>
    <row r="282" ht="15.75" customHeight="1">
      <c r="Z282" s="756"/>
      <c r="AE282" s="756"/>
      <c r="AJ282" s="756"/>
      <c r="AO282" s="756"/>
    </row>
    <row r="283" ht="15.75" customHeight="1">
      <c r="Z283" s="756"/>
      <c r="AE283" s="756"/>
      <c r="AJ283" s="756"/>
      <c r="AO283" s="756"/>
    </row>
    <row r="284" ht="15.75" customHeight="1">
      <c r="Z284" s="756"/>
      <c r="AE284" s="756"/>
      <c r="AJ284" s="756"/>
      <c r="AO284" s="756"/>
    </row>
    <row r="285" ht="15.75" customHeight="1">
      <c r="Z285" s="756"/>
      <c r="AE285" s="756"/>
      <c r="AJ285" s="756"/>
      <c r="AO285" s="756"/>
    </row>
    <row r="286" ht="15.75" customHeight="1">
      <c r="Z286" s="756"/>
      <c r="AE286" s="756"/>
      <c r="AJ286" s="756"/>
      <c r="AO286" s="756"/>
    </row>
    <row r="287" ht="15.75" customHeight="1">
      <c r="Z287" s="756"/>
      <c r="AE287" s="756"/>
      <c r="AJ287" s="756"/>
      <c r="AO287" s="756"/>
    </row>
    <row r="288" ht="15.75" customHeight="1">
      <c r="Z288" s="756"/>
      <c r="AE288" s="756"/>
      <c r="AJ288" s="756"/>
      <c r="AO288" s="756"/>
    </row>
    <row r="289" ht="15.75" customHeight="1">
      <c r="Z289" s="756"/>
      <c r="AE289" s="756"/>
      <c r="AJ289" s="756"/>
      <c r="AO289" s="756"/>
    </row>
    <row r="290" ht="15.75" customHeight="1">
      <c r="Z290" s="756"/>
      <c r="AE290" s="756"/>
      <c r="AJ290" s="756"/>
      <c r="AO290" s="756"/>
    </row>
    <row r="291" ht="15.75" customHeight="1">
      <c r="Z291" s="756"/>
      <c r="AE291" s="756"/>
      <c r="AJ291" s="756"/>
      <c r="AO291" s="756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7">
    <mergeCell ref="S2:W2"/>
    <mergeCell ref="X2:AB2"/>
    <mergeCell ref="AC2:AG2"/>
    <mergeCell ref="AH2:AL2"/>
    <mergeCell ref="AM2:AQ2"/>
    <mergeCell ref="AR2:AV2"/>
    <mergeCell ref="AW2:AW4"/>
    <mergeCell ref="AX2:AX4"/>
    <mergeCell ref="AY2:AY4"/>
    <mergeCell ref="AZ2:AZ4"/>
    <mergeCell ref="BA2:BA4"/>
    <mergeCell ref="BB2:BB4"/>
    <mergeCell ref="D2:H2"/>
    <mergeCell ref="D3:H3"/>
    <mergeCell ref="AC73:AG73"/>
    <mergeCell ref="AH73:AL73"/>
    <mergeCell ref="A72:BC72"/>
    <mergeCell ref="B73:C73"/>
    <mergeCell ref="D73:H73"/>
    <mergeCell ref="I73:M73"/>
    <mergeCell ref="N73:R73"/>
    <mergeCell ref="S73:W73"/>
    <mergeCell ref="X73:AB73"/>
    <mergeCell ref="AH74:AL74"/>
    <mergeCell ref="AM74:AQ74"/>
    <mergeCell ref="AR74:AU74"/>
    <mergeCell ref="B74:C74"/>
    <mergeCell ref="D74:H74"/>
    <mergeCell ref="I74:M74"/>
    <mergeCell ref="N74:R74"/>
    <mergeCell ref="S74:W74"/>
    <mergeCell ref="X74:AB74"/>
    <mergeCell ref="AC74:AG74"/>
    <mergeCell ref="AH75:AL75"/>
    <mergeCell ref="AM75:AQ75"/>
    <mergeCell ref="AR75:AU75"/>
    <mergeCell ref="B75:C75"/>
    <mergeCell ref="D75:H75"/>
    <mergeCell ref="I75:M75"/>
    <mergeCell ref="N75:R75"/>
    <mergeCell ref="S75:W75"/>
    <mergeCell ref="X75:AB75"/>
    <mergeCell ref="AC75:AG75"/>
    <mergeCell ref="AH76:AL76"/>
    <mergeCell ref="AM76:AQ76"/>
    <mergeCell ref="AR76:AU76"/>
    <mergeCell ref="B76:C76"/>
    <mergeCell ref="D76:H76"/>
    <mergeCell ref="I76:M76"/>
    <mergeCell ref="N76:R76"/>
    <mergeCell ref="S76:W76"/>
    <mergeCell ref="X76:AB76"/>
    <mergeCell ref="AC76:AG76"/>
    <mergeCell ref="AH77:AL77"/>
    <mergeCell ref="AM77:AQ77"/>
    <mergeCell ref="AR77:AU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AR78:AU78"/>
    <mergeCell ref="D78:H78"/>
    <mergeCell ref="I78:M78"/>
    <mergeCell ref="N78:R78"/>
    <mergeCell ref="S78:W78"/>
    <mergeCell ref="X78:AB78"/>
    <mergeCell ref="AC78:AG78"/>
    <mergeCell ref="A79:BC79"/>
    <mergeCell ref="I3:M3"/>
    <mergeCell ref="N3:R3"/>
    <mergeCell ref="S3:W3"/>
    <mergeCell ref="X3:AB3"/>
    <mergeCell ref="AC3:AG3"/>
    <mergeCell ref="AH3:AL3"/>
    <mergeCell ref="AM3:AQ3"/>
    <mergeCell ref="AR3:AV3"/>
    <mergeCell ref="A1:BC1"/>
    <mergeCell ref="A2:A4"/>
    <mergeCell ref="B2:B4"/>
    <mergeCell ref="C2:C4"/>
    <mergeCell ref="I2:M2"/>
    <mergeCell ref="N2:R2"/>
    <mergeCell ref="BC2:BC4"/>
    <mergeCell ref="AM73:AQ73"/>
    <mergeCell ref="AR73:AU73"/>
    <mergeCell ref="B78:C78"/>
    <mergeCell ref="C80:E80"/>
    <mergeCell ref="C81:E81"/>
    <mergeCell ref="C82:E82"/>
    <mergeCell ref="C83:E83"/>
    <mergeCell ref="C84:E84"/>
    <mergeCell ref="C85:E85"/>
  </mergeCells>
  <hyperlinks>
    <hyperlink r:id="rId1" ref="A2"/>
  </hyperlinks>
  <printOptions gridLines="1" horizontalCentered="1"/>
  <pageMargins bottom="0.75" footer="0.0" header="0.0" left="0.1" right="0.1" top="0.15"/>
  <pageSetup fitToHeight="0" cellComments="atEnd" orientation="landscape" pageOrder="overThenDown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38"/>
    <col customWidth="1" min="2" max="2" width="12.25"/>
    <col customWidth="1" min="3" max="3" width="28.13"/>
    <col customWidth="1" min="4" max="4" width="5.0"/>
    <col customWidth="1" min="5" max="6" width="4.13"/>
    <col customWidth="1" min="7" max="7" width="3.25"/>
    <col customWidth="1" min="8" max="8" width="4.0"/>
    <col customWidth="1" min="9" max="9" width="3.88"/>
    <col customWidth="1" min="10" max="11" width="4.13"/>
    <col customWidth="1" min="12" max="12" width="3.25"/>
    <col customWidth="1" min="13" max="13" width="4.13"/>
    <col customWidth="1" min="14" max="14" width="3.75"/>
    <col customWidth="1" min="15" max="15" width="4.25"/>
    <col customWidth="1" min="16" max="16" width="4.5"/>
    <col customWidth="1" min="17" max="17" width="4.25"/>
    <col customWidth="1" min="18" max="18" width="4.5"/>
    <col customWidth="1" min="19" max="19" width="4.75"/>
    <col customWidth="1" min="20" max="20" width="3.88"/>
    <col customWidth="1" min="21" max="21" width="4.88"/>
    <col customWidth="1" min="22" max="22" width="4.13"/>
    <col customWidth="1" min="23" max="23" width="4.38"/>
    <col customWidth="1" min="24" max="24" width="4.0"/>
    <col customWidth="1" min="25" max="25" width="4.25"/>
    <col customWidth="1" min="26" max="26" width="4.75"/>
    <col customWidth="1" min="27" max="27" width="3.88"/>
    <col customWidth="1" min="28" max="28" width="5.0"/>
    <col customWidth="1" min="29" max="29" width="4.0"/>
    <col customWidth="1" min="30" max="30" width="3.75"/>
    <col customWidth="1" min="31" max="31" width="4.88"/>
    <col customWidth="1" min="32" max="32" width="3.88"/>
    <col customWidth="1" min="33" max="33" width="4.25"/>
    <col customWidth="1" hidden="1" min="34" max="34" width="4.13"/>
    <col customWidth="1" hidden="1" min="35" max="35" width="4.38"/>
    <col customWidth="1" hidden="1" min="36" max="36" width="6.13"/>
    <col customWidth="1" hidden="1" min="37" max="37" width="5.0"/>
    <col customWidth="1" hidden="1" min="38" max="38" width="5.75"/>
    <col customWidth="1" min="39" max="39" width="4.25"/>
    <col customWidth="1" min="40" max="40" width="4.63"/>
    <col customWidth="1" min="41" max="41" width="4.5"/>
    <col customWidth="1" min="42" max="42" width="3.63"/>
    <col customWidth="1" min="43" max="43" width="3.5"/>
    <col customWidth="1" min="44" max="44" width="4.25"/>
    <col customWidth="1" min="45" max="46" width="4.63"/>
    <col customWidth="1" min="47" max="47" width="4.5"/>
    <col customWidth="1" min="48" max="48" width="4.25"/>
    <col customWidth="1" hidden="1" min="49" max="50" width="8.88"/>
    <col customWidth="1" min="51" max="51" width="5.63"/>
    <col customWidth="1" min="52" max="52" width="6.38"/>
    <col customWidth="1" hidden="1" min="53" max="53" width="10.25"/>
    <col customWidth="1" hidden="1" min="54" max="54" width="9.0"/>
    <col customWidth="1" hidden="1" min="55" max="55" width="10.25"/>
  </cols>
  <sheetData>
    <row r="1" ht="78.0" customHeight="1">
      <c r="A1" s="84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15.75" customHeight="1">
      <c r="A2" s="758" t="s">
        <v>1</v>
      </c>
      <c r="B2" s="842" t="s">
        <v>2</v>
      </c>
      <c r="C2" s="759" t="s">
        <v>3</v>
      </c>
      <c r="D2" s="540" t="s">
        <v>540</v>
      </c>
      <c r="E2" s="7"/>
      <c r="F2" s="7"/>
      <c r="G2" s="7"/>
      <c r="H2" s="8"/>
      <c r="I2" s="541" t="s">
        <v>541</v>
      </c>
      <c r="J2" s="2"/>
      <c r="K2" s="2"/>
      <c r="L2" s="2"/>
      <c r="M2" s="12"/>
      <c r="N2" s="541" t="s">
        <v>542</v>
      </c>
      <c r="O2" s="2"/>
      <c r="P2" s="2"/>
      <c r="Q2" s="2"/>
      <c r="R2" s="12"/>
      <c r="S2" s="541" t="s">
        <v>543</v>
      </c>
      <c r="T2" s="2"/>
      <c r="U2" s="2"/>
      <c r="V2" s="2"/>
      <c r="W2" s="12"/>
      <c r="X2" s="541" t="s">
        <v>544</v>
      </c>
      <c r="Y2" s="2"/>
      <c r="Z2" s="2"/>
      <c r="AA2" s="2"/>
      <c r="AB2" s="12"/>
      <c r="AC2" s="540" t="s">
        <v>545</v>
      </c>
      <c r="AD2" s="7"/>
      <c r="AE2" s="7"/>
      <c r="AF2" s="7"/>
      <c r="AG2" s="8"/>
      <c r="AH2" s="541" t="s">
        <v>546</v>
      </c>
      <c r="AI2" s="2"/>
      <c r="AJ2" s="2"/>
      <c r="AK2" s="2"/>
      <c r="AL2" s="12"/>
      <c r="AM2" s="542" t="s">
        <v>547</v>
      </c>
      <c r="AN2" s="2"/>
      <c r="AO2" s="2"/>
      <c r="AP2" s="2"/>
      <c r="AQ2" s="12"/>
      <c r="AR2" s="541" t="s">
        <v>548</v>
      </c>
      <c r="AS2" s="2"/>
      <c r="AT2" s="2"/>
      <c r="AU2" s="2"/>
      <c r="AV2" s="12"/>
      <c r="AW2" s="543" t="s">
        <v>566</v>
      </c>
      <c r="AX2" s="543" t="s">
        <v>13</v>
      </c>
      <c r="AY2" s="843" t="s">
        <v>14</v>
      </c>
      <c r="AZ2" s="843" t="s">
        <v>15</v>
      </c>
      <c r="BA2" s="760"/>
      <c r="BB2" s="760"/>
      <c r="BC2" s="760" t="s">
        <v>16</v>
      </c>
    </row>
    <row r="3" ht="15.75" customHeight="1">
      <c r="A3" s="15"/>
      <c r="B3" s="18"/>
      <c r="C3" s="18"/>
      <c r="D3" s="545" t="s">
        <v>549</v>
      </c>
      <c r="E3" s="2"/>
      <c r="F3" s="2"/>
      <c r="G3" s="2"/>
      <c r="H3" s="12"/>
      <c r="I3" s="541" t="s">
        <v>550</v>
      </c>
      <c r="J3" s="2"/>
      <c r="K3" s="2"/>
      <c r="L3" s="2"/>
      <c r="M3" s="12"/>
      <c r="N3" s="541" t="s">
        <v>551</v>
      </c>
      <c r="O3" s="2"/>
      <c r="P3" s="2"/>
      <c r="Q3" s="2"/>
      <c r="R3" s="12"/>
      <c r="S3" s="541" t="s">
        <v>552</v>
      </c>
      <c r="T3" s="2"/>
      <c r="U3" s="2"/>
      <c r="V3" s="2"/>
      <c r="W3" s="12"/>
      <c r="X3" s="541" t="s">
        <v>553</v>
      </c>
      <c r="Y3" s="2"/>
      <c r="Z3" s="2"/>
      <c r="AA3" s="2"/>
      <c r="AB3" s="12"/>
      <c r="AC3" s="540" t="s">
        <v>554</v>
      </c>
      <c r="AD3" s="7"/>
      <c r="AE3" s="7"/>
      <c r="AF3" s="7"/>
      <c r="AG3" s="8"/>
      <c r="AH3" s="541" t="s">
        <v>555</v>
      </c>
      <c r="AI3" s="2"/>
      <c r="AJ3" s="2"/>
      <c r="AK3" s="2"/>
      <c r="AL3" s="12"/>
      <c r="AM3" s="541" t="s">
        <v>556</v>
      </c>
      <c r="AN3" s="2"/>
      <c r="AO3" s="2"/>
      <c r="AP3" s="2"/>
      <c r="AQ3" s="12"/>
      <c r="AR3" s="541" t="s">
        <v>557</v>
      </c>
      <c r="AS3" s="2"/>
      <c r="AT3" s="2"/>
      <c r="AU3" s="2"/>
      <c r="AV3" s="12"/>
      <c r="AW3" s="18"/>
      <c r="AX3" s="18"/>
      <c r="AY3" s="18"/>
      <c r="AZ3" s="18"/>
      <c r="BA3" s="760"/>
      <c r="BB3" s="18"/>
      <c r="BC3" s="18"/>
    </row>
    <row r="4" ht="15.75" customHeight="1">
      <c r="A4" s="22"/>
      <c r="B4" s="12"/>
      <c r="C4" s="12"/>
      <c r="D4" s="547" t="s">
        <v>24</v>
      </c>
      <c r="E4" s="547" t="s">
        <v>25</v>
      </c>
      <c r="F4" s="548" t="s">
        <v>26</v>
      </c>
      <c r="G4" s="109" t="s">
        <v>27</v>
      </c>
      <c r="H4" s="549" t="s">
        <v>14</v>
      </c>
      <c r="I4" s="550" t="s">
        <v>24</v>
      </c>
      <c r="J4" s="550" t="s">
        <v>25</v>
      </c>
      <c r="K4" s="551" t="s">
        <v>26</v>
      </c>
      <c r="L4" s="109" t="s">
        <v>27</v>
      </c>
      <c r="M4" s="549" t="s">
        <v>14</v>
      </c>
      <c r="N4" s="550" t="s">
        <v>24</v>
      </c>
      <c r="O4" s="550" t="s">
        <v>25</v>
      </c>
      <c r="P4" s="551" t="s">
        <v>26</v>
      </c>
      <c r="Q4" s="109" t="s">
        <v>27</v>
      </c>
      <c r="R4" s="549" t="s">
        <v>14</v>
      </c>
      <c r="S4" s="550" t="s">
        <v>24</v>
      </c>
      <c r="T4" s="550" t="s">
        <v>25</v>
      </c>
      <c r="U4" s="551" t="s">
        <v>26</v>
      </c>
      <c r="V4" s="109" t="s">
        <v>27</v>
      </c>
      <c r="W4" s="549" t="s">
        <v>14</v>
      </c>
      <c r="X4" s="552" t="s">
        <v>24</v>
      </c>
      <c r="Y4" s="552" t="s">
        <v>25</v>
      </c>
      <c r="Z4" s="548" t="s">
        <v>26</v>
      </c>
      <c r="AA4" s="109" t="s">
        <v>27</v>
      </c>
      <c r="AB4" s="762" t="s">
        <v>14</v>
      </c>
      <c r="AC4" s="844" t="s">
        <v>24</v>
      </c>
      <c r="AD4" s="844" t="s">
        <v>25</v>
      </c>
      <c r="AE4" s="108" t="s">
        <v>26</v>
      </c>
      <c r="AF4" s="109" t="s">
        <v>27</v>
      </c>
      <c r="AG4" s="109" t="s">
        <v>14</v>
      </c>
      <c r="AH4" s="550" t="s">
        <v>24</v>
      </c>
      <c r="AI4" s="550" t="s">
        <v>25</v>
      </c>
      <c r="AJ4" s="551" t="s">
        <v>26</v>
      </c>
      <c r="AK4" s="109" t="s">
        <v>27</v>
      </c>
      <c r="AL4" s="549" t="s">
        <v>14</v>
      </c>
      <c r="AM4" s="550" t="s">
        <v>24</v>
      </c>
      <c r="AN4" s="550" t="s">
        <v>25</v>
      </c>
      <c r="AO4" s="551" t="s">
        <v>26</v>
      </c>
      <c r="AP4" s="109" t="s">
        <v>27</v>
      </c>
      <c r="AQ4" s="549" t="s">
        <v>14</v>
      </c>
      <c r="AR4" s="550" t="s">
        <v>24</v>
      </c>
      <c r="AS4" s="810" t="s">
        <v>25</v>
      </c>
      <c r="AT4" s="725" t="s">
        <v>26</v>
      </c>
      <c r="AU4" s="109" t="s">
        <v>27</v>
      </c>
      <c r="AV4" s="549" t="s">
        <v>14</v>
      </c>
      <c r="AW4" s="12"/>
      <c r="AX4" s="12"/>
      <c r="AY4" s="12"/>
      <c r="AZ4" s="12"/>
      <c r="BA4" s="547" t="str">
        <f t="shared" ref="BA4:BA71" si="1">IF((OR(E4&lt;18,F4&lt;40,J4&lt;18,K4&lt;40,O4&lt;18,P4&lt;40,T4&lt;18,U4&lt;40,Y4&lt;18,Z4&lt;40,AD4&lt;18,AE4&lt;40,AJ4&lt;40,AN4&lt;18,AO4&lt;40,AS4&lt;18,AT4&lt;40)),"FAIL","PASS")</f>
        <v>PASS</v>
      </c>
      <c r="BB4" s="12"/>
      <c r="BC4" s="12"/>
    </row>
    <row r="5" ht="15.75" customHeight="1">
      <c r="A5" s="763">
        <v>1.0</v>
      </c>
      <c r="B5" s="845" t="s">
        <v>357</v>
      </c>
      <c r="C5" s="595" t="s">
        <v>358</v>
      </c>
      <c r="D5" s="558">
        <v>44.0</v>
      </c>
      <c r="E5" s="558">
        <v>32.0</v>
      </c>
      <c r="F5" s="559">
        <f t="shared" ref="F5:F71" si="2">SUM(D5+E5)</f>
        <v>76</v>
      </c>
      <c r="G5" s="560" t="str">
        <f t="shared" ref="G5:G71" si="3">if(F5&gt;=90,"10",if(F5&gt;=80,"9",if(F5&gt;=70,"8",if(F5&gt;=60,"7",if(F5&gt;=45,"6",if(F5&gt;=40,"4",if(F5&lt;40,"0")))))))</f>
        <v>8</v>
      </c>
      <c r="H5" s="561">
        <f t="shared" ref="H5:H71" si="4">G5*3</f>
        <v>24</v>
      </c>
      <c r="I5" s="558">
        <v>47.0</v>
      </c>
      <c r="J5" s="558">
        <v>27.0</v>
      </c>
      <c r="K5" s="562">
        <f t="shared" ref="K5:K71" si="5">sum(I5+J5)</f>
        <v>74</v>
      </c>
      <c r="L5" s="563" t="str">
        <f t="shared" ref="L5:L11" si="6">if(K5&gt;=90,"10",if(K5&gt;=80,"9",if(K5&gt;=70,"8",if(K5&gt;=60,"7",if(K5&gt;=45,"6",if(K5&gt;=40,"4",if(K5&lt;40,"0")))))))</f>
        <v>8</v>
      </c>
      <c r="M5" s="564">
        <f t="shared" ref="M5:M71" si="7">L5*4</f>
        <v>32</v>
      </c>
      <c r="N5" s="558">
        <v>48.0</v>
      </c>
      <c r="O5" s="558">
        <v>23.0</v>
      </c>
      <c r="P5" s="562">
        <f t="shared" ref="P5:P71" si="8">sum(N5:O5)</f>
        <v>71</v>
      </c>
      <c r="Q5" s="560" t="str">
        <f t="shared" ref="Q5:Q57" si="9">if(P5&gt;=90,"10",if(P5&gt;=80,"9",if(P5&gt;=70,"8",if(P5&gt;=60,"7",if(P5&gt;=45,"6",if(P5&gt;=40,"4",if(P5&lt;40,"0")))))))</f>
        <v>8</v>
      </c>
      <c r="R5" s="561">
        <f t="shared" ref="R5:R71" si="10">Q5*4</f>
        <v>32</v>
      </c>
      <c r="S5" s="558">
        <v>49.0</v>
      </c>
      <c r="T5" s="558">
        <v>45.0</v>
      </c>
      <c r="U5" s="562">
        <f t="shared" ref="U5:U71" si="11">sum(S5:T5)</f>
        <v>94</v>
      </c>
      <c r="V5" s="560" t="str">
        <f t="shared" ref="V5:V71" si="12">if(U5&gt;=90,"10",if(U5&gt;=80,"9",if(U5&gt;=70,"8",if(U5&gt;=60,"7",if(U5&gt;=45,"6",if(U5&gt;=40,"4",if(U5&lt;40,"0")))))))</f>
        <v>10</v>
      </c>
      <c r="W5" s="564">
        <f t="shared" ref="W5:W71" si="13">V5*1</f>
        <v>10</v>
      </c>
      <c r="X5" s="558">
        <v>45.0</v>
      </c>
      <c r="Y5" s="558">
        <v>22.0</v>
      </c>
      <c r="Z5" s="562">
        <f t="shared" ref="Z5:Z71" si="14">SUM(X5+Y5)</f>
        <v>67</v>
      </c>
      <c r="AA5" s="560" t="str">
        <f t="shared" ref="AA5:AA71" si="15">if(Z5&gt;=90,"10",if(Z5&gt;=80,"9",if(Z5&gt;=70,"8",if(Z5&gt;=60,"7",if(Z5&gt;=45,"6",if(Z5&gt;=40,"4",if(Z5&lt;40,"0")))))))</f>
        <v>7</v>
      </c>
      <c r="AB5" s="564">
        <f t="shared" ref="AB5:AB71" si="16">AA5*2</f>
        <v>14</v>
      </c>
      <c r="AC5" s="558">
        <v>41.0</v>
      </c>
      <c r="AD5" s="558">
        <v>31.0</v>
      </c>
      <c r="AE5" s="562">
        <f t="shared" ref="AE5:AE71" si="17">SUM(AC5+AD5)</f>
        <v>72</v>
      </c>
      <c r="AF5" s="335" t="str">
        <f t="shared" ref="AF5:AF71" si="18">if(AE5&gt;=90,"10",if(AE5&gt;=80,"9",if(AE5&gt;=70,"8",if(AE5&gt;=60,"7",if(AE5&gt;=45,"6",if(AE5&gt;=40,"4",if(AE5&lt;40,"0")))))))</f>
        <v>8</v>
      </c>
      <c r="AG5" s="564">
        <f t="shared" ref="AG5:AG71" si="19">AF5*1</f>
        <v>8</v>
      </c>
      <c r="AH5" s="558">
        <v>96.0</v>
      </c>
      <c r="AI5" s="558">
        <v>0.0</v>
      </c>
      <c r="AJ5" s="562">
        <f t="shared" ref="AJ5:AJ71" si="20">SUM(AH5:AI5)</f>
        <v>96</v>
      </c>
      <c r="AK5" s="335" t="str">
        <f t="shared" ref="AK5:AK71" si="21">if(AJ5&gt;=90,"10",if(AJ5&gt;=80,"9",if(AJ5&gt;=70,"8",if(AJ5&gt;=60,"7",if(AJ5&gt;=45,"6",if(AJ5&gt;=40,"4",if(AJ5&lt;40,"0")))))))</f>
        <v>10</v>
      </c>
      <c r="AL5" s="570" t="str">
        <f t="shared" ref="AL5:AL71" si="22">AK5</f>
        <v>10</v>
      </c>
      <c r="AM5" s="558">
        <v>47.0</v>
      </c>
      <c r="AN5" s="558">
        <v>38.0</v>
      </c>
      <c r="AO5" s="562">
        <f t="shared" ref="AO5:AO71" si="23">SUM(AM5+AN5)</f>
        <v>85</v>
      </c>
      <c r="AP5" s="335" t="str">
        <f t="shared" ref="AP5:AP71" si="24">if(AO5&gt;=90,"10",if(AO5&gt;=80,"9",if(AO5&gt;=70,"8",if(AO5&gt;=60,"7",if(AO5&gt;=45,"6",if(AO5&gt;=40,"4",if(AO5&lt;40,"0")))))))</f>
        <v>9</v>
      </c>
      <c r="AQ5" s="766">
        <f t="shared" ref="AQ5:AQ71" si="25">AP5*3</f>
        <v>27</v>
      </c>
      <c r="AR5" s="846">
        <v>48.0</v>
      </c>
      <c r="AS5" s="776">
        <v>48.0</v>
      </c>
      <c r="AT5" s="847">
        <f t="shared" ref="AT5:AT71" si="26">SUM(AR5+AS5)</f>
        <v>96</v>
      </c>
      <c r="AU5" s="848" t="str">
        <f t="shared" ref="AU5:AU11" si="27">if(AT5&gt;=90,"10",if(AT5&gt;=80,"9",if(AT5&gt;=70,"8",if(AT5&gt;=60,"7",if(AT5&gt;=45,"6",if(AT5&gt;=40,"4",if(AT5&lt;40,"0")))))))</f>
        <v>10</v>
      </c>
      <c r="AV5" s="849">
        <f t="shared" ref="AV5:AV71" si="28">AU5*1</f>
        <v>10</v>
      </c>
      <c r="AW5" s="550">
        <f t="shared" ref="AW5:AW71" si="29">sum(F5+K5+P5+U5+Z5+AE5+AJ5+AO5+AT5)</f>
        <v>731</v>
      </c>
      <c r="AX5" s="850">
        <f t="shared" ref="AX5:AX71" si="30">ROUNDUP(AW5/900*100,2)</f>
        <v>81.23</v>
      </c>
      <c r="AY5" s="573">
        <f t="shared" ref="AY5:AY71" si="31">sum(H5+M5+R5+W5+AB5+AG5+AQ5+AV5)</f>
        <v>157</v>
      </c>
      <c r="AZ5" s="850">
        <f t="shared" ref="AZ5:AZ71" si="32">AY5/19</f>
        <v>8.263157895</v>
      </c>
      <c r="BA5" s="547" t="str">
        <f t="shared" si="1"/>
        <v>PASS</v>
      </c>
      <c r="BB5" s="573" t="str">
        <f t="shared" ref="BB5:BB71" si="33">IF(AX5&gt;69.44,"FCD",IF(AX5&gt;59.66,"FC","SC"))</f>
        <v>FCD</v>
      </c>
      <c r="BC5" s="573" t="str">
        <f t="shared" ref="BC5:BC71" si="34">IF(BA5="FAIL",BA5,BB5)</f>
        <v>FCD</v>
      </c>
    </row>
    <row r="6" ht="15.75" customHeight="1">
      <c r="A6" s="763">
        <v>2.0</v>
      </c>
      <c r="B6" s="851" t="s">
        <v>359</v>
      </c>
      <c r="C6" s="800" t="s">
        <v>360</v>
      </c>
      <c r="D6" s="558">
        <v>44.0</v>
      </c>
      <c r="E6" s="558">
        <v>32.0</v>
      </c>
      <c r="F6" s="559">
        <f t="shared" si="2"/>
        <v>76</v>
      </c>
      <c r="G6" s="560" t="str">
        <f t="shared" si="3"/>
        <v>8</v>
      </c>
      <c r="H6" s="561">
        <f t="shared" si="4"/>
        <v>24</v>
      </c>
      <c r="I6" s="558">
        <v>50.0</v>
      </c>
      <c r="J6" s="558">
        <v>31.0</v>
      </c>
      <c r="K6" s="562">
        <f t="shared" si="5"/>
        <v>81</v>
      </c>
      <c r="L6" s="563" t="str">
        <f t="shared" si="6"/>
        <v>9</v>
      </c>
      <c r="M6" s="564">
        <f t="shared" si="7"/>
        <v>36</v>
      </c>
      <c r="N6" s="558">
        <v>48.0</v>
      </c>
      <c r="O6" s="558">
        <v>39.0</v>
      </c>
      <c r="P6" s="562">
        <f t="shared" si="8"/>
        <v>87</v>
      </c>
      <c r="Q6" s="560" t="str">
        <f t="shared" si="9"/>
        <v>9</v>
      </c>
      <c r="R6" s="561">
        <f t="shared" si="10"/>
        <v>36</v>
      </c>
      <c r="S6" s="558">
        <v>49.0</v>
      </c>
      <c r="T6" s="558">
        <v>45.0</v>
      </c>
      <c r="U6" s="562">
        <f t="shared" si="11"/>
        <v>94</v>
      </c>
      <c r="V6" s="560" t="str">
        <f t="shared" si="12"/>
        <v>10</v>
      </c>
      <c r="W6" s="564">
        <f t="shared" si="13"/>
        <v>10</v>
      </c>
      <c r="X6" s="558">
        <v>47.0</v>
      </c>
      <c r="Y6" s="558">
        <v>25.0</v>
      </c>
      <c r="Z6" s="562">
        <f t="shared" si="14"/>
        <v>72</v>
      </c>
      <c r="AA6" s="560" t="str">
        <f t="shared" si="15"/>
        <v>8</v>
      </c>
      <c r="AB6" s="564">
        <f t="shared" si="16"/>
        <v>16</v>
      </c>
      <c r="AC6" s="558">
        <v>41.0</v>
      </c>
      <c r="AD6" s="558">
        <v>25.0</v>
      </c>
      <c r="AE6" s="562">
        <f t="shared" si="17"/>
        <v>66</v>
      </c>
      <c r="AF6" s="335" t="str">
        <f t="shared" si="18"/>
        <v>7</v>
      </c>
      <c r="AG6" s="564">
        <f t="shared" si="19"/>
        <v>7</v>
      </c>
      <c r="AH6" s="558">
        <v>98.0</v>
      </c>
      <c r="AI6" s="558">
        <v>0.0</v>
      </c>
      <c r="AJ6" s="562">
        <f t="shared" si="20"/>
        <v>98</v>
      </c>
      <c r="AK6" s="335" t="str">
        <f t="shared" si="21"/>
        <v>10</v>
      </c>
      <c r="AL6" s="570" t="str">
        <f t="shared" si="22"/>
        <v>10</v>
      </c>
      <c r="AM6" s="558">
        <v>48.0</v>
      </c>
      <c r="AN6" s="558">
        <v>38.0</v>
      </c>
      <c r="AO6" s="562">
        <f t="shared" si="23"/>
        <v>86</v>
      </c>
      <c r="AP6" s="560" t="str">
        <f t="shared" si="24"/>
        <v>9</v>
      </c>
      <c r="AQ6" s="766">
        <f t="shared" si="25"/>
        <v>27</v>
      </c>
      <c r="AR6" s="846">
        <v>48.0</v>
      </c>
      <c r="AS6" s="776">
        <v>47.0</v>
      </c>
      <c r="AT6" s="847">
        <f t="shared" si="26"/>
        <v>95</v>
      </c>
      <c r="AU6" s="848" t="str">
        <f t="shared" si="27"/>
        <v>10</v>
      </c>
      <c r="AV6" s="849">
        <f t="shared" si="28"/>
        <v>10</v>
      </c>
      <c r="AW6" s="550">
        <f t="shared" si="29"/>
        <v>755</v>
      </c>
      <c r="AX6" s="850">
        <f t="shared" si="30"/>
        <v>83.89</v>
      </c>
      <c r="AY6" s="573">
        <f t="shared" si="31"/>
        <v>166</v>
      </c>
      <c r="AZ6" s="850">
        <f t="shared" si="32"/>
        <v>8.736842105</v>
      </c>
      <c r="BA6" s="547" t="str">
        <f t="shared" si="1"/>
        <v>PASS</v>
      </c>
      <c r="BB6" s="573" t="str">
        <f t="shared" si="33"/>
        <v>FCD</v>
      </c>
      <c r="BC6" s="573" t="str">
        <f t="shared" si="34"/>
        <v>FCD</v>
      </c>
    </row>
    <row r="7" ht="15.75" customHeight="1">
      <c r="A7" s="763">
        <v>3.0</v>
      </c>
      <c r="B7" s="851" t="s">
        <v>147</v>
      </c>
      <c r="C7" s="800" t="s">
        <v>148</v>
      </c>
      <c r="D7" s="558">
        <v>40.0</v>
      </c>
      <c r="E7" s="558">
        <v>23.0</v>
      </c>
      <c r="F7" s="559">
        <f t="shared" si="2"/>
        <v>63</v>
      </c>
      <c r="G7" s="560" t="str">
        <f t="shared" si="3"/>
        <v>7</v>
      </c>
      <c r="H7" s="561">
        <f t="shared" si="4"/>
        <v>21</v>
      </c>
      <c r="I7" s="558">
        <v>46.0</v>
      </c>
      <c r="J7" s="558">
        <v>31.0</v>
      </c>
      <c r="K7" s="562">
        <f t="shared" si="5"/>
        <v>77</v>
      </c>
      <c r="L7" s="563" t="str">
        <f t="shared" si="6"/>
        <v>8</v>
      </c>
      <c r="M7" s="564">
        <f t="shared" si="7"/>
        <v>32</v>
      </c>
      <c r="N7" s="558">
        <v>36.0</v>
      </c>
      <c r="O7" s="558">
        <v>18.0</v>
      </c>
      <c r="P7" s="562">
        <f t="shared" si="8"/>
        <v>54</v>
      </c>
      <c r="Q7" s="560" t="str">
        <f t="shared" si="9"/>
        <v>6</v>
      </c>
      <c r="R7" s="561">
        <f t="shared" si="10"/>
        <v>24</v>
      </c>
      <c r="S7" s="558">
        <v>39.0</v>
      </c>
      <c r="T7" s="558">
        <v>22.0</v>
      </c>
      <c r="U7" s="562">
        <f t="shared" si="11"/>
        <v>61</v>
      </c>
      <c r="V7" s="560" t="str">
        <f t="shared" si="12"/>
        <v>7</v>
      </c>
      <c r="W7" s="564">
        <f t="shared" si="13"/>
        <v>7</v>
      </c>
      <c r="X7" s="558">
        <v>42.0</v>
      </c>
      <c r="Y7" s="558">
        <v>33.0</v>
      </c>
      <c r="Z7" s="562">
        <f t="shared" si="14"/>
        <v>75</v>
      </c>
      <c r="AA7" s="560" t="str">
        <f t="shared" si="15"/>
        <v>8</v>
      </c>
      <c r="AB7" s="564">
        <f t="shared" si="16"/>
        <v>16</v>
      </c>
      <c r="AC7" s="558">
        <v>38.0</v>
      </c>
      <c r="AD7" s="558">
        <v>28.0</v>
      </c>
      <c r="AE7" s="562">
        <f t="shared" si="17"/>
        <v>66</v>
      </c>
      <c r="AF7" s="335" t="str">
        <f t="shared" si="18"/>
        <v>7</v>
      </c>
      <c r="AG7" s="564">
        <f t="shared" si="19"/>
        <v>7</v>
      </c>
      <c r="AH7" s="558">
        <v>98.0</v>
      </c>
      <c r="AI7" s="558">
        <v>0.0</v>
      </c>
      <c r="AJ7" s="562">
        <f t="shared" si="20"/>
        <v>98</v>
      </c>
      <c r="AK7" s="335" t="str">
        <f t="shared" si="21"/>
        <v>10</v>
      </c>
      <c r="AL7" s="570" t="str">
        <f t="shared" si="22"/>
        <v>10</v>
      </c>
      <c r="AM7" s="558">
        <v>35.0</v>
      </c>
      <c r="AN7" s="558">
        <v>22.0</v>
      </c>
      <c r="AO7" s="562">
        <f t="shared" si="23"/>
        <v>57</v>
      </c>
      <c r="AP7" s="560" t="str">
        <f t="shared" si="24"/>
        <v>6</v>
      </c>
      <c r="AQ7" s="766">
        <f t="shared" si="25"/>
        <v>18</v>
      </c>
      <c r="AR7" s="846">
        <v>45.0</v>
      </c>
      <c r="AS7" s="776">
        <v>40.0</v>
      </c>
      <c r="AT7" s="847">
        <f t="shared" si="26"/>
        <v>85</v>
      </c>
      <c r="AU7" s="848" t="str">
        <f t="shared" si="27"/>
        <v>9</v>
      </c>
      <c r="AV7" s="849">
        <f t="shared" si="28"/>
        <v>9</v>
      </c>
      <c r="AW7" s="852">
        <f t="shared" si="29"/>
        <v>636</v>
      </c>
      <c r="AX7" s="850">
        <f t="shared" si="30"/>
        <v>70.67</v>
      </c>
      <c r="AY7" s="573">
        <f t="shared" si="31"/>
        <v>134</v>
      </c>
      <c r="AZ7" s="850">
        <f t="shared" si="32"/>
        <v>7.052631579</v>
      </c>
      <c r="BA7" s="547" t="str">
        <f t="shared" si="1"/>
        <v>PASS</v>
      </c>
      <c r="BB7" s="573" t="str">
        <f t="shared" si="33"/>
        <v>FCD</v>
      </c>
      <c r="BC7" s="573" t="str">
        <f t="shared" si="34"/>
        <v>FCD</v>
      </c>
    </row>
    <row r="8" ht="15.75" customHeight="1">
      <c r="A8" s="763">
        <v>4.0</v>
      </c>
      <c r="B8" s="851" t="s">
        <v>149</v>
      </c>
      <c r="C8" s="800" t="s">
        <v>150</v>
      </c>
      <c r="D8" s="558">
        <v>42.0</v>
      </c>
      <c r="E8" s="558">
        <v>33.0</v>
      </c>
      <c r="F8" s="559">
        <f t="shared" si="2"/>
        <v>75</v>
      </c>
      <c r="G8" s="560" t="str">
        <f t="shared" si="3"/>
        <v>8</v>
      </c>
      <c r="H8" s="561">
        <f t="shared" si="4"/>
        <v>24</v>
      </c>
      <c r="I8" s="558">
        <v>50.0</v>
      </c>
      <c r="J8" s="558">
        <v>32.0</v>
      </c>
      <c r="K8" s="562">
        <f t="shared" si="5"/>
        <v>82</v>
      </c>
      <c r="L8" s="563" t="str">
        <f t="shared" si="6"/>
        <v>9</v>
      </c>
      <c r="M8" s="564">
        <f t="shared" si="7"/>
        <v>36</v>
      </c>
      <c r="N8" s="558">
        <v>50.0</v>
      </c>
      <c r="O8" s="558">
        <v>31.0</v>
      </c>
      <c r="P8" s="562">
        <f t="shared" si="8"/>
        <v>81</v>
      </c>
      <c r="Q8" s="560" t="str">
        <f t="shared" si="9"/>
        <v>9</v>
      </c>
      <c r="R8" s="561">
        <f t="shared" si="10"/>
        <v>36</v>
      </c>
      <c r="S8" s="558">
        <v>48.0</v>
      </c>
      <c r="T8" s="558">
        <v>46.0</v>
      </c>
      <c r="U8" s="562">
        <f t="shared" si="11"/>
        <v>94</v>
      </c>
      <c r="V8" s="560" t="str">
        <f t="shared" si="12"/>
        <v>10</v>
      </c>
      <c r="W8" s="564">
        <f t="shared" si="13"/>
        <v>10</v>
      </c>
      <c r="X8" s="558">
        <v>49.0</v>
      </c>
      <c r="Y8" s="558">
        <v>29.0</v>
      </c>
      <c r="Z8" s="562">
        <f t="shared" si="14"/>
        <v>78</v>
      </c>
      <c r="AA8" s="560" t="str">
        <f t="shared" si="15"/>
        <v>8</v>
      </c>
      <c r="AB8" s="564">
        <f t="shared" si="16"/>
        <v>16</v>
      </c>
      <c r="AC8" s="558">
        <v>45.0</v>
      </c>
      <c r="AD8" s="558">
        <v>35.0</v>
      </c>
      <c r="AE8" s="562">
        <f t="shared" si="17"/>
        <v>80</v>
      </c>
      <c r="AF8" s="335" t="str">
        <f t="shared" si="18"/>
        <v>9</v>
      </c>
      <c r="AG8" s="564">
        <f t="shared" si="19"/>
        <v>9</v>
      </c>
      <c r="AH8" s="558">
        <v>98.0</v>
      </c>
      <c r="AI8" s="558">
        <v>0.0</v>
      </c>
      <c r="AJ8" s="562">
        <f t="shared" si="20"/>
        <v>98</v>
      </c>
      <c r="AK8" s="335" t="str">
        <f t="shared" si="21"/>
        <v>10</v>
      </c>
      <c r="AL8" s="570" t="str">
        <f t="shared" si="22"/>
        <v>10</v>
      </c>
      <c r="AM8" s="558">
        <v>50.0</v>
      </c>
      <c r="AN8" s="558">
        <v>37.0</v>
      </c>
      <c r="AO8" s="562">
        <f t="shared" si="23"/>
        <v>87</v>
      </c>
      <c r="AP8" s="560" t="str">
        <f t="shared" si="24"/>
        <v>9</v>
      </c>
      <c r="AQ8" s="766">
        <f t="shared" si="25"/>
        <v>27</v>
      </c>
      <c r="AR8" s="846">
        <v>48.0</v>
      </c>
      <c r="AS8" s="776">
        <v>48.0</v>
      </c>
      <c r="AT8" s="847">
        <f t="shared" si="26"/>
        <v>96</v>
      </c>
      <c r="AU8" s="848" t="str">
        <f t="shared" si="27"/>
        <v>10</v>
      </c>
      <c r="AV8" s="849">
        <f t="shared" si="28"/>
        <v>10</v>
      </c>
      <c r="AW8" s="852">
        <f t="shared" si="29"/>
        <v>771</v>
      </c>
      <c r="AX8" s="850">
        <f t="shared" si="30"/>
        <v>85.67</v>
      </c>
      <c r="AY8" s="573">
        <f t="shared" si="31"/>
        <v>168</v>
      </c>
      <c r="AZ8" s="850">
        <f t="shared" si="32"/>
        <v>8.842105263</v>
      </c>
      <c r="BA8" s="547" t="str">
        <f t="shared" si="1"/>
        <v>PASS</v>
      </c>
      <c r="BB8" s="573" t="str">
        <f t="shared" si="33"/>
        <v>FCD</v>
      </c>
      <c r="BC8" s="573" t="str">
        <f t="shared" si="34"/>
        <v>FCD</v>
      </c>
    </row>
    <row r="9" ht="15.75" customHeight="1">
      <c r="A9" s="763">
        <v>5.0</v>
      </c>
      <c r="B9" s="851" t="s">
        <v>361</v>
      </c>
      <c r="C9" s="800" t="s">
        <v>362</v>
      </c>
      <c r="D9" s="558">
        <v>46.0</v>
      </c>
      <c r="E9" s="558">
        <v>41.0</v>
      </c>
      <c r="F9" s="559">
        <f t="shared" si="2"/>
        <v>87</v>
      </c>
      <c r="G9" s="560" t="str">
        <f t="shared" si="3"/>
        <v>9</v>
      </c>
      <c r="H9" s="561">
        <f t="shared" si="4"/>
        <v>27</v>
      </c>
      <c r="I9" s="558">
        <v>48.0</v>
      </c>
      <c r="J9" s="558">
        <v>37.0</v>
      </c>
      <c r="K9" s="562">
        <f t="shared" si="5"/>
        <v>85</v>
      </c>
      <c r="L9" s="563" t="str">
        <f t="shared" si="6"/>
        <v>9</v>
      </c>
      <c r="M9" s="564">
        <f t="shared" si="7"/>
        <v>36</v>
      </c>
      <c r="N9" s="558">
        <v>50.0</v>
      </c>
      <c r="O9" s="558">
        <v>33.0</v>
      </c>
      <c r="P9" s="562">
        <f t="shared" si="8"/>
        <v>83</v>
      </c>
      <c r="Q9" s="560" t="str">
        <f t="shared" si="9"/>
        <v>9</v>
      </c>
      <c r="R9" s="561">
        <f t="shared" si="10"/>
        <v>36</v>
      </c>
      <c r="S9" s="558">
        <v>45.0</v>
      </c>
      <c r="T9" s="558">
        <v>45.0</v>
      </c>
      <c r="U9" s="562">
        <f t="shared" si="11"/>
        <v>90</v>
      </c>
      <c r="V9" s="560" t="str">
        <f t="shared" si="12"/>
        <v>10</v>
      </c>
      <c r="W9" s="564">
        <f t="shared" si="13"/>
        <v>10</v>
      </c>
      <c r="X9" s="558">
        <v>48.0</v>
      </c>
      <c r="Y9" s="558">
        <v>31.0</v>
      </c>
      <c r="Z9" s="562">
        <f t="shared" si="14"/>
        <v>79</v>
      </c>
      <c r="AA9" s="560" t="str">
        <f t="shared" si="15"/>
        <v>8</v>
      </c>
      <c r="AB9" s="564">
        <f t="shared" si="16"/>
        <v>16</v>
      </c>
      <c r="AC9" s="558">
        <v>42.0</v>
      </c>
      <c r="AD9" s="558">
        <v>29.0</v>
      </c>
      <c r="AE9" s="562">
        <f t="shared" si="17"/>
        <v>71</v>
      </c>
      <c r="AF9" s="335" t="str">
        <f t="shared" si="18"/>
        <v>8</v>
      </c>
      <c r="AG9" s="564">
        <f t="shared" si="19"/>
        <v>8</v>
      </c>
      <c r="AH9" s="558">
        <v>96.0</v>
      </c>
      <c r="AI9" s="558">
        <v>0.0</v>
      </c>
      <c r="AJ9" s="562">
        <f t="shared" si="20"/>
        <v>96</v>
      </c>
      <c r="AK9" s="335" t="str">
        <f t="shared" si="21"/>
        <v>10</v>
      </c>
      <c r="AL9" s="570" t="str">
        <f t="shared" si="22"/>
        <v>10</v>
      </c>
      <c r="AM9" s="558">
        <v>47.0</v>
      </c>
      <c r="AN9" s="558">
        <v>35.0</v>
      </c>
      <c r="AO9" s="562">
        <f t="shared" si="23"/>
        <v>82</v>
      </c>
      <c r="AP9" s="560" t="str">
        <f t="shared" si="24"/>
        <v>9</v>
      </c>
      <c r="AQ9" s="766">
        <f t="shared" si="25"/>
        <v>27</v>
      </c>
      <c r="AR9" s="846">
        <v>48.0</v>
      </c>
      <c r="AS9" s="776">
        <v>46.0</v>
      </c>
      <c r="AT9" s="847">
        <f t="shared" si="26"/>
        <v>94</v>
      </c>
      <c r="AU9" s="848" t="str">
        <f t="shared" si="27"/>
        <v>10</v>
      </c>
      <c r="AV9" s="849">
        <f t="shared" si="28"/>
        <v>10</v>
      </c>
      <c r="AW9" s="550">
        <f t="shared" si="29"/>
        <v>767</v>
      </c>
      <c r="AX9" s="850">
        <f t="shared" si="30"/>
        <v>85.23</v>
      </c>
      <c r="AY9" s="573">
        <f t="shared" si="31"/>
        <v>170</v>
      </c>
      <c r="AZ9" s="850">
        <f t="shared" si="32"/>
        <v>8.947368421</v>
      </c>
      <c r="BA9" s="547" t="str">
        <f t="shared" si="1"/>
        <v>PASS</v>
      </c>
      <c r="BB9" s="573" t="str">
        <f t="shared" si="33"/>
        <v>FCD</v>
      </c>
      <c r="BC9" s="573" t="str">
        <f t="shared" si="34"/>
        <v>FCD</v>
      </c>
    </row>
    <row r="10" ht="15.75" customHeight="1">
      <c r="A10" s="763">
        <v>6.0</v>
      </c>
      <c r="B10" s="851" t="s">
        <v>151</v>
      </c>
      <c r="C10" s="853" t="s">
        <v>152</v>
      </c>
      <c r="D10" s="574">
        <v>40.0</v>
      </c>
      <c r="E10" s="574">
        <v>22.0</v>
      </c>
      <c r="F10" s="575">
        <f t="shared" si="2"/>
        <v>62</v>
      </c>
      <c r="G10" s="608" t="str">
        <f t="shared" si="3"/>
        <v>7</v>
      </c>
      <c r="H10" s="561">
        <f t="shared" si="4"/>
        <v>21</v>
      </c>
      <c r="I10" s="574">
        <v>45.0</v>
      </c>
      <c r="J10" s="574">
        <v>41.0</v>
      </c>
      <c r="K10" s="576">
        <f t="shared" si="5"/>
        <v>86</v>
      </c>
      <c r="L10" s="618" t="str">
        <f t="shared" si="6"/>
        <v>9</v>
      </c>
      <c r="M10" s="604">
        <f t="shared" si="7"/>
        <v>36</v>
      </c>
      <c r="N10" s="654">
        <v>41.0</v>
      </c>
      <c r="O10" s="654">
        <v>18.0</v>
      </c>
      <c r="P10" s="658">
        <f t="shared" si="8"/>
        <v>59</v>
      </c>
      <c r="Q10" s="560" t="str">
        <f t="shared" si="9"/>
        <v>6</v>
      </c>
      <c r="R10" s="657">
        <f t="shared" si="10"/>
        <v>24</v>
      </c>
      <c r="S10" s="574">
        <v>50.0</v>
      </c>
      <c r="T10" s="574">
        <v>47.0</v>
      </c>
      <c r="U10" s="576">
        <f t="shared" si="11"/>
        <v>97</v>
      </c>
      <c r="V10" s="608" t="str">
        <f t="shared" si="12"/>
        <v>10</v>
      </c>
      <c r="W10" s="564">
        <f t="shared" si="13"/>
        <v>10</v>
      </c>
      <c r="X10" s="558">
        <v>41.0</v>
      </c>
      <c r="Y10" s="558">
        <v>33.0</v>
      </c>
      <c r="Z10" s="562">
        <f t="shared" si="14"/>
        <v>74</v>
      </c>
      <c r="AA10" s="560" t="str">
        <f t="shared" si="15"/>
        <v>8</v>
      </c>
      <c r="AB10" s="564">
        <f t="shared" si="16"/>
        <v>16</v>
      </c>
      <c r="AC10" s="558">
        <v>40.0</v>
      </c>
      <c r="AD10" s="558">
        <v>35.0</v>
      </c>
      <c r="AE10" s="562">
        <f t="shared" si="17"/>
        <v>75</v>
      </c>
      <c r="AF10" s="335" t="str">
        <f t="shared" si="18"/>
        <v>8</v>
      </c>
      <c r="AG10" s="564">
        <f t="shared" si="19"/>
        <v>8</v>
      </c>
      <c r="AH10" s="558">
        <v>90.0</v>
      </c>
      <c r="AI10" s="558">
        <v>0.0</v>
      </c>
      <c r="AJ10" s="562">
        <f t="shared" si="20"/>
        <v>90</v>
      </c>
      <c r="AK10" s="335" t="str">
        <f t="shared" si="21"/>
        <v>10</v>
      </c>
      <c r="AL10" s="570" t="str">
        <f t="shared" si="22"/>
        <v>10</v>
      </c>
      <c r="AM10" s="558">
        <v>39.0</v>
      </c>
      <c r="AN10" s="558">
        <v>23.0</v>
      </c>
      <c r="AO10" s="562">
        <f t="shared" si="23"/>
        <v>62</v>
      </c>
      <c r="AP10" s="560" t="str">
        <f t="shared" si="24"/>
        <v>7</v>
      </c>
      <c r="AQ10" s="766">
        <f t="shared" si="25"/>
        <v>21</v>
      </c>
      <c r="AR10" s="846">
        <v>50.0</v>
      </c>
      <c r="AS10" s="776">
        <v>47.0</v>
      </c>
      <c r="AT10" s="847">
        <f t="shared" si="26"/>
        <v>97</v>
      </c>
      <c r="AU10" s="848" t="str">
        <f t="shared" si="27"/>
        <v>10</v>
      </c>
      <c r="AV10" s="849">
        <f t="shared" si="28"/>
        <v>10</v>
      </c>
      <c r="AW10" s="550">
        <f t="shared" si="29"/>
        <v>702</v>
      </c>
      <c r="AX10" s="850">
        <f t="shared" si="30"/>
        <v>78</v>
      </c>
      <c r="AY10" s="573">
        <f t="shared" si="31"/>
        <v>146</v>
      </c>
      <c r="AZ10" s="850">
        <f t="shared" si="32"/>
        <v>7.684210526</v>
      </c>
      <c r="BA10" s="547" t="str">
        <f t="shared" si="1"/>
        <v>PASS</v>
      </c>
      <c r="BB10" s="573" t="str">
        <f t="shared" si="33"/>
        <v>FCD</v>
      </c>
      <c r="BC10" s="547" t="str">
        <f t="shared" si="34"/>
        <v>FCD</v>
      </c>
    </row>
    <row r="11" ht="15.75" customHeight="1">
      <c r="A11" s="763">
        <v>7.0</v>
      </c>
      <c r="B11" s="851" t="s">
        <v>153</v>
      </c>
      <c r="C11" s="853" t="s">
        <v>154</v>
      </c>
      <c r="D11" s="574">
        <v>26.0</v>
      </c>
      <c r="E11" s="574">
        <v>18.0</v>
      </c>
      <c r="F11" s="575">
        <f t="shared" si="2"/>
        <v>44</v>
      </c>
      <c r="G11" s="608" t="str">
        <f t="shared" si="3"/>
        <v>4</v>
      </c>
      <c r="H11" s="561">
        <f t="shared" si="4"/>
        <v>12</v>
      </c>
      <c r="I11" s="574">
        <v>32.0</v>
      </c>
      <c r="J11" s="574">
        <v>22.0</v>
      </c>
      <c r="K11" s="576">
        <f t="shared" si="5"/>
        <v>54</v>
      </c>
      <c r="L11" s="618" t="str">
        <f t="shared" si="6"/>
        <v>6</v>
      </c>
      <c r="M11" s="604">
        <f t="shared" si="7"/>
        <v>24</v>
      </c>
      <c r="N11" s="574">
        <v>28.0</v>
      </c>
      <c r="O11" s="574">
        <v>18.0</v>
      </c>
      <c r="P11" s="576">
        <f t="shared" si="8"/>
        <v>46</v>
      </c>
      <c r="Q11" s="560" t="str">
        <f t="shared" si="9"/>
        <v>6</v>
      </c>
      <c r="R11" s="609">
        <f t="shared" si="10"/>
        <v>24</v>
      </c>
      <c r="S11" s="574">
        <v>40.0</v>
      </c>
      <c r="T11" s="574">
        <v>35.0</v>
      </c>
      <c r="U11" s="576">
        <f t="shared" si="11"/>
        <v>75</v>
      </c>
      <c r="V11" s="608" t="str">
        <f t="shared" si="12"/>
        <v>8</v>
      </c>
      <c r="W11" s="564">
        <f t="shared" si="13"/>
        <v>8</v>
      </c>
      <c r="X11" s="558">
        <v>35.0</v>
      </c>
      <c r="Y11" s="558">
        <v>18.0</v>
      </c>
      <c r="Z11" s="562">
        <f t="shared" si="14"/>
        <v>53</v>
      </c>
      <c r="AA11" s="560" t="str">
        <f t="shared" si="15"/>
        <v>6</v>
      </c>
      <c r="AB11" s="564">
        <f t="shared" si="16"/>
        <v>12</v>
      </c>
      <c r="AC11" s="574">
        <v>35.0</v>
      </c>
      <c r="AD11" s="574">
        <v>30.0</v>
      </c>
      <c r="AE11" s="576">
        <f t="shared" si="17"/>
        <v>65</v>
      </c>
      <c r="AF11" s="335" t="str">
        <f t="shared" si="18"/>
        <v>7</v>
      </c>
      <c r="AG11" s="604">
        <f t="shared" si="19"/>
        <v>7</v>
      </c>
      <c r="AH11" s="558">
        <v>88.0</v>
      </c>
      <c r="AI11" s="558">
        <v>0.0</v>
      </c>
      <c r="AJ11" s="562">
        <f t="shared" si="20"/>
        <v>88</v>
      </c>
      <c r="AK11" s="335" t="str">
        <f t="shared" si="21"/>
        <v>9</v>
      </c>
      <c r="AL11" s="570" t="str">
        <f t="shared" si="22"/>
        <v>9</v>
      </c>
      <c r="AM11" s="558">
        <v>32.0</v>
      </c>
      <c r="AN11" s="558">
        <v>20.0</v>
      </c>
      <c r="AO11" s="562">
        <f t="shared" si="23"/>
        <v>52</v>
      </c>
      <c r="AP11" s="560" t="str">
        <f t="shared" si="24"/>
        <v>6</v>
      </c>
      <c r="AQ11" s="766">
        <f t="shared" si="25"/>
        <v>18</v>
      </c>
      <c r="AR11" s="854">
        <v>25.0</v>
      </c>
      <c r="AS11" s="797">
        <v>18.0</v>
      </c>
      <c r="AT11" s="855">
        <f t="shared" si="26"/>
        <v>43</v>
      </c>
      <c r="AU11" s="856" t="str">
        <f t="shared" si="27"/>
        <v>4</v>
      </c>
      <c r="AV11" s="857">
        <f t="shared" si="28"/>
        <v>4</v>
      </c>
      <c r="AW11" s="852">
        <f t="shared" si="29"/>
        <v>520</v>
      </c>
      <c r="AX11" s="850">
        <f t="shared" si="30"/>
        <v>57.78</v>
      </c>
      <c r="AY11" s="573">
        <f t="shared" si="31"/>
        <v>109</v>
      </c>
      <c r="AZ11" s="850">
        <f t="shared" si="32"/>
        <v>5.736842105</v>
      </c>
      <c r="BA11" s="547" t="str">
        <f t="shared" si="1"/>
        <v>PASS</v>
      </c>
      <c r="BB11" s="573" t="str">
        <f t="shared" si="33"/>
        <v>SC</v>
      </c>
      <c r="BC11" s="547" t="str">
        <f t="shared" si="34"/>
        <v>SC</v>
      </c>
    </row>
    <row r="12" ht="15.75" customHeight="1">
      <c r="A12" s="763">
        <v>8.0</v>
      </c>
      <c r="B12" s="851" t="s">
        <v>363</v>
      </c>
      <c r="C12" s="800" t="s">
        <v>364</v>
      </c>
      <c r="D12" s="558">
        <v>38.0</v>
      </c>
      <c r="E12" s="558">
        <v>27.0</v>
      </c>
      <c r="F12" s="559">
        <f t="shared" si="2"/>
        <v>65</v>
      </c>
      <c r="G12" s="560" t="str">
        <f t="shared" si="3"/>
        <v>7</v>
      </c>
      <c r="H12" s="561">
        <f t="shared" si="4"/>
        <v>21</v>
      </c>
      <c r="I12" s="858">
        <v>48.0</v>
      </c>
      <c r="J12" s="858">
        <v>15.0</v>
      </c>
      <c r="K12" s="859">
        <f t="shared" si="5"/>
        <v>63</v>
      </c>
      <c r="L12" s="860">
        <v>0.0</v>
      </c>
      <c r="M12" s="861">
        <f t="shared" si="7"/>
        <v>0</v>
      </c>
      <c r="N12" s="558">
        <v>42.0</v>
      </c>
      <c r="O12" s="558">
        <v>19.0</v>
      </c>
      <c r="P12" s="562">
        <f t="shared" si="8"/>
        <v>61</v>
      </c>
      <c r="Q12" s="560" t="str">
        <f t="shared" si="9"/>
        <v>7</v>
      </c>
      <c r="R12" s="561">
        <f t="shared" si="10"/>
        <v>28</v>
      </c>
      <c r="S12" s="558">
        <v>49.0</v>
      </c>
      <c r="T12" s="558">
        <v>33.0</v>
      </c>
      <c r="U12" s="562">
        <f t="shared" si="11"/>
        <v>82</v>
      </c>
      <c r="V12" s="560" t="str">
        <f t="shared" si="12"/>
        <v>9</v>
      </c>
      <c r="W12" s="564">
        <f t="shared" si="13"/>
        <v>9</v>
      </c>
      <c r="X12" s="558">
        <v>43.0</v>
      </c>
      <c r="Y12" s="558">
        <v>30.0</v>
      </c>
      <c r="Z12" s="562">
        <f t="shared" si="14"/>
        <v>73</v>
      </c>
      <c r="AA12" s="560" t="str">
        <f t="shared" si="15"/>
        <v>8</v>
      </c>
      <c r="AB12" s="564">
        <f t="shared" si="16"/>
        <v>16</v>
      </c>
      <c r="AC12" s="558">
        <v>42.0</v>
      </c>
      <c r="AD12" s="558">
        <v>34.0</v>
      </c>
      <c r="AE12" s="562">
        <f t="shared" si="17"/>
        <v>76</v>
      </c>
      <c r="AF12" s="335" t="str">
        <f t="shared" si="18"/>
        <v>8</v>
      </c>
      <c r="AG12" s="564">
        <f t="shared" si="19"/>
        <v>8</v>
      </c>
      <c r="AH12" s="558">
        <v>96.0</v>
      </c>
      <c r="AI12" s="558">
        <v>0.0</v>
      </c>
      <c r="AJ12" s="562">
        <f t="shared" si="20"/>
        <v>96</v>
      </c>
      <c r="AK12" s="335" t="str">
        <f t="shared" si="21"/>
        <v>10</v>
      </c>
      <c r="AL12" s="570" t="str">
        <f t="shared" si="22"/>
        <v>10</v>
      </c>
      <c r="AM12" s="558">
        <v>36.0</v>
      </c>
      <c r="AN12" s="558">
        <v>28.0</v>
      </c>
      <c r="AO12" s="562">
        <f t="shared" si="23"/>
        <v>64</v>
      </c>
      <c r="AP12" s="560" t="str">
        <f t="shared" si="24"/>
        <v>7</v>
      </c>
      <c r="AQ12" s="766">
        <f t="shared" si="25"/>
        <v>21</v>
      </c>
      <c r="AR12" s="862">
        <v>44.0</v>
      </c>
      <c r="AS12" s="804">
        <v>12.0</v>
      </c>
      <c r="AT12" s="863">
        <f t="shared" si="26"/>
        <v>56</v>
      </c>
      <c r="AU12" s="864">
        <v>0.0</v>
      </c>
      <c r="AV12" s="865">
        <f t="shared" si="28"/>
        <v>0</v>
      </c>
      <c r="AW12" s="590">
        <f t="shared" si="29"/>
        <v>636</v>
      </c>
      <c r="AX12" s="592">
        <f t="shared" si="30"/>
        <v>70.67</v>
      </c>
      <c r="AY12" s="573">
        <f t="shared" si="31"/>
        <v>103</v>
      </c>
      <c r="AZ12" s="592">
        <f t="shared" si="32"/>
        <v>5.421052632</v>
      </c>
      <c r="BA12" s="547" t="str">
        <f t="shared" si="1"/>
        <v>FAIL</v>
      </c>
      <c r="BB12" s="573" t="str">
        <f t="shared" si="33"/>
        <v>FCD</v>
      </c>
      <c r="BC12" s="593" t="str">
        <f t="shared" si="34"/>
        <v>FAIL</v>
      </c>
    </row>
    <row r="13" ht="15.75" customHeight="1">
      <c r="A13" s="763">
        <v>9.0</v>
      </c>
      <c r="B13" s="851" t="s">
        <v>155</v>
      </c>
      <c r="C13" s="800" t="s">
        <v>156</v>
      </c>
      <c r="D13" s="558">
        <v>36.0</v>
      </c>
      <c r="E13" s="558">
        <v>31.0</v>
      </c>
      <c r="F13" s="559">
        <f t="shared" si="2"/>
        <v>67</v>
      </c>
      <c r="G13" s="560" t="str">
        <f t="shared" si="3"/>
        <v>7</v>
      </c>
      <c r="H13" s="561">
        <f t="shared" si="4"/>
        <v>21</v>
      </c>
      <c r="I13" s="558">
        <v>47.0</v>
      </c>
      <c r="J13" s="558">
        <v>27.0</v>
      </c>
      <c r="K13" s="562">
        <f t="shared" si="5"/>
        <v>74</v>
      </c>
      <c r="L13" s="563" t="str">
        <f t="shared" ref="L13:L71" si="35">if(K13&gt;=90,"10",if(K13&gt;=80,"9",if(K13&gt;=70,"8",if(K13&gt;=60,"7",if(K13&gt;=45,"6",if(K13&gt;=40,"4",if(K13&lt;40,"0")))))))</f>
        <v>8</v>
      </c>
      <c r="M13" s="564">
        <f t="shared" si="7"/>
        <v>32</v>
      </c>
      <c r="N13" s="558">
        <v>38.0</v>
      </c>
      <c r="O13" s="558">
        <v>24.0</v>
      </c>
      <c r="P13" s="562">
        <f t="shared" si="8"/>
        <v>62</v>
      </c>
      <c r="Q13" s="560" t="str">
        <f t="shared" si="9"/>
        <v>7</v>
      </c>
      <c r="R13" s="561">
        <f t="shared" si="10"/>
        <v>28</v>
      </c>
      <c r="S13" s="558">
        <v>46.0</v>
      </c>
      <c r="T13" s="558">
        <v>32.0</v>
      </c>
      <c r="U13" s="562">
        <f t="shared" si="11"/>
        <v>78</v>
      </c>
      <c r="V13" s="560" t="str">
        <f t="shared" si="12"/>
        <v>8</v>
      </c>
      <c r="W13" s="564">
        <f t="shared" si="13"/>
        <v>8</v>
      </c>
      <c r="X13" s="558">
        <v>39.0</v>
      </c>
      <c r="Y13" s="558">
        <v>32.0</v>
      </c>
      <c r="Z13" s="562">
        <f t="shared" si="14"/>
        <v>71</v>
      </c>
      <c r="AA13" s="560" t="str">
        <f t="shared" si="15"/>
        <v>8</v>
      </c>
      <c r="AB13" s="564">
        <f t="shared" si="16"/>
        <v>16</v>
      </c>
      <c r="AC13" s="558">
        <v>41.0</v>
      </c>
      <c r="AD13" s="558">
        <v>22.0</v>
      </c>
      <c r="AE13" s="562">
        <f t="shared" si="17"/>
        <v>63</v>
      </c>
      <c r="AF13" s="335" t="str">
        <f t="shared" si="18"/>
        <v>7</v>
      </c>
      <c r="AG13" s="564">
        <f t="shared" si="19"/>
        <v>7</v>
      </c>
      <c r="AH13" s="558">
        <v>88.0</v>
      </c>
      <c r="AI13" s="558">
        <v>0.0</v>
      </c>
      <c r="AJ13" s="562">
        <f t="shared" si="20"/>
        <v>88</v>
      </c>
      <c r="AK13" s="335" t="str">
        <f t="shared" si="21"/>
        <v>9</v>
      </c>
      <c r="AL13" s="570" t="str">
        <f t="shared" si="22"/>
        <v>9</v>
      </c>
      <c r="AM13" s="558">
        <v>30.0</v>
      </c>
      <c r="AN13" s="558">
        <v>22.0</v>
      </c>
      <c r="AO13" s="562">
        <f t="shared" si="23"/>
        <v>52</v>
      </c>
      <c r="AP13" s="560" t="str">
        <f t="shared" si="24"/>
        <v>6</v>
      </c>
      <c r="AQ13" s="766">
        <f t="shared" si="25"/>
        <v>18</v>
      </c>
      <c r="AR13" s="846">
        <v>45.0</v>
      </c>
      <c r="AS13" s="776">
        <v>46.0</v>
      </c>
      <c r="AT13" s="847">
        <f t="shared" si="26"/>
        <v>91</v>
      </c>
      <c r="AU13" s="848" t="str">
        <f t="shared" ref="AU13:AU71" si="36">if(AT13&gt;=90,"10",if(AT13&gt;=80,"9",if(AT13&gt;=70,"8",if(AT13&gt;=60,"7",if(AT13&gt;=45,"6",if(AT13&gt;=40,"4",if(AT13&lt;40,"0")))))))</f>
        <v>10</v>
      </c>
      <c r="AV13" s="849">
        <f t="shared" si="28"/>
        <v>10</v>
      </c>
      <c r="AW13" s="550">
        <f t="shared" si="29"/>
        <v>646</v>
      </c>
      <c r="AX13" s="850">
        <f t="shared" si="30"/>
        <v>71.78</v>
      </c>
      <c r="AY13" s="573">
        <f t="shared" si="31"/>
        <v>140</v>
      </c>
      <c r="AZ13" s="850">
        <f t="shared" si="32"/>
        <v>7.368421053</v>
      </c>
      <c r="BA13" s="547" t="str">
        <f t="shared" si="1"/>
        <v>PASS</v>
      </c>
      <c r="BB13" s="573" t="str">
        <f t="shared" si="33"/>
        <v>FCD</v>
      </c>
      <c r="BC13" s="573" t="str">
        <f t="shared" si="34"/>
        <v>FCD</v>
      </c>
    </row>
    <row r="14" ht="15.75" customHeight="1">
      <c r="A14" s="763">
        <v>10.0</v>
      </c>
      <c r="B14" s="851" t="s">
        <v>157</v>
      </c>
      <c r="C14" s="800" t="s">
        <v>158</v>
      </c>
      <c r="D14" s="558">
        <v>44.0</v>
      </c>
      <c r="E14" s="558">
        <v>27.0</v>
      </c>
      <c r="F14" s="559">
        <f t="shared" si="2"/>
        <v>71</v>
      </c>
      <c r="G14" s="560" t="str">
        <f t="shared" si="3"/>
        <v>8</v>
      </c>
      <c r="H14" s="561">
        <f t="shared" si="4"/>
        <v>24</v>
      </c>
      <c r="I14" s="558">
        <v>47.0</v>
      </c>
      <c r="J14" s="558">
        <v>28.0</v>
      </c>
      <c r="K14" s="562">
        <f t="shared" si="5"/>
        <v>75</v>
      </c>
      <c r="L14" s="563" t="str">
        <f t="shared" si="35"/>
        <v>8</v>
      </c>
      <c r="M14" s="564">
        <f t="shared" si="7"/>
        <v>32</v>
      </c>
      <c r="N14" s="558">
        <v>43.0</v>
      </c>
      <c r="O14" s="558">
        <v>27.0</v>
      </c>
      <c r="P14" s="562">
        <f t="shared" si="8"/>
        <v>70</v>
      </c>
      <c r="Q14" s="560" t="str">
        <f t="shared" si="9"/>
        <v>8</v>
      </c>
      <c r="R14" s="561">
        <f t="shared" si="10"/>
        <v>32</v>
      </c>
      <c r="S14" s="558">
        <v>46.0</v>
      </c>
      <c r="T14" s="558">
        <v>47.0</v>
      </c>
      <c r="U14" s="562">
        <f t="shared" si="11"/>
        <v>93</v>
      </c>
      <c r="V14" s="560" t="str">
        <f t="shared" si="12"/>
        <v>10</v>
      </c>
      <c r="W14" s="564">
        <f t="shared" si="13"/>
        <v>10</v>
      </c>
      <c r="X14" s="558">
        <v>47.0</v>
      </c>
      <c r="Y14" s="558">
        <v>30.0</v>
      </c>
      <c r="Z14" s="562">
        <f t="shared" si="14"/>
        <v>77</v>
      </c>
      <c r="AA14" s="560" t="str">
        <f t="shared" si="15"/>
        <v>8</v>
      </c>
      <c r="AB14" s="564">
        <f t="shared" si="16"/>
        <v>16</v>
      </c>
      <c r="AC14" s="558">
        <v>45.0</v>
      </c>
      <c r="AD14" s="558">
        <v>30.0</v>
      </c>
      <c r="AE14" s="562">
        <f t="shared" si="17"/>
        <v>75</v>
      </c>
      <c r="AF14" s="335" t="str">
        <f t="shared" si="18"/>
        <v>8</v>
      </c>
      <c r="AG14" s="564">
        <f t="shared" si="19"/>
        <v>8</v>
      </c>
      <c r="AH14" s="558">
        <v>92.0</v>
      </c>
      <c r="AI14" s="558">
        <v>0.0</v>
      </c>
      <c r="AJ14" s="562">
        <f t="shared" si="20"/>
        <v>92</v>
      </c>
      <c r="AK14" s="569" t="str">
        <f t="shared" si="21"/>
        <v>10</v>
      </c>
      <c r="AL14" s="570" t="str">
        <f t="shared" si="22"/>
        <v>10</v>
      </c>
      <c r="AM14" s="558">
        <v>43.0</v>
      </c>
      <c r="AN14" s="558">
        <v>37.0</v>
      </c>
      <c r="AO14" s="562">
        <f t="shared" si="23"/>
        <v>80</v>
      </c>
      <c r="AP14" s="560" t="str">
        <f t="shared" si="24"/>
        <v>9</v>
      </c>
      <c r="AQ14" s="766">
        <f t="shared" si="25"/>
        <v>27</v>
      </c>
      <c r="AR14" s="846">
        <v>48.0</v>
      </c>
      <c r="AS14" s="776">
        <v>45.0</v>
      </c>
      <c r="AT14" s="847">
        <f t="shared" si="26"/>
        <v>93</v>
      </c>
      <c r="AU14" s="848" t="str">
        <f t="shared" si="36"/>
        <v>10</v>
      </c>
      <c r="AV14" s="849">
        <f t="shared" si="28"/>
        <v>10</v>
      </c>
      <c r="AW14" s="550">
        <f t="shared" si="29"/>
        <v>726</v>
      </c>
      <c r="AX14" s="850">
        <f t="shared" si="30"/>
        <v>80.67</v>
      </c>
      <c r="AY14" s="573">
        <f t="shared" si="31"/>
        <v>159</v>
      </c>
      <c r="AZ14" s="850">
        <f t="shared" si="32"/>
        <v>8.368421053</v>
      </c>
      <c r="BA14" s="547" t="str">
        <f t="shared" si="1"/>
        <v>PASS</v>
      </c>
      <c r="BB14" s="573" t="str">
        <f t="shared" si="33"/>
        <v>FCD</v>
      </c>
      <c r="BC14" s="573" t="str">
        <f t="shared" si="34"/>
        <v>FCD</v>
      </c>
    </row>
    <row r="15" ht="15.75" customHeight="1">
      <c r="A15" s="763">
        <v>11.0</v>
      </c>
      <c r="B15" s="851" t="s">
        <v>365</v>
      </c>
      <c r="C15" s="800" t="s">
        <v>366</v>
      </c>
      <c r="D15" s="558">
        <v>34.0</v>
      </c>
      <c r="E15" s="558">
        <v>20.0</v>
      </c>
      <c r="F15" s="559">
        <f t="shared" si="2"/>
        <v>54</v>
      </c>
      <c r="G15" s="560" t="str">
        <f t="shared" si="3"/>
        <v>6</v>
      </c>
      <c r="H15" s="561">
        <f t="shared" si="4"/>
        <v>18</v>
      </c>
      <c r="I15" s="558">
        <v>37.0</v>
      </c>
      <c r="J15" s="558">
        <v>18.0</v>
      </c>
      <c r="K15" s="562">
        <f t="shared" si="5"/>
        <v>55</v>
      </c>
      <c r="L15" s="563" t="str">
        <f t="shared" si="35"/>
        <v>6</v>
      </c>
      <c r="M15" s="564">
        <f t="shared" si="7"/>
        <v>24</v>
      </c>
      <c r="N15" s="558">
        <v>33.0</v>
      </c>
      <c r="O15" s="558">
        <v>18.0</v>
      </c>
      <c r="P15" s="562">
        <f t="shared" si="8"/>
        <v>51</v>
      </c>
      <c r="Q15" s="560" t="str">
        <f t="shared" si="9"/>
        <v>6</v>
      </c>
      <c r="R15" s="561">
        <f t="shared" si="10"/>
        <v>24</v>
      </c>
      <c r="S15" s="558">
        <v>46.0</v>
      </c>
      <c r="T15" s="558">
        <v>26.0</v>
      </c>
      <c r="U15" s="562">
        <f t="shared" si="11"/>
        <v>72</v>
      </c>
      <c r="V15" s="560" t="str">
        <f t="shared" si="12"/>
        <v>8</v>
      </c>
      <c r="W15" s="564">
        <f t="shared" si="13"/>
        <v>8</v>
      </c>
      <c r="X15" s="558">
        <v>39.0</v>
      </c>
      <c r="Y15" s="558">
        <v>34.0</v>
      </c>
      <c r="Z15" s="562">
        <f t="shared" si="14"/>
        <v>73</v>
      </c>
      <c r="AA15" s="560" t="str">
        <f t="shared" si="15"/>
        <v>8</v>
      </c>
      <c r="AB15" s="564">
        <f t="shared" si="16"/>
        <v>16</v>
      </c>
      <c r="AC15" s="558">
        <v>37.0</v>
      </c>
      <c r="AD15" s="558">
        <v>28.0</v>
      </c>
      <c r="AE15" s="562">
        <f t="shared" si="17"/>
        <v>65</v>
      </c>
      <c r="AF15" s="335" t="str">
        <f t="shared" si="18"/>
        <v>7</v>
      </c>
      <c r="AG15" s="564">
        <f t="shared" si="19"/>
        <v>7</v>
      </c>
      <c r="AH15" s="558">
        <v>88.0</v>
      </c>
      <c r="AI15" s="558">
        <v>0.0</v>
      </c>
      <c r="AJ15" s="562">
        <f t="shared" si="20"/>
        <v>88</v>
      </c>
      <c r="AK15" s="569" t="str">
        <f t="shared" si="21"/>
        <v>9</v>
      </c>
      <c r="AL15" s="570" t="str">
        <f t="shared" si="22"/>
        <v>9</v>
      </c>
      <c r="AM15" s="558">
        <v>33.0</v>
      </c>
      <c r="AN15" s="558">
        <v>27.0</v>
      </c>
      <c r="AO15" s="562">
        <f t="shared" si="23"/>
        <v>60</v>
      </c>
      <c r="AP15" s="560" t="str">
        <f t="shared" si="24"/>
        <v>7</v>
      </c>
      <c r="AQ15" s="766">
        <f t="shared" si="25"/>
        <v>21</v>
      </c>
      <c r="AR15" s="846">
        <v>45.0</v>
      </c>
      <c r="AS15" s="776">
        <v>48.0</v>
      </c>
      <c r="AT15" s="847">
        <f t="shared" si="26"/>
        <v>93</v>
      </c>
      <c r="AU15" s="848" t="str">
        <f t="shared" si="36"/>
        <v>10</v>
      </c>
      <c r="AV15" s="849">
        <f t="shared" si="28"/>
        <v>10</v>
      </c>
      <c r="AW15" s="852">
        <f t="shared" si="29"/>
        <v>611</v>
      </c>
      <c r="AX15" s="850">
        <f t="shared" si="30"/>
        <v>67.89</v>
      </c>
      <c r="AY15" s="573">
        <f t="shared" si="31"/>
        <v>128</v>
      </c>
      <c r="AZ15" s="850">
        <f t="shared" si="32"/>
        <v>6.736842105</v>
      </c>
      <c r="BA15" s="547" t="str">
        <f t="shared" si="1"/>
        <v>PASS</v>
      </c>
      <c r="BB15" s="573" t="str">
        <f t="shared" si="33"/>
        <v>FC</v>
      </c>
      <c r="BC15" s="573" t="str">
        <f t="shared" si="34"/>
        <v>FC</v>
      </c>
    </row>
    <row r="16" ht="15.75" customHeight="1">
      <c r="A16" s="763">
        <v>12.0</v>
      </c>
      <c r="B16" s="851" t="s">
        <v>367</v>
      </c>
      <c r="C16" s="800" t="s">
        <v>368</v>
      </c>
      <c r="D16" s="558">
        <v>37.0</v>
      </c>
      <c r="E16" s="558">
        <v>26.0</v>
      </c>
      <c r="F16" s="559">
        <f t="shared" si="2"/>
        <v>63</v>
      </c>
      <c r="G16" s="560" t="str">
        <f t="shared" si="3"/>
        <v>7</v>
      </c>
      <c r="H16" s="561">
        <f t="shared" si="4"/>
        <v>21</v>
      </c>
      <c r="I16" s="558">
        <v>50.0</v>
      </c>
      <c r="J16" s="558">
        <v>28.0</v>
      </c>
      <c r="K16" s="562">
        <f t="shared" si="5"/>
        <v>78</v>
      </c>
      <c r="L16" s="563" t="str">
        <f t="shared" si="35"/>
        <v>8</v>
      </c>
      <c r="M16" s="564">
        <f t="shared" si="7"/>
        <v>32</v>
      </c>
      <c r="N16" s="558">
        <v>40.0</v>
      </c>
      <c r="O16" s="558">
        <v>19.0</v>
      </c>
      <c r="P16" s="562">
        <f t="shared" si="8"/>
        <v>59</v>
      </c>
      <c r="Q16" s="560" t="str">
        <f t="shared" si="9"/>
        <v>6</v>
      </c>
      <c r="R16" s="561">
        <f t="shared" si="10"/>
        <v>24</v>
      </c>
      <c r="S16" s="558">
        <v>46.0</v>
      </c>
      <c r="T16" s="558">
        <v>36.0</v>
      </c>
      <c r="U16" s="562">
        <f t="shared" si="11"/>
        <v>82</v>
      </c>
      <c r="V16" s="560" t="str">
        <f t="shared" si="12"/>
        <v>9</v>
      </c>
      <c r="W16" s="564">
        <f t="shared" si="13"/>
        <v>9</v>
      </c>
      <c r="X16" s="558">
        <v>43.0</v>
      </c>
      <c r="Y16" s="558">
        <v>31.0</v>
      </c>
      <c r="Z16" s="562">
        <f t="shared" si="14"/>
        <v>74</v>
      </c>
      <c r="AA16" s="560" t="str">
        <f t="shared" si="15"/>
        <v>8</v>
      </c>
      <c r="AB16" s="564">
        <f t="shared" si="16"/>
        <v>16</v>
      </c>
      <c r="AC16" s="558">
        <v>42.0</v>
      </c>
      <c r="AD16" s="558">
        <v>37.0</v>
      </c>
      <c r="AE16" s="562">
        <f t="shared" si="17"/>
        <v>79</v>
      </c>
      <c r="AF16" s="335" t="str">
        <f t="shared" si="18"/>
        <v>8</v>
      </c>
      <c r="AG16" s="564">
        <f t="shared" si="19"/>
        <v>8</v>
      </c>
      <c r="AH16" s="558">
        <v>90.0</v>
      </c>
      <c r="AI16" s="558">
        <v>0.0</v>
      </c>
      <c r="AJ16" s="562">
        <f t="shared" si="20"/>
        <v>90</v>
      </c>
      <c r="AK16" s="569" t="str">
        <f t="shared" si="21"/>
        <v>10</v>
      </c>
      <c r="AL16" s="570" t="str">
        <f t="shared" si="22"/>
        <v>10</v>
      </c>
      <c r="AM16" s="558">
        <v>41.0</v>
      </c>
      <c r="AN16" s="558">
        <v>30.0</v>
      </c>
      <c r="AO16" s="562">
        <f t="shared" si="23"/>
        <v>71</v>
      </c>
      <c r="AP16" s="560" t="str">
        <f t="shared" si="24"/>
        <v>8</v>
      </c>
      <c r="AQ16" s="766">
        <f t="shared" si="25"/>
        <v>24</v>
      </c>
      <c r="AR16" s="846">
        <v>45.0</v>
      </c>
      <c r="AS16" s="776">
        <v>43.0</v>
      </c>
      <c r="AT16" s="847">
        <f t="shared" si="26"/>
        <v>88</v>
      </c>
      <c r="AU16" s="848" t="str">
        <f t="shared" si="36"/>
        <v>9</v>
      </c>
      <c r="AV16" s="849">
        <f t="shared" si="28"/>
        <v>9</v>
      </c>
      <c r="AW16" s="852">
        <f t="shared" si="29"/>
        <v>684</v>
      </c>
      <c r="AX16" s="850">
        <f t="shared" si="30"/>
        <v>76</v>
      </c>
      <c r="AY16" s="573">
        <f t="shared" si="31"/>
        <v>143</v>
      </c>
      <c r="AZ16" s="850">
        <f t="shared" si="32"/>
        <v>7.526315789</v>
      </c>
      <c r="BA16" s="547" t="str">
        <f t="shared" si="1"/>
        <v>PASS</v>
      </c>
      <c r="BB16" s="573" t="str">
        <f t="shared" si="33"/>
        <v>FCD</v>
      </c>
      <c r="BC16" s="573" t="str">
        <f t="shared" si="34"/>
        <v>FCD</v>
      </c>
    </row>
    <row r="17" ht="15.75" customHeight="1">
      <c r="A17" s="763">
        <v>13.0</v>
      </c>
      <c r="B17" s="851" t="s">
        <v>159</v>
      </c>
      <c r="C17" s="800" t="s">
        <v>160</v>
      </c>
      <c r="D17" s="558">
        <v>48.0</v>
      </c>
      <c r="E17" s="558">
        <v>35.0</v>
      </c>
      <c r="F17" s="559">
        <f t="shared" si="2"/>
        <v>83</v>
      </c>
      <c r="G17" s="560" t="str">
        <f t="shared" si="3"/>
        <v>9</v>
      </c>
      <c r="H17" s="561">
        <f t="shared" si="4"/>
        <v>27</v>
      </c>
      <c r="I17" s="558">
        <v>50.0</v>
      </c>
      <c r="J17" s="558">
        <v>30.0</v>
      </c>
      <c r="K17" s="562">
        <f t="shared" si="5"/>
        <v>80</v>
      </c>
      <c r="L17" s="563" t="str">
        <f t="shared" si="35"/>
        <v>9</v>
      </c>
      <c r="M17" s="564">
        <f t="shared" si="7"/>
        <v>36</v>
      </c>
      <c r="N17" s="558">
        <v>50.0</v>
      </c>
      <c r="O17" s="558">
        <v>28.0</v>
      </c>
      <c r="P17" s="562">
        <f t="shared" si="8"/>
        <v>78</v>
      </c>
      <c r="Q17" s="560" t="str">
        <f t="shared" si="9"/>
        <v>8</v>
      </c>
      <c r="R17" s="561">
        <f t="shared" si="10"/>
        <v>32</v>
      </c>
      <c r="S17" s="558">
        <v>50.0</v>
      </c>
      <c r="T17" s="558">
        <v>50.0</v>
      </c>
      <c r="U17" s="562">
        <f t="shared" si="11"/>
        <v>100</v>
      </c>
      <c r="V17" s="560" t="str">
        <f t="shared" si="12"/>
        <v>10</v>
      </c>
      <c r="W17" s="564">
        <f t="shared" si="13"/>
        <v>10</v>
      </c>
      <c r="X17" s="558">
        <v>49.0</v>
      </c>
      <c r="Y17" s="558">
        <v>37.0</v>
      </c>
      <c r="Z17" s="562">
        <f t="shared" si="14"/>
        <v>86</v>
      </c>
      <c r="AA17" s="560" t="str">
        <f t="shared" si="15"/>
        <v>9</v>
      </c>
      <c r="AB17" s="564">
        <f t="shared" si="16"/>
        <v>18</v>
      </c>
      <c r="AC17" s="558">
        <v>45.0</v>
      </c>
      <c r="AD17" s="558">
        <v>37.0</v>
      </c>
      <c r="AE17" s="562">
        <f t="shared" si="17"/>
        <v>82</v>
      </c>
      <c r="AF17" s="335" t="str">
        <f t="shared" si="18"/>
        <v>9</v>
      </c>
      <c r="AG17" s="564">
        <f t="shared" si="19"/>
        <v>9</v>
      </c>
      <c r="AH17" s="558">
        <v>92.0</v>
      </c>
      <c r="AI17" s="558">
        <v>0.0</v>
      </c>
      <c r="AJ17" s="562">
        <f t="shared" si="20"/>
        <v>92</v>
      </c>
      <c r="AK17" s="569" t="str">
        <f t="shared" si="21"/>
        <v>10</v>
      </c>
      <c r="AL17" s="570" t="str">
        <f t="shared" si="22"/>
        <v>10</v>
      </c>
      <c r="AM17" s="558">
        <v>50.0</v>
      </c>
      <c r="AN17" s="558">
        <v>40.0</v>
      </c>
      <c r="AO17" s="562">
        <f t="shared" si="23"/>
        <v>90</v>
      </c>
      <c r="AP17" s="560" t="str">
        <f t="shared" si="24"/>
        <v>10</v>
      </c>
      <c r="AQ17" s="766">
        <f t="shared" si="25"/>
        <v>30</v>
      </c>
      <c r="AR17" s="846">
        <v>50.0</v>
      </c>
      <c r="AS17" s="776">
        <v>46.0</v>
      </c>
      <c r="AT17" s="847">
        <f t="shared" si="26"/>
        <v>96</v>
      </c>
      <c r="AU17" s="848" t="str">
        <f t="shared" si="36"/>
        <v>10</v>
      </c>
      <c r="AV17" s="849">
        <f t="shared" si="28"/>
        <v>10</v>
      </c>
      <c r="AW17" s="550">
        <f t="shared" si="29"/>
        <v>787</v>
      </c>
      <c r="AX17" s="850">
        <f t="shared" si="30"/>
        <v>87.45</v>
      </c>
      <c r="AY17" s="573">
        <f t="shared" si="31"/>
        <v>172</v>
      </c>
      <c r="AZ17" s="850">
        <f t="shared" si="32"/>
        <v>9.052631579</v>
      </c>
      <c r="BA17" s="547" t="str">
        <f t="shared" si="1"/>
        <v>PASS</v>
      </c>
      <c r="BB17" s="573" t="str">
        <f t="shared" si="33"/>
        <v>FCD</v>
      </c>
      <c r="BC17" s="573" t="str">
        <f t="shared" si="34"/>
        <v>FCD</v>
      </c>
    </row>
    <row r="18" ht="15.75" customHeight="1">
      <c r="A18" s="763">
        <v>14.0</v>
      </c>
      <c r="B18" s="851" t="s">
        <v>369</v>
      </c>
      <c r="C18" s="800" t="s">
        <v>370</v>
      </c>
      <c r="D18" s="558">
        <v>41.0</v>
      </c>
      <c r="E18" s="558">
        <v>37.0</v>
      </c>
      <c r="F18" s="559">
        <f t="shared" si="2"/>
        <v>78</v>
      </c>
      <c r="G18" s="560" t="str">
        <f t="shared" si="3"/>
        <v>8</v>
      </c>
      <c r="H18" s="561">
        <f t="shared" si="4"/>
        <v>24</v>
      </c>
      <c r="I18" s="558">
        <v>50.0</v>
      </c>
      <c r="J18" s="558">
        <v>30.0</v>
      </c>
      <c r="K18" s="562">
        <f t="shared" si="5"/>
        <v>80</v>
      </c>
      <c r="L18" s="563" t="str">
        <f t="shared" si="35"/>
        <v>9</v>
      </c>
      <c r="M18" s="564">
        <f t="shared" si="7"/>
        <v>36</v>
      </c>
      <c r="N18" s="558">
        <v>50.0</v>
      </c>
      <c r="O18" s="558">
        <v>20.0</v>
      </c>
      <c r="P18" s="562">
        <f t="shared" si="8"/>
        <v>70</v>
      </c>
      <c r="Q18" s="560" t="str">
        <f t="shared" si="9"/>
        <v>8</v>
      </c>
      <c r="R18" s="561">
        <f t="shared" si="10"/>
        <v>32</v>
      </c>
      <c r="S18" s="558">
        <v>46.0</v>
      </c>
      <c r="T18" s="558">
        <v>47.0</v>
      </c>
      <c r="U18" s="562">
        <f t="shared" si="11"/>
        <v>93</v>
      </c>
      <c r="V18" s="560" t="str">
        <f t="shared" si="12"/>
        <v>10</v>
      </c>
      <c r="W18" s="564">
        <f t="shared" si="13"/>
        <v>10</v>
      </c>
      <c r="X18" s="558">
        <v>48.0</v>
      </c>
      <c r="Y18" s="558">
        <v>40.0</v>
      </c>
      <c r="Z18" s="562">
        <f t="shared" si="14"/>
        <v>88</v>
      </c>
      <c r="AA18" s="560" t="str">
        <f t="shared" si="15"/>
        <v>9</v>
      </c>
      <c r="AB18" s="564">
        <f t="shared" si="16"/>
        <v>18</v>
      </c>
      <c r="AC18" s="558">
        <v>46.0</v>
      </c>
      <c r="AD18" s="558">
        <v>29.0</v>
      </c>
      <c r="AE18" s="562">
        <f t="shared" si="17"/>
        <v>75</v>
      </c>
      <c r="AF18" s="335" t="str">
        <f t="shared" si="18"/>
        <v>8</v>
      </c>
      <c r="AG18" s="564">
        <f t="shared" si="19"/>
        <v>8</v>
      </c>
      <c r="AH18" s="558">
        <v>96.0</v>
      </c>
      <c r="AI18" s="558">
        <v>0.0</v>
      </c>
      <c r="AJ18" s="562">
        <f t="shared" si="20"/>
        <v>96</v>
      </c>
      <c r="AK18" s="569" t="str">
        <f t="shared" si="21"/>
        <v>10</v>
      </c>
      <c r="AL18" s="570" t="str">
        <f t="shared" si="22"/>
        <v>10</v>
      </c>
      <c r="AM18" s="558">
        <v>42.0</v>
      </c>
      <c r="AN18" s="558">
        <v>44.0</v>
      </c>
      <c r="AO18" s="562">
        <f t="shared" si="23"/>
        <v>86</v>
      </c>
      <c r="AP18" s="560" t="str">
        <f t="shared" si="24"/>
        <v>9</v>
      </c>
      <c r="AQ18" s="766">
        <f t="shared" si="25"/>
        <v>27</v>
      </c>
      <c r="AR18" s="846">
        <v>49.0</v>
      </c>
      <c r="AS18" s="776">
        <v>46.0</v>
      </c>
      <c r="AT18" s="847">
        <f t="shared" si="26"/>
        <v>95</v>
      </c>
      <c r="AU18" s="848" t="str">
        <f t="shared" si="36"/>
        <v>10</v>
      </c>
      <c r="AV18" s="849">
        <f t="shared" si="28"/>
        <v>10</v>
      </c>
      <c r="AW18" s="550">
        <f t="shared" si="29"/>
        <v>761</v>
      </c>
      <c r="AX18" s="850">
        <f t="shared" si="30"/>
        <v>84.56</v>
      </c>
      <c r="AY18" s="573">
        <f t="shared" si="31"/>
        <v>165</v>
      </c>
      <c r="AZ18" s="850">
        <f t="shared" si="32"/>
        <v>8.684210526</v>
      </c>
      <c r="BA18" s="547" t="str">
        <f t="shared" si="1"/>
        <v>PASS</v>
      </c>
      <c r="BB18" s="573" t="str">
        <f t="shared" si="33"/>
        <v>FCD</v>
      </c>
      <c r="BC18" s="573" t="str">
        <f t="shared" si="34"/>
        <v>FCD</v>
      </c>
    </row>
    <row r="19" ht="15.75" customHeight="1">
      <c r="A19" s="763">
        <v>15.0</v>
      </c>
      <c r="B19" s="851" t="s">
        <v>371</v>
      </c>
      <c r="C19" s="800" t="s">
        <v>372</v>
      </c>
      <c r="D19" s="558">
        <v>50.0</v>
      </c>
      <c r="E19" s="558">
        <v>37.0</v>
      </c>
      <c r="F19" s="559">
        <f t="shared" si="2"/>
        <v>87</v>
      </c>
      <c r="G19" s="560" t="str">
        <f t="shared" si="3"/>
        <v>9</v>
      </c>
      <c r="H19" s="561">
        <f t="shared" si="4"/>
        <v>27</v>
      </c>
      <c r="I19" s="558">
        <v>50.0</v>
      </c>
      <c r="J19" s="558">
        <v>35.0</v>
      </c>
      <c r="K19" s="562">
        <f t="shared" si="5"/>
        <v>85</v>
      </c>
      <c r="L19" s="563" t="str">
        <f t="shared" si="35"/>
        <v>9</v>
      </c>
      <c r="M19" s="564">
        <f t="shared" si="7"/>
        <v>36</v>
      </c>
      <c r="N19" s="558">
        <v>50.0</v>
      </c>
      <c r="O19" s="558">
        <v>32.0</v>
      </c>
      <c r="P19" s="562">
        <f t="shared" si="8"/>
        <v>82</v>
      </c>
      <c r="Q19" s="560" t="str">
        <f t="shared" si="9"/>
        <v>9</v>
      </c>
      <c r="R19" s="561">
        <f t="shared" si="10"/>
        <v>36</v>
      </c>
      <c r="S19" s="558">
        <v>50.0</v>
      </c>
      <c r="T19" s="558">
        <v>48.0</v>
      </c>
      <c r="U19" s="562">
        <f t="shared" si="11"/>
        <v>98</v>
      </c>
      <c r="V19" s="560" t="str">
        <f t="shared" si="12"/>
        <v>10</v>
      </c>
      <c r="W19" s="564">
        <f t="shared" si="13"/>
        <v>10</v>
      </c>
      <c r="X19" s="558">
        <v>46.0</v>
      </c>
      <c r="Y19" s="558">
        <v>36.0</v>
      </c>
      <c r="Z19" s="562">
        <f t="shared" si="14"/>
        <v>82</v>
      </c>
      <c r="AA19" s="560" t="str">
        <f t="shared" si="15"/>
        <v>9</v>
      </c>
      <c r="AB19" s="564">
        <f t="shared" si="16"/>
        <v>18</v>
      </c>
      <c r="AC19" s="558">
        <v>46.0</v>
      </c>
      <c r="AD19" s="558">
        <v>38.0</v>
      </c>
      <c r="AE19" s="562">
        <f t="shared" si="17"/>
        <v>84</v>
      </c>
      <c r="AF19" s="335" t="str">
        <f t="shared" si="18"/>
        <v>9</v>
      </c>
      <c r="AG19" s="564">
        <f t="shared" si="19"/>
        <v>9</v>
      </c>
      <c r="AH19" s="558">
        <v>96.0</v>
      </c>
      <c r="AI19" s="558">
        <v>0.0</v>
      </c>
      <c r="AJ19" s="562">
        <f t="shared" si="20"/>
        <v>96</v>
      </c>
      <c r="AK19" s="569" t="str">
        <f t="shared" si="21"/>
        <v>10</v>
      </c>
      <c r="AL19" s="570" t="str">
        <f t="shared" si="22"/>
        <v>10</v>
      </c>
      <c r="AM19" s="558">
        <v>48.0</v>
      </c>
      <c r="AN19" s="558">
        <v>43.0</v>
      </c>
      <c r="AO19" s="562">
        <f t="shared" si="23"/>
        <v>91</v>
      </c>
      <c r="AP19" s="560" t="str">
        <f t="shared" si="24"/>
        <v>10</v>
      </c>
      <c r="AQ19" s="766">
        <f t="shared" si="25"/>
        <v>30</v>
      </c>
      <c r="AR19" s="846">
        <v>46.0</v>
      </c>
      <c r="AS19" s="776">
        <v>50.0</v>
      </c>
      <c r="AT19" s="847">
        <f t="shared" si="26"/>
        <v>96</v>
      </c>
      <c r="AU19" s="848" t="str">
        <f t="shared" si="36"/>
        <v>10</v>
      </c>
      <c r="AV19" s="849">
        <f t="shared" si="28"/>
        <v>10</v>
      </c>
      <c r="AW19" s="852">
        <f t="shared" si="29"/>
        <v>801</v>
      </c>
      <c r="AX19" s="850">
        <f t="shared" si="30"/>
        <v>89</v>
      </c>
      <c r="AY19" s="573">
        <f t="shared" si="31"/>
        <v>176</v>
      </c>
      <c r="AZ19" s="850">
        <f t="shared" si="32"/>
        <v>9.263157895</v>
      </c>
      <c r="BA19" s="547" t="str">
        <f t="shared" si="1"/>
        <v>PASS</v>
      </c>
      <c r="BB19" s="573" t="str">
        <f t="shared" si="33"/>
        <v>FCD</v>
      </c>
      <c r="BC19" s="573" t="str">
        <f t="shared" si="34"/>
        <v>FCD</v>
      </c>
    </row>
    <row r="20" ht="15.75" customHeight="1">
      <c r="A20" s="763">
        <v>16.0</v>
      </c>
      <c r="B20" s="851" t="s">
        <v>373</v>
      </c>
      <c r="C20" s="800" t="s">
        <v>374</v>
      </c>
      <c r="D20" s="558">
        <v>50.0</v>
      </c>
      <c r="E20" s="558">
        <v>34.0</v>
      </c>
      <c r="F20" s="559">
        <f t="shared" si="2"/>
        <v>84</v>
      </c>
      <c r="G20" s="560" t="str">
        <f t="shared" si="3"/>
        <v>9</v>
      </c>
      <c r="H20" s="561">
        <f t="shared" si="4"/>
        <v>27</v>
      </c>
      <c r="I20" s="558">
        <v>50.0</v>
      </c>
      <c r="J20" s="558">
        <v>31.0</v>
      </c>
      <c r="K20" s="562">
        <f t="shared" si="5"/>
        <v>81</v>
      </c>
      <c r="L20" s="563" t="str">
        <f t="shared" si="35"/>
        <v>9</v>
      </c>
      <c r="M20" s="564">
        <f t="shared" si="7"/>
        <v>36</v>
      </c>
      <c r="N20" s="558">
        <v>50.0</v>
      </c>
      <c r="O20" s="558">
        <v>24.0</v>
      </c>
      <c r="P20" s="562">
        <f t="shared" si="8"/>
        <v>74</v>
      </c>
      <c r="Q20" s="560" t="str">
        <f t="shared" si="9"/>
        <v>8</v>
      </c>
      <c r="R20" s="561">
        <f t="shared" si="10"/>
        <v>32</v>
      </c>
      <c r="S20" s="558">
        <v>50.0</v>
      </c>
      <c r="T20" s="558">
        <v>50.0</v>
      </c>
      <c r="U20" s="562">
        <f t="shared" si="11"/>
        <v>100</v>
      </c>
      <c r="V20" s="560" t="str">
        <f t="shared" si="12"/>
        <v>10</v>
      </c>
      <c r="W20" s="564">
        <f t="shared" si="13"/>
        <v>10</v>
      </c>
      <c r="X20" s="558">
        <v>50.0</v>
      </c>
      <c r="Y20" s="558">
        <v>38.0</v>
      </c>
      <c r="Z20" s="562">
        <f t="shared" si="14"/>
        <v>88</v>
      </c>
      <c r="AA20" s="560" t="str">
        <f t="shared" si="15"/>
        <v>9</v>
      </c>
      <c r="AB20" s="564">
        <f t="shared" si="16"/>
        <v>18</v>
      </c>
      <c r="AC20" s="558">
        <v>47.0</v>
      </c>
      <c r="AD20" s="558">
        <v>41.0</v>
      </c>
      <c r="AE20" s="562">
        <f t="shared" si="17"/>
        <v>88</v>
      </c>
      <c r="AF20" s="335" t="str">
        <f t="shared" si="18"/>
        <v>9</v>
      </c>
      <c r="AG20" s="564">
        <f t="shared" si="19"/>
        <v>9</v>
      </c>
      <c r="AH20" s="558">
        <v>100.0</v>
      </c>
      <c r="AI20" s="558">
        <v>0.0</v>
      </c>
      <c r="AJ20" s="562">
        <f t="shared" si="20"/>
        <v>100</v>
      </c>
      <c r="AK20" s="569" t="str">
        <f t="shared" si="21"/>
        <v>10</v>
      </c>
      <c r="AL20" s="570" t="str">
        <f t="shared" si="22"/>
        <v>10</v>
      </c>
      <c r="AM20" s="558">
        <v>50.0</v>
      </c>
      <c r="AN20" s="558">
        <v>46.0</v>
      </c>
      <c r="AO20" s="562">
        <f t="shared" si="23"/>
        <v>96</v>
      </c>
      <c r="AP20" s="560" t="str">
        <f t="shared" si="24"/>
        <v>10</v>
      </c>
      <c r="AQ20" s="766">
        <f t="shared" si="25"/>
        <v>30</v>
      </c>
      <c r="AR20" s="846">
        <v>50.0</v>
      </c>
      <c r="AS20" s="776">
        <v>49.0</v>
      </c>
      <c r="AT20" s="847">
        <f t="shared" si="26"/>
        <v>99</v>
      </c>
      <c r="AU20" s="848" t="str">
        <f t="shared" si="36"/>
        <v>10</v>
      </c>
      <c r="AV20" s="849">
        <f t="shared" si="28"/>
        <v>10</v>
      </c>
      <c r="AW20" s="852">
        <f t="shared" si="29"/>
        <v>810</v>
      </c>
      <c r="AX20" s="850">
        <f t="shared" si="30"/>
        <v>90</v>
      </c>
      <c r="AY20" s="573">
        <f t="shared" si="31"/>
        <v>172</v>
      </c>
      <c r="AZ20" s="850">
        <f t="shared" si="32"/>
        <v>9.052631579</v>
      </c>
      <c r="BA20" s="547" t="str">
        <f t="shared" si="1"/>
        <v>PASS</v>
      </c>
      <c r="BB20" s="573" t="str">
        <f t="shared" si="33"/>
        <v>FCD</v>
      </c>
      <c r="BC20" s="573" t="str">
        <f t="shared" si="34"/>
        <v>FCD</v>
      </c>
    </row>
    <row r="21" ht="15.75" customHeight="1">
      <c r="A21" s="326">
        <v>17.0</v>
      </c>
      <c r="B21" s="851" t="s">
        <v>375</v>
      </c>
      <c r="C21" s="800" t="s">
        <v>376</v>
      </c>
      <c r="D21" s="654">
        <v>50.0</v>
      </c>
      <c r="E21" s="654">
        <v>37.0</v>
      </c>
      <c r="F21" s="655">
        <f t="shared" si="2"/>
        <v>87</v>
      </c>
      <c r="G21" s="656" t="str">
        <f t="shared" si="3"/>
        <v>9</v>
      </c>
      <c r="H21" s="657">
        <f t="shared" si="4"/>
        <v>27</v>
      </c>
      <c r="I21" s="654">
        <v>50.0</v>
      </c>
      <c r="J21" s="654">
        <v>36.0</v>
      </c>
      <c r="K21" s="658">
        <f t="shared" si="5"/>
        <v>86</v>
      </c>
      <c r="L21" s="659" t="str">
        <f t="shared" si="35"/>
        <v>9</v>
      </c>
      <c r="M21" s="660">
        <f t="shared" si="7"/>
        <v>36</v>
      </c>
      <c r="N21" s="654">
        <v>50.0</v>
      </c>
      <c r="O21" s="654">
        <v>44.0</v>
      </c>
      <c r="P21" s="658">
        <f t="shared" si="8"/>
        <v>94</v>
      </c>
      <c r="Q21" s="656" t="str">
        <f t="shared" si="9"/>
        <v>10</v>
      </c>
      <c r="R21" s="657">
        <f t="shared" si="10"/>
        <v>40</v>
      </c>
      <c r="S21" s="654">
        <v>50.0</v>
      </c>
      <c r="T21" s="654">
        <v>49.0</v>
      </c>
      <c r="U21" s="658">
        <f t="shared" si="11"/>
        <v>99</v>
      </c>
      <c r="V21" s="656" t="str">
        <f t="shared" si="12"/>
        <v>10</v>
      </c>
      <c r="W21" s="660">
        <f t="shared" si="13"/>
        <v>10</v>
      </c>
      <c r="X21" s="654">
        <v>50.0</v>
      </c>
      <c r="Y21" s="654">
        <v>39.0</v>
      </c>
      <c r="Z21" s="658">
        <f t="shared" si="14"/>
        <v>89</v>
      </c>
      <c r="AA21" s="656" t="str">
        <f t="shared" si="15"/>
        <v>9</v>
      </c>
      <c r="AB21" s="660">
        <f t="shared" si="16"/>
        <v>18</v>
      </c>
      <c r="AC21" s="654">
        <v>50.0</v>
      </c>
      <c r="AD21" s="654">
        <v>43.0</v>
      </c>
      <c r="AE21" s="658">
        <f t="shared" si="17"/>
        <v>93</v>
      </c>
      <c r="AF21" s="332" t="str">
        <f t="shared" si="18"/>
        <v>10</v>
      </c>
      <c r="AG21" s="660">
        <f t="shared" si="19"/>
        <v>10</v>
      </c>
      <c r="AH21" s="654">
        <v>100.0</v>
      </c>
      <c r="AI21" s="654">
        <v>0.0</v>
      </c>
      <c r="AJ21" s="658">
        <f t="shared" si="20"/>
        <v>100</v>
      </c>
      <c r="AK21" s="665" t="str">
        <f t="shared" si="21"/>
        <v>10</v>
      </c>
      <c r="AL21" s="666" t="str">
        <f t="shared" si="22"/>
        <v>10</v>
      </c>
      <c r="AM21" s="654">
        <v>47.0</v>
      </c>
      <c r="AN21" s="654">
        <v>39.0</v>
      </c>
      <c r="AO21" s="658">
        <f t="shared" si="23"/>
        <v>86</v>
      </c>
      <c r="AP21" s="656" t="str">
        <f t="shared" si="24"/>
        <v>9</v>
      </c>
      <c r="AQ21" s="795">
        <f t="shared" si="25"/>
        <v>27</v>
      </c>
      <c r="AR21" s="854">
        <v>50.0</v>
      </c>
      <c r="AS21" s="797">
        <v>49.0</v>
      </c>
      <c r="AT21" s="855">
        <f t="shared" si="26"/>
        <v>99</v>
      </c>
      <c r="AU21" s="856" t="str">
        <f t="shared" si="36"/>
        <v>10</v>
      </c>
      <c r="AV21" s="857">
        <f t="shared" si="28"/>
        <v>10</v>
      </c>
      <c r="AW21" s="550">
        <f t="shared" si="29"/>
        <v>833</v>
      </c>
      <c r="AX21" s="572">
        <f t="shared" si="30"/>
        <v>92.56</v>
      </c>
      <c r="AY21" s="573">
        <f t="shared" si="31"/>
        <v>178</v>
      </c>
      <c r="AZ21" s="572">
        <f t="shared" si="32"/>
        <v>9.368421053</v>
      </c>
      <c r="BA21" s="547" t="str">
        <f t="shared" si="1"/>
        <v>PASS</v>
      </c>
      <c r="BB21" s="547" t="str">
        <f t="shared" si="33"/>
        <v>FCD</v>
      </c>
      <c r="BC21" s="547" t="str">
        <f t="shared" si="34"/>
        <v>FCD</v>
      </c>
    </row>
    <row r="22" ht="15.75" customHeight="1">
      <c r="A22" s="763">
        <v>18.0</v>
      </c>
      <c r="B22" s="851" t="s">
        <v>161</v>
      </c>
      <c r="C22" s="800" t="s">
        <v>162</v>
      </c>
      <c r="D22" s="558">
        <v>42.0</v>
      </c>
      <c r="E22" s="558">
        <v>34.0</v>
      </c>
      <c r="F22" s="559">
        <f t="shared" si="2"/>
        <v>76</v>
      </c>
      <c r="G22" s="560" t="str">
        <f t="shared" si="3"/>
        <v>8</v>
      </c>
      <c r="H22" s="561">
        <f t="shared" si="4"/>
        <v>24</v>
      </c>
      <c r="I22" s="558">
        <v>50.0</v>
      </c>
      <c r="J22" s="558">
        <v>31.0</v>
      </c>
      <c r="K22" s="562">
        <f t="shared" si="5"/>
        <v>81</v>
      </c>
      <c r="L22" s="563" t="str">
        <f t="shared" si="35"/>
        <v>9</v>
      </c>
      <c r="M22" s="564">
        <f t="shared" si="7"/>
        <v>36</v>
      </c>
      <c r="N22" s="558">
        <v>42.0</v>
      </c>
      <c r="O22" s="558">
        <v>18.0</v>
      </c>
      <c r="P22" s="562">
        <f t="shared" si="8"/>
        <v>60</v>
      </c>
      <c r="Q22" s="560" t="str">
        <f t="shared" si="9"/>
        <v>7</v>
      </c>
      <c r="R22" s="561">
        <f t="shared" si="10"/>
        <v>28</v>
      </c>
      <c r="S22" s="558">
        <v>46.0</v>
      </c>
      <c r="T22" s="558">
        <v>50.0</v>
      </c>
      <c r="U22" s="562">
        <f t="shared" si="11"/>
        <v>96</v>
      </c>
      <c r="V22" s="560" t="str">
        <f t="shared" si="12"/>
        <v>10</v>
      </c>
      <c r="W22" s="564">
        <f t="shared" si="13"/>
        <v>10</v>
      </c>
      <c r="X22" s="558">
        <v>44.0</v>
      </c>
      <c r="Y22" s="558">
        <v>34.0</v>
      </c>
      <c r="Z22" s="562">
        <f t="shared" si="14"/>
        <v>78</v>
      </c>
      <c r="AA22" s="560" t="str">
        <f t="shared" si="15"/>
        <v>8</v>
      </c>
      <c r="AB22" s="564">
        <f t="shared" si="16"/>
        <v>16</v>
      </c>
      <c r="AC22" s="558">
        <v>42.0</v>
      </c>
      <c r="AD22" s="558">
        <v>36.0</v>
      </c>
      <c r="AE22" s="562">
        <f t="shared" si="17"/>
        <v>78</v>
      </c>
      <c r="AF22" s="335" t="str">
        <f t="shared" si="18"/>
        <v>8</v>
      </c>
      <c r="AG22" s="564">
        <f t="shared" si="19"/>
        <v>8</v>
      </c>
      <c r="AH22" s="558">
        <v>90.0</v>
      </c>
      <c r="AI22" s="558">
        <v>0.0</v>
      </c>
      <c r="AJ22" s="562">
        <f t="shared" si="20"/>
        <v>90</v>
      </c>
      <c r="AK22" s="569" t="str">
        <f t="shared" si="21"/>
        <v>10</v>
      </c>
      <c r="AL22" s="570" t="str">
        <f t="shared" si="22"/>
        <v>10</v>
      </c>
      <c r="AM22" s="558">
        <v>38.0</v>
      </c>
      <c r="AN22" s="558">
        <v>37.0</v>
      </c>
      <c r="AO22" s="562">
        <f t="shared" si="23"/>
        <v>75</v>
      </c>
      <c r="AP22" s="560" t="str">
        <f t="shared" si="24"/>
        <v>8</v>
      </c>
      <c r="AQ22" s="766">
        <f t="shared" si="25"/>
        <v>24</v>
      </c>
      <c r="AR22" s="846">
        <v>49.0</v>
      </c>
      <c r="AS22" s="776">
        <v>46.0</v>
      </c>
      <c r="AT22" s="847">
        <f t="shared" si="26"/>
        <v>95</v>
      </c>
      <c r="AU22" s="848" t="str">
        <f t="shared" si="36"/>
        <v>10</v>
      </c>
      <c r="AV22" s="849">
        <f t="shared" si="28"/>
        <v>10</v>
      </c>
      <c r="AW22" s="550">
        <f t="shared" si="29"/>
        <v>729</v>
      </c>
      <c r="AX22" s="850">
        <f t="shared" si="30"/>
        <v>81</v>
      </c>
      <c r="AY22" s="573">
        <f t="shared" si="31"/>
        <v>156</v>
      </c>
      <c r="AZ22" s="850">
        <f t="shared" si="32"/>
        <v>8.210526316</v>
      </c>
      <c r="BA22" s="547" t="str">
        <f t="shared" si="1"/>
        <v>PASS</v>
      </c>
      <c r="BB22" s="573" t="str">
        <f t="shared" si="33"/>
        <v>FCD</v>
      </c>
      <c r="BC22" s="573" t="str">
        <f t="shared" si="34"/>
        <v>FCD</v>
      </c>
    </row>
    <row r="23" ht="15.75" customHeight="1">
      <c r="A23" s="763">
        <v>19.0</v>
      </c>
      <c r="B23" s="851" t="s">
        <v>163</v>
      </c>
      <c r="C23" s="800" t="s">
        <v>164</v>
      </c>
      <c r="D23" s="558">
        <v>46.0</v>
      </c>
      <c r="E23" s="558">
        <v>36.0</v>
      </c>
      <c r="F23" s="559">
        <f t="shared" si="2"/>
        <v>82</v>
      </c>
      <c r="G23" s="560" t="str">
        <f t="shared" si="3"/>
        <v>9</v>
      </c>
      <c r="H23" s="561">
        <f t="shared" si="4"/>
        <v>27</v>
      </c>
      <c r="I23" s="558">
        <v>50.0</v>
      </c>
      <c r="J23" s="558">
        <v>35.0</v>
      </c>
      <c r="K23" s="562">
        <f t="shared" si="5"/>
        <v>85</v>
      </c>
      <c r="L23" s="563" t="str">
        <f t="shared" si="35"/>
        <v>9</v>
      </c>
      <c r="M23" s="564">
        <f t="shared" si="7"/>
        <v>36</v>
      </c>
      <c r="N23" s="558">
        <v>48.0</v>
      </c>
      <c r="O23" s="558">
        <v>30.0</v>
      </c>
      <c r="P23" s="562">
        <f t="shared" si="8"/>
        <v>78</v>
      </c>
      <c r="Q23" s="560" t="str">
        <f t="shared" si="9"/>
        <v>8</v>
      </c>
      <c r="R23" s="561">
        <f t="shared" si="10"/>
        <v>32</v>
      </c>
      <c r="S23" s="558">
        <v>50.0</v>
      </c>
      <c r="T23" s="558">
        <v>42.0</v>
      </c>
      <c r="U23" s="562">
        <f t="shared" si="11"/>
        <v>92</v>
      </c>
      <c r="V23" s="560" t="str">
        <f t="shared" si="12"/>
        <v>10</v>
      </c>
      <c r="W23" s="564">
        <f t="shared" si="13"/>
        <v>10</v>
      </c>
      <c r="X23" s="558">
        <v>50.0</v>
      </c>
      <c r="Y23" s="558">
        <v>31.0</v>
      </c>
      <c r="Z23" s="562">
        <f t="shared" si="14"/>
        <v>81</v>
      </c>
      <c r="AA23" s="560" t="str">
        <f t="shared" si="15"/>
        <v>9</v>
      </c>
      <c r="AB23" s="564">
        <f t="shared" si="16"/>
        <v>18</v>
      </c>
      <c r="AC23" s="558">
        <v>39.0</v>
      </c>
      <c r="AD23" s="558">
        <v>34.0</v>
      </c>
      <c r="AE23" s="562">
        <f t="shared" si="17"/>
        <v>73</v>
      </c>
      <c r="AF23" s="335" t="str">
        <f t="shared" si="18"/>
        <v>8</v>
      </c>
      <c r="AG23" s="564">
        <f t="shared" si="19"/>
        <v>8</v>
      </c>
      <c r="AH23" s="558">
        <v>96.0</v>
      </c>
      <c r="AI23" s="558">
        <v>0.0</v>
      </c>
      <c r="AJ23" s="562">
        <f t="shared" si="20"/>
        <v>96</v>
      </c>
      <c r="AK23" s="569" t="str">
        <f t="shared" si="21"/>
        <v>10</v>
      </c>
      <c r="AL23" s="570" t="str">
        <f t="shared" si="22"/>
        <v>10</v>
      </c>
      <c r="AM23" s="558">
        <v>45.0</v>
      </c>
      <c r="AN23" s="558">
        <v>36.0</v>
      </c>
      <c r="AO23" s="562">
        <f t="shared" si="23"/>
        <v>81</v>
      </c>
      <c r="AP23" s="560" t="str">
        <f t="shared" si="24"/>
        <v>9</v>
      </c>
      <c r="AQ23" s="766">
        <f t="shared" si="25"/>
        <v>27</v>
      </c>
      <c r="AR23" s="846">
        <v>47.0</v>
      </c>
      <c r="AS23" s="776">
        <v>49.0</v>
      </c>
      <c r="AT23" s="847">
        <f t="shared" si="26"/>
        <v>96</v>
      </c>
      <c r="AU23" s="848" t="str">
        <f t="shared" si="36"/>
        <v>10</v>
      </c>
      <c r="AV23" s="849">
        <f t="shared" si="28"/>
        <v>10</v>
      </c>
      <c r="AW23" s="852">
        <f t="shared" si="29"/>
        <v>764</v>
      </c>
      <c r="AX23" s="850">
        <f t="shared" si="30"/>
        <v>84.89</v>
      </c>
      <c r="AY23" s="573">
        <f t="shared" si="31"/>
        <v>168</v>
      </c>
      <c r="AZ23" s="850">
        <f t="shared" si="32"/>
        <v>8.842105263</v>
      </c>
      <c r="BA23" s="547" t="str">
        <f t="shared" si="1"/>
        <v>PASS</v>
      </c>
      <c r="BB23" s="573" t="str">
        <f t="shared" si="33"/>
        <v>FCD</v>
      </c>
      <c r="BC23" s="573" t="str">
        <f t="shared" si="34"/>
        <v>FCD</v>
      </c>
    </row>
    <row r="24" ht="15.75" customHeight="1">
      <c r="A24" s="866">
        <v>20.0</v>
      </c>
      <c r="B24" s="867" t="s">
        <v>165</v>
      </c>
      <c r="C24" s="868" t="s">
        <v>166</v>
      </c>
      <c r="D24" s="632">
        <v>50.0</v>
      </c>
      <c r="E24" s="632">
        <v>40.0</v>
      </c>
      <c r="F24" s="869">
        <f t="shared" si="2"/>
        <v>90</v>
      </c>
      <c r="G24" s="629" t="str">
        <f t="shared" si="3"/>
        <v>10</v>
      </c>
      <c r="H24" s="561">
        <f t="shared" si="4"/>
        <v>30</v>
      </c>
      <c r="I24" s="632">
        <v>50.0</v>
      </c>
      <c r="J24" s="632">
        <v>39.0</v>
      </c>
      <c r="K24" s="870">
        <f t="shared" si="5"/>
        <v>89</v>
      </c>
      <c r="L24" s="627" t="str">
        <f t="shared" si="35"/>
        <v>9</v>
      </c>
      <c r="M24" s="631">
        <f t="shared" si="7"/>
        <v>36</v>
      </c>
      <c r="N24" s="632">
        <v>50.0</v>
      </c>
      <c r="O24" s="632">
        <v>34.0</v>
      </c>
      <c r="P24" s="870">
        <f t="shared" si="8"/>
        <v>84</v>
      </c>
      <c r="Q24" s="629" t="str">
        <f t="shared" si="9"/>
        <v>9</v>
      </c>
      <c r="R24" s="625">
        <f t="shared" si="10"/>
        <v>36</v>
      </c>
      <c r="S24" s="632">
        <v>50.0</v>
      </c>
      <c r="T24" s="632">
        <v>50.0</v>
      </c>
      <c r="U24" s="870">
        <f t="shared" si="11"/>
        <v>100</v>
      </c>
      <c r="V24" s="629" t="str">
        <f t="shared" si="12"/>
        <v>10</v>
      </c>
      <c r="W24" s="564">
        <f t="shared" si="13"/>
        <v>10</v>
      </c>
      <c r="X24" s="632">
        <v>50.0</v>
      </c>
      <c r="Y24" s="632">
        <v>38.0</v>
      </c>
      <c r="Z24" s="870">
        <f t="shared" si="14"/>
        <v>88</v>
      </c>
      <c r="AA24" s="629" t="str">
        <f t="shared" si="15"/>
        <v>9</v>
      </c>
      <c r="AB24" s="564">
        <f t="shared" si="16"/>
        <v>18</v>
      </c>
      <c r="AC24" s="632">
        <v>50.0</v>
      </c>
      <c r="AD24" s="632">
        <v>39.0</v>
      </c>
      <c r="AE24" s="870">
        <f t="shared" si="17"/>
        <v>89</v>
      </c>
      <c r="AF24" s="624" t="str">
        <f t="shared" si="18"/>
        <v>9</v>
      </c>
      <c r="AG24" s="631">
        <f t="shared" si="19"/>
        <v>9</v>
      </c>
      <c r="AH24" s="632">
        <v>100.0</v>
      </c>
      <c r="AI24" s="558">
        <v>0.0</v>
      </c>
      <c r="AJ24" s="870">
        <f t="shared" si="20"/>
        <v>100</v>
      </c>
      <c r="AK24" s="871" t="str">
        <f t="shared" si="21"/>
        <v>10</v>
      </c>
      <c r="AL24" s="570" t="str">
        <f t="shared" si="22"/>
        <v>10</v>
      </c>
      <c r="AM24" s="632">
        <v>50.0</v>
      </c>
      <c r="AN24" s="632">
        <v>48.0</v>
      </c>
      <c r="AO24" s="870">
        <f t="shared" si="23"/>
        <v>98</v>
      </c>
      <c r="AP24" s="629" t="str">
        <f t="shared" si="24"/>
        <v>10</v>
      </c>
      <c r="AQ24" s="766">
        <f t="shared" si="25"/>
        <v>30</v>
      </c>
      <c r="AR24" s="872">
        <v>50.0</v>
      </c>
      <c r="AS24" s="873">
        <v>50.0</v>
      </c>
      <c r="AT24" s="874">
        <f t="shared" si="26"/>
        <v>100</v>
      </c>
      <c r="AU24" s="848" t="str">
        <f t="shared" si="36"/>
        <v>10</v>
      </c>
      <c r="AV24" s="849">
        <f t="shared" si="28"/>
        <v>10</v>
      </c>
      <c r="AW24" s="640">
        <f t="shared" si="29"/>
        <v>838</v>
      </c>
      <c r="AX24" s="850">
        <f t="shared" si="30"/>
        <v>93.12</v>
      </c>
      <c r="AY24" s="573">
        <f t="shared" si="31"/>
        <v>179</v>
      </c>
      <c r="AZ24" s="850">
        <f t="shared" si="32"/>
        <v>9.421052632</v>
      </c>
      <c r="BA24" s="547" t="str">
        <f t="shared" si="1"/>
        <v>PASS</v>
      </c>
      <c r="BB24" s="573" t="str">
        <f t="shared" si="33"/>
        <v>FCD</v>
      </c>
      <c r="BC24" s="573" t="str">
        <f t="shared" si="34"/>
        <v>FCD</v>
      </c>
    </row>
    <row r="25" ht="15.75" customHeight="1">
      <c r="A25" s="763">
        <v>21.0</v>
      </c>
      <c r="B25" s="851" t="s">
        <v>167</v>
      </c>
      <c r="C25" s="800" t="s">
        <v>168</v>
      </c>
      <c r="D25" s="558">
        <v>41.0</v>
      </c>
      <c r="E25" s="558">
        <v>38.0</v>
      </c>
      <c r="F25" s="559">
        <f t="shared" si="2"/>
        <v>79</v>
      </c>
      <c r="G25" s="560" t="str">
        <f t="shared" si="3"/>
        <v>8</v>
      </c>
      <c r="H25" s="561">
        <f t="shared" si="4"/>
        <v>24</v>
      </c>
      <c r="I25" s="558">
        <v>49.0</v>
      </c>
      <c r="J25" s="558">
        <v>46.0</v>
      </c>
      <c r="K25" s="562">
        <f t="shared" si="5"/>
        <v>95</v>
      </c>
      <c r="L25" s="563" t="str">
        <f t="shared" si="35"/>
        <v>10</v>
      </c>
      <c r="M25" s="564">
        <f t="shared" si="7"/>
        <v>40</v>
      </c>
      <c r="N25" s="558">
        <v>48.0</v>
      </c>
      <c r="O25" s="558">
        <v>29.0</v>
      </c>
      <c r="P25" s="562">
        <f t="shared" si="8"/>
        <v>77</v>
      </c>
      <c r="Q25" s="560" t="str">
        <f t="shared" si="9"/>
        <v>8</v>
      </c>
      <c r="R25" s="561">
        <f t="shared" si="10"/>
        <v>32</v>
      </c>
      <c r="S25" s="558">
        <v>50.0</v>
      </c>
      <c r="T25" s="558">
        <v>45.0</v>
      </c>
      <c r="U25" s="562">
        <f t="shared" si="11"/>
        <v>95</v>
      </c>
      <c r="V25" s="560" t="str">
        <f t="shared" si="12"/>
        <v>10</v>
      </c>
      <c r="W25" s="564">
        <f t="shared" si="13"/>
        <v>10</v>
      </c>
      <c r="X25" s="558">
        <v>47.0</v>
      </c>
      <c r="Y25" s="558">
        <v>39.0</v>
      </c>
      <c r="Z25" s="562">
        <f t="shared" si="14"/>
        <v>86</v>
      </c>
      <c r="AA25" s="560" t="str">
        <f t="shared" si="15"/>
        <v>9</v>
      </c>
      <c r="AB25" s="564">
        <f t="shared" si="16"/>
        <v>18</v>
      </c>
      <c r="AC25" s="558">
        <v>34.0</v>
      </c>
      <c r="AD25" s="558">
        <v>38.0</v>
      </c>
      <c r="AE25" s="562">
        <f t="shared" si="17"/>
        <v>72</v>
      </c>
      <c r="AF25" s="335" t="str">
        <f t="shared" si="18"/>
        <v>8</v>
      </c>
      <c r="AG25" s="564">
        <f t="shared" si="19"/>
        <v>8</v>
      </c>
      <c r="AH25" s="558">
        <v>88.0</v>
      </c>
      <c r="AI25" s="558">
        <v>0.0</v>
      </c>
      <c r="AJ25" s="562">
        <f t="shared" si="20"/>
        <v>88</v>
      </c>
      <c r="AK25" s="569" t="str">
        <f t="shared" si="21"/>
        <v>9</v>
      </c>
      <c r="AL25" s="570" t="str">
        <f t="shared" si="22"/>
        <v>9</v>
      </c>
      <c r="AM25" s="558">
        <v>46.0</v>
      </c>
      <c r="AN25" s="558">
        <v>47.0</v>
      </c>
      <c r="AO25" s="562">
        <f t="shared" si="23"/>
        <v>93</v>
      </c>
      <c r="AP25" s="560" t="str">
        <f t="shared" si="24"/>
        <v>10</v>
      </c>
      <c r="AQ25" s="766">
        <f t="shared" si="25"/>
        <v>30</v>
      </c>
      <c r="AR25" s="846">
        <v>49.0</v>
      </c>
      <c r="AS25" s="776">
        <v>47.0</v>
      </c>
      <c r="AT25" s="847">
        <f t="shared" si="26"/>
        <v>96</v>
      </c>
      <c r="AU25" s="848" t="str">
        <f t="shared" si="36"/>
        <v>10</v>
      </c>
      <c r="AV25" s="849">
        <f t="shared" si="28"/>
        <v>10</v>
      </c>
      <c r="AW25" s="550">
        <f t="shared" si="29"/>
        <v>781</v>
      </c>
      <c r="AX25" s="850">
        <f t="shared" si="30"/>
        <v>86.78</v>
      </c>
      <c r="AY25" s="573">
        <f t="shared" si="31"/>
        <v>172</v>
      </c>
      <c r="AZ25" s="850">
        <f t="shared" si="32"/>
        <v>9.052631579</v>
      </c>
      <c r="BA25" s="547" t="str">
        <f t="shared" si="1"/>
        <v>PASS</v>
      </c>
      <c r="BB25" s="573" t="str">
        <f t="shared" si="33"/>
        <v>FCD</v>
      </c>
      <c r="BC25" s="573" t="str">
        <f t="shared" si="34"/>
        <v>FCD</v>
      </c>
    </row>
    <row r="26" ht="15.75" customHeight="1">
      <c r="A26" s="763">
        <v>22.0</v>
      </c>
      <c r="B26" s="851" t="s">
        <v>377</v>
      </c>
      <c r="C26" s="800" t="s">
        <v>378</v>
      </c>
      <c r="D26" s="558">
        <v>41.0</v>
      </c>
      <c r="E26" s="558">
        <v>29.0</v>
      </c>
      <c r="F26" s="559">
        <f t="shared" si="2"/>
        <v>70</v>
      </c>
      <c r="G26" s="560" t="str">
        <f t="shared" si="3"/>
        <v>8</v>
      </c>
      <c r="H26" s="561">
        <f t="shared" si="4"/>
        <v>24</v>
      </c>
      <c r="I26" s="558">
        <v>50.0</v>
      </c>
      <c r="J26" s="558">
        <v>27.0</v>
      </c>
      <c r="K26" s="562">
        <f t="shared" si="5"/>
        <v>77</v>
      </c>
      <c r="L26" s="563" t="str">
        <f t="shared" si="35"/>
        <v>8</v>
      </c>
      <c r="M26" s="564">
        <f t="shared" si="7"/>
        <v>32</v>
      </c>
      <c r="N26" s="558">
        <v>50.0</v>
      </c>
      <c r="O26" s="558">
        <v>38.0</v>
      </c>
      <c r="P26" s="562">
        <f t="shared" si="8"/>
        <v>88</v>
      </c>
      <c r="Q26" s="560" t="str">
        <f t="shared" si="9"/>
        <v>9</v>
      </c>
      <c r="R26" s="561">
        <f t="shared" si="10"/>
        <v>36</v>
      </c>
      <c r="S26" s="558">
        <v>50.0</v>
      </c>
      <c r="T26" s="558">
        <v>35.0</v>
      </c>
      <c r="U26" s="562">
        <f t="shared" si="11"/>
        <v>85</v>
      </c>
      <c r="V26" s="560" t="str">
        <f t="shared" si="12"/>
        <v>9</v>
      </c>
      <c r="W26" s="564">
        <f t="shared" si="13"/>
        <v>9</v>
      </c>
      <c r="X26" s="558">
        <v>49.0</v>
      </c>
      <c r="Y26" s="558">
        <v>37.0</v>
      </c>
      <c r="Z26" s="562">
        <f t="shared" si="14"/>
        <v>86</v>
      </c>
      <c r="AA26" s="560" t="str">
        <f t="shared" si="15"/>
        <v>9</v>
      </c>
      <c r="AB26" s="564">
        <f t="shared" si="16"/>
        <v>18</v>
      </c>
      <c r="AC26" s="558">
        <v>40.0</v>
      </c>
      <c r="AD26" s="558">
        <v>35.0</v>
      </c>
      <c r="AE26" s="562">
        <f t="shared" si="17"/>
        <v>75</v>
      </c>
      <c r="AF26" s="335" t="str">
        <f t="shared" si="18"/>
        <v>8</v>
      </c>
      <c r="AG26" s="564">
        <f t="shared" si="19"/>
        <v>8</v>
      </c>
      <c r="AH26" s="558">
        <v>96.0</v>
      </c>
      <c r="AI26" s="558">
        <v>0.0</v>
      </c>
      <c r="AJ26" s="562">
        <f t="shared" si="20"/>
        <v>96</v>
      </c>
      <c r="AK26" s="569" t="str">
        <f t="shared" si="21"/>
        <v>10</v>
      </c>
      <c r="AL26" s="570" t="str">
        <f t="shared" si="22"/>
        <v>10</v>
      </c>
      <c r="AM26" s="558">
        <v>46.0</v>
      </c>
      <c r="AN26" s="558">
        <v>43.0</v>
      </c>
      <c r="AO26" s="562">
        <f t="shared" si="23"/>
        <v>89</v>
      </c>
      <c r="AP26" s="560" t="str">
        <f t="shared" si="24"/>
        <v>9</v>
      </c>
      <c r="AQ26" s="766">
        <f t="shared" si="25"/>
        <v>27</v>
      </c>
      <c r="AR26" s="846">
        <v>44.0</v>
      </c>
      <c r="AS26" s="776">
        <v>48.0</v>
      </c>
      <c r="AT26" s="847">
        <f t="shared" si="26"/>
        <v>92</v>
      </c>
      <c r="AU26" s="848" t="str">
        <f t="shared" si="36"/>
        <v>10</v>
      </c>
      <c r="AV26" s="849">
        <f t="shared" si="28"/>
        <v>10</v>
      </c>
      <c r="AW26" s="550">
        <f t="shared" si="29"/>
        <v>758</v>
      </c>
      <c r="AX26" s="850">
        <f t="shared" si="30"/>
        <v>84.23</v>
      </c>
      <c r="AY26" s="573">
        <f t="shared" si="31"/>
        <v>164</v>
      </c>
      <c r="AZ26" s="850">
        <f t="shared" si="32"/>
        <v>8.631578947</v>
      </c>
      <c r="BA26" s="547" t="str">
        <f t="shared" si="1"/>
        <v>PASS</v>
      </c>
      <c r="BB26" s="573" t="str">
        <f t="shared" si="33"/>
        <v>FCD</v>
      </c>
      <c r="BC26" s="573" t="str">
        <f t="shared" si="34"/>
        <v>FCD</v>
      </c>
    </row>
    <row r="27" ht="15.75" customHeight="1">
      <c r="A27" s="763">
        <v>23.0</v>
      </c>
      <c r="B27" s="851" t="s">
        <v>379</v>
      </c>
      <c r="C27" s="800" t="s">
        <v>380</v>
      </c>
      <c r="D27" s="558">
        <v>48.0</v>
      </c>
      <c r="E27" s="558">
        <v>19.0</v>
      </c>
      <c r="F27" s="559">
        <f t="shared" si="2"/>
        <v>67</v>
      </c>
      <c r="G27" s="560" t="str">
        <f t="shared" si="3"/>
        <v>7</v>
      </c>
      <c r="H27" s="561">
        <f t="shared" si="4"/>
        <v>21</v>
      </c>
      <c r="I27" s="558">
        <v>46.0</v>
      </c>
      <c r="J27" s="558">
        <v>27.0</v>
      </c>
      <c r="K27" s="562">
        <f t="shared" si="5"/>
        <v>73</v>
      </c>
      <c r="L27" s="563" t="str">
        <f t="shared" si="35"/>
        <v>8</v>
      </c>
      <c r="M27" s="564">
        <f t="shared" si="7"/>
        <v>32</v>
      </c>
      <c r="N27" s="558">
        <v>41.0</v>
      </c>
      <c r="O27" s="558">
        <v>20.0</v>
      </c>
      <c r="P27" s="562">
        <f t="shared" si="8"/>
        <v>61</v>
      </c>
      <c r="Q27" s="560" t="str">
        <f t="shared" si="9"/>
        <v>7</v>
      </c>
      <c r="R27" s="561">
        <f t="shared" si="10"/>
        <v>28</v>
      </c>
      <c r="S27" s="558">
        <v>50.0</v>
      </c>
      <c r="T27" s="558">
        <v>18.0</v>
      </c>
      <c r="U27" s="562">
        <f t="shared" si="11"/>
        <v>68</v>
      </c>
      <c r="V27" s="560" t="str">
        <f t="shared" si="12"/>
        <v>7</v>
      </c>
      <c r="W27" s="564">
        <f t="shared" si="13"/>
        <v>7</v>
      </c>
      <c r="X27" s="558">
        <v>46.0</v>
      </c>
      <c r="Y27" s="558">
        <v>32.0</v>
      </c>
      <c r="Z27" s="562">
        <f t="shared" si="14"/>
        <v>78</v>
      </c>
      <c r="AA27" s="560" t="str">
        <f t="shared" si="15"/>
        <v>8</v>
      </c>
      <c r="AB27" s="564">
        <f t="shared" si="16"/>
        <v>16</v>
      </c>
      <c r="AC27" s="558">
        <v>43.0</v>
      </c>
      <c r="AD27" s="558">
        <v>35.0</v>
      </c>
      <c r="AE27" s="562">
        <f t="shared" si="17"/>
        <v>78</v>
      </c>
      <c r="AF27" s="335" t="str">
        <f t="shared" si="18"/>
        <v>8</v>
      </c>
      <c r="AG27" s="564">
        <f t="shared" si="19"/>
        <v>8</v>
      </c>
      <c r="AH27" s="558">
        <v>98.0</v>
      </c>
      <c r="AI27" s="558">
        <v>0.0</v>
      </c>
      <c r="AJ27" s="562">
        <f t="shared" si="20"/>
        <v>98</v>
      </c>
      <c r="AK27" s="569" t="str">
        <f t="shared" si="21"/>
        <v>10</v>
      </c>
      <c r="AL27" s="570" t="str">
        <f t="shared" si="22"/>
        <v>10</v>
      </c>
      <c r="AM27" s="558">
        <v>44.0</v>
      </c>
      <c r="AN27" s="558">
        <v>18.0</v>
      </c>
      <c r="AO27" s="562">
        <f t="shared" si="23"/>
        <v>62</v>
      </c>
      <c r="AP27" s="560" t="str">
        <f t="shared" si="24"/>
        <v>7</v>
      </c>
      <c r="AQ27" s="766">
        <f t="shared" si="25"/>
        <v>21</v>
      </c>
      <c r="AR27" s="846">
        <v>47.0</v>
      </c>
      <c r="AS27" s="776">
        <v>47.0</v>
      </c>
      <c r="AT27" s="847">
        <f t="shared" si="26"/>
        <v>94</v>
      </c>
      <c r="AU27" s="848" t="str">
        <f t="shared" si="36"/>
        <v>10</v>
      </c>
      <c r="AV27" s="849">
        <f t="shared" si="28"/>
        <v>10</v>
      </c>
      <c r="AW27" s="852">
        <f t="shared" si="29"/>
        <v>679</v>
      </c>
      <c r="AX27" s="850">
        <f t="shared" si="30"/>
        <v>75.45</v>
      </c>
      <c r="AY27" s="573">
        <f t="shared" si="31"/>
        <v>143</v>
      </c>
      <c r="AZ27" s="850">
        <f t="shared" si="32"/>
        <v>7.526315789</v>
      </c>
      <c r="BA27" s="547" t="str">
        <f t="shared" si="1"/>
        <v>PASS</v>
      </c>
      <c r="BB27" s="573" t="str">
        <f t="shared" si="33"/>
        <v>FCD</v>
      </c>
      <c r="BC27" s="573" t="str">
        <f t="shared" si="34"/>
        <v>FCD</v>
      </c>
    </row>
    <row r="28" ht="15.75" customHeight="1">
      <c r="A28" s="763">
        <v>24.0</v>
      </c>
      <c r="B28" s="851" t="s">
        <v>381</v>
      </c>
      <c r="C28" s="800" t="s">
        <v>382</v>
      </c>
      <c r="D28" s="558">
        <v>44.0</v>
      </c>
      <c r="E28" s="558">
        <v>37.0</v>
      </c>
      <c r="F28" s="559">
        <f t="shared" si="2"/>
        <v>81</v>
      </c>
      <c r="G28" s="560" t="str">
        <f t="shared" si="3"/>
        <v>9</v>
      </c>
      <c r="H28" s="561">
        <f t="shared" si="4"/>
        <v>27</v>
      </c>
      <c r="I28" s="558">
        <v>50.0</v>
      </c>
      <c r="J28" s="558">
        <v>34.0</v>
      </c>
      <c r="K28" s="562">
        <f t="shared" si="5"/>
        <v>84</v>
      </c>
      <c r="L28" s="563" t="str">
        <f t="shared" si="35"/>
        <v>9</v>
      </c>
      <c r="M28" s="564">
        <f t="shared" si="7"/>
        <v>36</v>
      </c>
      <c r="N28" s="558">
        <v>49.0</v>
      </c>
      <c r="O28" s="558">
        <v>28.0</v>
      </c>
      <c r="P28" s="562">
        <f t="shared" si="8"/>
        <v>77</v>
      </c>
      <c r="Q28" s="560" t="str">
        <f t="shared" si="9"/>
        <v>8</v>
      </c>
      <c r="R28" s="561">
        <f t="shared" si="10"/>
        <v>32</v>
      </c>
      <c r="S28" s="558">
        <v>50.0</v>
      </c>
      <c r="T28" s="558">
        <v>50.0</v>
      </c>
      <c r="U28" s="562">
        <f t="shared" si="11"/>
        <v>100</v>
      </c>
      <c r="V28" s="560" t="str">
        <f t="shared" si="12"/>
        <v>10</v>
      </c>
      <c r="W28" s="564">
        <f t="shared" si="13"/>
        <v>10</v>
      </c>
      <c r="X28" s="558">
        <v>50.0</v>
      </c>
      <c r="Y28" s="558">
        <v>30.0</v>
      </c>
      <c r="Z28" s="562">
        <f t="shared" si="14"/>
        <v>80</v>
      </c>
      <c r="AA28" s="560" t="str">
        <f t="shared" si="15"/>
        <v>9</v>
      </c>
      <c r="AB28" s="564">
        <f t="shared" si="16"/>
        <v>18</v>
      </c>
      <c r="AC28" s="558">
        <v>44.0</v>
      </c>
      <c r="AD28" s="558">
        <v>36.0</v>
      </c>
      <c r="AE28" s="562">
        <f t="shared" si="17"/>
        <v>80</v>
      </c>
      <c r="AF28" s="335" t="str">
        <f t="shared" si="18"/>
        <v>9</v>
      </c>
      <c r="AG28" s="564">
        <f t="shared" si="19"/>
        <v>9</v>
      </c>
      <c r="AH28" s="558">
        <v>98.0</v>
      </c>
      <c r="AI28" s="558">
        <v>0.0</v>
      </c>
      <c r="AJ28" s="562">
        <f t="shared" si="20"/>
        <v>98</v>
      </c>
      <c r="AK28" s="569" t="str">
        <f t="shared" si="21"/>
        <v>10</v>
      </c>
      <c r="AL28" s="570" t="str">
        <f t="shared" si="22"/>
        <v>10</v>
      </c>
      <c r="AM28" s="558">
        <v>48.0</v>
      </c>
      <c r="AN28" s="558">
        <v>47.0</v>
      </c>
      <c r="AO28" s="562">
        <f t="shared" si="23"/>
        <v>95</v>
      </c>
      <c r="AP28" s="560" t="str">
        <f t="shared" si="24"/>
        <v>10</v>
      </c>
      <c r="AQ28" s="766">
        <f t="shared" si="25"/>
        <v>30</v>
      </c>
      <c r="AR28" s="846">
        <v>49.0</v>
      </c>
      <c r="AS28" s="776">
        <v>48.0</v>
      </c>
      <c r="AT28" s="847">
        <f t="shared" si="26"/>
        <v>97</v>
      </c>
      <c r="AU28" s="848" t="str">
        <f t="shared" si="36"/>
        <v>10</v>
      </c>
      <c r="AV28" s="849">
        <f t="shared" si="28"/>
        <v>10</v>
      </c>
      <c r="AW28" s="852">
        <f t="shared" si="29"/>
        <v>792</v>
      </c>
      <c r="AX28" s="850">
        <f t="shared" si="30"/>
        <v>88</v>
      </c>
      <c r="AY28" s="573">
        <f t="shared" si="31"/>
        <v>172</v>
      </c>
      <c r="AZ28" s="850">
        <f t="shared" si="32"/>
        <v>9.052631579</v>
      </c>
      <c r="BA28" s="547" t="str">
        <f t="shared" si="1"/>
        <v>PASS</v>
      </c>
      <c r="BB28" s="573" t="str">
        <f t="shared" si="33"/>
        <v>FCD</v>
      </c>
      <c r="BC28" s="573" t="str">
        <f t="shared" si="34"/>
        <v>FCD</v>
      </c>
    </row>
    <row r="29" ht="15.75" customHeight="1">
      <c r="A29" s="763">
        <v>25.0</v>
      </c>
      <c r="B29" s="851" t="s">
        <v>383</v>
      </c>
      <c r="C29" s="800" t="s">
        <v>384</v>
      </c>
      <c r="D29" s="558">
        <v>31.0</v>
      </c>
      <c r="E29" s="558">
        <v>20.0</v>
      </c>
      <c r="F29" s="559">
        <f t="shared" si="2"/>
        <v>51</v>
      </c>
      <c r="G29" s="560" t="str">
        <f t="shared" si="3"/>
        <v>6</v>
      </c>
      <c r="H29" s="561">
        <f t="shared" si="4"/>
        <v>18</v>
      </c>
      <c r="I29" s="558">
        <v>47.0</v>
      </c>
      <c r="J29" s="558">
        <v>21.0</v>
      </c>
      <c r="K29" s="562">
        <f t="shared" si="5"/>
        <v>68</v>
      </c>
      <c r="L29" s="563" t="str">
        <f t="shared" si="35"/>
        <v>7</v>
      </c>
      <c r="M29" s="564">
        <f t="shared" si="7"/>
        <v>28</v>
      </c>
      <c r="N29" s="558">
        <v>46.0</v>
      </c>
      <c r="O29" s="558">
        <v>19.0</v>
      </c>
      <c r="P29" s="562">
        <f t="shared" si="8"/>
        <v>65</v>
      </c>
      <c r="Q29" s="560" t="str">
        <f t="shared" si="9"/>
        <v>7</v>
      </c>
      <c r="R29" s="561">
        <f t="shared" si="10"/>
        <v>28</v>
      </c>
      <c r="S29" s="558">
        <v>50.0</v>
      </c>
      <c r="T29" s="558">
        <v>34.0</v>
      </c>
      <c r="U29" s="562">
        <f t="shared" si="11"/>
        <v>84</v>
      </c>
      <c r="V29" s="560" t="str">
        <f t="shared" si="12"/>
        <v>9</v>
      </c>
      <c r="W29" s="564">
        <f t="shared" si="13"/>
        <v>9</v>
      </c>
      <c r="X29" s="558">
        <v>47.0</v>
      </c>
      <c r="Y29" s="558">
        <v>31.0</v>
      </c>
      <c r="Z29" s="562">
        <f t="shared" si="14"/>
        <v>78</v>
      </c>
      <c r="AA29" s="560" t="str">
        <f t="shared" si="15"/>
        <v>8</v>
      </c>
      <c r="AB29" s="564">
        <f t="shared" si="16"/>
        <v>16</v>
      </c>
      <c r="AC29" s="558">
        <v>46.0</v>
      </c>
      <c r="AD29" s="558">
        <v>31.0</v>
      </c>
      <c r="AE29" s="562">
        <f t="shared" si="17"/>
        <v>77</v>
      </c>
      <c r="AF29" s="335" t="str">
        <f t="shared" si="18"/>
        <v>8</v>
      </c>
      <c r="AG29" s="564">
        <f t="shared" si="19"/>
        <v>8</v>
      </c>
      <c r="AH29" s="558">
        <v>92.0</v>
      </c>
      <c r="AI29" s="558">
        <v>0.0</v>
      </c>
      <c r="AJ29" s="562">
        <f t="shared" si="20"/>
        <v>92</v>
      </c>
      <c r="AK29" s="569" t="str">
        <f t="shared" si="21"/>
        <v>10</v>
      </c>
      <c r="AL29" s="570" t="str">
        <f t="shared" si="22"/>
        <v>10</v>
      </c>
      <c r="AM29" s="558">
        <v>34.0</v>
      </c>
      <c r="AN29" s="558">
        <v>19.0</v>
      </c>
      <c r="AO29" s="562">
        <f t="shared" si="23"/>
        <v>53</v>
      </c>
      <c r="AP29" s="560" t="str">
        <f t="shared" si="24"/>
        <v>6</v>
      </c>
      <c r="AQ29" s="766">
        <f t="shared" si="25"/>
        <v>18</v>
      </c>
      <c r="AR29" s="846">
        <v>47.0</v>
      </c>
      <c r="AS29" s="776">
        <v>48.0</v>
      </c>
      <c r="AT29" s="847">
        <f t="shared" si="26"/>
        <v>95</v>
      </c>
      <c r="AU29" s="848" t="str">
        <f t="shared" si="36"/>
        <v>10</v>
      </c>
      <c r="AV29" s="849">
        <f t="shared" si="28"/>
        <v>10</v>
      </c>
      <c r="AW29" s="550">
        <f t="shared" si="29"/>
        <v>663</v>
      </c>
      <c r="AX29" s="850">
        <f t="shared" si="30"/>
        <v>73.67</v>
      </c>
      <c r="AY29" s="573">
        <f t="shared" si="31"/>
        <v>135</v>
      </c>
      <c r="AZ29" s="850">
        <f t="shared" si="32"/>
        <v>7.105263158</v>
      </c>
      <c r="BA29" s="547" t="str">
        <f t="shared" si="1"/>
        <v>PASS</v>
      </c>
      <c r="BB29" s="573" t="str">
        <f t="shared" si="33"/>
        <v>FCD</v>
      </c>
      <c r="BC29" s="573" t="str">
        <f t="shared" si="34"/>
        <v>FCD</v>
      </c>
    </row>
    <row r="30" ht="15.75" customHeight="1">
      <c r="A30" s="763">
        <v>26.0</v>
      </c>
      <c r="B30" s="851" t="s">
        <v>169</v>
      </c>
      <c r="C30" s="875" t="s">
        <v>170</v>
      </c>
      <c r="D30" s="566">
        <v>36.0</v>
      </c>
      <c r="E30" s="558">
        <v>32.0</v>
      </c>
      <c r="F30" s="559">
        <f t="shared" si="2"/>
        <v>68</v>
      </c>
      <c r="G30" s="560" t="str">
        <f t="shared" si="3"/>
        <v>7</v>
      </c>
      <c r="H30" s="561">
        <f t="shared" si="4"/>
        <v>21</v>
      </c>
      <c r="I30" s="558">
        <v>48.0</v>
      </c>
      <c r="J30" s="558">
        <v>19.0</v>
      </c>
      <c r="K30" s="562">
        <f t="shared" si="5"/>
        <v>67</v>
      </c>
      <c r="L30" s="563" t="str">
        <f t="shared" si="35"/>
        <v>7</v>
      </c>
      <c r="M30" s="564">
        <f t="shared" si="7"/>
        <v>28</v>
      </c>
      <c r="N30" s="558">
        <v>43.0</v>
      </c>
      <c r="O30" s="558">
        <v>18.0</v>
      </c>
      <c r="P30" s="562">
        <f t="shared" si="8"/>
        <v>61</v>
      </c>
      <c r="Q30" s="560" t="str">
        <f t="shared" si="9"/>
        <v>7</v>
      </c>
      <c r="R30" s="561">
        <f t="shared" si="10"/>
        <v>28</v>
      </c>
      <c r="S30" s="558">
        <v>46.0</v>
      </c>
      <c r="T30" s="558">
        <v>45.0</v>
      </c>
      <c r="U30" s="562">
        <f t="shared" si="11"/>
        <v>91</v>
      </c>
      <c r="V30" s="560" t="str">
        <f t="shared" si="12"/>
        <v>10</v>
      </c>
      <c r="W30" s="564">
        <f t="shared" si="13"/>
        <v>10</v>
      </c>
      <c r="X30" s="558">
        <v>39.0</v>
      </c>
      <c r="Y30" s="558">
        <v>34.0</v>
      </c>
      <c r="Z30" s="562">
        <f t="shared" si="14"/>
        <v>73</v>
      </c>
      <c r="AA30" s="560" t="str">
        <f t="shared" si="15"/>
        <v>8</v>
      </c>
      <c r="AB30" s="564">
        <f t="shared" si="16"/>
        <v>16</v>
      </c>
      <c r="AC30" s="558">
        <v>34.0</v>
      </c>
      <c r="AD30" s="558">
        <v>33.0</v>
      </c>
      <c r="AE30" s="562">
        <f t="shared" si="17"/>
        <v>67</v>
      </c>
      <c r="AF30" s="335" t="str">
        <f t="shared" si="18"/>
        <v>7</v>
      </c>
      <c r="AG30" s="564">
        <f t="shared" si="19"/>
        <v>7</v>
      </c>
      <c r="AH30" s="558">
        <v>96.0</v>
      </c>
      <c r="AI30" s="558">
        <v>0.0</v>
      </c>
      <c r="AJ30" s="562">
        <f t="shared" si="20"/>
        <v>96</v>
      </c>
      <c r="AK30" s="569" t="str">
        <f t="shared" si="21"/>
        <v>10</v>
      </c>
      <c r="AL30" s="570" t="str">
        <f t="shared" si="22"/>
        <v>10</v>
      </c>
      <c r="AM30" s="558">
        <v>36.0</v>
      </c>
      <c r="AN30" s="558">
        <v>18.0</v>
      </c>
      <c r="AO30" s="562">
        <f t="shared" si="23"/>
        <v>54</v>
      </c>
      <c r="AP30" s="560" t="str">
        <f t="shared" si="24"/>
        <v>6</v>
      </c>
      <c r="AQ30" s="766">
        <f t="shared" si="25"/>
        <v>18</v>
      </c>
      <c r="AR30" s="846">
        <v>45.0</v>
      </c>
      <c r="AS30" s="776">
        <v>36.0</v>
      </c>
      <c r="AT30" s="847">
        <f t="shared" si="26"/>
        <v>81</v>
      </c>
      <c r="AU30" s="848" t="str">
        <f t="shared" si="36"/>
        <v>9</v>
      </c>
      <c r="AV30" s="849">
        <f t="shared" si="28"/>
        <v>9</v>
      </c>
      <c r="AW30" s="550">
        <f t="shared" si="29"/>
        <v>658</v>
      </c>
      <c r="AX30" s="850">
        <f t="shared" si="30"/>
        <v>73.12</v>
      </c>
      <c r="AY30" s="573">
        <f t="shared" si="31"/>
        <v>137</v>
      </c>
      <c r="AZ30" s="850">
        <f t="shared" si="32"/>
        <v>7.210526316</v>
      </c>
      <c r="BA30" s="547" t="str">
        <f t="shared" si="1"/>
        <v>PASS</v>
      </c>
      <c r="BB30" s="573" t="str">
        <f t="shared" si="33"/>
        <v>FCD</v>
      </c>
      <c r="BC30" s="573" t="str">
        <f t="shared" si="34"/>
        <v>FCD</v>
      </c>
    </row>
    <row r="31" ht="15.75" customHeight="1">
      <c r="A31" s="876" t="s">
        <v>578</v>
      </c>
      <c r="B31" s="851" t="s">
        <v>385</v>
      </c>
      <c r="C31" s="800" t="s">
        <v>386</v>
      </c>
      <c r="D31" s="558">
        <v>43.0</v>
      </c>
      <c r="E31" s="558">
        <v>35.0</v>
      </c>
      <c r="F31" s="559">
        <f t="shared" si="2"/>
        <v>78</v>
      </c>
      <c r="G31" s="560" t="str">
        <f t="shared" si="3"/>
        <v>8</v>
      </c>
      <c r="H31" s="561">
        <f t="shared" si="4"/>
        <v>24</v>
      </c>
      <c r="I31" s="558">
        <v>50.0</v>
      </c>
      <c r="J31" s="558">
        <v>37.0</v>
      </c>
      <c r="K31" s="562">
        <f t="shared" si="5"/>
        <v>87</v>
      </c>
      <c r="L31" s="563" t="str">
        <f t="shared" si="35"/>
        <v>9</v>
      </c>
      <c r="M31" s="564">
        <f t="shared" si="7"/>
        <v>36</v>
      </c>
      <c r="N31" s="558">
        <v>50.0</v>
      </c>
      <c r="O31" s="558">
        <v>24.0</v>
      </c>
      <c r="P31" s="562">
        <f t="shared" si="8"/>
        <v>74</v>
      </c>
      <c r="Q31" s="560" t="str">
        <f t="shared" si="9"/>
        <v>8</v>
      </c>
      <c r="R31" s="561">
        <f t="shared" si="10"/>
        <v>32</v>
      </c>
      <c r="S31" s="558">
        <v>46.0</v>
      </c>
      <c r="T31" s="558">
        <v>50.0</v>
      </c>
      <c r="U31" s="562">
        <f t="shared" si="11"/>
        <v>96</v>
      </c>
      <c r="V31" s="560" t="str">
        <f t="shared" si="12"/>
        <v>10</v>
      </c>
      <c r="W31" s="564">
        <f t="shared" si="13"/>
        <v>10</v>
      </c>
      <c r="X31" s="558">
        <v>50.0</v>
      </c>
      <c r="Y31" s="558">
        <v>34.0</v>
      </c>
      <c r="Z31" s="562">
        <f t="shared" si="14"/>
        <v>84</v>
      </c>
      <c r="AA31" s="560" t="str">
        <f t="shared" si="15"/>
        <v>9</v>
      </c>
      <c r="AB31" s="564">
        <f t="shared" si="16"/>
        <v>18</v>
      </c>
      <c r="AC31" s="558">
        <v>45.0</v>
      </c>
      <c r="AD31" s="558">
        <v>36.0</v>
      </c>
      <c r="AE31" s="562">
        <f t="shared" si="17"/>
        <v>81</v>
      </c>
      <c r="AF31" s="335" t="str">
        <f t="shared" si="18"/>
        <v>9</v>
      </c>
      <c r="AG31" s="564">
        <f t="shared" si="19"/>
        <v>9</v>
      </c>
      <c r="AH31" s="558">
        <v>96.0</v>
      </c>
      <c r="AI31" s="558">
        <v>0.0</v>
      </c>
      <c r="AJ31" s="562">
        <f t="shared" si="20"/>
        <v>96</v>
      </c>
      <c r="AK31" s="569" t="str">
        <f t="shared" si="21"/>
        <v>10</v>
      </c>
      <c r="AL31" s="570" t="str">
        <f t="shared" si="22"/>
        <v>10</v>
      </c>
      <c r="AM31" s="558">
        <v>47.0</v>
      </c>
      <c r="AN31" s="558">
        <v>39.0</v>
      </c>
      <c r="AO31" s="562">
        <f t="shared" si="23"/>
        <v>86</v>
      </c>
      <c r="AP31" s="560" t="str">
        <f t="shared" si="24"/>
        <v>9</v>
      </c>
      <c r="AQ31" s="766">
        <f t="shared" si="25"/>
        <v>27</v>
      </c>
      <c r="AR31" s="846">
        <v>49.0</v>
      </c>
      <c r="AS31" s="776">
        <v>49.0</v>
      </c>
      <c r="AT31" s="847">
        <f t="shared" si="26"/>
        <v>98</v>
      </c>
      <c r="AU31" s="848" t="str">
        <f t="shared" si="36"/>
        <v>10</v>
      </c>
      <c r="AV31" s="849">
        <f t="shared" si="28"/>
        <v>10</v>
      </c>
      <c r="AW31" s="852">
        <f t="shared" si="29"/>
        <v>780</v>
      </c>
      <c r="AX31" s="850">
        <f t="shared" si="30"/>
        <v>86.67</v>
      </c>
      <c r="AY31" s="573">
        <f t="shared" si="31"/>
        <v>166</v>
      </c>
      <c r="AZ31" s="850">
        <f t="shared" si="32"/>
        <v>8.736842105</v>
      </c>
      <c r="BA31" s="547" t="str">
        <f t="shared" si="1"/>
        <v>PASS</v>
      </c>
      <c r="BB31" s="573" t="str">
        <f t="shared" si="33"/>
        <v>FCD</v>
      </c>
      <c r="BC31" s="573" t="str">
        <f t="shared" si="34"/>
        <v>FCD</v>
      </c>
    </row>
    <row r="32" ht="15.75" customHeight="1">
      <c r="A32" s="763">
        <v>28.0</v>
      </c>
      <c r="B32" s="851" t="s">
        <v>387</v>
      </c>
      <c r="C32" s="800" t="s">
        <v>388</v>
      </c>
      <c r="D32" s="558">
        <v>45.0</v>
      </c>
      <c r="E32" s="558">
        <v>34.0</v>
      </c>
      <c r="F32" s="559">
        <f t="shared" si="2"/>
        <v>79</v>
      </c>
      <c r="G32" s="560" t="str">
        <f t="shared" si="3"/>
        <v>8</v>
      </c>
      <c r="H32" s="561">
        <f t="shared" si="4"/>
        <v>24</v>
      </c>
      <c r="I32" s="558">
        <v>50.0</v>
      </c>
      <c r="J32" s="558">
        <v>39.0</v>
      </c>
      <c r="K32" s="562">
        <f t="shared" si="5"/>
        <v>89</v>
      </c>
      <c r="L32" s="563" t="str">
        <f t="shared" si="35"/>
        <v>9</v>
      </c>
      <c r="M32" s="564">
        <f t="shared" si="7"/>
        <v>36</v>
      </c>
      <c r="N32" s="558">
        <v>50.0</v>
      </c>
      <c r="O32" s="558">
        <v>27.0</v>
      </c>
      <c r="P32" s="562">
        <f t="shared" si="8"/>
        <v>77</v>
      </c>
      <c r="Q32" s="560" t="str">
        <f t="shared" si="9"/>
        <v>8</v>
      </c>
      <c r="R32" s="561">
        <f t="shared" si="10"/>
        <v>32</v>
      </c>
      <c r="S32" s="558">
        <v>48.0</v>
      </c>
      <c r="T32" s="558">
        <v>50.0</v>
      </c>
      <c r="U32" s="562">
        <f t="shared" si="11"/>
        <v>98</v>
      </c>
      <c r="V32" s="560" t="str">
        <f t="shared" si="12"/>
        <v>10</v>
      </c>
      <c r="W32" s="564">
        <f t="shared" si="13"/>
        <v>10</v>
      </c>
      <c r="X32" s="558">
        <v>49.0</v>
      </c>
      <c r="Y32" s="558">
        <v>46.0</v>
      </c>
      <c r="Z32" s="562">
        <f t="shared" si="14"/>
        <v>95</v>
      </c>
      <c r="AA32" s="560" t="str">
        <f t="shared" si="15"/>
        <v>10</v>
      </c>
      <c r="AB32" s="564">
        <f t="shared" si="16"/>
        <v>20</v>
      </c>
      <c r="AC32" s="558">
        <v>50.0</v>
      </c>
      <c r="AD32" s="558">
        <v>38.0</v>
      </c>
      <c r="AE32" s="559">
        <f t="shared" si="17"/>
        <v>88</v>
      </c>
      <c r="AF32" s="335" t="str">
        <f t="shared" si="18"/>
        <v>9</v>
      </c>
      <c r="AG32" s="564">
        <f t="shared" si="19"/>
        <v>9</v>
      </c>
      <c r="AH32" s="558">
        <v>98.0</v>
      </c>
      <c r="AI32" s="558">
        <v>0.0</v>
      </c>
      <c r="AJ32" s="562">
        <f t="shared" si="20"/>
        <v>98</v>
      </c>
      <c r="AK32" s="569" t="str">
        <f t="shared" si="21"/>
        <v>10</v>
      </c>
      <c r="AL32" s="570" t="str">
        <f t="shared" si="22"/>
        <v>10</v>
      </c>
      <c r="AM32" s="558">
        <v>50.0</v>
      </c>
      <c r="AN32" s="558">
        <v>42.0</v>
      </c>
      <c r="AO32" s="562">
        <f t="shared" si="23"/>
        <v>92</v>
      </c>
      <c r="AP32" s="560" t="str">
        <f t="shared" si="24"/>
        <v>10</v>
      </c>
      <c r="AQ32" s="766">
        <f t="shared" si="25"/>
        <v>30</v>
      </c>
      <c r="AR32" s="846">
        <v>50.0</v>
      </c>
      <c r="AS32" s="776">
        <v>46.0</v>
      </c>
      <c r="AT32" s="847">
        <f t="shared" si="26"/>
        <v>96</v>
      </c>
      <c r="AU32" s="848" t="str">
        <f t="shared" si="36"/>
        <v>10</v>
      </c>
      <c r="AV32" s="849">
        <f t="shared" si="28"/>
        <v>10</v>
      </c>
      <c r="AW32" s="852">
        <f t="shared" si="29"/>
        <v>812</v>
      </c>
      <c r="AX32" s="850">
        <f t="shared" si="30"/>
        <v>90.23</v>
      </c>
      <c r="AY32" s="573">
        <f t="shared" si="31"/>
        <v>171</v>
      </c>
      <c r="AZ32" s="850">
        <f t="shared" si="32"/>
        <v>9</v>
      </c>
      <c r="BA32" s="547" t="str">
        <f t="shared" si="1"/>
        <v>PASS</v>
      </c>
      <c r="BB32" s="573" t="str">
        <f t="shared" si="33"/>
        <v>FCD</v>
      </c>
      <c r="BC32" s="573" t="str">
        <f t="shared" si="34"/>
        <v>FCD</v>
      </c>
    </row>
    <row r="33" ht="15.75" customHeight="1">
      <c r="A33" s="763">
        <v>29.0</v>
      </c>
      <c r="B33" s="851" t="s">
        <v>171</v>
      </c>
      <c r="C33" s="800" t="s">
        <v>172</v>
      </c>
      <c r="D33" s="558">
        <v>46.0</v>
      </c>
      <c r="E33" s="558">
        <v>38.0</v>
      </c>
      <c r="F33" s="559">
        <f t="shared" si="2"/>
        <v>84</v>
      </c>
      <c r="G33" s="560" t="str">
        <f t="shared" si="3"/>
        <v>9</v>
      </c>
      <c r="H33" s="561">
        <f t="shared" si="4"/>
        <v>27</v>
      </c>
      <c r="I33" s="558">
        <v>50.0</v>
      </c>
      <c r="J33" s="558">
        <v>24.0</v>
      </c>
      <c r="K33" s="562">
        <f t="shared" si="5"/>
        <v>74</v>
      </c>
      <c r="L33" s="563" t="str">
        <f t="shared" si="35"/>
        <v>8</v>
      </c>
      <c r="M33" s="564">
        <f t="shared" si="7"/>
        <v>32</v>
      </c>
      <c r="N33" s="558">
        <v>49.0</v>
      </c>
      <c r="O33" s="558">
        <v>22.0</v>
      </c>
      <c r="P33" s="562">
        <f t="shared" si="8"/>
        <v>71</v>
      </c>
      <c r="Q33" s="560" t="str">
        <f t="shared" si="9"/>
        <v>8</v>
      </c>
      <c r="R33" s="561">
        <f t="shared" si="10"/>
        <v>32</v>
      </c>
      <c r="S33" s="558">
        <v>50.0</v>
      </c>
      <c r="T33" s="558">
        <v>48.0</v>
      </c>
      <c r="U33" s="562">
        <f t="shared" si="11"/>
        <v>98</v>
      </c>
      <c r="V33" s="560" t="str">
        <f t="shared" si="12"/>
        <v>10</v>
      </c>
      <c r="W33" s="564">
        <f t="shared" si="13"/>
        <v>10</v>
      </c>
      <c r="X33" s="558">
        <v>50.0</v>
      </c>
      <c r="Y33" s="558">
        <v>34.0</v>
      </c>
      <c r="Z33" s="562">
        <f t="shared" si="14"/>
        <v>84</v>
      </c>
      <c r="AA33" s="560" t="str">
        <f t="shared" si="15"/>
        <v>9</v>
      </c>
      <c r="AB33" s="564">
        <f t="shared" si="16"/>
        <v>18</v>
      </c>
      <c r="AC33" s="558">
        <v>44.0</v>
      </c>
      <c r="AD33" s="558">
        <v>34.0</v>
      </c>
      <c r="AE33" s="559">
        <f t="shared" si="17"/>
        <v>78</v>
      </c>
      <c r="AF33" s="335" t="str">
        <f t="shared" si="18"/>
        <v>8</v>
      </c>
      <c r="AG33" s="564">
        <f t="shared" si="19"/>
        <v>8</v>
      </c>
      <c r="AH33" s="558">
        <v>98.0</v>
      </c>
      <c r="AI33" s="558">
        <v>0.0</v>
      </c>
      <c r="AJ33" s="562">
        <f t="shared" si="20"/>
        <v>98</v>
      </c>
      <c r="AK33" s="569" t="str">
        <f t="shared" si="21"/>
        <v>10</v>
      </c>
      <c r="AL33" s="570" t="str">
        <f t="shared" si="22"/>
        <v>10</v>
      </c>
      <c r="AM33" s="558">
        <v>49.0</v>
      </c>
      <c r="AN33" s="558">
        <v>34.0</v>
      </c>
      <c r="AO33" s="562">
        <f t="shared" si="23"/>
        <v>83</v>
      </c>
      <c r="AP33" s="560" t="str">
        <f t="shared" si="24"/>
        <v>9</v>
      </c>
      <c r="AQ33" s="766">
        <f t="shared" si="25"/>
        <v>27</v>
      </c>
      <c r="AR33" s="846">
        <v>49.0</v>
      </c>
      <c r="AS33" s="776">
        <v>49.0</v>
      </c>
      <c r="AT33" s="847">
        <f t="shared" si="26"/>
        <v>98</v>
      </c>
      <c r="AU33" s="848" t="str">
        <f t="shared" si="36"/>
        <v>10</v>
      </c>
      <c r="AV33" s="849">
        <f t="shared" si="28"/>
        <v>10</v>
      </c>
      <c r="AW33" s="550">
        <f t="shared" si="29"/>
        <v>768</v>
      </c>
      <c r="AX33" s="850">
        <f t="shared" si="30"/>
        <v>85.34</v>
      </c>
      <c r="AY33" s="573">
        <f t="shared" si="31"/>
        <v>164</v>
      </c>
      <c r="AZ33" s="850">
        <f t="shared" si="32"/>
        <v>8.631578947</v>
      </c>
      <c r="BA33" s="547" t="str">
        <f t="shared" si="1"/>
        <v>PASS</v>
      </c>
      <c r="BB33" s="573" t="str">
        <f t="shared" si="33"/>
        <v>FCD</v>
      </c>
      <c r="BC33" s="573" t="str">
        <f t="shared" si="34"/>
        <v>FCD</v>
      </c>
    </row>
    <row r="34" ht="15.75" customHeight="1">
      <c r="A34" s="763">
        <v>30.0</v>
      </c>
      <c r="B34" s="851" t="s">
        <v>389</v>
      </c>
      <c r="C34" s="800" t="s">
        <v>390</v>
      </c>
      <c r="D34" s="558">
        <v>47.0</v>
      </c>
      <c r="E34" s="558">
        <v>35.0</v>
      </c>
      <c r="F34" s="559">
        <f t="shared" si="2"/>
        <v>82</v>
      </c>
      <c r="G34" s="560" t="str">
        <f t="shared" si="3"/>
        <v>9</v>
      </c>
      <c r="H34" s="561">
        <f t="shared" si="4"/>
        <v>27</v>
      </c>
      <c r="I34" s="558">
        <v>50.0</v>
      </c>
      <c r="J34" s="558">
        <v>27.0</v>
      </c>
      <c r="K34" s="562">
        <f t="shared" si="5"/>
        <v>77</v>
      </c>
      <c r="L34" s="563" t="str">
        <f t="shared" si="35"/>
        <v>8</v>
      </c>
      <c r="M34" s="564">
        <f t="shared" si="7"/>
        <v>32</v>
      </c>
      <c r="N34" s="558">
        <v>50.0</v>
      </c>
      <c r="O34" s="558">
        <v>29.0</v>
      </c>
      <c r="P34" s="562">
        <f t="shared" si="8"/>
        <v>79</v>
      </c>
      <c r="Q34" s="560" t="str">
        <f t="shared" si="9"/>
        <v>8</v>
      </c>
      <c r="R34" s="561">
        <f t="shared" si="10"/>
        <v>32</v>
      </c>
      <c r="S34" s="558">
        <v>49.0</v>
      </c>
      <c r="T34" s="558">
        <v>42.0</v>
      </c>
      <c r="U34" s="562">
        <f t="shared" si="11"/>
        <v>91</v>
      </c>
      <c r="V34" s="560" t="str">
        <f t="shared" si="12"/>
        <v>10</v>
      </c>
      <c r="W34" s="564">
        <f t="shared" si="13"/>
        <v>10</v>
      </c>
      <c r="X34" s="558">
        <v>45.0</v>
      </c>
      <c r="Y34" s="558">
        <v>37.0</v>
      </c>
      <c r="Z34" s="562">
        <f t="shared" si="14"/>
        <v>82</v>
      </c>
      <c r="AA34" s="560" t="str">
        <f t="shared" si="15"/>
        <v>9</v>
      </c>
      <c r="AB34" s="564">
        <f t="shared" si="16"/>
        <v>18</v>
      </c>
      <c r="AC34" s="558">
        <v>41.0</v>
      </c>
      <c r="AD34" s="558">
        <v>35.0</v>
      </c>
      <c r="AE34" s="559">
        <f t="shared" si="17"/>
        <v>76</v>
      </c>
      <c r="AF34" s="335" t="str">
        <f t="shared" si="18"/>
        <v>8</v>
      </c>
      <c r="AG34" s="564">
        <f t="shared" si="19"/>
        <v>8</v>
      </c>
      <c r="AH34" s="558">
        <v>96.0</v>
      </c>
      <c r="AI34" s="558">
        <v>0.0</v>
      </c>
      <c r="AJ34" s="562">
        <f t="shared" si="20"/>
        <v>96</v>
      </c>
      <c r="AK34" s="569" t="str">
        <f t="shared" si="21"/>
        <v>10</v>
      </c>
      <c r="AL34" s="570" t="str">
        <f t="shared" si="22"/>
        <v>10</v>
      </c>
      <c r="AM34" s="558">
        <v>42.0</v>
      </c>
      <c r="AN34" s="558">
        <v>26.0</v>
      </c>
      <c r="AO34" s="562">
        <f t="shared" si="23"/>
        <v>68</v>
      </c>
      <c r="AP34" s="560" t="str">
        <f t="shared" si="24"/>
        <v>7</v>
      </c>
      <c r="AQ34" s="766">
        <f t="shared" si="25"/>
        <v>21</v>
      </c>
      <c r="AR34" s="846">
        <v>44.0</v>
      </c>
      <c r="AS34" s="776">
        <v>41.0</v>
      </c>
      <c r="AT34" s="847">
        <f t="shared" si="26"/>
        <v>85</v>
      </c>
      <c r="AU34" s="848" t="str">
        <f t="shared" si="36"/>
        <v>9</v>
      </c>
      <c r="AV34" s="849">
        <f t="shared" si="28"/>
        <v>9</v>
      </c>
      <c r="AW34" s="550">
        <f t="shared" si="29"/>
        <v>736</v>
      </c>
      <c r="AX34" s="850">
        <f t="shared" si="30"/>
        <v>81.78</v>
      </c>
      <c r="AY34" s="573">
        <f t="shared" si="31"/>
        <v>157</v>
      </c>
      <c r="AZ34" s="850">
        <f t="shared" si="32"/>
        <v>8.263157895</v>
      </c>
      <c r="BA34" s="547" t="str">
        <f t="shared" si="1"/>
        <v>PASS</v>
      </c>
      <c r="BB34" s="573" t="str">
        <f t="shared" si="33"/>
        <v>FCD</v>
      </c>
      <c r="BC34" s="573" t="str">
        <f t="shared" si="34"/>
        <v>FCD</v>
      </c>
    </row>
    <row r="35" ht="15.75" customHeight="1">
      <c r="A35" s="763">
        <v>31.0</v>
      </c>
      <c r="B35" s="851" t="s">
        <v>391</v>
      </c>
      <c r="C35" s="800" t="s">
        <v>392</v>
      </c>
      <c r="D35" s="558">
        <v>43.0</v>
      </c>
      <c r="E35" s="558">
        <v>24.0</v>
      </c>
      <c r="F35" s="559">
        <f t="shared" si="2"/>
        <v>67</v>
      </c>
      <c r="G35" s="560" t="str">
        <f t="shared" si="3"/>
        <v>7</v>
      </c>
      <c r="H35" s="561">
        <f t="shared" si="4"/>
        <v>21</v>
      </c>
      <c r="I35" s="558">
        <v>48.0</v>
      </c>
      <c r="J35" s="558">
        <v>20.0</v>
      </c>
      <c r="K35" s="562">
        <f t="shared" si="5"/>
        <v>68</v>
      </c>
      <c r="L35" s="563" t="str">
        <f t="shared" si="35"/>
        <v>7</v>
      </c>
      <c r="M35" s="564">
        <f t="shared" si="7"/>
        <v>28</v>
      </c>
      <c r="N35" s="558">
        <v>43.0</v>
      </c>
      <c r="O35" s="558">
        <v>18.0</v>
      </c>
      <c r="P35" s="562">
        <f t="shared" si="8"/>
        <v>61</v>
      </c>
      <c r="Q35" s="560" t="str">
        <f t="shared" si="9"/>
        <v>7</v>
      </c>
      <c r="R35" s="561">
        <f t="shared" si="10"/>
        <v>28</v>
      </c>
      <c r="S35" s="558">
        <v>49.0</v>
      </c>
      <c r="T35" s="558">
        <v>48.0</v>
      </c>
      <c r="U35" s="562">
        <f t="shared" si="11"/>
        <v>97</v>
      </c>
      <c r="V35" s="560" t="str">
        <f t="shared" si="12"/>
        <v>10</v>
      </c>
      <c r="W35" s="564">
        <f t="shared" si="13"/>
        <v>10</v>
      </c>
      <c r="X35" s="558">
        <v>40.0</v>
      </c>
      <c r="Y35" s="558">
        <v>34.0</v>
      </c>
      <c r="Z35" s="562">
        <f t="shared" si="14"/>
        <v>74</v>
      </c>
      <c r="AA35" s="560" t="str">
        <f t="shared" si="15"/>
        <v>8</v>
      </c>
      <c r="AB35" s="564">
        <f t="shared" si="16"/>
        <v>16</v>
      </c>
      <c r="AC35" s="558">
        <v>44.0</v>
      </c>
      <c r="AD35" s="558">
        <v>33.0</v>
      </c>
      <c r="AE35" s="559">
        <f t="shared" si="17"/>
        <v>77</v>
      </c>
      <c r="AF35" s="335" t="str">
        <f t="shared" si="18"/>
        <v>8</v>
      </c>
      <c r="AG35" s="564">
        <f t="shared" si="19"/>
        <v>8</v>
      </c>
      <c r="AH35" s="558">
        <v>96.0</v>
      </c>
      <c r="AI35" s="558">
        <v>0.0</v>
      </c>
      <c r="AJ35" s="562">
        <f t="shared" si="20"/>
        <v>96</v>
      </c>
      <c r="AK35" s="569" t="str">
        <f t="shared" si="21"/>
        <v>10</v>
      </c>
      <c r="AL35" s="570" t="str">
        <f t="shared" si="22"/>
        <v>10</v>
      </c>
      <c r="AM35" s="558">
        <v>42.0</v>
      </c>
      <c r="AN35" s="558">
        <v>24.0</v>
      </c>
      <c r="AO35" s="562">
        <f t="shared" si="23"/>
        <v>66</v>
      </c>
      <c r="AP35" s="560" t="str">
        <f t="shared" si="24"/>
        <v>7</v>
      </c>
      <c r="AQ35" s="766">
        <f t="shared" si="25"/>
        <v>21</v>
      </c>
      <c r="AR35" s="846">
        <v>48.0</v>
      </c>
      <c r="AS35" s="776">
        <v>48.0</v>
      </c>
      <c r="AT35" s="847">
        <f t="shared" si="26"/>
        <v>96</v>
      </c>
      <c r="AU35" s="848" t="str">
        <f t="shared" si="36"/>
        <v>10</v>
      </c>
      <c r="AV35" s="849">
        <f t="shared" si="28"/>
        <v>10</v>
      </c>
      <c r="AW35" s="852">
        <f t="shared" si="29"/>
        <v>702</v>
      </c>
      <c r="AX35" s="850">
        <f t="shared" si="30"/>
        <v>78</v>
      </c>
      <c r="AY35" s="573">
        <f t="shared" si="31"/>
        <v>142</v>
      </c>
      <c r="AZ35" s="850">
        <f t="shared" si="32"/>
        <v>7.473684211</v>
      </c>
      <c r="BA35" s="547" t="str">
        <f t="shared" si="1"/>
        <v>PASS</v>
      </c>
      <c r="BB35" s="573" t="str">
        <f t="shared" si="33"/>
        <v>FCD</v>
      </c>
      <c r="BC35" s="573" t="str">
        <f t="shared" si="34"/>
        <v>FCD</v>
      </c>
    </row>
    <row r="36" ht="15.75" customHeight="1">
      <c r="A36" s="763">
        <v>32.0</v>
      </c>
      <c r="B36" s="851" t="s">
        <v>173</v>
      </c>
      <c r="C36" s="800" t="s">
        <v>174</v>
      </c>
      <c r="D36" s="558">
        <v>34.0</v>
      </c>
      <c r="E36" s="558">
        <v>22.0</v>
      </c>
      <c r="F36" s="559">
        <f t="shared" si="2"/>
        <v>56</v>
      </c>
      <c r="G36" s="560" t="str">
        <f t="shared" si="3"/>
        <v>6</v>
      </c>
      <c r="H36" s="561">
        <f t="shared" si="4"/>
        <v>18</v>
      </c>
      <c r="I36" s="558">
        <v>49.0</v>
      </c>
      <c r="J36" s="558">
        <v>18.0</v>
      </c>
      <c r="K36" s="562">
        <f t="shared" si="5"/>
        <v>67</v>
      </c>
      <c r="L36" s="563" t="str">
        <f t="shared" si="35"/>
        <v>7</v>
      </c>
      <c r="M36" s="564">
        <f t="shared" si="7"/>
        <v>28</v>
      </c>
      <c r="N36" s="558">
        <v>27.0</v>
      </c>
      <c r="O36" s="558">
        <v>33.0</v>
      </c>
      <c r="P36" s="562">
        <f t="shared" si="8"/>
        <v>60</v>
      </c>
      <c r="Q36" s="560" t="str">
        <f t="shared" si="9"/>
        <v>7</v>
      </c>
      <c r="R36" s="561">
        <f t="shared" si="10"/>
        <v>28</v>
      </c>
      <c r="S36" s="558">
        <v>42.0</v>
      </c>
      <c r="T36" s="558">
        <v>28.0</v>
      </c>
      <c r="U36" s="562">
        <f t="shared" si="11"/>
        <v>70</v>
      </c>
      <c r="V36" s="560" t="str">
        <f t="shared" si="12"/>
        <v>8</v>
      </c>
      <c r="W36" s="564">
        <f t="shared" si="13"/>
        <v>8</v>
      </c>
      <c r="X36" s="558">
        <v>37.0</v>
      </c>
      <c r="Y36" s="558">
        <v>32.0</v>
      </c>
      <c r="Z36" s="562">
        <f t="shared" si="14"/>
        <v>69</v>
      </c>
      <c r="AA36" s="560" t="str">
        <f t="shared" si="15"/>
        <v>7</v>
      </c>
      <c r="AB36" s="564">
        <f t="shared" si="16"/>
        <v>14</v>
      </c>
      <c r="AC36" s="558">
        <v>33.0</v>
      </c>
      <c r="AD36" s="558">
        <v>27.0</v>
      </c>
      <c r="AE36" s="559">
        <f t="shared" si="17"/>
        <v>60</v>
      </c>
      <c r="AF36" s="335" t="str">
        <f t="shared" si="18"/>
        <v>7</v>
      </c>
      <c r="AG36" s="564">
        <f t="shared" si="19"/>
        <v>7</v>
      </c>
      <c r="AH36" s="558">
        <v>90.0</v>
      </c>
      <c r="AI36" s="558">
        <v>0.0</v>
      </c>
      <c r="AJ36" s="562">
        <f t="shared" si="20"/>
        <v>90</v>
      </c>
      <c r="AK36" s="569" t="str">
        <f t="shared" si="21"/>
        <v>10</v>
      </c>
      <c r="AL36" s="570" t="str">
        <f t="shared" si="22"/>
        <v>10</v>
      </c>
      <c r="AM36" s="558">
        <v>37.0</v>
      </c>
      <c r="AN36" s="558">
        <v>28.0</v>
      </c>
      <c r="AO36" s="562">
        <f t="shared" si="23"/>
        <v>65</v>
      </c>
      <c r="AP36" s="560" t="str">
        <f t="shared" si="24"/>
        <v>7</v>
      </c>
      <c r="AQ36" s="766">
        <f t="shared" si="25"/>
        <v>21</v>
      </c>
      <c r="AR36" s="846">
        <v>25.0</v>
      </c>
      <c r="AS36" s="776">
        <v>48.0</v>
      </c>
      <c r="AT36" s="847">
        <f t="shared" si="26"/>
        <v>73</v>
      </c>
      <c r="AU36" s="848" t="str">
        <f t="shared" si="36"/>
        <v>8</v>
      </c>
      <c r="AV36" s="849">
        <f t="shared" si="28"/>
        <v>8</v>
      </c>
      <c r="AW36" s="852">
        <f t="shared" si="29"/>
        <v>610</v>
      </c>
      <c r="AX36" s="850">
        <f t="shared" si="30"/>
        <v>67.78</v>
      </c>
      <c r="AY36" s="573">
        <f t="shared" si="31"/>
        <v>132</v>
      </c>
      <c r="AZ36" s="850">
        <f t="shared" si="32"/>
        <v>6.947368421</v>
      </c>
      <c r="BA36" s="547" t="str">
        <f t="shared" si="1"/>
        <v>PASS</v>
      </c>
      <c r="BB36" s="573" t="str">
        <f t="shared" si="33"/>
        <v>FC</v>
      </c>
      <c r="BC36" s="573" t="str">
        <f t="shared" si="34"/>
        <v>FC</v>
      </c>
    </row>
    <row r="37" ht="15.75" customHeight="1">
      <c r="A37" s="763">
        <v>33.0</v>
      </c>
      <c r="B37" s="851" t="s">
        <v>175</v>
      </c>
      <c r="C37" s="800" t="s">
        <v>176</v>
      </c>
      <c r="D37" s="558">
        <v>47.0</v>
      </c>
      <c r="E37" s="558">
        <v>34.0</v>
      </c>
      <c r="F37" s="559">
        <f t="shared" si="2"/>
        <v>81</v>
      </c>
      <c r="G37" s="560" t="str">
        <f t="shared" si="3"/>
        <v>9</v>
      </c>
      <c r="H37" s="561">
        <f t="shared" si="4"/>
        <v>27</v>
      </c>
      <c r="I37" s="558">
        <v>50.0</v>
      </c>
      <c r="J37" s="558">
        <v>28.0</v>
      </c>
      <c r="K37" s="562">
        <f t="shared" si="5"/>
        <v>78</v>
      </c>
      <c r="L37" s="563" t="str">
        <f t="shared" si="35"/>
        <v>8</v>
      </c>
      <c r="M37" s="564">
        <f t="shared" si="7"/>
        <v>32</v>
      </c>
      <c r="N37" s="558">
        <v>50.0</v>
      </c>
      <c r="O37" s="558">
        <v>35.0</v>
      </c>
      <c r="P37" s="562">
        <f t="shared" si="8"/>
        <v>85</v>
      </c>
      <c r="Q37" s="560" t="str">
        <f t="shared" si="9"/>
        <v>9</v>
      </c>
      <c r="R37" s="561">
        <f t="shared" si="10"/>
        <v>36</v>
      </c>
      <c r="S37" s="558">
        <v>50.0</v>
      </c>
      <c r="T37" s="558">
        <v>50.0</v>
      </c>
      <c r="U37" s="562">
        <f t="shared" si="11"/>
        <v>100</v>
      </c>
      <c r="V37" s="560" t="str">
        <f t="shared" si="12"/>
        <v>10</v>
      </c>
      <c r="W37" s="564">
        <f t="shared" si="13"/>
        <v>10</v>
      </c>
      <c r="X37" s="558">
        <v>50.0</v>
      </c>
      <c r="Y37" s="558">
        <v>43.0</v>
      </c>
      <c r="Z37" s="562">
        <f t="shared" si="14"/>
        <v>93</v>
      </c>
      <c r="AA37" s="560" t="str">
        <f t="shared" si="15"/>
        <v>10</v>
      </c>
      <c r="AB37" s="564">
        <f t="shared" si="16"/>
        <v>20</v>
      </c>
      <c r="AC37" s="558">
        <v>43.0</v>
      </c>
      <c r="AD37" s="558">
        <v>42.0</v>
      </c>
      <c r="AE37" s="559">
        <f t="shared" si="17"/>
        <v>85</v>
      </c>
      <c r="AF37" s="335" t="str">
        <f t="shared" si="18"/>
        <v>9</v>
      </c>
      <c r="AG37" s="564">
        <f t="shared" si="19"/>
        <v>9</v>
      </c>
      <c r="AH37" s="558">
        <v>98.0</v>
      </c>
      <c r="AI37" s="558">
        <v>0.0</v>
      </c>
      <c r="AJ37" s="562">
        <f t="shared" si="20"/>
        <v>98</v>
      </c>
      <c r="AK37" s="569" t="str">
        <f t="shared" si="21"/>
        <v>10</v>
      </c>
      <c r="AL37" s="570" t="str">
        <f t="shared" si="22"/>
        <v>10</v>
      </c>
      <c r="AM37" s="558">
        <v>50.0</v>
      </c>
      <c r="AN37" s="558">
        <v>45.0</v>
      </c>
      <c r="AO37" s="562">
        <f t="shared" si="23"/>
        <v>95</v>
      </c>
      <c r="AP37" s="560" t="str">
        <f t="shared" si="24"/>
        <v>10</v>
      </c>
      <c r="AQ37" s="766">
        <f t="shared" si="25"/>
        <v>30</v>
      </c>
      <c r="AR37" s="846">
        <v>48.0</v>
      </c>
      <c r="AS37" s="776">
        <v>49.0</v>
      </c>
      <c r="AT37" s="847">
        <f t="shared" si="26"/>
        <v>97</v>
      </c>
      <c r="AU37" s="848" t="str">
        <f t="shared" si="36"/>
        <v>10</v>
      </c>
      <c r="AV37" s="849">
        <f t="shared" si="28"/>
        <v>10</v>
      </c>
      <c r="AW37" s="550">
        <f t="shared" si="29"/>
        <v>812</v>
      </c>
      <c r="AX37" s="850">
        <f t="shared" si="30"/>
        <v>90.23</v>
      </c>
      <c r="AY37" s="573">
        <f t="shared" si="31"/>
        <v>174</v>
      </c>
      <c r="AZ37" s="850">
        <f t="shared" si="32"/>
        <v>9.157894737</v>
      </c>
      <c r="BA37" s="547" t="str">
        <f t="shared" si="1"/>
        <v>PASS</v>
      </c>
      <c r="BB37" s="573" t="str">
        <f t="shared" si="33"/>
        <v>FCD</v>
      </c>
      <c r="BC37" s="573" t="str">
        <f t="shared" si="34"/>
        <v>FCD</v>
      </c>
    </row>
    <row r="38" ht="15.75" customHeight="1">
      <c r="A38" s="763">
        <v>34.0</v>
      </c>
      <c r="B38" s="851" t="s">
        <v>393</v>
      </c>
      <c r="C38" s="800" t="s">
        <v>394</v>
      </c>
      <c r="D38" s="558">
        <v>47.0</v>
      </c>
      <c r="E38" s="558">
        <v>38.0</v>
      </c>
      <c r="F38" s="559">
        <f t="shared" si="2"/>
        <v>85</v>
      </c>
      <c r="G38" s="560" t="str">
        <f t="shared" si="3"/>
        <v>9</v>
      </c>
      <c r="H38" s="561">
        <f t="shared" si="4"/>
        <v>27</v>
      </c>
      <c r="I38" s="558">
        <v>50.0</v>
      </c>
      <c r="J38" s="558">
        <v>32.0</v>
      </c>
      <c r="K38" s="562">
        <f t="shared" si="5"/>
        <v>82</v>
      </c>
      <c r="L38" s="563" t="str">
        <f t="shared" si="35"/>
        <v>9</v>
      </c>
      <c r="M38" s="564">
        <f t="shared" si="7"/>
        <v>36</v>
      </c>
      <c r="N38" s="558">
        <v>50.0</v>
      </c>
      <c r="O38" s="558">
        <v>35.0</v>
      </c>
      <c r="P38" s="562">
        <f t="shared" si="8"/>
        <v>85</v>
      </c>
      <c r="Q38" s="560" t="str">
        <f t="shared" si="9"/>
        <v>9</v>
      </c>
      <c r="R38" s="561">
        <f t="shared" si="10"/>
        <v>36</v>
      </c>
      <c r="S38" s="558">
        <v>46.0</v>
      </c>
      <c r="T38" s="558">
        <v>44.0</v>
      </c>
      <c r="U38" s="562">
        <f t="shared" si="11"/>
        <v>90</v>
      </c>
      <c r="V38" s="560" t="str">
        <f t="shared" si="12"/>
        <v>10</v>
      </c>
      <c r="W38" s="564">
        <f t="shared" si="13"/>
        <v>10</v>
      </c>
      <c r="X38" s="558">
        <v>50.0</v>
      </c>
      <c r="Y38" s="558">
        <v>30.0</v>
      </c>
      <c r="Z38" s="562">
        <f t="shared" si="14"/>
        <v>80</v>
      </c>
      <c r="AA38" s="560" t="str">
        <f t="shared" si="15"/>
        <v>9</v>
      </c>
      <c r="AB38" s="564">
        <f t="shared" si="16"/>
        <v>18</v>
      </c>
      <c r="AC38" s="558">
        <v>43.0</v>
      </c>
      <c r="AD38" s="558">
        <v>37.0</v>
      </c>
      <c r="AE38" s="559">
        <f t="shared" si="17"/>
        <v>80</v>
      </c>
      <c r="AF38" s="335" t="str">
        <f t="shared" si="18"/>
        <v>9</v>
      </c>
      <c r="AG38" s="564">
        <f t="shared" si="19"/>
        <v>9</v>
      </c>
      <c r="AH38" s="558">
        <v>96.0</v>
      </c>
      <c r="AI38" s="558">
        <v>0.0</v>
      </c>
      <c r="AJ38" s="562">
        <f t="shared" si="20"/>
        <v>96</v>
      </c>
      <c r="AK38" s="569" t="str">
        <f t="shared" si="21"/>
        <v>10</v>
      </c>
      <c r="AL38" s="570" t="str">
        <f t="shared" si="22"/>
        <v>10</v>
      </c>
      <c r="AM38" s="558">
        <v>50.0</v>
      </c>
      <c r="AN38" s="558">
        <v>48.0</v>
      </c>
      <c r="AO38" s="562">
        <f t="shared" si="23"/>
        <v>98</v>
      </c>
      <c r="AP38" s="560" t="str">
        <f t="shared" si="24"/>
        <v>10</v>
      </c>
      <c r="AQ38" s="766">
        <f t="shared" si="25"/>
        <v>30</v>
      </c>
      <c r="AR38" s="846">
        <v>47.0</v>
      </c>
      <c r="AS38" s="776">
        <v>50.0</v>
      </c>
      <c r="AT38" s="847">
        <f t="shared" si="26"/>
        <v>97</v>
      </c>
      <c r="AU38" s="848" t="str">
        <f t="shared" si="36"/>
        <v>10</v>
      </c>
      <c r="AV38" s="849">
        <f t="shared" si="28"/>
        <v>10</v>
      </c>
      <c r="AW38" s="550">
        <f t="shared" si="29"/>
        <v>793</v>
      </c>
      <c r="AX38" s="850">
        <f t="shared" si="30"/>
        <v>88.12</v>
      </c>
      <c r="AY38" s="573">
        <f t="shared" si="31"/>
        <v>176</v>
      </c>
      <c r="AZ38" s="850">
        <f t="shared" si="32"/>
        <v>9.263157895</v>
      </c>
      <c r="BA38" s="547" t="str">
        <f t="shared" si="1"/>
        <v>PASS</v>
      </c>
      <c r="BB38" s="573" t="str">
        <f t="shared" si="33"/>
        <v>FCD</v>
      </c>
      <c r="BC38" s="573" t="str">
        <f t="shared" si="34"/>
        <v>FCD</v>
      </c>
    </row>
    <row r="39" ht="15.75" customHeight="1">
      <c r="A39" s="763">
        <v>35.0</v>
      </c>
      <c r="B39" s="851" t="s">
        <v>395</v>
      </c>
      <c r="C39" s="800" t="s">
        <v>396</v>
      </c>
      <c r="D39" s="558">
        <v>41.0</v>
      </c>
      <c r="E39" s="558">
        <v>38.0</v>
      </c>
      <c r="F39" s="559">
        <f t="shared" si="2"/>
        <v>79</v>
      </c>
      <c r="G39" s="560" t="str">
        <f t="shared" si="3"/>
        <v>8</v>
      </c>
      <c r="H39" s="561">
        <f t="shared" si="4"/>
        <v>24</v>
      </c>
      <c r="I39" s="558">
        <v>49.0</v>
      </c>
      <c r="J39" s="558">
        <v>32.0</v>
      </c>
      <c r="K39" s="562">
        <f t="shared" si="5"/>
        <v>81</v>
      </c>
      <c r="L39" s="563" t="str">
        <f t="shared" si="35"/>
        <v>9</v>
      </c>
      <c r="M39" s="564">
        <f t="shared" si="7"/>
        <v>36</v>
      </c>
      <c r="N39" s="558">
        <v>43.0</v>
      </c>
      <c r="O39" s="558">
        <v>28.0</v>
      </c>
      <c r="P39" s="562">
        <f t="shared" si="8"/>
        <v>71</v>
      </c>
      <c r="Q39" s="560" t="str">
        <f t="shared" si="9"/>
        <v>8</v>
      </c>
      <c r="R39" s="561">
        <f t="shared" si="10"/>
        <v>32</v>
      </c>
      <c r="S39" s="558">
        <v>47.0</v>
      </c>
      <c r="T39" s="558">
        <v>48.0</v>
      </c>
      <c r="U39" s="562">
        <f t="shared" si="11"/>
        <v>95</v>
      </c>
      <c r="V39" s="560" t="str">
        <f t="shared" si="12"/>
        <v>10</v>
      </c>
      <c r="W39" s="564">
        <f t="shared" si="13"/>
        <v>10</v>
      </c>
      <c r="X39" s="558">
        <v>48.0</v>
      </c>
      <c r="Y39" s="558">
        <v>35.0</v>
      </c>
      <c r="Z39" s="562">
        <f t="shared" si="14"/>
        <v>83</v>
      </c>
      <c r="AA39" s="560" t="str">
        <f t="shared" si="15"/>
        <v>9</v>
      </c>
      <c r="AB39" s="564">
        <f t="shared" si="16"/>
        <v>18</v>
      </c>
      <c r="AC39" s="558">
        <v>42.0</v>
      </c>
      <c r="AD39" s="558">
        <v>36.0</v>
      </c>
      <c r="AE39" s="559">
        <f t="shared" si="17"/>
        <v>78</v>
      </c>
      <c r="AF39" s="335" t="str">
        <f t="shared" si="18"/>
        <v>8</v>
      </c>
      <c r="AG39" s="564">
        <f t="shared" si="19"/>
        <v>8</v>
      </c>
      <c r="AH39" s="558">
        <v>98.0</v>
      </c>
      <c r="AI39" s="558">
        <v>0.0</v>
      </c>
      <c r="AJ39" s="562">
        <f t="shared" si="20"/>
        <v>98</v>
      </c>
      <c r="AK39" s="569" t="str">
        <f t="shared" si="21"/>
        <v>10</v>
      </c>
      <c r="AL39" s="570" t="str">
        <f t="shared" si="22"/>
        <v>10</v>
      </c>
      <c r="AM39" s="558">
        <v>45.0</v>
      </c>
      <c r="AN39" s="558">
        <v>44.0</v>
      </c>
      <c r="AO39" s="562">
        <f t="shared" si="23"/>
        <v>89</v>
      </c>
      <c r="AP39" s="560" t="str">
        <f t="shared" si="24"/>
        <v>9</v>
      </c>
      <c r="AQ39" s="766">
        <f t="shared" si="25"/>
        <v>27</v>
      </c>
      <c r="AR39" s="846">
        <v>47.0</v>
      </c>
      <c r="AS39" s="776">
        <v>49.0</v>
      </c>
      <c r="AT39" s="847">
        <f t="shared" si="26"/>
        <v>96</v>
      </c>
      <c r="AU39" s="848" t="str">
        <f t="shared" si="36"/>
        <v>10</v>
      </c>
      <c r="AV39" s="849">
        <f t="shared" si="28"/>
        <v>10</v>
      </c>
      <c r="AW39" s="852">
        <f t="shared" si="29"/>
        <v>770</v>
      </c>
      <c r="AX39" s="850">
        <f t="shared" si="30"/>
        <v>85.56</v>
      </c>
      <c r="AY39" s="573">
        <f t="shared" si="31"/>
        <v>165</v>
      </c>
      <c r="AZ39" s="850">
        <f t="shared" si="32"/>
        <v>8.684210526</v>
      </c>
      <c r="BA39" s="547" t="str">
        <f t="shared" si="1"/>
        <v>PASS</v>
      </c>
      <c r="BB39" s="573" t="str">
        <f t="shared" si="33"/>
        <v>FCD</v>
      </c>
      <c r="BC39" s="573" t="str">
        <f t="shared" si="34"/>
        <v>FCD</v>
      </c>
    </row>
    <row r="40" ht="15.75" customHeight="1">
      <c r="A40" s="763">
        <v>36.0</v>
      </c>
      <c r="B40" s="851" t="s">
        <v>397</v>
      </c>
      <c r="C40" s="800" t="s">
        <v>398</v>
      </c>
      <c r="D40" s="558">
        <v>40.0</v>
      </c>
      <c r="E40" s="558">
        <v>33.0</v>
      </c>
      <c r="F40" s="559">
        <f t="shared" si="2"/>
        <v>73</v>
      </c>
      <c r="G40" s="560" t="str">
        <f t="shared" si="3"/>
        <v>8</v>
      </c>
      <c r="H40" s="561">
        <f t="shared" si="4"/>
        <v>24</v>
      </c>
      <c r="I40" s="558">
        <v>50.0</v>
      </c>
      <c r="J40" s="558">
        <v>42.0</v>
      </c>
      <c r="K40" s="562">
        <f t="shared" si="5"/>
        <v>92</v>
      </c>
      <c r="L40" s="563" t="str">
        <f t="shared" si="35"/>
        <v>10</v>
      </c>
      <c r="M40" s="564">
        <f t="shared" si="7"/>
        <v>40</v>
      </c>
      <c r="N40" s="558">
        <v>48.0</v>
      </c>
      <c r="O40" s="558">
        <v>23.0</v>
      </c>
      <c r="P40" s="562">
        <f t="shared" si="8"/>
        <v>71</v>
      </c>
      <c r="Q40" s="560" t="str">
        <f t="shared" si="9"/>
        <v>8</v>
      </c>
      <c r="R40" s="561">
        <f t="shared" si="10"/>
        <v>32</v>
      </c>
      <c r="S40" s="558">
        <v>47.0</v>
      </c>
      <c r="T40" s="558">
        <v>30.0</v>
      </c>
      <c r="U40" s="562">
        <f t="shared" si="11"/>
        <v>77</v>
      </c>
      <c r="V40" s="560" t="str">
        <f t="shared" si="12"/>
        <v>8</v>
      </c>
      <c r="W40" s="564">
        <f t="shared" si="13"/>
        <v>8</v>
      </c>
      <c r="X40" s="558">
        <v>49.0</v>
      </c>
      <c r="Y40" s="558">
        <v>40.0</v>
      </c>
      <c r="Z40" s="562">
        <f t="shared" si="14"/>
        <v>89</v>
      </c>
      <c r="AA40" s="560" t="str">
        <f t="shared" si="15"/>
        <v>9</v>
      </c>
      <c r="AB40" s="564">
        <f t="shared" si="16"/>
        <v>18</v>
      </c>
      <c r="AC40" s="558">
        <v>43.0</v>
      </c>
      <c r="AD40" s="558">
        <v>31.0</v>
      </c>
      <c r="AE40" s="559">
        <f t="shared" si="17"/>
        <v>74</v>
      </c>
      <c r="AF40" s="335" t="str">
        <f t="shared" si="18"/>
        <v>8</v>
      </c>
      <c r="AG40" s="564">
        <f t="shared" si="19"/>
        <v>8</v>
      </c>
      <c r="AH40" s="558">
        <v>96.0</v>
      </c>
      <c r="AI40" s="558">
        <v>0.0</v>
      </c>
      <c r="AJ40" s="562">
        <f t="shared" si="20"/>
        <v>96</v>
      </c>
      <c r="AK40" s="569" t="str">
        <f t="shared" si="21"/>
        <v>10</v>
      </c>
      <c r="AL40" s="570" t="str">
        <f t="shared" si="22"/>
        <v>10</v>
      </c>
      <c r="AM40" s="558">
        <v>36.0</v>
      </c>
      <c r="AN40" s="558">
        <v>21.0</v>
      </c>
      <c r="AO40" s="562">
        <f t="shared" si="23"/>
        <v>57</v>
      </c>
      <c r="AP40" s="560" t="str">
        <f t="shared" si="24"/>
        <v>6</v>
      </c>
      <c r="AQ40" s="766">
        <f t="shared" si="25"/>
        <v>18</v>
      </c>
      <c r="AR40" s="846">
        <v>44.0</v>
      </c>
      <c r="AS40" s="776">
        <v>47.0</v>
      </c>
      <c r="AT40" s="847">
        <f t="shared" si="26"/>
        <v>91</v>
      </c>
      <c r="AU40" s="848" t="str">
        <f t="shared" si="36"/>
        <v>10</v>
      </c>
      <c r="AV40" s="849">
        <f t="shared" si="28"/>
        <v>10</v>
      </c>
      <c r="AW40" s="852">
        <f t="shared" si="29"/>
        <v>720</v>
      </c>
      <c r="AX40" s="850">
        <f t="shared" si="30"/>
        <v>80</v>
      </c>
      <c r="AY40" s="573">
        <f t="shared" si="31"/>
        <v>158</v>
      </c>
      <c r="AZ40" s="850">
        <f t="shared" si="32"/>
        <v>8.315789474</v>
      </c>
      <c r="BA40" s="547" t="str">
        <f t="shared" si="1"/>
        <v>PASS</v>
      </c>
      <c r="BB40" s="573" t="str">
        <f t="shared" si="33"/>
        <v>FCD</v>
      </c>
      <c r="BC40" s="573" t="str">
        <f t="shared" si="34"/>
        <v>FCD</v>
      </c>
    </row>
    <row r="41" ht="15.75" customHeight="1">
      <c r="A41" s="763">
        <v>37.0</v>
      </c>
      <c r="B41" s="851" t="s">
        <v>399</v>
      </c>
      <c r="C41" s="800" t="s">
        <v>400</v>
      </c>
      <c r="D41" s="558">
        <v>27.0</v>
      </c>
      <c r="E41" s="558">
        <v>28.0</v>
      </c>
      <c r="F41" s="559">
        <f t="shared" si="2"/>
        <v>55</v>
      </c>
      <c r="G41" s="560" t="str">
        <f t="shared" si="3"/>
        <v>6</v>
      </c>
      <c r="H41" s="561">
        <f t="shared" si="4"/>
        <v>18</v>
      </c>
      <c r="I41" s="558">
        <v>41.0</v>
      </c>
      <c r="J41" s="558">
        <v>25.0</v>
      </c>
      <c r="K41" s="562">
        <f t="shared" si="5"/>
        <v>66</v>
      </c>
      <c r="L41" s="563" t="str">
        <f t="shared" si="35"/>
        <v>7</v>
      </c>
      <c r="M41" s="564">
        <f t="shared" si="7"/>
        <v>28</v>
      </c>
      <c r="N41" s="558">
        <v>23.0</v>
      </c>
      <c r="O41" s="558">
        <v>18.0</v>
      </c>
      <c r="P41" s="562">
        <f t="shared" si="8"/>
        <v>41</v>
      </c>
      <c r="Q41" s="560" t="str">
        <f t="shared" si="9"/>
        <v>4</v>
      </c>
      <c r="R41" s="561">
        <f t="shared" si="10"/>
        <v>16</v>
      </c>
      <c r="S41" s="558">
        <v>44.0</v>
      </c>
      <c r="T41" s="558">
        <v>33.0</v>
      </c>
      <c r="U41" s="562">
        <f t="shared" si="11"/>
        <v>77</v>
      </c>
      <c r="V41" s="560" t="str">
        <f t="shared" si="12"/>
        <v>8</v>
      </c>
      <c r="W41" s="564">
        <f t="shared" si="13"/>
        <v>8</v>
      </c>
      <c r="X41" s="558">
        <v>36.0</v>
      </c>
      <c r="Y41" s="558">
        <v>24.0</v>
      </c>
      <c r="Z41" s="562">
        <f t="shared" si="14"/>
        <v>60</v>
      </c>
      <c r="AA41" s="560" t="str">
        <f t="shared" si="15"/>
        <v>7</v>
      </c>
      <c r="AB41" s="564">
        <f t="shared" si="16"/>
        <v>14</v>
      </c>
      <c r="AC41" s="558">
        <v>39.0</v>
      </c>
      <c r="AD41" s="558">
        <v>29.0</v>
      </c>
      <c r="AE41" s="559">
        <f t="shared" si="17"/>
        <v>68</v>
      </c>
      <c r="AF41" s="335" t="str">
        <f t="shared" si="18"/>
        <v>7</v>
      </c>
      <c r="AG41" s="564">
        <f t="shared" si="19"/>
        <v>7</v>
      </c>
      <c r="AH41" s="558">
        <v>88.0</v>
      </c>
      <c r="AI41" s="558">
        <v>0.0</v>
      </c>
      <c r="AJ41" s="562">
        <f t="shared" si="20"/>
        <v>88</v>
      </c>
      <c r="AK41" s="569" t="str">
        <f t="shared" si="21"/>
        <v>9</v>
      </c>
      <c r="AL41" s="570" t="str">
        <f t="shared" si="22"/>
        <v>9</v>
      </c>
      <c r="AM41" s="558">
        <v>31.0</v>
      </c>
      <c r="AN41" s="558">
        <v>23.0</v>
      </c>
      <c r="AO41" s="562">
        <f t="shared" si="23"/>
        <v>54</v>
      </c>
      <c r="AP41" s="560" t="str">
        <f t="shared" si="24"/>
        <v>6</v>
      </c>
      <c r="AQ41" s="766">
        <f t="shared" si="25"/>
        <v>18</v>
      </c>
      <c r="AR41" s="846">
        <v>45.0</v>
      </c>
      <c r="AS41" s="776">
        <v>41.0</v>
      </c>
      <c r="AT41" s="847">
        <f t="shared" si="26"/>
        <v>86</v>
      </c>
      <c r="AU41" s="848" t="str">
        <f t="shared" si="36"/>
        <v>9</v>
      </c>
      <c r="AV41" s="849">
        <f t="shared" si="28"/>
        <v>9</v>
      </c>
      <c r="AW41" s="550">
        <f t="shared" si="29"/>
        <v>595</v>
      </c>
      <c r="AX41" s="850">
        <f t="shared" si="30"/>
        <v>66.12</v>
      </c>
      <c r="AY41" s="573">
        <f t="shared" si="31"/>
        <v>118</v>
      </c>
      <c r="AZ41" s="850">
        <f t="shared" si="32"/>
        <v>6.210526316</v>
      </c>
      <c r="BA41" s="547" t="str">
        <f t="shared" si="1"/>
        <v>PASS</v>
      </c>
      <c r="BB41" s="573" t="str">
        <f t="shared" si="33"/>
        <v>FC</v>
      </c>
      <c r="BC41" s="573" t="str">
        <f t="shared" si="34"/>
        <v>FC</v>
      </c>
    </row>
    <row r="42" ht="15.75" customHeight="1">
      <c r="A42" s="326">
        <v>38.0</v>
      </c>
      <c r="B42" s="851" t="s">
        <v>177</v>
      </c>
      <c r="C42" s="800" t="s">
        <v>178</v>
      </c>
      <c r="D42" s="654">
        <v>45.0</v>
      </c>
      <c r="E42" s="654">
        <v>45.0</v>
      </c>
      <c r="F42" s="655">
        <f t="shared" si="2"/>
        <v>90</v>
      </c>
      <c r="G42" s="656" t="str">
        <f t="shared" si="3"/>
        <v>10</v>
      </c>
      <c r="H42" s="657">
        <f t="shared" si="4"/>
        <v>30</v>
      </c>
      <c r="I42" s="654">
        <v>50.0</v>
      </c>
      <c r="J42" s="654">
        <v>30.0</v>
      </c>
      <c r="K42" s="658">
        <f t="shared" si="5"/>
        <v>80</v>
      </c>
      <c r="L42" s="659" t="str">
        <f t="shared" si="35"/>
        <v>9</v>
      </c>
      <c r="M42" s="660">
        <f t="shared" si="7"/>
        <v>36</v>
      </c>
      <c r="N42" s="654">
        <v>50.0</v>
      </c>
      <c r="O42" s="654">
        <v>40.0</v>
      </c>
      <c r="P42" s="658">
        <f t="shared" si="8"/>
        <v>90</v>
      </c>
      <c r="Q42" s="656" t="str">
        <f t="shared" si="9"/>
        <v>10</v>
      </c>
      <c r="R42" s="657">
        <f t="shared" si="10"/>
        <v>40</v>
      </c>
      <c r="S42" s="654">
        <v>45.0</v>
      </c>
      <c r="T42" s="654">
        <v>49.0</v>
      </c>
      <c r="U42" s="658">
        <f t="shared" si="11"/>
        <v>94</v>
      </c>
      <c r="V42" s="656" t="str">
        <f t="shared" si="12"/>
        <v>10</v>
      </c>
      <c r="W42" s="660">
        <f t="shared" si="13"/>
        <v>10</v>
      </c>
      <c r="X42" s="654">
        <v>48.0</v>
      </c>
      <c r="Y42" s="654">
        <v>37.0</v>
      </c>
      <c r="Z42" s="658">
        <f t="shared" si="14"/>
        <v>85</v>
      </c>
      <c r="AA42" s="656" t="str">
        <f t="shared" si="15"/>
        <v>9</v>
      </c>
      <c r="AB42" s="660">
        <f t="shared" si="16"/>
        <v>18</v>
      </c>
      <c r="AC42" s="654">
        <v>43.0</v>
      </c>
      <c r="AD42" s="654">
        <v>38.0</v>
      </c>
      <c r="AE42" s="655">
        <f t="shared" si="17"/>
        <v>81</v>
      </c>
      <c r="AF42" s="332" t="str">
        <f t="shared" si="18"/>
        <v>9</v>
      </c>
      <c r="AG42" s="660">
        <f t="shared" si="19"/>
        <v>9</v>
      </c>
      <c r="AH42" s="654">
        <v>98.0</v>
      </c>
      <c r="AI42" s="654">
        <v>0.0</v>
      </c>
      <c r="AJ42" s="658">
        <f t="shared" si="20"/>
        <v>98</v>
      </c>
      <c r="AK42" s="665" t="str">
        <f t="shared" si="21"/>
        <v>10</v>
      </c>
      <c r="AL42" s="666" t="str">
        <f t="shared" si="22"/>
        <v>10</v>
      </c>
      <c r="AM42" s="654">
        <v>45.0</v>
      </c>
      <c r="AN42" s="654">
        <v>48.0</v>
      </c>
      <c r="AO42" s="658">
        <f t="shared" si="23"/>
        <v>93</v>
      </c>
      <c r="AP42" s="656" t="str">
        <f t="shared" si="24"/>
        <v>10</v>
      </c>
      <c r="AQ42" s="795">
        <f t="shared" si="25"/>
        <v>30</v>
      </c>
      <c r="AR42" s="854">
        <v>46.0</v>
      </c>
      <c r="AS42" s="797">
        <v>49.0</v>
      </c>
      <c r="AT42" s="855">
        <f t="shared" si="26"/>
        <v>95</v>
      </c>
      <c r="AU42" s="856" t="str">
        <f t="shared" si="36"/>
        <v>10</v>
      </c>
      <c r="AV42" s="857">
        <f t="shared" si="28"/>
        <v>10</v>
      </c>
      <c r="AW42" s="550">
        <f t="shared" si="29"/>
        <v>806</v>
      </c>
      <c r="AX42" s="572">
        <f t="shared" si="30"/>
        <v>89.56</v>
      </c>
      <c r="AY42" s="573">
        <f t="shared" si="31"/>
        <v>183</v>
      </c>
      <c r="AZ42" s="572">
        <f t="shared" si="32"/>
        <v>9.631578947</v>
      </c>
      <c r="BA42" s="547" t="str">
        <f t="shared" si="1"/>
        <v>PASS</v>
      </c>
      <c r="BB42" s="547" t="str">
        <f t="shared" si="33"/>
        <v>FCD</v>
      </c>
      <c r="BC42" s="547" t="str">
        <f t="shared" si="34"/>
        <v>FCD</v>
      </c>
    </row>
    <row r="43" ht="15.75" customHeight="1">
      <c r="A43" s="763">
        <v>39.0</v>
      </c>
      <c r="B43" s="851" t="s">
        <v>401</v>
      </c>
      <c r="C43" s="800" t="s">
        <v>402</v>
      </c>
      <c r="D43" s="558">
        <v>40.0</v>
      </c>
      <c r="E43" s="558">
        <v>26.0</v>
      </c>
      <c r="F43" s="559">
        <f t="shared" si="2"/>
        <v>66</v>
      </c>
      <c r="G43" s="560" t="str">
        <f t="shared" si="3"/>
        <v>7</v>
      </c>
      <c r="H43" s="561">
        <f t="shared" si="4"/>
        <v>21</v>
      </c>
      <c r="I43" s="558">
        <v>48.0</v>
      </c>
      <c r="J43" s="558">
        <v>28.0</v>
      </c>
      <c r="K43" s="562">
        <f t="shared" si="5"/>
        <v>76</v>
      </c>
      <c r="L43" s="563" t="str">
        <f t="shared" si="35"/>
        <v>8</v>
      </c>
      <c r="M43" s="564">
        <f t="shared" si="7"/>
        <v>32</v>
      </c>
      <c r="N43" s="558">
        <v>47.0</v>
      </c>
      <c r="O43" s="558">
        <v>22.0</v>
      </c>
      <c r="P43" s="562">
        <f t="shared" si="8"/>
        <v>69</v>
      </c>
      <c r="Q43" s="560" t="str">
        <f t="shared" si="9"/>
        <v>7</v>
      </c>
      <c r="R43" s="561">
        <f t="shared" si="10"/>
        <v>28</v>
      </c>
      <c r="S43" s="558">
        <v>49.0</v>
      </c>
      <c r="T43" s="558">
        <v>42.0</v>
      </c>
      <c r="U43" s="562">
        <f t="shared" si="11"/>
        <v>91</v>
      </c>
      <c r="V43" s="560" t="str">
        <f t="shared" si="12"/>
        <v>10</v>
      </c>
      <c r="W43" s="564">
        <f t="shared" si="13"/>
        <v>10</v>
      </c>
      <c r="X43" s="558">
        <v>46.0</v>
      </c>
      <c r="Y43" s="558">
        <v>22.0</v>
      </c>
      <c r="Z43" s="562">
        <f t="shared" si="14"/>
        <v>68</v>
      </c>
      <c r="AA43" s="560" t="str">
        <f t="shared" si="15"/>
        <v>7</v>
      </c>
      <c r="AB43" s="564">
        <f t="shared" si="16"/>
        <v>14</v>
      </c>
      <c r="AC43" s="558">
        <v>40.0</v>
      </c>
      <c r="AD43" s="558">
        <v>34.0</v>
      </c>
      <c r="AE43" s="559">
        <f t="shared" si="17"/>
        <v>74</v>
      </c>
      <c r="AF43" s="335" t="str">
        <f t="shared" si="18"/>
        <v>8</v>
      </c>
      <c r="AG43" s="564">
        <f t="shared" si="19"/>
        <v>8</v>
      </c>
      <c r="AH43" s="558">
        <v>96.0</v>
      </c>
      <c r="AI43" s="558">
        <v>0.0</v>
      </c>
      <c r="AJ43" s="562">
        <f t="shared" si="20"/>
        <v>96</v>
      </c>
      <c r="AK43" s="569" t="str">
        <f t="shared" si="21"/>
        <v>10</v>
      </c>
      <c r="AL43" s="570" t="str">
        <f t="shared" si="22"/>
        <v>10</v>
      </c>
      <c r="AM43" s="558">
        <v>40.0</v>
      </c>
      <c r="AN43" s="558">
        <v>26.0</v>
      </c>
      <c r="AO43" s="562">
        <f t="shared" si="23"/>
        <v>66</v>
      </c>
      <c r="AP43" s="560" t="str">
        <f t="shared" si="24"/>
        <v>7</v>
      </c>
      <c r="AQ43" s="766">
        <f t="shared" si="25"/>
        <v>21</v>
      </c>
      <c r="AR43" s="846">
        <v>49.0</v>
      </c>
      <c r="AS43" s="776">
        <v>40.0</v>
      </c>
      <c r="AT43" s="847">
        <f t="shared" si="26"/>
        <v>89</v>
      </c>
      <c r="AU43" s="848" t="str">
        <f t="shared" si="36"/>
        <v>9</v>
      </c>
      <c r="AV43" s="849">
        <f t="shared" si="28"/>
        <v>9</v>
      </c>
      <c r="AW43" s="852">
        <f t="shared" si="29"/>
        <v>695</v>
      </c>
      <c r="AX43" s="850">
        <f t="shared" si="30"/>
        <v>77.23</v>
      </c>
      <c r="AY43" s="573">
        <f t="shared" si="31"/>
        <v>143</v>
      </c>
      <c r="AZ43" s="850">
        <f t="shared" si="32"/>
        <v>7.526315789</v>
      </c>
      <c r="BA43" s="547" t="str">
        <f t="shared" si="1"/>
        <v>PASS</v>
      </c>
      <c r="BB43" s="573" t="str">
        <f t="shared" si="33"/>
        <v>FCD</v>
      </c>
      <c r="BC43" s="573" t="str">
        <f t="shared" si="34"/>
        <v>FCD</v>
      </c>
    </row>
    <row r="44" ht="15.75" customHeight="1">
      <c r="A44" s="763">
        <v>40.0</v>
      </c>
      <c r="B44" s="851" t="s">
        <v>179</v>
      </c>
      <c r="C44" s="800" t="s">
        <v>180</v>
      </c>
      <c r="D44" s="558">
        <v>32.0</v>
      </c>
      <c r="E44" s="558">
        <v>25.0</v>
      </c>
      <c r="F44" s="559">
        <f t="shared" si="2"/>
        <v>57</v>
      </c>
      <c r="G44" s="560" t="str">
        <f t="shared" si="3"/>
        <v>6</v>
      </c>
      <c r="H44" s="561">
        <f t="shared" si="4"/>
        <v>18</v>
      </c>
      <c r="I44" s="558">
        <v>47.0</v>
      </c>
      <c r="J44" s="558">
        <v>18.0</v>
      </c>
      <c r="K44" s="562">
        <f t="shared" si="5"/>
        <v>65</v>
      </c>
      <c r="L44" s="563" t="str">
        <f t="shared" si="35"/>
        <v>7</v>
      </c>
      <c r="M44" s="564">
        <f t="shared" si="7"/>
        <v>28</v>
      </c>
      <c r="N44" s="558">
        <v>38.0</v>
      </c>
      <c r="O44" s="558">
        <v>18.0</v>
      </c>
      <c r="P44" s="562">
        <f t="shared" si="8"/>
        <v>56</v>
      </c>
      <c r="Q44" s="560" t="str">
        <f t="shared" si="9"/>
        <v>6</v>
      </c>
      <c r="R44" s="561">
        <f t="shared" si="10"/>
        <v>24</v>
      </c>
      <c r="S44" s="558">
        <v>46.0</v>
      </c>
      <c r="T44" s="558">
        <v>31.0</v>
      </c>
      <c r="U44" s="562">
        <f t="shared" si="11"/>
        <v>77</v>
      </c>
      <c r="V44" s="560" t="str">
        <f t="shared" si="12"/>
        <v>8</v>
      </c>
      <c r="W44" s="564">
        <f t="shared" si="13"/>
        <v>8</v>
      </c>
      <c r="X44" s="558">
        <v>33.0</v>
      </c>
      <c r="Y44" s="558">
        <v>18.0</v>
      </c>
      <c r="Z44" s="562">
        <f t="shared" si="14"/>
        <v>51</v>
      </c>
      <c r="AA44" s="560" t="str">
        <f t="shared" si="15"/>
        <v>6</v>
      </c>
      <c r="AB44" s="564">
        <f t="shared" si="16"/>
        <v>12</v>
      </c>
      <c r="AC44" s="558">
        <v>36.0</v>
      </c>
      <c r="AD44" s="558">
        <v>35.0</v>
      </c>
      <c r="AE44" s="559">
        <f t="shared" si="17"/>
        <v>71</v>
      </c>
      <c r="AF44" s="335" t="str">
        <f t="shared" si="18"/>
        <v>8</v>
      </c>
      <c r="AG44" s="564">
        <f t="shared" si="19"/>
        <v>8</v>
      </c>
      <c r="AH44" s="558">
        <v>92.0</v>
      </c>
      <c r="AI44" s="558">
        <v>0.0</v>
      </c>
      <c r="AJ44" s="562">
        <f t="shared" si="20"/>
        <v>92</v>
      </c>
      <c r="AK44" s="569" t="str">
        <f t="shared" si="21"/>
        <v>10</v>
      </c>
      <c r="AL44" s="570" t="str">
        <f t="shared" si="22"/>
        <v>10</v>
      </c>
      <c r="AM44" s="558">
        <v>32.0</v>
      </c>
      <c r="AN44" s="558">
        <v>27.0</v>
      </c>
      <c r="AO44" s="562">
        <f t="shared" si="23"/>
        <v>59</v>
      </c>
      <c r="AP44" s="560" t="str">
        <f t="shared" si="24"/>
        <v>6</v>
      </c>
      <c r="AQ44" s="766">
        <f t="shared" si="25"/>
        <v>18</v>
      </c>
      <c r="AR44" s="846">
        <v>36.0</v>
      </c>
      <c r="AS44" s="776">
        <v>46.0</v>
      </c>
      <c r="AT44" s="847">
        <f t="shared" si="26"/>
        <v>82</v>
      </c>
      <c r="AU44" s="848" t="str">
        <f t="shared" si="36"/>
        <v>9</v>
      </c>
      <c r="AV44" s="849">
        <f t="shared" si="28"/>
        <v>9</v>
      </c>
      <c r="AW44" s="852">
        <f t="shared" si="29"/>
        <v>610</v>
      </c>
      <c r="AX44" s="850">
        <f t="shared" si="30"/>
        <v>67.78</v>
      </c>
      <c r="AY44" s="573">
        <f t="shared" si="31"/>
        <v>125</v>
      </c>
      <c r="AZ44" s="850">
        <f t="shared" si="32"/>
        <v>6.578947368</v>
      </c>
      <c r="BA44" s="547" t="str">
        <f t="shared" si="1"/>
        <v>PASS</v>
      </c>
      <c r="BB44" s="573" t="str">
        <f t="shared" si="33"/>
        <v>FC</v>
      </c>
      <c r="BC44" s="573" t="str">
        <f t="shared" si="34"/>
        <v>FC</v>
      </c>
    </row>
    <row r="45" ht="15.75" customHeight="1">
      <c r="A45" s="763">
        <v>41.0</v>
      </c>
      <c r="B45" s="851" t="s">
        <v>403</v>
      </c>
      <c r="C45" s="800" t="s">
        <v>404</v>
      </c>
      <c r="D45" s="558">
        <v>41.0</v>
      </c>
      <c r="E45" s="558">
        <v>31.0</v>
      </c>
      <c r="F45" s="559">
        <f t="shared" si="2"/>
        <v>72</v>
      </c>
      <c r="G45" s="560" t="str">
        <f t="shared" si="3"/>
        <v>8</v>
      </c>
      <c r="H45" s="561">
        <f t="shared" si="4"/>
        <v>24</v>
      </c>
      <c r="I45" s="558">
        <v>46.0</v>
      </c>
      <c r="J45" s="558">
        <v>18.0</v>
      </c>
      <c r="K45" s="562">
        <f t="shared" si="5"/>
        <v>64</v>
      </c>
      <c r="L45" s="563" t="str">
        <f t="shared" si="35"/>
        <v>7</v>
      </c>
      <c r="M45" s="564">
        <f t="shared" si="7"/>
        <v>28</v>
      </c>
      <c r="N45" s="558">
        <v>42.0</v>
      </c>
      <c r="O45" s="558">
        <v>18.0</v>
      </c>
      <c r="P45" s="562">
        <f t="shared" si="8"/>
        <v>60</v>
      </c>
      <c r="Q45" s="560" t="str">
        <f t="shared" si="9"/>
        <v>7</v>
      </c>
      <c r="R45" s="561">
        <f t="shared" si="10"/>
        <v>28</v>
      </c>
      <c r="S45" s="558">
        <v>42.0</v>
      </c>
      <c r="T45" s="558">
        <v>26.0</v>
      </c>
      <c r="U45" s="562">
        <f t="shared" si="11"/>
        <v>68</v>
      </c>
      <c r="V45" s="560" t="str">
        <f t="shared" si="12"/>
        <v>7</v>
      </c>
      <c r="W45" s="564">
        <f t="shared" si="13"/>
        <v>7</v>
      </c>
      <c r="X45" s="558">
        <v>44.0</v>
      </c>
      <c r="Y45" s="558">
        <v>30.0</v>
      </c>
      <c r="Z45" s="562">
        <f t="shared" si="14"/>
        <v>74</v>
      </c>
      <c r="AA45" s="560" t="str">
        <f t="shared" si="15"/>
        <v>8</v>
      </c>
      <c r="AB45" s="564">
        <f t="shared" si="16"/>
        <v>16</v>
      </c>
      <c r="AC45" s="558">
        <v>40.0</v>
      </c>
      <c r="AD45" s="558">
        <v>35.0</v>
      </c>
      <c r="AE45" s="559">
        <f t="shared" si="17"/>
        <v>75</v>
      </c>
      <c r="AF45" s="335" t="str">
        <f t="shared" si="18"/>
        <v>8</v>
      </c>
      <c r="AG45" s="564">
        <f t="shared" si="19"/>
        <v>8</v>
      </c>
      <c r="AH45" s="558">
        <v>88.0</v>
      </c>
      <c r="AI45" s="558">
        <v>0.0</v>
      </c>
      <c r="AJ45" s="562">
        <f t="shared" si="20"/>
        <v>88</v>
      </c>
      <c r="AK45" s="569" t="str">
        <f t="shared" si="21"/>
        <v>9</v>
      </c>
      <c r="AL45" s="570" t="str">
        <f t="shared" si="22"/>
        <v>9</v>
      </c>
      <c r="AM45" s="558">
        <v>37.0</v>
      </c>
      <c r="AN45" s="558">
        <v>18.0</v>
      </c>
      <c r="AO45" s="562">
        <f t="shared" si="23"/>
        <v>55</v>
      </c>
      <c r="AP45" s="560" t="str">
        <f t="shared" si="24"/>
        <v>6</v>
      </c>
      <c r="AQ45" s="766">
        <f t="shared" si="25"/>
        <v>18</v>
      </c>
      <c r="AR45" s="846">
        <v>43.0</v>
      </c>
      <c r="AS45" s="776">
        <v>46.0</v>
      </c>
      <c r="AT45" s="847">
        <f t="shared" si="26"/>
        <v>89</v>
      </c>
      <c r="AU45" s="848" t="str">
        <f t="shared" si="36"/>
        <v>9</v>
      </c>
      <c r="AV45" s="849">
        <f t="shared" si="28"/>
        <v>9</v>
      </c>
      <c r="AW45" s="550">
        <f t="shared" si="29"/>
        <v>645</v>
      </c>
      <c r="AX45" s="850">
        <f t="shared" si="30"/>
        <v>71.67</v>
      </c>
      <c r="AY45" s="573">
        <f t="shared" si="31"/>
        <v>138</v>
      </c>
      <c r="AZ45" s="850">
        <f t="shared" si="32"/>
        <v>7.263157895</v>
      </c>
      <c r="BA45" s="547" t="str">
        <f t="shared" si="1"/>
        <v>PASS</v>
      </c>
      <c r="BB45" s="573" t="str">
        <f t="shared" si="33"/>
        <v>FCD</v>
      </c>
      <c r="BC45" s="573" t="str">
        <f t="shared" si="34"/>
        <v>FCD</v>
      </c>
    </row>
    <row r="46" ht="15.75" customHeight="1">
      <c r="A46" s="763">
        <v>42.0</v>
      </c>
      <c r="B46" s="851" t="s">
        <v>181</v>
      </c>
      <c r="C46" s="800" t="s">
        <v>182</v>
      </c>
      <c r="D46" s="558">
        <v>43.0</v>
      </c>
      <c r="E46" s="558">
        <v>33.0</v>
      </c>
      <c r="F46" s="559">
        <f t="shared" si="2"/>
        <v>76</v>
      </c>
      <c r="G46" s="560" t="str">
        <f t="shared" si="3"/>
        <v>8</v>
      </c>
      <c r="H46" s="561">
        <f t="shared" si="4"/>
        <v>24</v>
      </c>
      <c r="I46" s="558">
        <v>49.0</v>
      </c>
      <c r="J46" s="558">
        <v>38.0</v>
      </c>
      <c r="K46" s="562">
        <f t="shared" si="5"/>
        <v>87</v>
      </c>
      <c r="L46" s="563" t="str">
        <f t="shared" si="35"/>
        <v>9</v>
      </c>
      <c r="M46" s="564">
        <f t="shared" si="7"/>
        <v>36</v>
      </c>
      <c r="N46" s="558">
        <v>44.0</v>
      </c>
      <c r="O46" s="558">
        <v>33.0</v>
      </c>
      <c r="P46" s="562">
        <f t="shared" si="8"/>
        <v>77</v>
      </c>
      <c r="Q46" s="560" t="str">
        <f t="shared" si="9"/>
        <v>8</v>
      </c>
      <c r="R46" s="561">
        <f t="shared" si="10"/>
        <v>32</v>
      </c>
      <c r="S46" s="558">
        <v>46.0</v>
      </c>
      <c r="T46" s="558">
        <v>48.0</v>
      </c>
      <c r="U46" s="562">
        <f t="shared" si="11"/>
        <v>94</v>
      </c>
      <c r="V46" s="560" t="str">
        <f t="shared" si="12"/>
        <v>10</v>
      </c>
      <c r="W46" s="564">
        <f t="shared" si="13"/>
        <v>10</v>
      </c>
      <c r="X46" s="558">
        <v>46.0</v>
      </c>
      <c r="Y46" s="558">
        <v>31.0</v>
      </c>
      <c r="Z46" s="562">
        <f t="shared" si="14"/>
        <v>77</v>
      </c>
      <c r="AA46" s="560" t="str">
        <f t="shared" si="15"/>
        <v>8</v>
      </c>
      <c r="AB46" s="564">
        <f t="shared" si="16"/>
        <v>16</v>
      </c>
      <c r="AC46" s="558">
        <v>42.0</v>
      </c>
      <c r="AD46" s="558">
        <v>36.0</v>
      </c>
      <c r="AE46" s="559">
        <f t="shared" si="17"/>
        <v>78</v>
      </c>
      <c r="AF46" s="335" t="str">
        <f t="shared" si="18"/>
        <v>8</v>
      </c>
      <c r="AG46" s="564">
        <f t="shared" si="19"/>
        <v>8</v>
      </c>
      <c r="AH46" s="558">
        <v>94.0</v>
      </c>
      <c r="AI46" s="558">
        <v>0.0</v>
      </c>
      <c r="AJ46" s="562">
        <f t="shared" si="20"/>
        <v>94</v>
      </c>
      <c r="AK46" s="569" t="str">
        <f t="shared" si="21"/>
        <v>10</v>
      </c>
      <c r="AL46" s="570" t="str">
        <f t="shared" si="22"/>
        <v>10</v>
      </c>
      <c r="AM46" s="558">
        <v>50.0</v>
      </c>
      <c r="AN46" s="558">
        <v>36.0</v>
      </c>
      <c r="AO46" s="562">
        <f t="shared" si="23"/>
        <v>86</v>
      </c>
      <c r="AP46" s="560" t="str">
        <f t="shared" si="24"/>
        <v>9</v>
      </c>
      <c r="AQ46" s="766">
        <f t="shared" si="25"/>
        <v>27</v>
      </c>
      <c r="AR46" s="846">
        <v>50.0</v>
      </c>
      <c r="AS46" s="776">
        <v>49.0</v>
      </c>
      <c r="AT46" s="847">
        <f t="shared" si="26"/>
        <v>99</v>
      </c>
      <c r="AU46" s="848" t="str">
        <f t="shared" si="36"/>
        <v>10</v>
      </c>
      <c r="AV46" s="849">
        <f t="shared" si="28"/>
        <v>10</v>
      </c>
      <c r="AW46" s="550">
        <f t="shared" si="29"/>
        <v>768</v>
      </c>
      <c r="AX46" s="850">
        <f t="shared" si="30"/>
        <v>85.34</v>
      </c>
      <c r="AY46" s="573">
        <f t="shared" si="31"/>
        <v>163</v>
      </c>
      <c r="AZ46" s="850">
        <f t="shared" si="32"/>
        <v>8.578947368</v>
      </c>
      <c r="BA46" s="547" t="str">
        <f t="shared" si="1"/>
        <v>PASS</v>
      </c>
      <c r="BB46" s="573" t="str">
        <f t="shared" si="33"/>
        <v>FCD</v>
      </c>
      <c r="BC46" s="573" t="str">
        <f t="shared" si="34"/>
        <v>FCD</v>
      </c>
    </row>
    <row r="47" ht="15.75" customHeight="1">
      <c r="A47" s="763">
        <v>43.0</v>
      </c>
      <c r="B47" s="851" t="s">
        <v>405</v>
      </c>
      <c r="C47" s="800" t="s">
        <v>406</v>
      </c>
      <c r="D47" s="558">
        <v>38.0</v>
      </c>
      <c r="E47" s="558">
        <v>32.0</v>
      </c>
      <c r="F47" s="559">
        <f t="shared" si="2"/>
        <v>70</v>
      </c>
      <c r="G47" s="560" t="str">
        <f t="shared" si="3"/>
        <v>8</v>
      </c>
      <c r="H47" s="561">
        <f t="shared" si="4"/>
        <v>24</v>
      </c>
      <c r="I47" s="558">
        <v>44.0</v>
      </c>
      <c r="J47" s="558">
        <v>28.0</v>
      </c>
      <c r="K47" s="562">
        <f t="shared" si="5"/>
        <v>72</v>
      </c>
      <c r="L47" s="563" t="str">
        <f t="shared" si="35"/>
        <v>8</v>
      </c>
      <c r="M47" s="564">
        <f t="shared" si="7"/>
        <v>32</v>
      </c>
      <c r="N47" s="558">
        <v>43.0</v>
      </c>
      <c r="O47" s="558">
        <v>28.0</v>
      </c>
      <c r="P47" s="562">
        <f t="shared" si="8"/>
        <v>71</v>
      </c>
      <c r="Q47" s="560" t="str">
        <f t="shared" si="9"/>
        <v>8</v>
      </c>
      <c r="R47" s="561">
        <f t="shared" si="10"/>
        <v>32</v>
      </c>
      <c r="S47" s="558">
        <v>45.0</v>
      </c>
      <c r="T47" s="558">
        <v>45.0</v>
      </c>
      <c r="U47" s="562">
        <f t="shared" si="11"/>
        <v>90</v>
      </c>
      <c r="V47" s="560" t="str">
        <f t="shared" si="12"/>
        <v>10</v>
      </c>
      <c r="W47" s="564">
        <f t="shared" si="13"/>
        <v>10</v>
      </c>
      <c r="X47" s="558">
        <v>46.0</v>
      </c>
      <c r="Y47" s="558">
        <v>29.0</v>
      </c>
      <c r="Z47" s="562">
        <f t="shared" si="14"/>
        <v>75</v>
      </c>
      <c r="AA47" s="560" t="str">
        <f t="shared" si="15"/>
        <v>8</v>
      </c>
      <c r="AB47" s="564">
        <f t="shared" si="16"/>
        <v>16</v>
      </c>
      <c r="AC47" s="558">
        <v>39.0</v>
      </c>
      <c r="AD47" s="558">
        <v>39.0</v>
      </c>
      <c r="AE47" s="559">
        <f t="shared" si="17"/>
        <v>78</v>
      </c>
      <c r="AF47" s="335" t="str">
        <f t="shared" si="18"/>
        <v>8</v>
      </c>
      <c r="AG47" s="564">
        <f t="shared" si="19"/>
        <v>8</v>
      </c>
      <c r="AH47" s="558">
        <v>94.0</v>
      </c>
      <c r="AI47" s="558">
        <v>0.0</v>
      </c>
      <c r="AJ47" s="562">
        <f t="shared" si="20"/>
        <v>94</v>
      </c>
      <c r="AK47" s="569" t="str">
        <f t="shared" si="21"/>
        <v>10</v>
      </c>
      <c r="AL47" s="570" t="str">
        <f t="shared" si="22"/>
        <v>10</v>
      </c>
      <c r="AM47" s="558">
        <v>40.0</v>
      </c>
      <c r="AN47" s="558">
        <v>19.0</v>
      </c>
      <c r="AO47" s="562">
        <f t="shared" si="23"/>
        <v>59</v>
      </c>
      <c r="AP47" s="560" t="str">
        <f t="shared" si="24"/>
        <v>6</v>
      </c>
      <c r="AQ47" s="766">
        <f t="shared" si="25"/>
        <v>18</v>
      </c>
      <c r="AR47" s="846">
        <v>43.0</v>
      </c>
      <c r="AS47" s="776">
        <v>49.0</v>
      </c>
      <c r="AT47" s="847">
        <f t="shared" si="26"/>
        <v>92</v>
      </c>
      <c r="AU47" s="848" t="str">
        <f t="shared" si="36"/>
        <v>10</v>
      </c>
      <c r="AV47" s="849">
        <f t="shared" si="28"/>
        <v>10</v>
      </c>
      <c r="AW47" s="852">
        <f t="shared" si="29"/>
        <v>701</v>
      </c>
      <c r="AX47" s="850">
        <f t="shared" si="30"/>
        <v>77.89</v>
      </c>
      <c r="AY47" s="573">
        <f t="shared" si="31"/>
        <v>150</v>
      </c>
      <c r="AZ47" s="850">
        <f t="shared" si="32"/>
        <v>7.894736842</v>
      </c>
      <c r="BA47" s="547" t="str">
        <f t="shared" si="1"/>
        <v>PASS</v>
      </c>
      <c r="BB47" s="573" t="str">
        <f t="shared" si="33"/>
        <v>FCD</v>
      </c>
      <c r="BC47" s="573" t="str">
        <f t="shared" si="34"/>
        <v>FCD</v>
      </c>
    </row>
    <row r="48" ht="15.75" customHeight="1">
      <c r="A48" s="763">
        <v>44.0</v>
      </c>
      <c r="B48" s="851" t="s">
        <v>407</v>
      </c>
      <c r="C48" s="800" t="s">
        <v>408</v>
      </c>
      <c r="D48" s="558">
        <v>38.0</v>
      </c>
      <c r="E48" s="558">
        <v>22.0</v>
      </c>
      <c r="F48" s="559">
        <f t="shared" si="2"/>
        <v>60</v>
      </c>
      <c r="G48" s="560" t="str">
        <f t="shared" si="3"/>
        <v>7</v>
      </c>
      <c r="H48" s="561">
        <f t="shared" si="4"/>
        <v>21</v>
      </c>
      <c r="I48" s="558">
        <v>49.0</v>
      </c>
      <c r="J48" s="558">
        <v>35.0</v>
      </c>
      <c r="K48" s="562">
        <f t="shared" si="5"/>
        <v>84</v>
      </c>
      <c r="L48" s="563" t="str">
        <f t="shared" si="35"/>
        <v>9</v>
      </c>
      <c r="M48" s="564">
        <f t="shared" si="7"/>
        <v>36</v>
      </c>
      <c r="N48" s="558">
        <v>47.0</v>
      </c>
      <c r="O48" s="558">
        <v>23.0</v>
      </c>
      <c r="P48" s="562">
        <f t="shared" si="8"/>
        <v>70</v>
      </c>
      <c r="Q48" s="560" t="str">
        <f t="shared" si="9"/>
        <v>8</v>
      </c>
      <c r="R48" s="561">
        <f t="shared" si="10"/>
        <v>32</v>
      </c>
      <c r="S48" s="558">
        <v>48.0</v>
      </c>
      <c r="T48" s="558">
        <v>48.0</v>
      </c>
      <c r="U48" s="562">
        <f t="shared" si="11"/>
        <v>96</v>
      </c>
      <c r="V48" s="560" t="str">
        <f t="shared" si="12"/>
        <v>10</v>
      </c>
      <c r="W48" s="564">
        <f t="shared" si="13"/>
        <v>10</v>
      </c>
      <c r="X48" s="558">
        <v>41.0</v>
      </c>
      <c r="Y48" s="558">
        <v>28.0</v>
      </c>
      <c r="Z48" s="562">
        <f t="shared" si="14"/>
        <v>69</v>
      </c>
      <c r="AA48" s="560" t="str">
        <f t="shared" si="15"/>
        <v>7</v>
      </c>
      <c r="AB48" s="564">
        <f t="shared" si="16"/>
        <v>14</v>
      </c>
      <c r="AC48" s="558">
        <v>42.0</v>
      </c>
      <c r="AD48" s="558">
        <v>36.0</v>
      </c>
      <c r="AE48" s="559">
        <f t="shared" si="17"/>
        <v>78</v>
      </c>
      <c r="AF48" s="335" t="str">
        <f t="shared" si="18"/>
        <v>8</v>
      </c>
      <c r="AG48" s="564">
        <f t="shared" si="19"/>
        <v>8</v>
      </c>
      <c r="AH48" s="558">
        <v>94.0</v>
      </c>
      <c r="AI48" s="558">
        <v>0.0</v>
      </c>
      <c r="AJ48" s="562">
        <f t="shared" si="20"/>
        <v>94</v>
      </c>
      <c r="AK48" s="569" t="str">
        <f t="shared" si="21"/>
        <v>10</v>
      </c>
      <c r="AL48" s="570" t="str">
        <f t="shared" si="22"/>
        <v>10</v>
      </c>
      <c r="AM48" s="558">
        <v>44.0</v>
      </c>
      <c r="AN48" s="558">
        <v>44.0</v>
      </c>
      <c r="AO48" s="562">
        <f t="shared" si="23"/>
        <v>88</v>
      </c>
      <c r="AP48" s="560" t="str">
        <f t="shared" si="24"/>
        <v>9</v>
      </c>
      <c r="AQ48" s="766">
        <f t="shared" si="25"/>
        <v>27</v>
      </c>
      <c r="AR48" s="846">
        <v>44.0</v>
      </c>
      <c r="AS48" s="776">
        <v>48.0</v>
      </c>
      <c r="AT48" s="847">
        <f t="shared" si="26"/>
        <v>92</v>
      </c>
      <c r="AU48" s="848" t="str">
        <f t="shared" si="36"/>
        <v>10</v>
      </c>
      <c r="AV48" s="849">
        <f t="shared" si="28"/>
        <v>10</v>
      </c>
      <c r="AW48" s="852">
        <f t="shared" si="29"/>
        <v>731</v>
      </c>
      <c r="AX48" s="850">
        <f t="shared" si="30"/>
        <v>81.23</v>
      </c>
      <c r="AY48" s="573">
        <f t="shared" si="31"/>
        <v>158</v>
      </c>
      <c r="AZ48" s="850">
        <f t="shared" si="32"/>
        <v>8.315789474</v>
      </c>
      <c r="BA48" s="547" t="str">
        <f t="shared" si="1"/>
        <v>PASS</v>
      </c>
      <c r="BB48" s="573" t="str">
        <f t="shared" si="33"/>
        <v>FCD</v>
      </c>
      <c r="BC48" s="573" t="str">
        <f t="shared" si="34"/>
        <v>FCD</v>
      </c>
    </row>
    <row r="49" ht="15.75" customHeight="1">
      <c r="A49" s="763">
        <v>45.0</v>
      </c>
      <c r="B49" s="851" t="s">
        <v>409</v>
      </c>
      <c r="C49" s="800" t="s">
        <v>410</v>
      </c>
      <c r="D49" s="558">
        <v>38.0</v>
      </c>
      <c r="E49" s="558">
        <v>38.0</v>
      </c>
      <c r="F49" s="559">
        <f t="shared" si="2"/>
        <v>76</v>
      </c>
      <c r="G49" s="560" t="str">
        <f t="shared" si="3"/>
        <v>8</v>
      </c>
      <c r="H49" s="561">
        <f t="shared" si="4"/>
        <v>24</v>
      </c>
      <c r="I49" s="558">
        <v>47.0</v>
      </c>
      <c r="J49" s="558">
        <v>30.0</v>
      </c>
      <c r="K49" s="562">
        <f t="shared" si="5"/>
        <v>77</v>
      </c>
      <c r="L49" s="563" t="str">
        <f t="shared" si="35"/>
        <v>8</v>
      </c>
      <c r="M49" s="564">
        <f t="shared" si="7"/>
        <v>32</v>
      </c>
      <c r="N49" s="558">
        <v>48.0</v>
      </c>
      <c r="O49" s="558">
        <v>35.0</v>
      </c>
      <c r="P49" s="562">
        <f t="shared" si="8"/>
        <v>83</v>
      </c>
      <c r="Q49" s="560" t="str">
        <f t="shared" si="9"/>
        <v>9</v>
      </c>
      <c r="R49" s="561">
        <f t="shared" si="10"/>
        <v>36</v>
      </c>
      <c r="S49" s="558">
        <v>48.0</v>
      </c>
      <c r="T49" s="558">
        <v>38.0</v>
      </c>
      <c r="U49" s="562">
        <f t="shared" si="11"/>
        <v>86</v>
      </c>
      <c r="V49" s="560" t="str">
        <f t="shared" si="12"/>
        <v>9</v>
      </c>
      <c r="W49" s="564">
        <f t="shared" si="13"/>
        <v>9</v>
      </c>
      <c r="X49" s="558">
        <v>45.0</v>
      </c>
      <c r="Y49" s="558">
        <v>36.0</v>
      </c>
      <c r="Z49" s="562">
        <f t="shared" si="14"/>
        <v>81</v>
      </c>
      <c r="AA49" s="560" t="str">
        <f t="shared" si="15"/>
        <v>9</v>
      </c>
      <c r="AB49" s="564">
        <f t="shared" si="16"/>
        <v>18</v>
      </c>
      <c r="AC49" s="558">
        <v>40.0</v>
      </c>
      <c r="AD49" s="558">
        <v>26.0</v>
      </c>
      <c r="AE49" s="559">
        <f t="shared" si="17"/>
        <v>66</v>
      </c>
      <c r="AF49" s="335" t="str">
        <f t="shared" si="18"/>
        <v>7</v>
      </c>
      <c r="AG49" s="564">
        <f t="shared" si="19"/>
        <v>7</v>
      </c>
      <c r="AH49" s="558">
        <v>96.0</v>
      </c>
      <c r="AI49" s="558">
        <v>0.0</v>
      </c>
      <c r="AJ49" s="562">
        <f t="shared" si="20"/>
        <v>96</v>
      </c>
      <c r="AK49" s="569" t="str">
        <f t="shared" si="21"/>
        <v>10</v>
      </c>
      <c r="AL49" s="570" t="str">
        <f t="shared" si="22"/>
        <v>10</v>
      </c>
      <c r="AM49" s="558">
        <v>34.0</v>
      </c>
      <c r="AN49" s="558">
        <v>30.0</v>
      </c>
      <c r="AO49" s="562">
        <f t="shared" si="23"/>
        <v>64</v>
      </c>
      <c r="AP49" s="560" t="str">
        <f t="shared" si="24"/>
        <v>7</v>
      </c>
      <c r="AQ49" s="766">
        <f t="shared" si="25"/>
        <v>21</v>
      </c>
      <c r="AR49" s="846">
        <v>45.0</v>
      </c>
      <c r="AS49" s="776">
        <v>48.0</v>
      </c>
      <c r="AT49" s="847">
        <f t="shared" si="26"/>
        <v>93</v>
      </c>
      <c r="AU49" s="848" t="str">
        <f t="shared" si="36"/>
        <v>10</v>
      </c>
      <c r="AV49" s="849">
        <f t="shared" si="28"/>
        <v>10</v>
      </c>
      <c r="AW49" s="550">
        <f t="shared" si="29"/>
        <v>722</v>
      </c>
      <c r="AX49" s="850">
        <f t="shared" si="30"/>
        <v>80.23</v>
      </c>
      <c r="AY49" s="573">
        <f t="shared" si="31"/>
        <v>157</v>
      </c>
      <c r="AZ49" s="850">
        <f t="shared" si="32"/>
        <v>8.263157895</v>
      </c>
      <c r="BA49" s="547" t="str">
        <f t="shared" si="1"/>
        <v>PASS</v>
      </c>
      <c r="BB49" s="573" t="str">
        <f t="shared" si="33"/>
        <v>FCD</v>
      </c>
      <c r="BC49" s="573" t="str">
        <f t="shared" si="34"/>
        <v>FCD</v>
      </c>
    </row>
    <row r="50" ht="15.75" customHeight="1">
      <c r="A50" s="763">
        <v>46.0</v>
      </c>
      <c r="B50" s="851" t="s">
        <v>411</v>
      </c>
      <c r="C50" s="800" t="s">
        <v>412</v>
      </c>
      <c r="D50" s="558">
        <v>39.0</v>
      </c>
      <c r="E50" s="558">
        <v>32.0</v>
      </c>
      <c r="F50" s="559">
        <f t="shared" si="2"/>
        <v>71</v>
      </c>
      <c r="G50" s="560" t="str">
        <f t="shared" si="3"/>
        <v>8</v>
      </c>
      <c r="H50" s="561">
        <f t="shared" si="4"/>
        <v>24</v>
      </c>
      <c r="I50" s="558">
        <v>47.0</v>
      </c>
      <c r="J50" s="558">
        <v>24.0</v>
      </c>
      <c r="K50" s="562">
        <f t="shared" si="5"/>
        <v>71</v>
      </c>
      <c r="L50" s="563" t="str">
        <f t="shared" si="35"/>
        <v>8</v>
      </c>
      <c r="M50" s="564">
        <f t="shared" si="7"/>
        <v>32</v>
      </c>
      <c r="N50" s="558">
        <v>48.0</v>
      </c>
      <c r="O50" s="558">
        <v>20.0</v>
      </c>
      <c r="P50" s="562">
        <f t="shared" si="8"/>
        <v>68</v>
      </c>
      <c r="Q50" s="560" t="str">
        <f t="shared" si="9"/>
        <v>7</v>
      </c>
      <c r="R50" s="561">
        <f t="shared" si="10"/>
        <v>28</v>
      </c>
      <c r="S50" s="558">
        <v>46.0</v>
      </c>
      <c r="T50" s="558">
        <v>46.0</v>
      </c>
      <c r="U50" s="562">
        <f t="shared" si="11"/>
        <v>92</v>
      </c>
      <c r="V50" s="560" t="str">
        <f t="shared" si="12"/>
        <v>10</v>
      </c>
      <c r="W50" s="564">
        <f t="shared" si="13"/>
        <v>10</v>
      </c>
      <c r="X50" s="558">
        <v>47.0</v>
      </c>
      <c r="Y50" s="558">
        <v>20.0</v>
      </c>
      <c r="Z50" s="562">
        <f t="shared" si="14"/>
        <v>67</v>
      </c>
      <c r="AA50" s="560" t="str">
        <f t="shared" si="15"/>
        <v>7</v>
      </c>
      <c r="AB50" s="564">
        <f t="shared" si="16"/>
        <v>14</v>
      </c>
      <c r="AC50" s="558">
        <v>46.0</v>
      </c>
      <c r="AD50" s="558">
        <v>39.0</v>
      </c>
      <c r="AE50" s="559">
        <f t="shared" si="17"/>
        <v>85</v>
      </c>
      <c r="AF50" s="335" t="str">
        <f t="shared" si="18"/>
        <v>9</v>
      </c>
      <c r="AG50" s="564">
        <f t="shared" si="19"/>
        <v>9</v>
      </c>
      <c r="AH50" s="558">
        <v>96.0</v>
      </c>
      <c r="AI50" s="558">
        <v>0.0</v>
      </c>
      <c r="AJ50" s="562">
        <f t="shared" si="20"/>
        <v>96</v>
      </c>
      <c r="AK50" s="569" t="str">
        <f t="shared" si="21"/>
        <v>10</v>
      </c>
      <c r="AL50" s="570" t="str">
        <f t="shared" si="22"/>
        <v>10</v>
      </c>
      <c r="AM50" s="558">
        <v>34.0</v>
      </c>
      <c r="AN50" s="558">
        <v>28.0</v>
      </c>
      <c r="AO50" s="562">
        <f t="shared" si="23"/>
        <v>62</v>
      </c>
      <c r="AP50" s="560" t="str">
        <f t="shared" si="24"/>
        <v>7</v>
      </c>
      <c r="AQ50" s="766">
        <f t="shared" si="25"/>
        <v>21</v>
      </c>
      <c r="AR50" s="846">
        <v>46.0</v>
      </c>
      <c r="AS50" s="776">
        <v>48.0</v>
      </c>
      <c r="AT50" s="847">
        <f t="shared" si="26"/>
        <v>94</v>
      </c>
      <c r="AU50" s="848" t="str">
        <f t="shared" si="36"/>
        <v>10</v>
      </c>
      <c r="AV50" s="849">
        <f t="shared" si="28"/>
        <v>10</v>
      </c>
      <c r="AW50" s="550">
        <f t="shared" si="29"/>
        <v>706</v>
      </c>
      <c r="AX50" s="850">
        <f t="shared" si="30"/>
        <v>78.45</v>
      </c>
      <c r="AY50" s="573">
        <f t="shared" si="31"/>
        <v>148</v>
      </c>
      <c r="AZ50" s="850">
        <f t="shared" si="32"/>
        <v>7.789473684</v>
      </c>
      <c r="BA50" s="547" t="str">
        <f t="shared" si="1"/>
        <v>PASS</v>
      </c>
      <c r="BB50" s="573" t="str">
        <f t="shared" si="33"/>
        <v>FCD</v>
      </c>
      <c r="BC50" s="573" t="str">
        <f t="shared" si="34"/>
        <v>FCD</v>
      </c>
    </row>
    <row r="51" ht="15.75" customHeight="1">
      <c r="A51" s="763">
        <v>47.0</v>
      </c>
      <c r="B51" s="851" t="s">
        <v>183</v>
      </c>
      <c r="C51" s="800" t="s">
        <v>184</v>
      </c>
      <c r="D51" s="558">
        <v>34.0</v>
      </c>
      <c r="E51" s="558">
        <v>20.0</v>
      </c>
      <c r="F51" s="559">
        <f t="shared" si="2"/>
        <v>54</v>
      </c>
      <c r="G51" s="560" t="str">
        <f t="shared" si="3"/>
        <v>6</v>
      </c>
      <c r="H51" s="561">
        <f t="shared" si="4"/>
        <v>18</v>
      </c>
      <c r="I51" s="558">
        <v>45.0</v>
      </c>
      <c r="J51" s="558">
        <v>24.0</v>
      </c>
      <c r="K51" s="562">
        <f t="shared" si="5"/>
        <v>69</v>
      </c>
      <c r="L51" s="563" t="str">
        <f t="shared" si="35"/>
        <v>7</v>
      </c>
      <c r="M51" s="564">
        <f t="shared" si="7"/>
        <v>28</v>
      </c>
      <c r="N51" s="558">
        <v>44.0</v>
      </c>
      <c r="O51" s="558">
        <v>27.0</v>
      </c>
      <c r="P51" s="562">
        <f t="shared" si="8"/>
        <v>71</v>
      </c>
      <c r="Q51" s="560" t="str">
        <f t="shared" si="9"/>
        <v>8</v>
      </c>
      <c r="R51" s="561">
        <f t="shared" si="10"/>
        <v>32</v>
      </c>
      <c r="S51" s="558">
        <v>50.0</v>
      </c>
      <c r="T51" s="558">
        <v>30.0</v>
      </c>
      <c r="U51" s="562">
        <f t="shared" si="11"/>
        <v>80</v>
      </c>
      <c r="V51" s="560" t="str">
        <f t="shared" si="12"/>
        <v>9</v>
      </c>
      <c r="W51" s="564">
        <f t="shared" si="13"/>
        <v>9</v>
      </c>
      <c r="X51" s="558">
        <v>45.0</v>
      </c>
      <c r="Y51" s="558">
        <v>37.0</v>
      </c>
      <c r="Z51" s="562">
        <f t="shared" si="14"/>
        <v>82</v>
      </c>
      <c r="AA51" s="560" t="str">
        <f t="shared" si="15"/>
        <v>9</v>
      </c>
      <c r="AB51" s="564">
        <f t="shared" si="16"/>
        <v>18</v>
      </c>
      <c r="AC51" s="558">
        <v>39.0</v>
      </c>
      <c r="AD51" s="558">
        <v>29.0</v>
      </c>
      <c r="AE51" s="559">
        <f t="shared" si="17"/>
        <v>68</v>
      </c>
      <c r="AF51" s="335" t="str">
        <f t="shared" si="18"/>
        <v>7</v>
      </c>
      <c r="AG51" s="564">
        <f t="shared" si="19"/>
        <v>7</v>
      </c>
      <c r="AH51" s="558">
        <v>92.0</v>
      </c>
      <c r="AI51" s="558">
        <v>0.0</v>
      </c>
      <c r="AJ51" s="562">
        <f t="shared" si="20"/>
        <v>92</v>
      </c>
      <c r="AK51" s="569" t="str">
        <f t="shared" si="21"/>
        <v>10</v>
      </c>
      <c r="AL51" s="570" t="str">
        <f t="shared" si="22"/>
        <v>10</v>
      </c>
      <c r="AM51" s="558">
        <v>45.0</v>
      </c>
      <c r="AN51" s="558">
        <v>34.0</v>
      </c>
      <c r="AO51" s="562">
        <f t="shared" si="23"/>
        <v>79</v>
      </c>
      <c r="AP51" s="560" t="str">
        <f t="shared" si="24"/>
        <v>8</v>
      </c>
      <c r="AQ51" s="766">
        <f t="shared" si="25"/>
        <v>24</v>
      </c>
      <c r="AR51" s="846">
        <v>49.0</v>
      </c>
      <c r="AS51" s="776">
        <v>49.0</v>
      </c>
      <c r="AT51" s="847">
        <f t="shared" si="26"/>
        <v>98</v>
      </c>
      <c r="AU51" s="848" t="str">
        <f t="shared" si="36"/>
        <v>10</v>
      </c>
      <c r="AV51" s="849">
        <f t="shared" si="28"/>
        <v>10</v>
      </c>
      <c r="AW51" s="852">
        <f t="shared" si="29"/>
        <v>693</v>
      </c>
      <c r="AX51" s="850">
        <f t="shared" si="30"/>
        <v>77</v>
      </c>
      <c r="AY51" s="573">
        <f t="shared" si="31"/>
        <v>146</v>
      </c>
      <c r="AZ51" s="850">
        <f t="shared" si="32"/>
        <v>7.684210526</v>
      </c>
      <c r="BA51" s="547" t="str">
        <f t="shared" si="1"/>
        <v>PASS</v>
      </c>
      <c r="BB51" s="573" t="str">
        <f t="shared" si="33"/>
        <v>FCD</v>
      </c>
      <c r="BC51" s="573" t="str">
        <f t="shared" si="34"/>
        <v>FCD</v>
      </c>
    </row>
    <row r="52" ht="15.75" customHeight="1">
      <c r="A52" s="763">
        <v>48.0</v>
      </c>
      <c r="B52" s="851" t="s">
        <v>185</v>
      </c>
      <c r="C52" s="800" t="s">
        <v>186</v>
      </c>
      <c r="D52" s="558">
        <v>40.0</v>
      </c>
      <c r="E52" s="558">
        <v>31.0</v>
      </c>
      <c r="F52" s="559">
        <f t="shared" si="2"/>
        <v>71</v>
      </c>
      <c r="G52" s="560" t="str">
        <f t="shared" si="3"/>
        <v>8</v>
      </c>
      <c r="H52" s="561">
        <f t="shared" si="4"/>
        <v>24</v>
      </c>
      <c r="I52" s="558">
        <v>47.0</v>
      </c>
      <c r="J52" s="558">
        <v>29.0</v>
      </c>
      <c r="K52" s="562">
        <f t="shared" si="5"/>
        <v>76</v>
      </c>
      <c r="L52" s="563" t="str">
        <f t="shared" si="35"/>
        <v>8</v>
      </c>
      <c r="M52" s="564">
        <f t="shared" si="7"/>
        <v>32</v>
      </c>
      <c r="N52" s="558">
        <v>48.0</v>
      </c>
      <c r="O52" s="558">
        <v>28.0</v>
      </c>
      <c r="P52" s="562">
        <f t="shared" si="8"/>
        <v>76</v>
      </c>
      <c r="Q52" s="560" t="str">
        <f t="shared" si="9"/>
        <v>8</v>
      </c>
      <c r="R52" s="561">
        <f t="shared" si="10"/>
        <v>32</v>
      </c>
      <c r="S52" s="558">
        <v>48.0</v>
      </c>
      <c r="T52" s="558">
        <v>41.0</v>
      </c>
      <c r="U52" s="562">
        <f t="shared" si="11"/>
        <v>89</v>
      </c>
      <c r="V52" s="560" t="str">
        <f t="shared" si="12"/>
        <v>9</v>
      </c>
      <c r="W52" s="564">
        <f t="shared" si="13"/>
        <v>9</v>
      </c>
      <c r="X52" s="558">
        <v>49.0</v>
      </c>
      <c r="Y52" s="558">
        <v>33.0</v>
      </c>
      <c r="Z52" s="562">
        <f t="shared" si="14"/>
        <v>82</v>
      </c>
      <c r="AA52" s="560" t="str">
        <f t="shared" si="15"/>
        <v>9</v>
      </c>
      <c r="AB52" s="564">
        <f t="shared" si="16"/>
        <v>18</v>
      </c>
      <c r="AC52" s="558">
        <v>42.0</v>
      </c>
      <c r="AD52" s="558">
        <v>33.0</v>
      </c>
      <c r="AE52" s="559">
        <f t="shared" si="17"/>
        <v>75</v>
      </c>
      <c r="AF52" s="335" t="str">
        <f t="shared" si="18"/>
        <v>8</v>
      </c>
      <c r="AG52" s="564">
        <f t="shared" si="19"/>
        <v>8</v>
      </c>
      <c r="AH52" s="558">
        <v>92.0</v>
      </c>
      <c r="AI52" s="558">
        <v>0.0</v>
      </c>
      <c r="AJ52" s="562">
        <f t="shared" si="20"/>
        <v>92</v>
      </c>
      <c r="AK52" s="569" t="str">
        <f t="shared" si="21"/>
        <v>10</v>
      </c>
      <c r="AL52" s="570" t="str">
        <f t="shared" si="22"/>
        <v>10</v>
      </c>
      <c r="AM52" s="558">
        <v>47.0</v>
      </c>
      <c r="AN52" s="558">
        <v>36.0</v>
      </c>
      <c r="AO52" s="562">
        <f t="shared" si="23"/>
        <v>83</v>
      </c>
      <c r="AP52" s="560" t="str">
        <f t="shared" si="24"/>
        <v>9</v>
      </c>
      <c r="AQ52" s="766">
        <f t="shared" si="25"/>
        <v>27</v>
      </c>
      <c r="AR52" s="846">
        <v>50.0</v>
      </c>
      <c r="AS52" s="776">
        <v>49.0</v>
      </c>
      <c r="AT52" s="847">
        <f t="shared" si="26"/>
        <v>99</v>
      </c>
      <c r="AU52" s="848" t="str">
        <f t="shared" si="36"/>
        <v>10</v>
      </c>
      <c r="AV52" s="849">
        <f t="shared" si="28"/>
        <v>10</v>
      </c>
      <c r="AW52" s="852">
        <f t="shared" si="29"/>
        <v>743</v>
      </c>
      <c r="AX52" s="850">
        <f t="shared" si="30"/>
        <v>82.56</v>
      </c>
      <c r="AY52" s="573">
        <f t="shared" si="31"/>
        <v>160</v>
      </c>
      <c r="AZ52" s="850">
        <f t="shared" si="32"/>
        <v>8.421052632</v>
      </c>
      <c r="BA52" s="547" t="str">
        <f t="shared" si="1"/>
        <v>PASS</v>
      </c>
      <c r="BB52" s="573" t="str">
        <f t="shared" si="33"/>
        <v>FCD</v>
      </c>
      <c r="BC52" s="573" t="str">
        <f t="shared" si="34"/>
        <v>FCD</v>
      </c>
    </row>
    <row r="53" ht="15.75" customHeight="1">
      <c r="A53" s="763">
        <v>49.0</v>
      </c>
      <c r="B53" s="851" t="s">
        <v>413</v>
      </c>
      <c r="C53" s="800" t="s">
        <v>414</v>
      </c>
      <c r="D53" s="558">
        <v>34.0</v>
      </c>
      <c r="E53" s="558">
        <v>24.0</v>
      </c>
      <c r="F53" s="559">
        <f t="shared" si="2"/>
        <v>58</v>
      </c>
      <c r="G53" s="560" t="str">
        <f t="shared" si="3"/>
        <v>6</v>
      </c>
      <c r="H53" s="561">
        <f t="shared" si="4"/>
        <v>18</v>
      </c>
      <c r="I53" s="558">
        <v>46.0</v>
      </c>
      <c r="J53" s="558">
        <v>19.0</v>
      </c>
      <c r="K53" s="562">
        <f t="shared" si="5"/>
        <v>65</v>
      </c>
      <c r="L53" s="563" t="str">
        <f t="shared" si="35"/>
        <v>7</v>
      </c>
      <c r="M53" s="564">
        <f t="shared" si="7"/>
        <v>28</v>
      </c>
      <c r="N53" s="654">
        <v>42.0</v>
      </c>
      <c r="O53" s="654">
        <v>18.0</v>
      </c>
      <c r="P53" s="658">
        <f t="shared" si="8"/>
        <v>60</v>
      </c>
      <c r="Q53" s="560" t="str">
        <f t="shared" si="9"/>
        <v>7</v>
      </c>
      <c r="R53" s="657">
        <f t="shared" si="10"/>
        <v>28</v>
      </c>
      <c r="S53" s="558">
        <v>46.0</v>
      </c>
      <c r="T53" s="558">
        <v>48.0</v>
      </c>
      <c r="U53" s="562">
        <f t="shared" si="11"/>
        <v>94</v>
      </c>
      <c r="V53" s="560" t="str">
        <f t="shared" si="12"/>
        <v>10</v>
      </c>
      <c r="W53" s="564">
        <f t="shared" si="13"/>
        <v>10</v>
      </c>
      <c r="X53" s="558">
        <v>43.0</v>
      </c>
      <c r="Y53" s="558">
        <v>22.0</v>
      </c>
      <c r="Z53" s="562">
        <f t="shared" si="14"/>
        <v>65</v>
      </c>
      <c r="AA53" s="560" t="str">
        <f t="shared" si="15"/>
        <v>7</v>
      </c>
      <c r="AB53" s="564">
        <f t="shared" si="16"/>
        <v>14</v>
      </c>
      <c r="AC53" s="558">
        <v>38.0</v>
      </c>
      <c r="AD53" s="558">
        <v>33.0</v>
      </c>
      <c r="AE53" s="559">
        <f t="shared" si="17"/>
        <v>71</v>
      </c>
      <c r="AF53" s="335" t="str">
        <f t="shared" si="18"/>
        <v>8</v>
      </c>
      <c r="AG53" s="564">
        <f t="shared" si="19"/>
        <v>8</v>
      </c>
      <c r="AH53" s="558">
        <v>90.0</v>
      </c>
      <c r="AI53" s="558">
        <v>0.0</v>
      </c>
      <c r="AJ53" s="562">
        <f t="shared" si="20"/>
        <v>90</v>
      </c>
      <c r="AK53" s="569" t="str">
        <f t="shared" si="21"/>
        <v>10</v>
      </c>
      <c r="AL53" s="570" t="str">
        <f t="shared" si="22"/>
        <v>10</v>
      </c>
      <c r="AM53" s="558">
        <v>44.0</v>
      </c>
      <c r="AN53" s="558">
        <v>19.0</v>
      </c>
      <c r="AO53" s="562">
        <f t="shared" si="23"/>
        <v>63</v>
      </c>
      <c r="AP53" s="560" t="str">
        <f t="shared" si="24"/>
        <v>7</v>
      </c>
      <c r="AQ53" s="766">
        <f t="shared" si="25"/>
        <v>21</v>
      </c>
      <c r="AR53" s="846">
        <v>46.0</v>
      </c>
      <c r="AS53" s="776">
        <v>48.0</v>
      </c>
      <c r="AT53" s="847">
        <f t="shared" si="26"/>
        <v>94</v>
      </c>
      <c r="AU53" s="848" t="str">
        <f t="shared" si="36"/>
        <v>10</v>
      </c>
      <c r="AV53" s="849">
        <f t="shared" si="28"/>
        <v>10</v>
      </c>
      <c r="AW53" s="550">
        <f t="shared" si="29"/>
        <v>660</v>
      </c>
      <c r="AX53" s="850">
        <f t="shared" si="30"/>
        <v>73.34</v>
      </c>
      <c r="AY53" s="573">
        <f t="shared" si="31"/>
        <v>137</v>
      </c>
      <c r="AZ53" s="850">
        <f t="shared" si="32"/>
        <v>7.210526316</v>
      </c>
      <c r="BA53" s="547" t="str">
        <f t="shared" si="1"/>
        <v>PASS</v>
      </c>
      <c r="BB53" s="573" t="str">
        <f t="shared" si="33"/>
        <v>FCD</v>
      </c>
      <c r="BC53" s="547" t="str">
        <f t="shared" si="34"/>
        <v>FCD</v>
      </c>
    </row>
    <row r="54" ht="15.75" customHeight="1">
      <c r="A54" s="763">
        <v>50.0</v>
      </c>
      <c r="B54" s="851" t="s">
        <v>415</v>
      </c>
      <c r="C54" s="800" t="s">
        <v>416</v>
      </c>
      <c r="D54" s="558">
        <v>44.0</v>
      </c>
      <c r="E54" s="558">
        <v>29.0</v>
      </c>
      <c r="F54" s="559">
        <f t="shared" si="2"/>
        <v>73</v>
      </c>
      <c r="G54" s="560" t="str">
        <f t="shared" si="3"/>
        <v>8</v>
      </c>
      <c r="H54" s="561">
        <f t="shared" si="4"/>
        <v>24</v>
      </c>
      <c r="I54" s="558">
        <v>50.0</v>
      </c>
      <c r="J54" s="558">
        <v>40.0</v>
      </c>
      <c r="K54" s="562">
        <f t="shared" si="5"/>
        <v>90</v>
      </c>
      <c r="L54" s="563" t="str">
        <f t="shared" si="35"/>
        <v>10</v>
      </c>
      <c r="M54" s="564">
        <f t="shared" si="7"/>
        <v>40</v>
      </c>
      <c r="N54" s="558">
        <v>50.0</v>
      </c>
      <c r="O54" s="558">
        <v>32.0</v>
      </c>
      <c r="P54" s="562">
        <f t="shared" si="8"/>
        <v>82</v>
      </c>
      <c r="Q54" s="560" t="str">
        <f t="shared" si="9"/>
        <v>9</v>
      </c>
      <c r="R54" s="561">
        <f t="shared" si="10"/>
        <v>36</v>
      </c>
      <c r="S54" s="558">
        <v>50.0</v>
      </c>
      <c r="T54" s="558">
        <v>50.0</v>
      </c>
      <c r="U54" s="562">
        <f t="shared" si="11"/>
        <v>100</v>
      </c>
      <c r="V54" s="560" t="str">
        <f t="shared" si="12"/>
        <v>10</v>
      </c>
      <c r="W54" s="564">
        <f t="shared" si="13"/>
        <v>10</v>
      </c>
      <c r="X54" s="558">
        <v>49.0</v>
      </c>
      <c r="Y54" s="558">
        <v>36.0</v>
      </c>
      <c r="Z54" s="562">
        <f t="shared" si="14"/>
        <v>85</v>
      </c>
      <c r="AA54" s="560" t="str">
        <f t="shared" si="15"/>
        <v>9</v>
      </c>
      <c r="AB54" s="564">
        <f t="shared" si="16"/>
        <v>18</v>
      </c>
      <c r="AC54" s="558">
        <v>42.0</v>
      </c>
      <c r="AD54" s="558">
        <v>36.0</v>
      </c>
      <c r="AE54" s="559">
        <f t="shared" si="17"/>
        <v>78</v>
      </c>
      <c r="AF54" s="335" t="str">
        <f t="shared" si="18"/>
        <v>8</v>
      </c>
      <c r="AG54" s="564">
        <f t="shared" si="19"/>
        <v>8</v>
      </c>
      <c r="AH54" s="558">
        <v>96.0</v>
      </c>
      <c r="AI54" s="558">
        <v>0.0</v>
      </c>
      <c r="AJ54" s="562">
        <f t="shared" si="20"/>
        <v>96</v>
      </c>
      <c r="AK54" s="569" t="str">
        <f t="shared" si="21"/>
        <v>10</v>
      </c>
      <c r="AL54" s="570" t="str">
        <f t="shared" si="22"/>
        <v>10</v>
      </c>
      <c r="AM54" s="558">
        <v>50.0</v>
      </c>
      <c r="AN54" s="558">
        <v>47.0</v>
      </c>
      <c r="AO54" s="562">
        <f t="shared" si="23"/>
        <v>97</v>
      </c>
      <c r="AP54" s="560" t="str">
        <f t="shared" si="24"/>
        <v>10</v>
      </c>
      <c r="AQ54" s="766">
        <f t="shared" si="25"/>
        <v>30</v>
      </c>
      <c r="AR54" s="846">
        <v>48.0</v>
      </c>
      <c r="AS54" s="776">
        <v>49.0</v>
      </c>
      <c r="AT54" s="847">
        <f t="shared" si="26"/>
        <v>97</v>
      </c>
      <c r="AU54" s="848" t="str">
        <f t="shared" si="36"/>
        <v>10</v>
      </c>
      <c r="AV54" s="849">
        <f t="shared" si="28"/>
        <v>10</v>
      </c>
      <c r="AW54" s="550">
        <f t="shared" si="29"/>
        <v>798</v>
      </c>
      <c r="AX54" s="850">
        <f t="shared" si="30"/>
        <v>88.67</v>
      </c>
      <c r="AY54" s="573">
        <f t="shared" si="31"/>
        <v>176</v>
      </c>
      <c r="AZ54" s="850">
        <f t="shared" si="32"/>
        <v>9.263157895</v>
      </c>
      <c r="BA54" s="547" t="str">
        <f t="shared" si="1"/>
        <v>PASS</v>
      </c>
      <c r="BB54" s="573" t="str">
        <f t="shared" si="33"/>
        <v>FCD</v>
      </c>
      <c r="BC54" s="573" t="str">
        <f t="shared" si="34"/>
        <v>FCD</v>
      </c>
    </row>
    <row r="55" ht="15.75" customHeight="1">
      <c r="A55" s="763">
        <v>51.0</v>
      </c>
      <c r="B55" s="851" t="s">
        <v>187</v>
      </c>
      <c r="C55" s="800" t="s">
        <v>188</v>
      </c>
      <c r="D55" s="558">
        <v>42.0</v>
      </c>
      <c r="E55" s="558">
        <v>34.0</v>
      </c>
      <c r="F55" s="559">
        <f t="shared" si="2"/>
        <v>76</v>
      </c>
      <c r="G55" s="560" t="str">
        <f t="shared" si="3"/>
        <v>8</v>
      </c>
      <c r="H55" s="561">
        <f t="shared" si="4"/>
        <v>24</v>
      </c>
      <c r="I55" s="558">
        <v>50.0</v>
      </c>
      <c r="J55" s="558">
        <v>33.0</v>
      </c>
      <c r="K55" s="562">
        <f t="shared" si="5"/>
        <v>83</v>
      </c>
      <c r="L55" s="563" t="str">
        <f t="shared" si="35"/>
        <v>9</v>
      </c>
      <c r="M55" s="564">
        <f t="shared" si="7"/>
        <v>36</v>
      </c>
      <c r="N55" s="558">
        <v>49.0</v>
      </c>
      <c r="O55" s="558">
        <v>18.0</v>
      </c>
      <c r="P55" s="562">
        <f t="shared" si="8"/>
        <v>67</v>
      </c>
      <c r="Q55" s="560" t="str">
        <f t="shared" si="9"/>
        <v>7</v>
      </c>
      <c r="R55" s="561">
        <f t="shared" si="10"/>
        <v>28</v>
      </c>
      <c r="S55" s="558">
        <v>49.0</v>
      </c>
      <c r="T55" s="558">
        <v>49.0</v>
      </c>
      <c r="U55" s="562">
        <f t="shared" si="11"/>
        <v>98</v>
      </c>
      <c r="V55" s="560" t="str">
        <f t="shared" si="12"/>
        <v>10</v>
      </c>
      <c r="W55" s="564">
        <f t="shared" si="13"/>
        <v>10</v>
      </c>
      <c r="X55" s="558">
        <v>48.0</v>
      </c>
      <c r="Y55" s="558">
        <v>38.0</v>
      </c>
      <c r="Z55" s="562">
        <f t="shared" si="14"/>
        <v>86</v>
      </c>
      <c r="AA55" s="560" t="str">
        <f t="shared" si="15"/>
        <v>9</v>
      </c>
      <c r="AB55" s="564">
        <f t="shared" si="16"/>
        <v>18</v>
      </c>
      <c r="AC55" s="558">
        <v>44.0</v>
      </c>
      <c r="AD55" s="558">
        <v>32.0</v>
      </c>
      <c r="AE55" s="559">
        <f t="shared" si="17"/>
        <v>76</v>
      </c>
      <c r="AF55" s="335" t="str">
        <f t="shared" si="18"/>
        <v>8</v>
      </c>
      <c r="AG55" s="564">
        <f t="shared" si="19"/>
        <v>8</v>
      </c>
      <c r="AH55" s="558">
        <v>96.0</v>
      </c>
      <c r="AI55" s="558">
        <v>0.0</v>
      </c>
      <c r="AJ55" s="562">
        <f t="shared" si="20"/>
        <v>96</v>
      </c>
      <c r="AK55" s="569" t="str">
        <f t="shared" si="21"/>
        <v>10</v>
      </c>
      <c r="AL55" s="570" t="str">
        <f t="shared" si="22"/>
        <v>10</v>
      </c>
      <c r="AM55" s="558">
        <v>47.0</v>
      </c>
      <c r="AN55" s="558">
        <v>41.0</v>
      </c>
      <c r="AO55" s="562">
        <f t="shared" si="23"/>
        <v>88</v>
      </c>
      <c r="AP55" s="560" t="str">
        <f t="shared" si="24"/>
        <v>9</v>
      </c>
      <c r="AQ55" s="766">
        <f t="shared" si="25"/>
        <v>27</v>
      </c>
      <c r="AR55" s="846">
        <v>45.0</v>
      </c>
      <c r="AS55" s="776">
        <v>49.0</v>
      </c>
      <c r="AT55" s="847">
        <f t="shared" si="26"/>
        <v>94</v>
      </c>
      <c r="AU55" s="848" t="str">
        <f t="shared" si="36"/>
        <v>10</v>
      </c>
      <c r="AV55" s="849">
        <f t="shared" si="28"/>
        <v>10</v>
      </c>
      <c r="AW55" s="852">
        <f t="shared" si="29"/>
        <v>764</v>
      </c>
      <c r="AX55" s="850">
        <f t="shared" si="30"/>
        <v>84.89</v>
      </c>
      <c r="AY55" s="573">
        <f t="shared" si="31"/>
        <v>161</v>
      </c>
      <c r="AZ55" s="850">
        <f t="shared" si="32"/>
        <v>8.473684211</v>
      </c>
      <c r="BA55" s="547" t="str">
        <f t="shared" si="1"/>
        <v>PASS</v>
      </c>
      <c r="BB55" s="573" t="str">
        <f t="shared" si="33"/>
        <v>FCD</v>
      </c>
      <c r="BC55" s="573" t="str">
        <f t="shared" si="34"/>
        <v>FCD</v>
      </c>
    </row>
    <row r="56" ht="15.75" customHeight="1">
      <c r="A56" s="763">
        <v>52.0</v>
      </c>
      <c r="B56" s="851" t="s">
        <v>189</v>
      </c>
      <c r="C56" s="595" t="s">
        <v>190</v>
      </c>
      <c r="D56" s="558">
        <v>40.0</v>
      </c>
      <c r="E56" s="558">
        <v>41.0</v>
      </c>
      <c r="F56" s="559">
        <f t="shared" si="2"/>
        <v>81</v>
      </c>
      <c r="G56" s="560" t="str">
        <f t="shared" si="3"/>
        <v>9</v>
      </c>
      <c r="H56" s="561">
        <f t="shared" si="4"/>
        <v>27</v>
      </c>
      <c r="I56" s="558">
        <v>50.0</v>
      </c>
      <c r="J56" s="558">
        <v>25.0</v>
      </c>
      <c r="K56" s="562">
        <f t="shared" si="5"/>
        <v>75</v>
      </c>
      <c r="L56" s="563" t="str">
        <f t="shared" si="35"/>
        <v>8</v>
      </c>
      <c r="M56" s="564">
        <f t="shared" si="7"/>
        <v>32</v>
      </c>
      <c r="N56" s="558">
        <v>39.0</v>
      </c>
      <c r="O56" s="558">
        <v>22.0</v>
      </c>
      <c r="P56" s="562">
        <f t="shared" si="8"/>
        <v>61</v>
      </c>
      <c r="Q56" s="560" t="str">
        <f t="shared" si="9"/>
        <v>7</v>
      </c>
      <c r="R56" s="561">
        <f t="shared" si="10"/>
        <v>28</v>
      </c>
      <c r="S56" s="558">
        <v>46.0</v>
      </c>
      <c r="T56" s="558">
        <v>41.0</v>
      </c>
      <c r="U56" s="562">
        <f t="shared" si="11"/>
        <v>87</v>
      </c>
      <c r="V56" s="560" t="str">
        <f t="shared" si="12"/>
        <v>9</v>
      </c>
      <c r="W56" s="564">
        <f t="shared" si="13"/>
        <v>9</v>
      </c>
      <c r="X56" s="558">
        <v>47.0</v>
      </c>
      <c r="Y56" s="558">
        <v>29.0</v>
      </c>
      <c r="Z56" s="562">
        <f t="shared" si="14"/>
        <v>76</v>
      </c>
      <c r="AA56" s="560" t="str">
        <f t="shared" si="15"/>
        <v>8</v>
      </c>
      <c r="AB56" s="564">
        <f t="shared" si="16"/>
        <v>16</v>
      </c>
      <c r="AC56" s="558">
        <v>42.0</v>
      </c>
      <c r="AD56" s="558">
        <v>34.0</v>
      </c>
      <c r="AE56" s="559">
        <f t="shared" si="17"/>
        <v>76</v>
      </c>
      <c r="AF56" s="335" t="str">
        <f t="shared" si="18"/>
        <v>8</v>
      </c>
      <c r="AG56" s="564">
        <f t="shared" si="19"/>
        <v>8</v>
      </c>
      <c r="AH56" s="558">
        <v>94.0</v>
      </c>
      <c r="AI56" s="558">
        <v>0.0</v>
      </c>
      <c r="AJ56" s="562">
        <f t="shared" si="20"/>
        <v>94</v>
      </c>
      <c r="AK56" s="569" t="str">
        <f t="shared" si="21"/>
        <v>10</v>
      </c>
      <c r="AL56" s="570" t="str">
        <f t="shared" si="22"/>
        <v>10</v>
      </c>
      <c r="AM56" s="558">
        <v>46.0</v>
      </c>
      <c r="AN56" s="558">
        <v>41.0</v>
      </c>
      <c r="AO56" s="562">
        <f t="shared" si="23"/>
        <v>87</v>
      </c>
      <c r="AP56" s="560" t="str">
        <f t="shared" si="24"/>
        <v>9</v>
      </c>
      <c r="AQ56" s="766">
        <f t="shared" si="25"/>
        <v>27</v>
      </c>
      <c r="AR56" s="846">
        <v>46.0</v>
      </c>
      <c r="AS56" s="776">
        <v>47.0</v>
      </c>
      <c r="AT56" s="847">
        <f t="shared" si="26"/>
        <v>93</v>
      </c>
      <c r="AU56" s="848" t="str">
        <f t="shared" si="36"/>
        <v>10</v>
      </c>
      <c r="AV56" s="849">
        <f t="shared" si="28"/>
        <v>10</v>
      </c>
      <c r="AW56" s="852">
        <f t="shared" si="29"/>
        <v>730</v>
      </c>
      <c r="AX56" s="850">
        <f t="shared" si="30"/>
        <v>81.12</v>
      </c>
      <c r="AY56" s="573">
        <f t="shared" si="31"/>
        <v>157</v>
      </c>
      <c r="AZ56" s="850">
        <f t="shared" si="32"/>
        <v>8.263157895</v>
      </c>
      <c r="BA56" s="547" t="str">
        <f t="shared" si="1"/>
        <v>PASS</v>
      </c>
      <c r="BB56" s="573" t="str">
        <f t="shared" si="33"/>
        <v>FCD</v>
      </c>
      <c r="BC56" s="573" t="str">
        <f t="shared" si="34"/>
        <v>FCD</v>
      </c>
    </row>
    <row r="57" ht="15.75" customHeight="1">
      <c r="A57" s="763">
        <v>53.0</v>
      </c>
      <c r="B57" s="851" t="s">
        <v>417</v>
      </c>
      <c r="C57" s="800" t="s">
        <v>418</v>
      </c>
      <c r="D57" s="558">
        <v>43.0</v>
      </c>
      <c r="E57" s="558">
        <v>38.0</v>
      </c>
      <c r="F57" s="559">
        <f t="shared" si="2"/>
        <v>81</v>
      </c>
      <c r="G57" s="560" t="str">
        <f t="shared" si="3"/>
        <v>9</v>
      </c>
      <c r="H57" s="561">
        <f t="shared" si="4"/>
        <v>27</v>
      </c>
      <c r="I57" s="558">
        <v>50.0</v>
      </c>
      <c r="J57" s="558">
        <v>36.0</v>
      </c>
      <c r="K57" s="562">
        <f t="shared" si="5"/>
        <v>86</v>
      </c>
      <c r="L57" s="563" t="str">
        <f t="shared" si="35"/>
        <v>9</v>
      </c>
      <c r="M57" s="564">
        <f t="shared" si="7"/>
        <v>36</v>
      </c>
      <c r="N57" s="558">
        <v>50.0</v>
      </c>
      <c r="O57" s="558">
        <v>25.0</v>
      </c>
      <c r="P57" s="562">
        <f t="shared" si="8"/>
        <v>75</v>
      </c>
      <c r="Q57" s="560" t="str">
        <f t="shared" si="9"/>
        <v>8</v>
      </c>
      <c r="R57" s="561">
        <f t="shared" si="10"/>
        <v>32</v>
      </c>
      <c r="S57" s="558">
        <v>50.0</v>
      </c>
      <c r="T57" s="558">
        <v>50.0</v>
      </c>
      <c r="U57" s="562">
        <f t="shared" si="11"/>
        <v>100</v>
      </c>
      <c r="V57" s="560" t="str">
        <f t="shared" si="12"/>
        <v>10</v>
      </c>
      <c r="W57" s="564">
        <f t="shared" si="13"/>
        <v>10</v>
      </c>
      <c r="X57" s="558">
        <v>47.0</v>
      </c>
      <c r="Y57" s="558">
        <v>32.0</v>
      </c>
      <c r="Z57" s="562">
        <f t="shared" si="14"/>
        <v>79</v>
      </c>
      <c r="AA57" s="560" t="str">
        <f t="shared" si="15"/>
        <v>8</v>
      </c>
      <c r="AB57" s="564">
        <f t="shared" si="16"/>
        <v>16</v>
      </c>
      <c r="AC57" s="558">
        <v>47.0</v>
      </c>
      <c r="AD57" s="877">
        <v>30.0</v>
      </c>
      <c r="AE57" s="559">
        <f t="shared" si="17"/>
        <v>77</v>
      </c>
      <c r="AF57" s="335" t="str">
        <f t="shared" si="18"/>
        <v>8</v>
      </c>
      <c r="AG57" s="564">
        <f t="shared" si="19"/>
        <v>8</v>
      </c>
      <c r="AH57" s="558">
        <v>96.0</v>
      </c>
      <c r="AI57" s="558">
        <v>0.0</v>
      </c>
      <c r="AJ57" s="562">
        <f t="shared" si="20"/>
        <v>96</v>
      </c>
      <c r="AK57" s="569" t="str">
        <f t="shared" si="21"/>
        <v>10</v>
      </c>
      <c r="AL57" s="570" t="str">
        <f t="shared" si="22"/>
        <v>10</v>
      </c>
      <c r="AM57" s="558">
        <v>49.0</v>
      </c>
      <c r="AN57" s="558">
        <v>33.0</v>
      </c>
      <c r="AO57" s="562">
        <f t="shared" si="23"/>
        <v>82</v>
      </c>
      <c r="AP57" s="560" t="str">
        <f t="shared" si="24"/>
        <v>9</v>
      </c>
      <c r="AQ57" s="766">
        <f t="shared" si="25"/>
        <v>27</v>
      </c>
      <c r="AR57" s="846">
        <v>45.0</v>
      </c>
      <c r="AS57" s="776">
        <v>48.0</v>
      </c>
      <c r="AT57" s="847">
        <f t="shared" si="26"/>
        <v>93</v>
      </c>
      <c r="AU57" s="848" t="str">
        <f t="shared" si="36"/>
        <v>10</v>
      </c>
      <c r="AV57" s="849">
        <f t="shared" si="28"/>
        <v>10</v>
      </c>
      <c r="AW57" s="550">
        <f t="shared" si="29"/>
        <v>769</v>
      </c>
      <c r="AX57" s="850">
        <f t="shared" si="30"/>
        <v>85.45</v>
      </c>
      <c r="AY57" s="573">
        <f t="shared" si="31"/>
        <v>166</v>
      </c>
      <c r="AZ57" s="850">
        <f t="shared" si="32"/>
        <v>8.736842105</v>
      </c>
      <c r="BA57" s="547" t="str">
        <f t="shared" si="1"/>
        <v>PASS</v>
      </c>
      <c r="BB57" s="573" t="str">
        <f t="shared" si="33"/>
        <v>FCD</v>
      </c>
      <c r="BC57" s="573" t="str">
        <f t="shared" si="34"/>
        <v>FCD</v>
      </c>
    </row>
    <row r="58" ht="15.75" customHeight="1">
      <c r="A58" s="763">
        <v>54.0</v>
      </c>
      <c r="B58" s="851" t="s">
        <v>419</v>
      </c>
      <c r="C58" s="800" t="s">
        <v>420</v>
      </c>
      <c r="D58" s="558">
        <v>32.0</v>
      </c>
      <c r="E58" s="558">
        <v>18.0</v>
      </c>
      <c r="F58" s="559">
        <f t="shared" si="2"/>
        <v>50</v>
      </c>
      <c r="G58" s="560" t="str">
        <f t="shared" si="3"/>
        <v>6</v>
      </c>
      <c r="H58" s="561">
        <f t="shared" si="4"/>
        <v>18</v>
      </c>
      <c r="I58" s="574">
        <v>44.0</v>
      </c>
      <c r="J58" s="574">
        <v>18.0</v>
      </c>
      <c r="K58" s="576">
        <f t="shared" si="5"/>
        <v>62</v>
      </c>
      <c r="L58" s="563" t="str">
        <f t="shared" si="35"/>
        <v>7</v>
      </c>
      <c r="M58" s="564">
        <f t="shared" si="7"/>
        <v>28</v>
      </c>
      <c r="N58" s="582">
        <v>34.0</v>
      </c>
      <c r="O58" s="601">
        <v>7.0</v>
      </c>
      <c r="P58" s="583">
        <f t="shared" si="8"/>
        <v>41</v>
      </c>
      <c r="Q58" s="584">
        <v>0.0</v>
      </c>
      <c r="R58" s="599">
        <f t="shared" si="10"/>
        <v>0</v>
      </c>
      <c r="S58" s="558">
        <v>46.0</v>
      </c>
      <c r="T58" s="558">
        <v>41.0</v>
      </c>
      <c r="U58" s="562">
        <f t="shared" si="11"/>
        <v>87</v>
      </c>
      <c r="V58" s="560" t="str">
        <f t="shared" si="12"/>
        <v>9</v>
      </c>
      <c r="W58" s="564">
        <f t="shared" si="13"/>
        <v>9</v>
      </c>
      <c r="X58" s="558">
        <v>42.0</v>
      </c>
      <c r="Y58" s="558">
        <v>28.0</v>
      </c>
      <c r="Z58" s="562">
        <f t="shared" si="14"/>
        <v>70</v>
      </c>
      <c r="AA58" s="560" t="str">
        <f t="shared" si="15"/>
        <v>8</v>
      </c>
      <c r="AB58" s="564">
        <f t="shared" si="16"/>
        <v>16</v>
      </c>
      <c r="AC58" s="632">
        <v>39.0</v>
      </c>
      <c r="AD58" s="632">
        <v>30.0</v>
      </c>
      <c r="AE58" s="869">
        <f t="shared" si="17"/>
        <v>69</v>
      </c>
      <c r="AF58" s="335" t="str">
        <f t="shared" si="18"/>
        <v>7</v>
      </c>
      <c r="AG58" s="564">
        <f t="shared" si="19"/>
        <v>7</v>
      </c>
      <c r="AH58" s="558">
        <v>92.0</v>
      </c>
      <c r="AI58" s="558">
        <v>0.0</v>
      </c>
      <c r="AJ58" s="562">
        <f t="shared" si="20"/>
        <v>92</v>
      </c>
      <c r="AK58" s="569" t="str">
        <f t="shared" si="21"/>
        <v>10</v>
      </c>
      <c r="AL58" s="570" t="str">
        <f t="shared" si="22"/>
        <v>10</v>
      </c>
      <c r="AM58" s="582">
        <v>22.0</v>
      </c>
      <c r="AN58" s="601">
        <v>13.0</v>
      </c>
      <c r="AO58" s="583">
        <f t="shared" si="23"/>
        <v>35</v>
      </c>
      <c r="AP58" s="584" t="str">
        <f t="shared" si="24"/>
        <v>0</v>
      </c>
      <c r="AQ58" s="808">
        <f t="shared" si="25"/>
        <v>0</v>
      </c>
      <c r="AR58" s="878">
        <v>44.0</v>
      </c>
      <c r="AS58" s="825">
        <v>33.0</v>
      </c>
      <c r="AT58" s="879">
        <f t="shared" si="26"/>
        <v>77</v>
      </c>
      <c r="AU58" s="848" t="str">
        <f t="shared" si="36"/>
        <v>8</v>
      </c>
      <c r="AV58" s="880">
        <f t="shared" si="28"/>
        <v>8</v>
      </c>
      <c r="AW58" s="590">
        <f t="shared" si="29"/>
        <v>583</v>
      </c>
      <c r="AX58" s="592">
        <f t="shared" si="30"/>
        <v>64.78</v>
      </c>
      <c r="AY58" s="573">
        <f t="shared" si="31"/>
        <v>86</v>
      </c>
      <c r="AZ58" s="592">
        <f t="shared" si="32"/>
        <v>4.526315789</v>
      </c>
      <c r="BA58" s="547" t="str">
        <f t="shared" si="1"/>
        <v>FAIL</v>
      </c>
      <c r="BB58" s="573" t="str">
        <f t="shared" si="33"/>
        <v>FC</v>
      </c>
      <c r="BC58" s="593" t="str">
        <f t="shared" si="34"/>
        <v>FAIL</v>
      </c>
    </row>
    <row r="59" ht="15.75" customHeight="1">
      <c r="A59" s="809">
        <v>55.0</v>
      </c>
      <c r="B59" s="851" t="s">
        <v>421</v>
      </c>
      <c r="C59" s="800" t="s">
        <v>422</v>
      </c>
      <c r="D59" s="558">
        <v>35.0</v>
      </c>
      <c r="E59" s="558">
        <v>29.0</v>
      </c>
      <c r="F59" s="559">
        <f t="shared" si="2"/>
        <v>64</v>
      </c>
      <c r="G59" s="560" t="str">
        <f t="shared" si="3"/>
        <v>7</v>
      </c>
      <c r="H59" s="561">
        <f t="shared" si="4"/>
        <v>21</v>
      </c>
      <c r="I59" s="558">
        <v>46.0</v>
      </c>
      <c r="J59" s="558">
        <v>21.0</v>
      </c>
      <c r="K59" s="562">
        <f t="shared" si="5"/>
        <v>67</v>
      </c>
      <c r="L59" s="563" t="str">
        <f t="shared" si="35"/>
        <v>7</v>
      </c>
      <c r="M59" s="564">
        <f t="shared" si="7"/>
        <v>28</v>
      </c>
      <c r="N59" s="558">
        <v>37.0</v>
      </c>
      <c r="O59" s="558">
        <v>26.0</v>
      </c>
      <c r="P59" s="562">
        <f t="shared" si="8"/>
        <v>63</v>
      </c>
      <c r="Q59" s="560" t="str">
        <f t="shared" ref="Q59:Q60" si="37">if(P59&gt;=90,"10",if(P59&gt;=80,"9",if(P59&gt;=70,"8",if(P59&gt;=60,"7",if(P59&gt;=45,"6",if(P59&gt;=40,"4",if(P59&lt;40,"0")))))))</f>
        <v>7</v>
      </c>
      <c r="R59" s="561">
        <f t="shared" si="10"/>
        <v>28</v>
      </c>
      <c r="S59" s="558">
        <v>48.0</v>
      </c>
      <c r="T59" s="558">
        <v>23.0</v>
      </c>
      <c r="U59" s="562">
        <f t="shared" si="11"/>
        <v>71</v>
      </c>
      <c r="V59" s="560" t="str">
        <f t="shared" si="12"/>
        <v>8</v>
      </c>
      <c r="W59" s="564">
        <f t="shared" si="13"/>
        <v>8</v>
      </c>
      <c r="X59" s="558">
        <v>45.0</v>
      </c>
      <c r="Y59" s="558">
        <v>24.0</v>
      </c>
      <c r="Z59" s="562">
        <f t="shared" si="14"/>
        <v>69</v>
      </c>
      <c r="AA59" s="560" t="str">
        <f t="shared" si="15"/>
        <v>7</v>
      </c>
      <c r="AB59" s="564">
        <f t="shared" si="16"/>
        <v>14</v>
      </c>
      <c r="AC59" s="632">
        <v>36.0</v>
      </c>
      <c r="AD59" s="632">
        <v>32.0</v>
      </c>
      <c r="AE59" s="869">
        <f t="shared" si="17"/>
        <v>68</v>
      </c>
      <c r="AF59" s="335" t="str">
        <f t="shared" si="18"/>
        <v>7</v>
      </c>
      <c r="AG59" s="564">
        <f t="shared" si="19"/>
        <v>7</v>
      </c>
      <c r="AH59" s="558">
        <v>88.0</v>
      </c>
      <c r="AI59" s="558">
        <v>0.0</v>
      </c>
      <c r="AJ59" s="562">
        <f t="shared" si="20"/>
        <v>88</v>
      </c>
      <c r="AK59" s="569" t="str">
        <f t="shared" si="21"/>
        <v>9</v>
      </c>
      <c r="AL59" s="570" t="str">
        <f t="shared" si="22"/>
        <v>9</v>
      </c>
      <c r="AM59" s="558">
        <v>27.0</v>
      </c>
      <c r="AN59" s="558">
        <v>27.0</v>
      </c>
      <c r="AO59" s="562">
        <f t="shared" si="23"/>
        <v>54</v>
      </c>
      <c r="AP59" s="560" t="str">
        <f t="shared" si="24"/>
        <v>6</v>
      </c>
      <c r="AQ59" s="766">
        <f t="shared" si="25"/>
        <v>18</v>
      </c>
      <c r="AR59" s="846">
        <v>33.0</v>
      </c>
      <c r="AS59" s="776">
        <v>39.0</v>
      </c>
      <c r="AT59" s="847">
        <f t="shared" si="26"/>
        <v>72</v>
      </c>
      <c r="AU59" s="848" t="str">
        <f t="shared" si="36"/>
        <v>8</v>
      </c>
      <c r="AV59" s="849">
        <f t="shared" si="28"/>
        <v>8</v>
      </c>
      <c r="AW59" s="852">
        <f t="shared" si="29"/>
        <v>616</v>
      </c>
      <c r="AX59" s="850">
        <f t="shared" si="30"/>
        <v>68.45</v>
      </c>
      <c r="AY59" s="573">
        <f t="shared" si="31"/>
        <v>132</v>
      </c>
      <c r="AZ59" s="850">
        <f t="shared" si="32"/>
        <v>6.947368421</v>
      </c>
      <c r="BA59" s="547" t="str">
        <f t="shared" si="1"/>
        <v>PASS</v>
      </c>
      <c r="BB59" s="573" t="str">
        <f t="shared" si="33"/>
        <v>FC</v>
      </c>
      <c r="BC59" s="573" t="str">
        <f t="shared" si="34"/>
        <v>FC</v>
      </c>
    </row>
    <row r="60" ht="15.75" customHeight="1">
      <c r="A60" s="763">
        <v>56.0</v>
      </c>
      <c r="B60" s="851" t="s">
        <v>423</v>
      </c>
      <c r="C60" s="800" t="s">
        <v>424</v>
      </c>
      <c r="D60" s="558">
        <v>47.0</v>
      </c>
      <c r="E60" s="558">
        <v>34.0</v>
      </c>
      <c r="F60" s="559">
        <f t="shared" si="2"/>
        <v>81</v>
      </c>
      <c r="G60" s="560" t="str">
        <f t="shared" si="3"/>
        <v>9</v>
      </c>
      <c r="H60" s="561">
        <f t="shared" si="4"/>
        <v>27</v>
      </c>
      <c r="I60" s="558">
        <v>48.0</v>
      </c>
      <c r="J60" s="558">
        <v>24.0</v>
      </c>
      <c r="K60" s="562">
        <f t="shared" si="5"/>
        <v>72</v>
      </c>
      <c r="L60" s="563" t="str">
        <f t="shared" si="35"/>
        <v>8</v>
      </c>
      <c r="M60" s="564">
        <f t="shared" si="7"/>
        <v>32</v>
      </c>
      <c r="N60" s="558">
        <v>50.0</v>
      </c>
      <c r="O60" s="558">
        <v>26.0</v>
      </c>
      <c r="P60" s="562">
        <f t="shared" si="8"/>
        <v>76</v>
      </c>
      <c r="Q60" s="560" t="str">
        <f t="shared" si="37"/>
        <v>8</v>
      </c>
      <c r="R60" s="561">
        <f t="shared" si="10"/>
        <v>32</v>
      </c>
      <c r="S60" s="558">
        <v>50.0</v>
      </c>
      <c r="T60" s="558">
        <v>49.0</v>
      </c>
      <c r="U60" s="562">
        <f t="shared" si="11"/>
        <v>99</v>
      </c>
      <c r="V60" s="560" t="str">
        <f t="shared" si="12"/>
        <v>10</v>
      </c>
      <c r="W60" s="564">
        <f t="shared" si="13"/>
        <v>10</v>
      </c>
      <c r="X60" s="558">
        <v>42.0</v>
      </c>
      <c r="Y60" s="558">
        <v>33.0</v>
      </c>
      <c r="Z60" s="562">
        <f t="shared" si="14"/>
        <v>75</v>
      </c>
      <c r="AA60" s="560" t="str">
        <f t="shared" si="15"/>
        <v>8</v>
      </c>
      <c r="AB60" s="564">
        <f t="shared" si="16"/>
        <v>16</v>
      </c>
      <c r="AC60" s="558">
        <v>40.0</v>
      </c>
      <c r="AD60" s="558">
        <v>31.0</v>
      </c>
      <c r="AE60" s="559">
        <f t="shared" si="17"/>
        <v>71</v>
      </c>
      <c r="AF60" s="335" t="str">
        <f t="shared" si="18"/>
        <v>8</v>
      </c>
      <c r="AG60" s="564">
        <f t="shared" si="19"/>
        <v>8</v>
      </c>
      <c r="AH60" s="558">
        <v>96.0</v>
      </c>
      <c r="AI60" s="558">
        <v>0.0</v>
      </c>
      <c r="AJ60" s="562">
        <f t="shared" si="20"/>
        <v>96</v>
      </c>
      <c r="AK60" s="569" t="str">
        <f t="shared" si="21"/>
        <v>10</v>
      </c>
      <c r="AL60" s="570" t="str">
        <f t="shared" si="22"/>
        <v>10</v>
      </c>
      <c r="AM60" s="558">
        <v>42.0</v>
      </c>
      <c r="AN60" s="558">
        <v>34.0</v>
      </c>
      <c r="AO60" s="562">
        <f t="shared" si="23"/>
        <v>76</v>
      </c>
      <c r="AP60" s="560" t="str">
        <f t="shared" si="24"/>
        <v>8</v>
      </c>
      <c r="AQ60" s="766">
        <f t="shared" si="25"/>
        <v>24</v>
      </c>
      <c r="AR60" s="846">
        <v>50.0</v>
      </c>
      <c r="AS60" s="776">
        <v>34.0</v>
      </c>
      <c r="AT60" s="847">
        <f t="shared" si="26"/>
        <v>84</v>
      </c>
      <c r="AU60" s="848" t="str">
        <f t="shared" si="36"/>
        <v>9</v>
      </c>
      <c r="AV60" s="849">
        <f t="shared" si="28"/>
        <v>9</v>
      </c>
      <c r="AW60" s="852">
        <f t="shared" si="29"/>
        <v>730</v>
      </c>
      <c r="AX60" s="850">
        <f t="shared" si="30"/>
        <v>81.12</v>
      </c>
      <c r="AY60" s="573">
        <f t="shared" si="31"/>
        <v>158</v>
      </c>
      <c r="AZ60" s="850">
        <f t="shared" si="32"/>
        <v>8.315789474</v>
      </c>
      <c r="BA60" s="547" t="str">
        <f t="shared" si="1"/>
        <v>PASS</v>
      </c>
      <c r="BB60" s="573" t="str">
        <f t="shared" si="33"/>
        <v>FCD</v>
      </c>
      <c r="BC60" s="573" t="str">
        <f t="shared" si="34"/>
        <v>FCD</v>
      </c>
    </row>
    <row r="61" ht="15.75" customHeight="1">
      <c r="A61" s="763">
        <v>57.0</v>
      </c>
      <c r="B61" s="851" t="s">
        <v>425</v>
      </c>
      <c r="C61" s="800" t="s">
        <v>426</v>
      </c>
      <c r="D61" s="574">
        <v>36.0</v>
      </c>
      <c r="E61" s="574">
        <v>26.0</v>
      </c>
      <c r="F61" s="575">
        <f t="shared" si="2"/>
        <v>62</v>
      </c>
      <c r="G61" s="560" t="str">
        <f t="shared" si="3"/>
        <v>7</v>
      </c>
      <c r="H61" s="561">
        <f t="shared" si="4"/>
        <v>21</v>
      </c>
      <c r="I61" s="574">
        <v>42.0</v>
      </c>
      <c r="J61" s="574">
        <v>20.0</v>
      </c>
      <c r="K61" s="576">
        <f t="shared" si="5"/>
        <v>62</v>
      </c>
      <c r="L61" s="563" t="str">
        <f t="shared" si="35"/>
        <v>7</v>
      </c>
      <c r="M61" s="564">
        <f t="shared" si="7"/>
        <v>28</v>
      </c>
      <c r="N61" s="582">
        <v>45.0</v>
      </c>
      <c r="O61" s="582">
        <v>8.0</v>
      </c>
      <c r="P61" s="583">
        <f t="shared" si="8"/>
        <v>53</v>
      </c>
      <c r="Q61" s="584">
        <v>0.0</v>
      </c>
      <c r="R61" s="599">
        <f t="shared" si="10"/>
        <v>0</v>
      </c>
      <c r="S61" s="558">
        <v>48.0</v>
      </c>
      <c r="T61" s="558">
        <v>40.0</v>
      </c>
      <c r="U61" s="562">
        <f t="shared" si="11"/>
        <v>88</v>
      </c>
      <c r="V61" s="560" t="str">
        <f t="shared" si="12"/>
        <v>9</v>
      </c>
      <c r="W61" s="564">
        <f t="shared" si="13"/>
        <v>9</v>
      </c>
      <c r="X61" s="558">
        <v>43.0</v>
      </c>
      <c r="Y61" s="558">
        <v>40.0</v>
      </c>
      <c r="Z61" s="562">
        <f t="shared" si="14"/>
        <v>83</v>
      </c>
      <c r="AA61" s="560" t="str">
        <f t="shared" si="15"/>
        <v>9</v>
      </c>
      <c r="AB61" s="564">
        <f t="shared" si="16"/>
        <v>18</v>
      </c>
      <c r="AC61" s="558">
        <v>39.0</v>
      </c>
      <c r="AD61" s="558">
        <v>27.0</v>
      </c>
      <c r="AE61" s="559">
        <f t="shared" si="17"/>
        <v>66</v>
      </c>
      <c r="AF61" s="335" t="str">
        <f t="shared" si="18"/>
        <v>7</v>
      </c>
      <c r="AG61" s="564">
        <f t="shared" si="19"/>
        <v>7</v>
      </c>
      <c r="AH61" s="558">
        <v>98.0</v>
      </c>
      <c r="AI61" s="558">
        <v>0.0</v>
      </c>
      <c r="AJ61" s="562">
        <f t="shared" si="20"/>
        <v>98</v>
      </c>
      <c r="AK61" s="569" t="str">
        <f t="shared" si="21"/>
        <v>10</v>
      </c>
      <c r="AL61" s="570" t="str">
        <f t="shared" si="22"/>
        <v>10</v>
      </c>
      <c r="AM61" s="558">
        <v>22.0</v>
      </c>
      <c r="AN61" s="558">
        <v>18.0</v>
      </c>
      <c r="AO61" s="562">
        <f t="shared" si="23"/>
        <v>40</v>
      </c>
      <c r="AP61" s="560" t="str">
        <f t="shared" si="24"/>
        <v>4</v>
      </c>
      <c r="AQ61" s="766">
        <f t="shared" si="25"/>
        <v>12</v>
      </c>
      <c r="AR61" s="846">
        <v>49.0</v>
      </c>
      <c r="AS61" s="776">
        <v>40.0</v>
      </c>
      <c r="AT61" s="847">
        <f t="shared" si="26"/>
        <v>89</v>
      </c>
      <c r="AU61" s="848" t="str">
        <f t="shared" si="36"/>
        <v>9</v>
      </c>
      <c r="AV61" s="849">
        <f t="shared" si="28"/>
        <v>9</v>
      </c>
      <c r="AW61" s="590">
        <f t="shared" si="29"/>
        <v>641</v>
      </c>
      <c r="AX61" s="592">
        <f t="shared" si="30"/>
        <v>71.23</v>
      </c>
      <c r="AY61" s="573">
        <f t="shared" si="31"/>
        <v>104</v>
      </c>
      <c r="AZ61" s="592">
        <f t="shared" si="32"/>
        <v>5.473684211</v>
      </c>
      <c r="BA61" s="547" t="str">
        <f t="shared" si="1"/>
        <v>FAIL</v>
      </c>
      <c r="BB61" s="573" t="str">
        <f t="shared" si="33"/>
        <v>FCD</v>
      </c>
      <c r="BC61" s="593" t="str">
        <f t="shared" si="34"/>
        <v>FAIL</v>
      </c>
    </row>
    <row r="62" ht="15.75" customHeight="1">
      <c r="A62" s="809">
        <v>58.0</v>
      </c>
      <c r="B62" s="851" t="s">
        <v>191</v>
      </c>
      <c r="C62" s="800" t="s">
        <v>192</v>
      </c>
      <c r="D62" s="558">
        <v>45.0</v>
      </c>
      <c r="E62" s="558">
        <v>36.0</v>
      </c>
      <c r="F62" s="559">
        <f t="shared" si="2"/>
        <v>81</v>
      </c>
      <c r="G62" s="560" t="str">
        <f t="shared" si="3"/>
        <v>9</v>
      </c>
      <c r="H62" s="561">
        <f t="shared" si="4"/>
        <v>27</v>
      </c>
      <c r="I62" s="558">
        <v>50.0</v>
      </c>
      <c r="J62" s="558">
        <v>26.0</v>
      </c>
      <c r="K62" s="562">
        <f t="shared" si="5"/>
        <v>76</v>
      </c>
      <c r="L62" s="563" t="str">
        <f t="shared" si="35"/>
        <v>8</v>
      </c>
      <c r="M62" s="564">
        <f t="shared" si="7"/>
        <v>32</v>
      </c>
      <c r="N62" s="558">
        <v>47.0</v>
      </c>
      <c r="O62" s="558">
        <v>34.0</v>
      </c>
      <c r="P62" s="562">
        <f t="shared" si="8"/>
        <v>81</v>
      </c>
      <c r="Q62" s="560" t="str">
        <f t="shared" ref="Q62:Q71" si="38">if(P62&gt;=90,"10",if(P62&gt;=80,"9",if(P62&gt;=70,"8",if(P62&gt;=60,"7",if(P62&gt;=45,"6",if(P62&gt;=40,"4",if(P62&lt;40,"0")))))))</f>
        <v>9</v>
      </c>
      <c r="R62" s="561">
        <f t="shared" si="10"/>
        <v>36</v>
      </c>
      <c r="S62" s="558">
        <v>48.0</v>
      </c>
      <c r="T62" s="558">
        <v>50.0</v>
      </c>
      <c r="U62" s="562">
        <f t="shared" si="11"/>
        <v>98</v>
      </c>
      <c r="V62" s="560" t="str">
        <f t="shared" si="12"/>
        <v>10</v>
      </c>
      <c r="W62" s="564">
        <f t="shared" si="13"/>
        <v>10</v>
      </c>
      <c r="X62" s="558">
        <v>47.0</v>
      </c>
      <c r="Y62" s="558">
        <v>25.0</v>
      </c>
      <c r="Z62" s="562">
        <f t="shared" si="14"/>
        <v>72</v>
      </c>
      <c r="AA62" s="560" t="str">
        <f t="shared" si="15"/>
        <v>8</v>
      </c>
      <c r="AB62" s="564">
        <f t="shared" si="16"/>
        <v>16</v>
      </c>
      <c r="AC62" s="558">
        <v>43.0</v>
      </c>
      <c r="AD62" s="558">
        <v>36.0</v>
      </c>
      <c r="AE62" s="559">
        <f t="shared" si="17"/>
        <v>79</v>
      </c>
      <c r="AF62" s="335" t="str">
        <f t="shared" si="18"/>
        <v>8</v>
      </c>
      <c r="AG62" s="564">
        <f t="shared" si="19"/>
        <v>8</v>
      </c>
      <c r="AH62" s="558">
        <v>98.0</v>
      </c>
      <c r="AI62" s="558">
        <v>0.0</v>
      </c>
      <c r="AJ62" s="562">
        <f t="shared" si="20"/>
        <v>98</v>
      </c>
      <c r="AK62" s="569" t="str">
        <f t="shared" si="21"/>
        <v>10</v>
      </c>
      <c r="AL62" s="570" t="str">
        <f t="shared" si="22"/>
        <v>10</v>
      </c>
      <c r="AM62" s="558">
        <v>48.0</v>
      </c>
      <c r="AN62" s="558">
        <v>50.0</v>
      </c>
      <c r="AO62" s="562">
        <f t="shared" si="23"/>
        <v>98</v>
      </c>
      <c r="AP62" s="560" t="str">
        <f t="shared" si="24"/>
        <v>10</v>
      </c>
      <c r="AQ62" s="766">
        <f t="shared" si="25"/>
        <v>30</v>
      </c>
      <c r="AR62" s="846">
        <v>49.0</v>
      </c>
      <c r="AS62" s="776">
        <v>38.0</v>
      </c>
      <c r="AT62" s="847">
        <f t="shared" si="26"/>
        <v>87</v>
      </c>
      <c r="AU62" s="848" t="str">
        <f t="shared" si="36"/>
        <v>9</v>
      </c>
      <c r="AV62" s="849">
        <f t="shared" si="28"/>
        <v>9</v>
      </c>
      <c r="AW62" s="550">
        <f t="shared" si="29"/>
        <v>770</v>
      </c>
      <c r="AX62" s="850">
        <f t="shared" si="30"/>
        <v>85.56</v>
      </c>
      <c r="AY62" s="573">
        <f t="shared" si="31"/>
        <v>168</v>
      </c>
      <c r="AZ62" s="850">
        <f t="shared" si="32"/>
        <v>8.842105263</v>
      </c>
      <c r="BA62" s="547" t="str">
        <f t="shared" si="1"/>
        <v>PASS</v>
      </c>
      <c r="BB62" s="573" t="str">
        <f t="shared" si="33"/>
        <v>FCD</v>
      </c>
      <c r="BC62" s="573" t="str">
        <f t="shared" si="34"/>
        <v>FCD</v>
      </c>
    </row>
    <row r="63" ht="15.75" customHeight="1">
      <c r="A63" s="763">
        <v>59.0</v>
      </c>
      <c r="B63" s="851" t="s">
        <v>427</v>
      </c>
      <c r="C63" s="800" t="s">
        <v>428</v>
      </c>
      <c r="D63" s="558">
        <v>35.0</v>
      </c>
      <c r="E63" s="558">
        <v>22.0</v>
      </c>
      <c r="F63" s="559">
        <f t="shared" si="2"/>
        <v>57</v>
      </c>
      <c r="G63" s="560" t="str">
        <f t="shared" si="3"/>
        <v>6</v>
      </c>
      <c r="H63" s="561">
        <f t="shared" si="4"/>
        <v>18</v>
      </c>
      <c r="I63" s="558">
        <v>43.0</v>
      </c>
      <c r="J63" s="558">
        <v>21.0</v>
      </c>
      <c r="K63" s="562">
        <f t="shared" si="5"/>
        <v>64</v>
      </c>
      <c r="L63" s="563" t="str">
        <f t="shared" si="35"/>
        <v>7</v>
      </c>
      <c r="M63" s="564">
        <f t="shared" si="7"/>
        <v>28</v>
      </c>
      <c r="N63" s="558">
        <v>31.0</v>
      </c>
      <c r="O63" s="558">
        <v>20.0</v>
      </c>
      <c r="P63" s="562">
        <f t="shared" si="8"/>
        <v>51</v>
      </c>
      <c r="Q63" s="560" t="str">
        <f t="shared" si="38"/>
        <v>6</v>
      </c>
      <c r="R63" s="561">
        <f t="shared" si="10"/>
        <v>24</v>
      </c>
      <c r="S63" s="558">
        <v>44.0</v>
      </c>
      <c r="T63" s="558">
        <v>27.0</v>
      </c>
      <c r="U63" s="562">
        <f t="shared" si="11"/>
        <v>71</v>
      </c>
      <c r="V63" s="560" t="str">
        <f t="shared" si="12"/>
        <v>8</v>
      </c>
      <c r="W63" s="564">
        <f t="shared" si="13"/>
        <v>8</v>
      </c>
      <c r="X63" s="654">
        <v>36.0</v>
      </c>
      <c r="Y63" s="654">
        <v>18.0</v>
      </c>
      <c r="Z63" s="658">
        <f t="shared" si="14"/>
        <v>54</v>
      </c>
      <c r="AA63" s="560" t="str">
        <f t="shared" si="15"/>
        <v>6</v>
      </c>
      <c r="AB63" s="564">
        <f t="shared" si="16"/>
        <v>12</v>
      </c>
      <c r="AC63" s="574">
        <v>32.0</v>
      </c>
      <c r="AD63" s="574">
        <v>22.0</v>
      </c>
      <c r="AE63" s="575">
        <f t="shared" si="17"/>
        <v>54</v>
      </c>
      <c r="AF63" s="335" t="str">
        <f t="shared" si="18"/>
        <v>6</v>
      </c>
      <c r="AG63" s="564">
        <f t="shared" si="19"/>
        <v>6</v>
      </c>
      <c r="AH63" s="558">
        <v>94.0</v>
      </c>
      <c r="AI63" s="558">
        <v>0.0</v>
      </c>
      <c r="AJ63" s="562">
        <f t="shared" si="20"/>
        <v>94</v>
      </c>
      <c r="AK63" s="569" t="str">
        <f t="shared" si="21"/>
        <v>10</v>
      </c>
      <c r="AL63" s="570" t="str">
        <f t="shared" si="22"/>
        <v>10</v>
      </c>
      <c r="AM63" s="558">
        <v>23.0</v>
      </c>
      <c r="AN63" s="558">
        <v>25.0</v>
      </c>
      <c r="AO63" s="562">
        <f t="shared" si="23"/>
        <v>48</v>
      </c>
      <c r="AP63" s="560" t="str">
        <f t="shared" si="24"/>
        <v>6</v>
      </c>
      <c r="AQ63" s="766">
        <f t="shared" si="25"/>
        <v>18</v>
      </c>
      <c r="AR63" s="846">
        <v>32.0</v>
      </c>
      <c r="AS63" s="776">
        <v>31.0</v>
      </c>
      <c r="AT63" s="847">
        <f t="shared" si="26"/>
        <v>63</v>
      </c>
      <c r="AU63" s="848" t="str">
        <f t="shared" si="36"/>
        <v>7</v>
      </c>
      <c r="AV63" s="849">
        <f t="shared" si="28"/>
        <v>7</v>
      </c>
      <c r="AW63" s="852">
        <f t="shared" si="29"/>
        <v>556</v>
      </c>
      <c r="AX63" s="850">
        <f t="shared" si="30"/>
        <v>61.78</v>
      </c>
      <c r="AY63" s="573">
        <f t="shared" si="31"/>
        <v>121</v>
      </c>
      <c r="AZ63" s="850">
        <f t="shared" si="32"/>
        <v>6.368421053</v>
      </c>
      <c r="BA63" s="547" t="str">
        <f t="shared" si="1"/>
        <v>PASS</v>
      </c>
      <c r="BB63" s="573" t="str">
        <f t="shared" si="33"/>
        <v>FC</v>
      </c>
      <c r="BC63" s="547" t="str">
        <f t="shared" si="34"/>
        <v>FC</v>
      </c>
    </row>
    <row r="64" ht="15.75" customHeight="1">
      <c r="A64" s="809">
        <v>60.0</v>
      </c>
      <c r="B64" s="851" t="s">
        <v>193</v>
      </c>
      <c r="C64" s="800" t="s">
        <v>194</v>
      </c>
      <c r="D64" s="558">
        <v>42.0</v>
      </c>
      <c r="E64" s="558">
        <v>35.0</v>
      </c>
      <c r="F64" s="559">
        <f t="shared" si="2"/>
        <v>77</v>
      </c>
      <c r="G64" s="560" t="str">
        <f t="shared" si="3"/>
        <v>8</v>
      </c>
      <c r="H64" s="561">
        <f t="shared" si="4"/>
        <v>24</v>
      </c>
      <c r="I64" s="558">
        <v>47.0</v>
      </c>
      <c r="J64" s="558">
        <v>26.0</v>
      </c>
      <c r="K64" s="562">
        <f t="shared" si="5"/>
        <v>73</v>
      </c>
      <c r="L64" s="563" t="str">
        <f t="shared" si="35"/>
        <v>8</v>
      </c>
      <c r="M64" s="564">
        <f t="shared" si="7"/>
        <v>32</v>
      </c>
      <c r="N64" s="558">
        <v>41.0</v>
      </c>
      <c r="O64" s="558">
        <v>22.0</v>
      </c>
      <c r="P64" s="562">
        <f t="shared" si="8"/>
        <v>63</v>
      </c>
      <c r="Q64" s="560" t="str">
        <f t="shared" si="38"/>
        <v>7</v>
      </c>
      <c r="R64" s="561">
        <f t="shared" si="10"/>
        <v>28</v>
      </c>
      <c r="S64" s="558">
        <v>46.0</v>
      </c>
      <c r="T64" s="558">
        <v>49.0</v>
      </c>
      <c r="U64" s="562">
        <f t="shared" si="11"/>
        <v>95</v>
      </c>
      <c r="V64" s="560" t="str">
        <f t="shared" si="12"/>
        <v>10</v>
      </c>
      <c r="W64" s="564">
        <f t="shared" si="13"/>
        <v>10</v>
      </c>
      <c r="X64" s="558">
        <v>47.0</v>
      </c>
      <c r="Y64" s="558">
        <v>28.0</v>
      </c>
      <c r="Z64" s="562">
        <f t="shared" si="14"/>
        <v>75</v>
      </c>
      <c r="AA64" s="560" t="str">
        <f t="shared" si="15"/>
        <v>8</v>
      </c>
      <c r="AB64" s="564">
        <f t="shared" si="16"/>
        <v>16</v>
      </c>
      <c r="AC64" s="558">
        <v>37.0</v>
      </c>
      <c r="AD64" s="558">
        <v>30.0</v>
      </c>
      <c r="AE64" s="559">
        <f t="shared" si="17"/>
        <v>67</v>
      </c>
      <c r="AF64" s="335" t="str">
        <f t="shared" si="18"/>
        <v>7</v>
      </c>
      <c r="AG64" s="564">
        <f t="shared" si="19"/>
        <v>7</v>
      </c>
      <c r="AH64" s="558">
        <v>88.0</v>
      </c>
      <c r="AI64" s="558">
        <v>0.0</v>
      </c>
      <c r="AJ64" s="562">
        <f t="shared" si="20"/>
        <v>88</v>
      </c>
      <c r="AK64" s="569" t="str">
        <f t="shared" si="21"/>
        <v>9</v>
      </c>
      <c r="AL64" s="570" t="str">
        <f t="shared" si="22"/>
        <v>9</v>
      </c>
      <c r="AM64" s="558">
        <v>34.0</v>
      </c>
      <c r="AN64" s="558">
        <v>29.0</v>
      </c>
      <c r="AO64" s="562">
        <f t="shared" si="23"/>
        <v>63</v>
      </c>
      <c r="AP64" s="560" t="str">
        <f t="shared" si="24"/>
        <v>7</v>
      </c>
      <c r="AQ64" s="766">
        <f t="shared" si="25"/>
        <v>21</v>
      </c>
      <c r="AR64" s="846">
        <v>45.0</v>
      </c>
      <c r="AS64" s="776">
        <v>38.0</v>
      </c>
      <c r="AT64" s="847">
        <f t="shared" si="26"/>
        <v>83</v>
      </c>
      <c r="AU64" s="848" t="str">
        <f t="shared" si="36"/>
        <v>9</v>
      </c>
      <c r="AV64" s="849">
        <f t="shared" si="28"/>
        <v>9</v>
      </c>
      <c r="AW64" s="852">
        <f t="shared" si="29"/>
        <v>684</v>
      </c>
      <c r="AX64" s="850">
        <f t="shared" si="30"/>
        <v>76</v>
      </c>
      <c r="AY64" s="573">
        <f t="shared" si="31"/>
        <v>147</v>
      </c>
      <c r="AZ64" s="850">
        <f t="shared" si="32"/>
        <v>7.736842105</v>
      </c>
      <c r="BA64" s="547" t="str">
        <f t="shared" si="1"/>
        <v>PASS</v>
      </c>
      <c r="BB64" s="573" t="str">
        <f t="shared" si="33"/>
        <v>FCD</v>
      </c>
      <c r="BC64" s="573" t="str">
        <f t="shared" si="34"/>
        <v>FCD</v>
      </c>
    </row>
    <row r="65" ht="15.75" customHeight="1">
      <c r="A65" s="763">
        <v>61.0</v>
      </c>
      <c r="B65" s="851" t="s">
        <v>429</v>
      </c>
      <c r="C65" s="800" t="s">
        <v>430</v>
      </c>
      <c r="D65" s="558">
        <v>36.0</v>
      </c>
      <c r="E65" s="558">
        <v>27.0</v>
      </c>
      <c r="F65" s="559">
        <f t="shared" si="2"/>
        <v>63</v>
      </c>
      <c r="G65" s="560" t="str">
        <f t="shared" si="3"/>
        <v>7</v>
      </c>
      <c r="H65" s="561">
        <f t="shared" si="4"/>
        <v>21</v>
      </c>
      <c r="I65" s="558">
        <v>46.0</v>
      </c>
      <c r="J65" s="558">
        <v>22.0</v>
      </c>
      <c r="K65" s="562">
        <f t="shared" si="5"/>
        <v>68</v>
      </c>
      <c r="L65" s="563" t="str">
        <f t="shared" si="35"/>
        <v>7</v>
      </c>
      <c r="M65" s="564">
        <f t="shared" si="7"/>
        <v>28</v>
      </c>
      <c r="N65" s="558">
        <v>43.0</v>
      </c>
      <c r="O65" s="558">
        <v>18.0</v>
      </c>
      <c r="P65" s="562">
        <f t="shared" si="8"/>
        <v>61</v>
      </c>
      <c r="Q65" s="560" t="str">
        <f t="shared" si="38"/>
        <v>7</v>
      </c>
      <c r="R65" s="561">
        <f t="shared" si="10"/>
        <v>28</v>
      </c>
      <c r="S65" s="558">
        <v>46.0</v>
      </c>
      <c r="T65" s="558">
        <v>48.0</v>
      </c>
      <c r="U65" s="562">
        <f t="shared" si="11"/>
        <v>94</v>
      </c>
      <c r="V65" s="560" t="str">
        <f t="shared" si="12"/>
        <v>10</v>
      </c>
      <c r="W65" s="564">
        <f t="shared" si="13"/>
        <v>10</v>
      </c>
      <c r="X65" s="558">
        <v>42.0</v>
      </c>
      <c r="Y65" s="558">
        <v>25.0</v>
      </c>
      <c r="Z65" s="562">
        <f t="shared" si="14"/>
        <v>67</v>
      </c>
      <c r="AA65" s="560" t="str">
        <f t="shared" si="15"/>
        <v>7</v>
      </c>
      <c r="AB65" s="564">
        <f t="shared" si="16"/>
        <v>14</v>
      </c>
      <c r="AC65" s="558">
        <v>37.0</v>
      </c>
      <c r="AD65" s="558">
        <v>32.0</v>
      </c>
      <c r="AE65" s="559">
        <f t="shared" si="17"/>
        <v>69</v>
      </c>
      <c r="AF65" s="335" t="str">
        <f t="shared" si="18"/>
        <v>7</v>
      </c>
      <c r="AG65" s="564">
        <f t="shared" si="19"/>
        <v>7</v>
      </c>
      <c r="AH65" s="558">
        <v>96.0</v>
      </c>
      <c r="AI65" s="558">
        <v>0.0</v>
      </c>
      <c r="AJ65" s="562">
        <f t="shared" si="20"/>
        <v>96</v>
      </c>
      <c r="AK65" s="569" t="str">
        <f t="shared" si="21"/>
        <v>10</v>
      </c>
      <c r="AL65" s="570" t="str">
        <f t="shared" si="22"/>
        <v>10</v>
      </c>
      <c r="AM65" s="558">
        <v>35.0</v>
      </c>
      <c r="AN65" s="558">
        <v>26.0</v>
      </c>
      <c r="AO65" s="562">
        <f t="shared" si="23"/>
        <v>61</v>
      </c>
      <c r="AP65" s="560" t="str">
        <f t="shared" si="24"/>
        <v>7</v>
      </c>
      <c r="AQ65" s="766">
        <f t="shared" si="25"/>
        <v>21</v>
      </c>
      <c r="AR65" s="846">
        <v>50.0</v>
      </c>
      <c r="AS65" s="776">
        <v>38.0</v>
      </c>
      <c r="AT65" s="847">
        <f t="shared" si="26"/>
        <v>88</v>
      </c>
      <c r="AU65" s="848" t="str">
        <f t="shared" si="36"/>
        <v>9</v>
      </c>
      <c r="AV65" s="849">
        <f t="shared" si="28"/>
        <v>9</v>
      </c>
      <c r="AW65" s="550">
        <f t="shared" si="29"/>
        <v>667</v>
      </c>
      <c r="AX65" s="850">
        <f t="shared" si="30"/>
        <v>74.12</v>
      </c>
      <c r="AY65" s="573">
        <f t="shared" si="31"/>
        <v>138</v>
      </c>
      <c r="AZ65" s="850">
        <f t="shared" si="32"/>
        <v>7.263157895</v>
      </c>
      <c r="BA65" s="547" t="str">
        <f t="shared" si="1"/>
        <v>PASS</v>
      </c>
      <c r="BB65" s="573" t="str">
        <f t="shared" si="33"/>
        <v>FCD</v>
      </c>
      <c r="BC65" s="573" t="str">
        <f t="shared" si="34"/>
        <v>FCD</v>
      </c>
    </row>
    <row r="66" ht="15.75" customHeight="1">
      <c r="A66" s="809">
        <v>62.0</v>
      </c>
      <c r="B66" s="851" t="s">
        <v>195</v>
      </c>
      <c r="C66" s="800" t="s">
        <v>196</v>
      </c>
      <c r="D66" s="558">
        <v>37.0</v>
      </c>
      <c r="E66" s="558">
        <v>33.0</v>
      </c>
      <c r="F66" s="559">
        <f t="shared" si="2"/>
        <v>70</v>
      </c>
      <c r="G66" s="560" t="str">
        <f t="shared" si="3"/>
        <v>8</v>
      </c>
      <c r="H66" s="561">
        <f t="shared" si="4"/>
        <v>24</v>
      </c>
      <c r="I66" s="558">
        <v>48.0</v>
      </c>
      <c r="J66" s="558">
        <v>21.0</v>
      </c>
      <c r="K66" s="562">
        <f t="shared" si="5"/>
        <v>69</v>
      </c>
      <c r="L66" s="563" t="str">
        <f t="shared" si="35"/>
        <v>7</v>
      </c>
      <c r="M66" s="564">
        <f t="shared" si="7"/>
        <v>28</v>
      </c>
      <c r="N66" s="558">
        <v>47.0</v>
      </c>
      <c r="O66" s="558">
        <v>20.0</v>
      </c>
      <c r="P66" s="562">
        <f t="shared" si="8"/>
        <v>67</v>
      </c>
      <c r="Q66" s="560" t="str">
        <f t="shared" si="38"/>
        <v>7</v>
      </c>
      <c r="R66" s="561">
        <f t="shared" si="10"/>
        <v>28</v>
      </c>
      <c r="S66" s="558">
        <v>46.0</v>
      </c>
      <c r="T66" s="558">
        <v>44.0</v>
      </c>
      <c r="U66" s="562">
        <f t="shared" si="11"/>
        <v>90</v>
      </c>
      <c r="V66" s="560" t="str">
        <f t="shared" si="12"/>
        <v>10</v>
      </c>
      <c r="W66" s="564">
        <f t="shared" si="13"/>
        <v>10</v>
      </c>
      <c r="X66" s="558">
        <v>47.0</v>
      </c>
      <c r="Y66" s="558">
        <v>21.0</v>
      </c>
      <c r="Z66" s="562">
        <f t="shared" si="14"/>
        <v>68</v>
      </c>
      <c r="AA66" s="560" t="str">
        <f t="shared" si="15"/>
        <v>7</v>
      </c>
      <c r="AB66" s="564">
        <f t="shared" si="16"/>
        <v>14</v>
      </c>
      <c r="AC66" s="558">
        <v>44.0</v>
      </c>
      <c r="AD66" s="558">
        <v>31.0</v>
      </c>
      <c r="AE66" s="559">
        <f t="shared" si="17"/>
        <v>75</v>
      </c>
      <c r="AF66" s="335" t="str">
        <f t="shared" si="18"/>
        <v>8</v>
      </c>
      <c r="AG66" s="564">
        <f t="shared" si="19"/>
        <v>8</v>
      </c>
      <c r="AH66" s="558">
        <v>96.0</v>
      </c>
      <c r="AI66" s="558">
        <v>0.0</v>
      </c>
      <c r="AJ66" s="562">
        <f t="shared" si="20"/>
        <v>96</v>
      </c>
      <c r="AK66" s="569" t="str">
        <f t="shared" si="21"/>
        <v>10</v>
      </c>
      <c r="AL66" s="570" t="str">
        <f t="shared" si="22"/>
        <v>10</v>
      </c>
      <c r="AM66" s="558">
        <v>38.0</v>
      </c>
      <c r="AN66" s="558">
        <v>19.0</v>
      </c>
      <c r="AO66" s="562">
        <f t="shared" si="23"/>
        <v>57</v>
      </c>
      <c r="AP66" s="560" t="str">
        <f t="shared" si="24"/>
        <v>6</v>
      </c>
      <c r="AQ66" s="766">
        <f t="shared" si="25"/>
        <v>18</v>
      </c>
      <c r="AR66" s="846">
        <v>45.0</v>
      </c>
      <c r="AS66" s="776">
        <v>34.0</v>
      </c>
      <c r="AT66" s="847">
        <f t="shared" si="26"/>
        <v>79</v>
      </c>
      <c r="AU66" s="848" t="str">
        <f t="shared" si="36"/>
        <v>8</v>
      </c>
      <c r="AV66" s="849">
        <f t="shared" si="28"/>
        <v>8</v>
      </c>
      <c r="AW66" s="550">
        <f t="shared" si="29"/>
        <v>671</v>
      </c>
      <c r="AX66" s="850">
        <f t="shared" si="30"/>
        <v>74.56</v>
      </c>
      <c r="AY66" s="573">
        <f t="shared" si="31"/>
        <v>138</v>
      </c>
      <c r="AZ66" s="850">
        <f t="shared" si="32"/>
        <v>7.263157895</v>
      </c>
      <c r="BA66" s="547" t="str">
        <f t="shared" si="1"/>
        <v>PASS</v>
      </c>
      <c r="BB66" s="573" t="str">
        <f t="shared" si="33"/>
        <v>FCD</v>
      </c>
      <c r="BC66" s="573" t="str">
        <f t="shared" si="34"/>
        <v>FCD</v>
      </c>
    </row>
    <row r="67" ht="15.75" customHeight="1">
      <c r="A67" s="763">
        <v>63.0</v>
      </c>
      <c r="B67" s="851" t="s">
        <v>431</v>
      </c>
      <c r="C67" s="800" t="s">
        <v>432</v>
      </c>
      <c r="D67" s="558">
        <v>36.0</v>
      </c>
      <c r="E67" s="558">
        <v>33.0</v>
      </c>
      <c r="F67" s="559">
        <f t="shared" si="2"/>
        <v>69</v>
      </c>
      <c r="G67" s="560" t="str">
        <f t="shared" si="3"/>
        <v>7</v>
      </c>
      <c r="H67" s="561">
        <f t="shared" si="4"/>
        <v>21</v>
      </c>
      <c r="I67" s="558">
        <v>44.0</v>
      </c>
      <c r="J67" s="558">
        <v>23.0</v>
      </c>
      <c r="K67" s="562">
        <f t="shared" si="5"/>
        <v>67</v>
      </c>
      <c r="L67" s="563" t="str">
        <f t="shared" si="35"/>
        <v>7</v>
      </c>
      <c r="M67" s="564">
        <f t="shared" si="7"/>
        <v>28</v>
      </c>
      <c r="N67" s="558">
        <v>40.0</v>
      </c>
      <c r="O67" s="558">
        <v>21.0</v>
      </c>
      <c r="P67" s="562">
        <f t="shared" si="8"/>
        <v>61</v>
      </c>
      <c r="Q67" s="560" t="str">
        <f t="shared" si="38"/>
        <v>7</v>
      </c>
      <c r="R67" s="561">
        <f t="shared" si="10"/>
        <v>28</v>
      </c>
      <c r="S67" s="558">
        <v>50.0</v>
      </c>
      <c r="T67" s="558">
        <v>30.0</v>
      </c>
      <c r="U67" s="562">
        <f t="shared" si="11"/>
        <v>80</v>
      </c>
      <c r="V67" s="560" t="str">
        <f t="shared" si="12"/>
        <v>9</v>
      </c>
      <c r="W67" s="564">
        <f t="shared" si="13"/>
        <v>9</v>
      </c>
      <c r="X67" s="558">
        <v>45.0</v>
      </c>
      <c r="Y67" s="558">
        <v>31.0</v>
      </c>
      <c r="Z67" s="562">
        <f t="shared" si="14"/>
        <v>76</v>
      </c>
      <c r="AA67" s="560" t="str">
        <f t="shared" si="15"/>
        <v>8</v>
      </c>
      <c r="AB67" s="564">
        <f t="shared" si="16"/>
        <v>16</v>
      </c>
      <c r="AC67" s="558">
        <v>43.0</v>
      </c>
      <c r="AD67" s="558">
        <v>37.0</v>
      </c>
      <c r="AE67" s="559">
        <f t="shared" si="17"/>
        <v>80</v>
      </c>
      <c r="AF67" s="335" t="str">
        <f t="shared" si="18"/>
        <v>9</v>
      </c>
      <c r="AG67" s="564">
        <f t="shared" si="19"/>
        <v>9</v>
      </c>
      <c r="AH67" s="558">
        <v>92.0</v>
      </c>
      <c r="AI67" s="558">
        <v>0.0</v>
      </c>
      <c r="AJ67" s="562">
        <f t="shared" si="20"/>
        <v>92</v>
      </c>
      <c r="AK67" s="569" t="str">
        <f t="shared" si="21"/>
        <v>10</v>
      </c>
      <c r="AL67" s="570" t="str">
        <f t="shared" si="22"/>
        <v>10</v>
      </c>
      <c r="AM67" s="558">
        <v>40.0</v>
      </c>
      <c r="AN67" s="558">
        <v>34.0</v>
      </c>
      <c r="AO67" s="562">
        <f t="shared" si="23"/>
        <v>74</v>
      </c>
      <c r="AP67" s="560" t="str">
        <f t="shared" si="24"/>
        <v>8</v>
      </c>
      <c r="AQ67" s="766">
        <f t="shared" si="25"/>
        <v>24</v>
      </c>
      <c r="AR67" s="846">
        <v>45.0</v>
      </c>
      <c r="AS67" s="776">
        <v>39.0</v>
      </c>
      <c r="AT67" s="847">
        <f t="shared" si="26"/>
        <v>84</v>
      </c>
      <c r="AU67" s="848" t="str">
        <f t="shared" si="36"/>
        <v>9</v>
      </c>
      <c r="AV67" s="849">
        <f t="shared" si="28"/>
        <v>9</v>
      </c>
      <c r="AW67" s="852">
        <f t="shared" si="29"/>
        <v>683</v>
      </c>
      <c r="AX67" s="850">
        <f t="shared" si="30"/>
        <v>75.89</v>
      </c>
      <c r="AY67" s="573">
        <f t="shared" si="31"/>
        <v>144</v>
      </c>
      <c r="AZ67" s="850">
        <f t="shared" si="32"/>
        <v>7.578947368</v>
      </c>
      <c r="BA67" s="547" t="str">
        <f t="shared" si="1"/>
        <v>PASS</v>
      </c>
      <c r="BB67" s="573" t="str">
        <f t="shared" si="33"/>
        <v>FCD</v>
      </c>
      <c r="BC67" s="573" t="str">
        <f t="shared" si="34"/>
        <v>FCD</v>
      </c>
    </row>
    <row r="68" ht="15.75" customHeight="1">
      <c r="A68" s="809">
        <v>64.0</v>
      </c>
      <c r="B68" s="881" t="s">
        <v>526</v>
      </c>
      <c r="C68" s="882" t="s">
        <v>527</v>
      </c>
      <c r="D68" s="558">
        <v>34.0</v>
      </c>
      <c r="E68" s="558">
        <v>35.0</v>
      </c>
      <c r="F68" s="559">
        <f t="shared" si="2"/>
        <v>69</v>
      </c>
      <c r="G68" s="560" t="str">
        <f t="shared" si="3"/>
        <v>7</v>
      </c>
      <c r="H68" s="561">
        <f t="shared" si="4"/>
        <v>21</v>
      </c>
      <c r="I68" s="558">
        <v>46.0</v>
      </c>
      <c r="J68" s="558">
        <v>29.0</v>
      </c>
      <c r="K68" s="562">
        <f t="shared" si="5"/>
        <v>75</v>
      </c>
      <c r="L68" s="563" t="str">
        <f t="shared" si="35"/>
        <v>8</v>
      </c>
      <c r="M68" s="564">
        <f t="shared" si="7"/>
        <v>32</v>
      </c>
      <c r="N68" s="558">
        <v>43.0</v>
      </c>
      <c r="O68" s="558">
        <v>22.0</v>
      </c>
      <c r="P68" s="562">
        <f t="shared" si="8"/>
        <v>65</v>
      </c>
      <c r="Q68" s="560" t="str">
        <f t="shared" si="38"/>
        <v>7</v>
      </c>
      <c r="R68" s="561">
        <f t="shared" si="10"/>
        <v>28</v>
      </c>
      <c r="S68" s="558">
        <v>44.0</v>
      </c>
      <c r="T68" s="558">
        <v>49.0</v>
      </c>
      <c r="U68" s="562">
        <f t="shared" si="11"/>
        <v>93</v>
      </c>
      <c r="V68" s="560" t="str">
        <f t="shared" si="12"/>
        <v>10</v>
      </c>
      <c r="W68" s="564">
        <f t="shared" si="13"/>
        <v>10</v>
      </c>
      <c r="X68" s="558">
        <v>44.0</v>
      </c>
      <c r="Y68" s="558">
        <v>27.0</v>
      </c>
      <c r="Z68" s="562">
        <f t="shared" si="14"/>
        <v>71</v>
      </c>
      <c r="AA68" s="560" t="str">
        <f t="shared" si="15"/>
        <v>8</v>
      </c>
      <c r="AB68" s="564">
        <f t="shared" si="16"/>
        <v>16</v>
      </c>
      <c r="AC68" s="574">
        <v>43.0</v>
      </c>
      <c r="AD68" s="574">
        <v>30.0</v>
      </c>
      <c r="AE68" s="575">
        <f t="shared" si="17"/>
        <v>73</v>
      </c>
      <c r="AF68" s="611" t="str">
        <f t="shared" si="18"/>
        <v>8</v>
      </c>
      <c r="AG68" s="604">
        <f t="shared" si="19"/>
        <v>8</v>
      </c>
      <c r="AH68" s="558">
        <v>94.0</v>
      </c>
      <c r="AI68" s="558">
        <v>0.0</v>
      </c>
      <c r="AJ68" s="562">
        <f t="shared" si="20"/>
        <v>94</v>
      </c>
      <c r="AK68" s="569" t="str">
        <f t="shared" si="21"/>
        <v>10</v>
      </c>
      <c r="AL68" s="570" t="str">
        <f t="shared" si="22"/>
        <v>10</v>
      </c>
      <c r="AM68" s="558">
        <v>38.0</v>
      </c>
      <c r="AN68" s="558">
        <v>22.0</v>
      </c>
      <c r="AO68" s="562">
        <f t="shared" si="23"/>
        <v>60</v>
      </c>
      <c r="AP68" s="560" t="str">
        <f t="shared" si="24"/>
        <v>7</v>
      </c>
      <c r="AQ68" s="766">
        <f t="shared" si="25"/>
        <v>21</v>
      </c>
      <c r="AR68" s="846">
        <v>42.0</v>
      </c>
      <c r="AS68" s="776">
        <v>30.0</v>
      </c>
      <c r="AT68" s="847">
        <f t="shared" si="26"/>
        <v>72</v>
      </c>
      <c r="AU68" s="848" t="str">
        <f t="shared" si="36"/>
        <v>8</v>
      </c>
      <c r="AV68" s="849">
        <f t="shared" si="28"/>
        <v>8</v>
      </c>
      <c r="AW68" s="640">
        <f t="shared" si="29"/>
        <v>672</v>
      </c>
      <c r="AX68" s="850">
        <f t="shared" si="30"/>
        <v>74.67</v>
      </c>
      <c r="AY68" s="573">
        <f t="shared" si="31"/>
        <v>144</v>
      </c>
      <c r="AZ68" s="850">
        <f t="shared" si="32"/>
        <v>7.578947368</v>
      </c>
      <c r="BA68" s="547" t="str">
        <f t="shared" si="1"/>
        <v>PASS</v>
      </c>
      <c r="BB68" s="573" t="str">
        <f t="shared" si="33"/>
        <v>FCD</v>
      </c>
      <c r="BC68" s="573" t="str">
        <f t="shared" si="34"/>
        <v>FCD</v>
      </c>
    </row>
    <row r="69" ht="15.75" customHeight="1">
      <c r="A69" s="763">
        <v>65.0</v>
      </c>
      <c r="B69" s="881" t="s">
        <v>528</v>
      </c>
      <c r="C69" s="883" t="s">
        <v>529</v>
      </c>
      <c r="D69" s="558">
        <v>29.0</v>
      </c>
      <c r="E69" s="558">
        <v>27.0</v>
      </c>
      <c r="F69" s="559">
        <f t="shared" si="2"/>
        <v>56</v>
      </c>
      <c r="G69" s="560" t="str">
        <f t="shared" si="3"/>
        <v>6</v>
      </c>
      <c r="H69" s="561">
        <f t="shared" si="4"/>
        <v>18</v>
      </c>
      <c r="I69" s="558">
        <v>44.0</v>
      </c>
      <c r="J69" s="558">
        <v>25.0</v>
      </c>
      <c r="K69" s="562">
        <f t="shared" si="5"/>
        <v>69</v>
      </c>
      <c r="L69" s="563" t="str">
        <f t="shared" si="35"/>
        <v>7</v>
      </c>
      <c r="M69" s="564">
        <f t="shared" si="7"/>
        <v>28</v>
      </c>
      <c r="N69" s="558">
        <v>41.0</v>
      </c>
      <c r="O69" s="558">
        <v>24.0</v>
      </c>
      <c r="P69" s="562">
        <f t="shared" si="8"/>
        <v>65</v>
      </c>
      <c r="Q69" s="560" t="str">
        <f t="shared" si="38"/>
        <v>7</v>
      </c>
      <c r="R69" s="561">
        <f t="shared" si="10"/>
        <v>28</v>
      </c>
      <c r="S69" s="574">
        <v>46.0</v>
      </c>
      <c r="T69" s="574">
        <v>23.0</v>
      </c>
      <c r="U69" s="576">
        <f t="shared" si="11"/>
        <v>69</v>
      </c>
      <c r="V69" s="560" t="str">
        <f t="shared" si="12"/>
        <v>7</v>
      </c>
      <c r="W69" s="564">
        <f t="shared" si="13"/>
        <v>7</v>
      </c>
      <c r="X69" s="558">
        <v>36.0</v>
      </c>
      <c r="Y69" s="558">
        <v>26.0</v>
      </c>
      <c r="Z69" s="562">
        <f t="shared" si="14"/>
        <v>62</v>
      </c>
      <c r="AA69" s="560" t="str">
        <f t="shared" si="15"/>
        <v>7</v>
      </c>
      <c r="AB69" s="564">
        <f t="shared" si="16"/>
        <v>14</v>
      </c>
      <c r="AC69" s="574">
        <v>38.0</v>
      </c>
      <c r="AD69" s="574">
        <v>34.0</v>
      </c>
      <c r="AE69" s="575">
        <f t="shared" si="17"/>
        <v>72</v>
      </c>
      <c r="AF69" s="611" t="str">
        <f t="shared" si="18"/>
        <v>8</v>
      </c>
      <c r="AG69" s="604">
        <f t="shared" si="19"/>
        <v>8</v>
      </c>
      <c r="AH69" s="558">
        <v>98.0</v>
      </c>
      <c r="AI69" s="558">
        <v>0.0</v>
      </c>
      <c r="AJ69" s="562">
        <f t="shared" si="20"/>
        <v>98</v>
      </c>
      <c r="AK69" s="569" t="str">
        <f t="shared" si="21"/>
        <v>10</v>
      </c>
      <c r="AL69" s="570" t="str">
        <f t="shared" si="22"/>
        <v>10</v>
      </c>
      <c r="AM69" s="558">
        <v>26.0</v>
      </c>
      <c r="AN69" s="558">
        <v>18.0</v>
      </c>
      <c r="AO69" s="562">
        <f t="shared" si="23"/>
        <v>44</v>
      </c>
      <c r="AP69" s="560" t="str">
        <f t="shared" si="24"/>
        <v>4</v>
      </c>
      <c r="AQ69" s="766">
        <f t="shared" si="25"/>
        <v>12</v>
      </c>
      <c r="AR69" s="846">
        <v>42.0</v>
      </c>
      <c r="AS69" s="776">
        <v>28.0</v>
      </c>
      <c r="AT69" s="847">
        <f t="shared" si="26"/>
        <v>70</v>
      </c>
      <c r="AU69" s="848" t="str">
        <f t="shared" si="36"/>
        <v>8</v>
      </c>
      <c r="AV69" s="849">
        <f t="shared" si="28"/>
        <v>8</v>
      </c>
      <c r="AW69" s="550">
        <f t="shared" si="29"/>
        <v>605</v>
      </c>
      <c r="AX69" s="850">
        <f t="shared" si="30"/>
        <v>67.23</v>
      </c>
      <c r="AY69" s="573">
        <f t="shared" si="31"/>
        <v>123</v>
      </c>
      <c r="AZ69" s="850">
        <f t="shared" si="32"/>
        <v>6.473684211</v>
      </c>
      <c r="BA69" s="547" t="str">
        <f t="shared" si="1"/>
        <v>PASS</v>
      </c>
      <c r="BB69" s="573" t="str">
        <f t="shared" si="33"/>
        <v>FC</v>
      </c>
      <c r="BC69" s="573" t="str">
        <f t="shared" si="34"/>
        <v>FC</v>
      </c>
    </row>
    <row r="70" ht="15.75" customHeight="1">
      <c r="A70" s="809">
        <v>66.0</v>
      </c>
      <c r="B70" s="881" t="s">
        <v>530</v>
      </c>
      <c r="C70" s="883" t="s">
        <v>531</v>
      </c>
      <c r="D70" s="558">
        <v>34.0</v>
      </c>
      <c r="E70" s="558">
        <v>33.0</v>
      </c>
      <c r="F70" s="559">
        <f t="shared" si="2"/>
        <v>67</v>
      </c>
      <c r="G70" s="560" t="str">
        <f t="shared" si="3"/>
        <v>7</v>
      </c>
      <c r="H70" s="561">
        <f t="shared" si="4"/>
        <v>21</v>
      </c>
      <c r="I70" s="558">
        <v>47.0</v>
      </c>
      <c r="J70" s="558">
        <v>21.0</v>
      </c>
      <c r="K70" s="562">
        <f t="shared" si="5"/>
        <v>68</v>
      </c>
      <c r="L70" s="563" t="str">
        <f t="shared" si="35"/>
        <v>7</v>
      </c>
      <c r="M70" s="564">
        <f t="shared" si="7"/>
        <v>28</v>
      </c>
      <c r="N70" s="558">
        <v>42.0</v>
      </c>
      <c r="O70" s="558">
        <v>21.0</v>
      </c>
      <c r="P70" s="562">
        <f t="shared" si="8"/>
        <v>63</v>
      </c>
      <c r="Q70" s="560" t="str">
        <f t="shared" si="38"/>
        <v>7</v>
      </c>
      <c r="R70" s="561">
        <f t="shared" si="10"/>
        <v>28</v>
      </c>
      <c r="S70" s="558">
        <v>46.0</v>
      </c>
      <c r="T70" s="558">
        <v>25.0</v>
      </c>
      <c r="U70" s="562">
        <f t="shared" si="11"/>
        <v>71</v>
      </c>
      <c r="V70" s="560" t="str">
        <f t="shared" si="12"/>
        <v>8</v>
      </c>
      <c r="W70" s="564">
        <f t="shared" si="13"/>
        <v>8</v>
      </c>
      <c r="X70" s="558">
        <v>44.0</v>
      </c>
      <c r="Y70" s="558">
        <v>27.0</v>
      </c>
      <c r="Z70" s="562">
        <f t="shared" si="14"/>
        <v>71</v>
      </c>
      <c r="AA70" s="560" t="str">
        <f t="shared" si="15"/>
        <v>8</v>
      </c>
      <c r="AB70" s="564">
        <f t="shared" si="16"/>
        <v>16</v>
      </c>
      <c r="AC70" s="558">
        <v>43.0</v>
      </c>
      <c r="AD70" s="558">
        <v>28.0</v>
      </c>
      <c r="AE70" s="559">
        <f t="shared" si="17"/>
        <v>71</v>
      </c>
      <c r="AF70" s="611" t="str">
        <f t="shared" si="18"/>
        <v>8</v>
      </c>
      <c r="AG70" s="604">
        <f t="shared" si="19"/>
        <v>8</v>
      </c>
      <c r="AH70" s="558">
        <v>92.0</v>
      </c>
      <c r="AI70" s="558">
        <v>0.0</v>
      </c>
      <c r="AJ70" s="562">
        <f t="shared" si="20"/>
        <v>92</v>
      </c>
      <c r="AK70" s="569" t="str">
        <f t="shared" si="21"/>
        <v>10</v>
      </c>
      <c r="AL70" s="570" t="str">
        <f t="shared" si="22"/>
        <v>10</v>
      </c>
      <c r="AM70" s="558">
        <v>29.0</v>
      </c>
      <c r="AN70" s="558">
        <v>29.0</v>
      </c>
      <c r="AO70" s="562">
        <f t="shared" si="23"/>
        <v>58</v>
      </c>
      <c r="AP70" s="560" t="str">
        <f t="shared" si="24"/>
        <v>6</v>
      </c>
      <c r="AQ70" s="766">
        <f t="shared" si="25"/>
        <v>18</v>
      </c>
      <c r="AR70" s="846">
        <v>42.0</v>
      </c>
      <c r="AS70" s="776">
        <v>34.0</v>
      </c>
      <c r="AT70" s="847">
        <f t="shared" si="26"/>
        <v>76</v>
      </c>
      <c r="AU70" s="848" t="str">
        <f t="shared" si="36"/>
        <v>8</v>
      </c>
      <c r="AV70" s="849">
        <f t="shared" si="28"/>
        <v>8</v>
      </c>
      <c r="AW70" s="550">
        <f t="shared" si="29"/>
        <v>637</v>
      </c>
      <c r="AX70" s="850">
        <f t="shared" si="30"/>
        <v>70.78</v>
      </c>
      <c r="AY70" s="573">
        <f t="shared" si="31"/>
        <v>135</v>
      </c>
      <c r="AZ70" s="850">
        <f t="shared" si="32"/>
        <v>7.105263158</v>
      </c>
      <c r="BA70" s="547" t="str">
        <f t="shared" si="1"/>
        <v>PASS</v>
      </c>
      <c r="BB70" s="573" t="str">
        <f t="shared" si="33"/>
        <v>FCD</v>
      </c>
      <c r="BC70" s="573" t="str">
        <f t="shared" si="34"/>
        <v>FCD</v>
      </c>
    </row>
    <row r="71" ht="15.75" customHeight="1">
      <c r="A71" s="763">
        <v>67.0</v>
      </c>
      <c r="B71" s="881" t="s">
        <v>532</v>
      </c>
      <c r="C71" s="883" t="s">
        <v>533</v>
      </c>
      <c r="D71" s="716">
        <v>29.0</v>
      </c>
      <c r="E71" s="716">
        <v>22.0</v>
      </c>
      <c r="F71" s="831">
        <f t="shared" si="2"/>
        <v>51</v>
      </c>
      <c r="G71" s="832" t="str">
        <f t="shared" si="3"/>
        <v>6</v>
      </c>
      <c r="H71" s="707">
        <f t="shared" si="4"/>
        <v>18</v>
      </c>
      <c r="I71" s="716">
        <v>46.0</v>
      </c>
      <c r="J71" s="716">
        <v>29.0</v>
      </c>
      <c r="K71" s="683">
        <f t="shared" si="5"/>
        <v>75</v>
      </c>
      <c r="L71" s="833" t="str">
        <f t="shared" si="35"/>
        <v>8</v>
      </c>
      <c r="M71" s="713">
        <f t="shared" si="7"/>
        <v>32</v>
      </c>
      <c r="N71" s="716">
        <v>40.0</v>
      </c>
      <c r="O71" s="716">
        <v>23.0</v>
      </c>
      <c r="P71" s="683">
        <f t="shared" si="8"/>
        <v>63</v>
      </c>
      <c r="Q71" s="832" t="str">
        <f t="shared" si="38"/>
        <v>7</v>
      </c>
      <c r="R71" s="707">
        <f t="shared" si="10"/>
        <v>28</v>
      </c>
      <c r="S71" s="716">
        <v>46.0</v>
      </c>
      <c r="T71" s="716">
        <v>27.0</v>
      </c>
      <c r="U71" s="683">
        <f t="shared" si="11"/>
        <v>73</v>
      </c>
      <c r="V71" s="832" t="str">
        <f t="shared" si="12"/>
        <v>8</v>
      </c>
      <c r="W71" s="713">
        <f t="shared" si="13"/>
        <v>8</v>
      </c>
      <c r="X71" s="716">
        <v>37.0</v>
      </c>
      <c r="Y71" s="716">
        <v>28.0</v>
      </c>
      <c r="Z71" s="683">
        <f t="shared" si="14"/>
        <v>65</v>
      </c>
      <c r="AA71" s="832" t="str">
        <f t="shared" si="15"/>
        <v>7</v>
      </c>
      <c r="AB71" s="713">
        <f t="shared" si="16"/>
        <v>14</v>
      </c>
      <c r="AC71" s="716">
        <v>46.0</v>
      </c>
      <c r="AD71" s="716">
        <v>31.0</v>
      </c>
      <c r="AE71" s="831">
        <f t="shared" si="17"/>
        <v>77</v>
      </c>
      <c r="AF71" s="717" t="str">
        <f t="shared" si="18"/>
        <v>8</v>
      </c>
      <c r="AG71" s="713">
        <f t="shared" si="19"/>
        <v>8</v>
      </c>
      <c r="AH71" s="716">
        <v>96.0</v>
      </c>
      <c r="AI71" s="558">
        <v>0.0</v>
      </c>
      <c r="AJ71" s="683">
        <f t="shared" si="20"/>
        <v>96</v>
      </c>
      <c r="AK71" s="719" t="str">
        <f t="shared" si="21"/>
        <v>10</v>
      </c>
      <c r="AL71" s="884" t="str">
        <f t="shared" si="22"/>
        <v>10</v>
      </c>
      <c r="AM71" s="716">
        <v>27.0</v>
      </c>
      <c r="AN71" s="716">
        <v>21.0</v>
      </c>
      <c r="AO71" s="683">
        <f t="shared" si="23"/>
        <v>48</v>
      </c>
      <c r="AP71" s="832" t="str">
        <f t="shared" si="24"/>
        <v>6</v>
      </c>
      <c r="AQ71" s="885">
        <f t="shared" si="25"/>
        <v>18</v>
      </c>
      <c r="AR71" s="886">
        <v>44.0</v>
      </c>
      <c r="AS71" s="835">
        <v>34.0</v>
      </c>
      <c r="AT71" s="887">
        <f t="shared" si="26"/>
        <v>78</v>
      </c>
      <c r="AU71" s="888" t="str">
        <f t="shared" si="36"/>
        <v>8</v>
      </c>
      <c r="AV71" s="889">
        <f t="shared" si="28"/>
        <v>8</v>
      </c>
      <c r="AW71" s="852">
        <f t="shared" si="29"/>
        <v>626</v>
      </c>
      <c r="AX71" s="850">
        <f t="shared" si="30"/>
        <v>69.56</v>
      </c>
      <c r="AY71" s="573">
        <f t="shared" si="31"/>
        <v>134</v>
      </c>
      <c r="AZ71" s="850">
        <f t="shared" si="32"/>
        <v>7.052631579</v>
      </c>
      <c r="BA71" s="547" t="str">
        <f t="shared" si="1"/>
        <v>PASS</v>
      </c>
      <c r="BB71" s="573" t="str">
        <f t="shared" si="33"/>
        <v>FCD</v>
      </c>
      <c r="BC71" s="573" t="str">
        <f t="shared" si="34"/>
        <v>FCD</v>
      </c>
    </row>
    <row r="72" ht="15.75" customHeight="1">
      <c r="A72" s="741"/>
    </row>
    <row r="73" ht="15.75" customHeight="1">
      <c r="A73" s="748"/>
      <c r="B73" s="890" t="s">
        <v>433</v>
      </c>
      <c r="C73" s="8"/>
      <c r="D73" s="891" t="s">
        <v>521</v>
      </c>
      <c r="E73" s="7"/>
      <c r="F73" s="7"/>
      <c r="G73" s="7"/>
      <c r="H73" s="8"/>
      <c r="I73" s="745" t="s">
        <v>579</v>
      </c>
      <c r="J73" s="7"/>
      <c r="K73" s="7"/>
      <c r="L73" s="7"/>
      <c r="M73" s="8"/>
      <c r="N73" s="745" t="s">
        <v>580</v>
      </c>
      <c r="O73" s="7"/>
      <c r="P73" s="7"/>
      <c r="Q73" s="7"/>
      <c r="R73" s="8"/>
      <c r="S73" s="891" t="s">
        <v>521</v>
      </c>
      <c r="T73" s="7"/>
      <c r="U73" s="7"/>
      <c r="V73" s="7"/>
      <c r="W73" s="8"/>
      <c r="X73" s="838" t="s">
        <v>560</v>
      </c>
      <c r="Y73" s="7"/>
      <c r="Z73" s="7"/>
      <c r="AA73" s="7"/>
      <c r="AB73" s="8"/>
      <c r="AC73" s="891" t="s">
        <v>521</v>
      </c>
      <c r="AD73" s="7"/>
      <c r="AE73" s="7"/>
      <c r="AF73" s="7"/>
      <c r="AG73" s="8"/>
      <c r="AH73" s="746"/>
      <c r="AI73" s="7"/>
      <c r="AJ73" s="7"/>
      <c r="AK73" s="7"/>
      <c r="AL73" s="8"/>
      <c r="AM73" s="745" t="s">
        <v>581</v>
      </c>
      <c r="AN73" s="7"/>
      <c r="AO73" s="7"/>
      <c r="AP73" s="7"/>
      <c r="AQ73" s="8"/>
      <c r="AR73" s="745" t="s">
        <v>582</v>
      </c>
      <c r="AS73" s="7"/>
      <c r="AT73" s="7"/>
      <c r="AU73" s="7"/>
      <c r="AV73" s="8"/>
      <c r="AW73" s="733"/>
      <c r="AX73" s="733"/>
      <c r="AY73" s="733"/>
      <c r="AZ73" s="733"/>
      <c r="BA73" s="733"/>
      <c r="BB73" s="733"/>
      <c r="BC73" s="733"/>
    </row>
    <row r="74" ht="15.75" customHeight="1">
      <c r="A74" s="748"/>
      <c r="B74" s="892" t="s">
        <v>197</v>
      </c>
      <c r="C74" s="8"/>
      <c r="D74" s="429">
        <f>(D75/(D78-D77)*100)</f>
        <v>100</v>
      </c>
      <c r="E74" s="2"/>
      <c r="F74" s="2"/>
      <c r="G74" s="2"/>
      <c r="H74" s="12"/>
      <c r="I74" s="429">
        <f>(I75/(I78-I77)*100)</f>
        <v>98.50746269</v>
      </c>
      <c r="J74" s="2"/>
      <c r="K74" s="2"/>
      <c r="L74" s="2"/>
      <c r="M74" s="12"/>
      <c r="N74" s="429">
        <f>(N75/(N78-N77)*100)</f>
        <v>97.01492537</v>
      </c>
      <c r="O74" s="2"/>
      <c r="P74" s="2"/>
      <c r="Q74" s="2"/>
      <c r="R74" s="12"/>
      <c r="S74" s="429">
        <f>(S75/(S78-S77)*100)</f>
        <v>100</v>
      </c>
      <c r="T74" s="2"/>
      <c r="U74" s="2"/>
      <c r="V74" s="2"/>
      <c r="W74" s="12"/>
      <c r="X74" s="429">
        <f>(X75/(X78-X77)*100)</f>
        <v>100</v>
      </c>
      <c r="Y74" s="2"/>
      <c r="Z74" s="2"/>
      <c r="AA74" s="2"/>
      <c r="AB74" s="12"/>
      <c r="AC74" s="429">
        <f>(AC75/(AC78-AC77)*100)</f>
        <v>100</v>
      </c>
      <c r="AD74" s="2"/>
      <c r="AE74" s="2"/>
      <c r="AF74" s="2"/>
      <c r="AG74" s="12"/>
      <c r="AH74" s="429">
        <f>(AH75/(AH78-AH77)*100)</f>
        <v>100</v>
      </c>
      <c r="AI74" s="2"/>
      <c r="AJ74" s="2"/>
      <c r="AK74" s="2"/>
      <c r="AL74" s="12"/>
      <c r="AM74" s="429">
        <f>(AM75/(AM78-AM77)*100)</f>
        <v>98.50746269</v>
      </c>
      <c r="AN74" s="2"/>
      <c r="AO74" s="2"/>
      <c r="AP74" s="2"/>
      <c r="AQ74" s="12"/>
      <c r="AR74" s="429">
        <f>(AR75/(AR78-AR77)*100)</f>
        <v>98.50746269</v>
      </c>
      <c r="AS74" s="2"/>
      <c r="AT74" s="2"/>
      <c r="AU74" s="2"/>
      <c r="AV74" s="12"/>
      <c r="AW74" s="733"/>
      <c r="AX74" s="733"/>
      <c r="AY74" s="733"/>
      <c r="AZ74" s="733"/>
      <c r="BA74" s="733"/>
      <c r="BB74" s="733"/>
      <c r="BC74" s="733"/>
    </row>
    <row r="75" ht="15.75" customHeight="1">
      <c r="A75" s="748"/>
      <c r="B75" s="892" t="s">
        <v>198</v>
      </c>
      <c r="C75" s="8"/>
      <c r="D75" s="74">
        <f>countif(E5:E71,"&gt;=18")</f>
        <v>67</v>
      </c>
      <c r="E75" s="7"/>
      <c r="F75" s="7"/>
      <c r="G75" s="7"/>
      <c r="H75" s="8"/>
      <c r="I75" s="74">
        <f>countif(J5:J71,"&gt;=18")</f>
        <v>66</v>
      </c>
      <c r="J75" s="7"/>
      <c r="K75" s="7"/>
      <c r="L75" s="7"/>
      <c r="M75" s="8"/>
      <c r="N75" s="74">
        <f>countif(O5:O71,"&gt;=18")</f>
        <v>65</v>
      </c>
      <c r="O75" s="7"/>
      <c r="P75" s="7"/>
      <c r="Q75" s="7"/>
      <c r="R75" s="8"/>
      <c r="S75" s="74">
        <f>countif(T5:T71,"&gt;=18")</f>
        <v>67</v>
      </c>
      <c r="T75" s="7"/>
      <c r="U75" s="7"/>
      <c r="V75" s="7"/>
      <c r="W75" s="8"/>
      <c r="X75" s="74">
        <f>countif(Y5:Y71,"&gt;=18")</f>
        <v>67</v>
      </c>
      <c r="Y75" s="7"/>
      <c r="Z75" s="7"/>
      <c r="AA75" s="7"/>
      <c r="AB75" s="8"/>
      <c r="AC75" s="74">
        <f>countif(AD5:AD71,"&gt;=18")</f>
        <v>67</v>
      </c>
      <c r="AD75" s="7"/>
      <c r="AE75" s="7"/>
      <c r="AF75" s="7"/>
      <c r="AG75" s="8"/>
      <c r="AH75" s="74">
        <f>countif(AH5:AH71,"&gt;=18")</f>
        <v>67</v>
      </c>
      <c r="AI75" s="7"/>
      <c r="AJ75" s="7"/>
      <c r="AK75" s="7"/>
      <c r="AL75" s="8"/>
      <c r="AM75" s="74">
        <f>countif(AN5:AN71,"&gt;=18")</f>
        <v>66</v>
      </c>
      <c r="AN75" s="7"/>
      <c r="AO75" s="7"/>
      <c r="AP75" s="7"/>
      <c r="AQ75" s="8"/>
      <c r="AR75" s="74">
        <f>countif(AS5:AS71,"&gt;=18")</f>
        <v>66</v>
      </c>
      <c r="AS75" s="7"/>
      <c r="AT75" s="7"/>
      <c r="AU75" s="7"/>
      <c r="AV75" s="8"/>
      <c r="AW75" s="733"/>
      <c r="AX75" s="733"/>
      <c r="AY75" s="733"/>
      <c r="AZ75" s="733"/>
      <c r="BA75" s="733"/>
      <c r="BB75" s="733"/>
      <c r="BC75" s="733"/>
    </row>
    <row r="76" ht="15.75" customHeight="1">
      <c r="A76" s="748"/>
      <c r="B76" s="892" t="s">
        <v>199</v>
      </c>
      <c r="C76" s="8"/>
      <c r="D76" s="78">
        <f>countif(E5:E71,"&lt;18")</f>
        <v>0</v>
      </c>
      <c r="E76" s="2"/>
      <c r="F76" s="2"/>
      <c r="G76" s="2"/>
      <c r="H76" s="79"/>
      <c r="I76" s="78">
        <f>countif(J5:J71,"&lt;18")</f>
        <v>1</v>
      </c>
      <c r="J76" s="2"/>
      <c r="K76" s="2"/>
      <c r="L76" s="2"/>
      <c r="M76" s="79"/>
      <c r="N76" s="78">
        <f>countif(O5:O71,"&lt;18")</f>
        <v>2</v>
      </c>
      <c r="O76" s="2"/>
      <c r="P76" s="2"/>
      <c r="Q76" s="2"/>
      <c r="R76" s="79"/>
      <c r="S76" s="78">
        <f>countif(T5:T71,"&lt;18")</f>
        <v>0</v>
      </c>
      <c r="T76" s="2"/>
      <c r="U76" s="2"/>
      <c r="V76" s="2"/>
      <c r="W76" s="79"/>
      <c r="X76" s="78">
        <f>countif(Y5:Y71,"&lt;18")</f>
        <v>0</v>
      </c>
      <c r="Y76" s="2"/>
      <c r="Z76" s="2"/>
      <c r="AA76" s="2"/>
      <c r="AB76" s="79"/>
      <c r="AC76" s="78">
        <f>countif(AD5:AD71,"&lt;18")</f>
        <v>0</v>
      </c>
      <c r="AD76" s="2"/>
      <c r="AE76" s="2"/>
      <c r="AF76" s="2"/>
      <c r="AG76" s="79"/>
      <c r="AH76" s="78">
        <f>countif(AH5:AH71,"&lt;18")</f>
        <v>0</v>
      </c>
      <c r="AI76" s="2"/>
      <c r="AJ76" s="2"/>
      <c r="AK76" s="2"/>
      <c r="AL76" s="79"/>
      <c r="AM76" s="78">
        <f>countif(AN5:AN71,"&lt;18")</f>
        <v>1</v>
      </c>
      <c r="AN76" s="2"/>
      <c r="AO76" s="2"/>
      <c r="AP76" s="2"/>
      <c r="AQ76" s="79"/>
      <c r="AR76" s="78">
        <f>countif(AS5:AS71,"&lt;18")</f>
        <v>1</v>
      </c>
      <c r="AS76" s="2"/>
      <c r="AT76" s="2"/>
      <c r="AU76" s="2"/>
      <c r="AV76" s="79"/>
      <c r="AW76" s="733"/>
      <c r="AX76" s="733"/>
      <c r="AY76" s="733"/>
      <c r="AZ76" s="733"/>
      <c r="BA76" s="733"/>
      <c r="BB76" s="733"/>
      <c r="BC76" s="733"/>
    </row>
    <row r="77" ht="15.75" customHeight="1">
      <c r="A77" s="749"/>
      <c r="B77" s="893" t="s">
        <v>200</v>
      </c>
      <c r="C77" s="8"/>
      <c r="D77" s="750">
        <f>COUNTIF(E5:E51,"AB")</f>
        <v>0</v>
      </c>
      <c r="E77" s="7"/>
      <c r="F77" s="7"/>
      <c r="G77" s="7"/>
      <c r="H77" s="8"/>
      <c r="I77" s="750">
        <f>COUNTIF(J5:J51,"AB")</f>
        <v>0</v>
      </c>
      <c r="J77" s="7"/>
      <c r="K77" s="7"/>
      <c r="L77" s="7"/>
      <c r="M77" s="8"/>
      <c r="N77" s="750">
        <f>COUNTIF(O5:O51,"AB")</f>
        <v>0</v>
      </c>
      <c r="O77" s="7"/>
      <c r="P77" s="7"/>
      <c r="Q77" s="7"/>
      <c r="R77" s="8"/>
      <c r="S77" s="750">
        <f>COUNTIF(T5:T51,"AB")</f>
        <v>0</v>
      </c>
      <c r="T77" s="7"/>
      <c r="U77" s="7"/>
      <c r="V77" s="7"/>
      <c r="W77" s="8"/>
      <c r="X77" s="750">
        <f>COUNTIF(Y5:Y51,"AB")</f>
        <v>0</v>
      </c>
      <c r="Y77" s="7"/>
      <c r="Z77" s="7"/>
      <c r="AA77" s="7"/>
      <c r="AB77" s="8"/>
      <c r="AC77" s="750">
        <f>COUNTIF(AD5:AD51,"AB")</f>
        <v>0</v>
      </c>
      <c r="AD77" s="7"/>
      <c r="AE77" s="7"/>
      <c r="AF77" s="7"/>
      <c r="AG77" s="8"/>
      <c r="AH77" s="750">
        <f>COUNTIF(AI5:AI51,"AB")</f>
        <v>0</v>
      </c>
      <c r="AI77" s="7"/>
      <c r="AJ77" s="7"/>
      <c r="AK77" s="7"/>
      <c r="AL77" s="8"/>
      <c r="AM77" s="750">
        <f>COUNTIF(AN5:AN51,"AB")</f>
        <v>0</v>
      </c>
      <c r="AN77" s="7"/>
      <c r="AO77" s="7"/>
      <c r="AP77" s="7"/>
      <c r="AQ77" s="8"/>
      <c r="AR77" s="750">
        <f>COUNTIF(AS5:AS51,"AB")</f>
        <v>0</v>
      </c>
      <c r="AS77" s="7"/>
      <c r="AT77" s="7"/>
      <c r="AU77" s="7"/>
      <c r="AV77" s="8"/>
    </row>
    <row r="78" ht="15.75" customHeight="1">
      <c r="A78" s="749"/>
      <c r="B78" s="894" t="s">
        <v>201</v>
      </c>
      <c r="C78" s="8"/>
      <c r="D78" s="750">
        <f>D75+D76+D77</f>
        <v>67</v>
      </c>
      <c r="E78" s="7"/>
      <c r="F78" s="7"/>
      <c r="G78" s="7"/>
      <c r="H78" s="8"/>
      <c r="I78" s="750">
        <f>I75+I76+I77</f>
        <v>67</v>
      </c>
      <c r="J78" s="7"/>
      <c r="K78" s="7"/>
      <c r="L78" s="7"/>
      <c r="M78" s="8"/>
      <c r="N78" s="750">
        <f>N75+N76+N77</f>
        <v>67</v>
      </c>
      <c r="O78" s="7"/>
      <c r="P78" s="7"/>
      <c r="Q78" s="7"/>
      <c r="R78" s="8"/>
      <c r="S78" s="750">
        <f>S75+S76+S77</f>
        <v>67</v>
      </c>
      <c r="T78" s="7"/>
      <c r="U78" s="7"/>
      <c r="V78" s="7"/>
      <c r="W78" s="8"/>
      <c r="X78" s="750">
        <f>X75+X76+X77</f>
        <v>67</v>
      </c>
      <c r="Y78" s="7"/>
      <c r="Z78" s="7"/>
      <c r="AA78" s="7"/>
      <c r="AB78" s="8"/>
      <c r="AC78" s="750">
        <f>AC75+AC76+AC77</f>
        <v>67</v>
      </c>
      <c r="AD78" s="7"/>
      <c r="AE78" s="7"/>
      <c r="AF78" s="7"/>
      <c r="AG78" s="8"/>
      <c r="AH78" s="750">
        <f>AH75+AH76+AH77</f>
        <v>67</v>
      </c>
      <c r="AI78" s="7"/>
      <c r="AJ78" s="7"/>
      <c r="AK78" s="7"/>
      <c r="AL78" s="8"/>
      <c r="AM78" s="750">
        <f>AM75+AM76+AM77</f>
        <v>67</v>
      </c>
      <c r="AN78" s="7"/>
      <c r="AO78" s="7"/>
      <c r="AP78" s="7"/>
      <c r="AQ78" s="8"/>
      <c r="AR78" s="750">
        <f>AR75+AR76+AR77</f>
        <v>67</v>
      </c>
      <c r="AS78" s="7"/>
      <c r="AT78" s="7"/>
      <c r="AU78" s="7"/>
      <c r="AV78" s="8"/>
    </row>
    <row r="79" ht="15.75" customHeight="1">
      <c r="A79" s="749"/>
    </row>
    <row r="80" ht="15.75" customHeight="1">
      <c r="A80" s="754"/>
      <c r="B80" s="755" t="s">
        <v>203</v>
      </c>
      <c r="C80" s="300">
        <f>COUNTIF(BC5:BC71,"FCD")</f>
        <v>56</v>
      </c>
      <c r="D80" s="2"/>
      <c r="E80" s="1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33"/>
      <c r="AA80" s="72"/>
      <c r="AB80" s="72"/>
      <c r="AC80" s="72"/>
      <c r="AD80" s="72"/>
      <c r="AE80" s="733"/>
      <c r="AF80" s="72"/>
      <c r="AG80" s="72"/>
      <c r="AH80" s="72"/>
      <c r="AI80" s="72"/>
      <c r="AJ80" s="733"/>
      <c r="AK80" s="72"/>
      <c r="AL80" s="72"/>
      <c r="AM80" s="72"/>
      <c r="AN80" s="72"/>
      <c r="AO80" s="733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</row>
    <row r="81" ht="15.75" customHeight="1">
      <c r="A81" s="754"/>
      <c r="B81" s="755" t="s">
        <v>204</v>
      </c>
      <c r="C81" s="300">
        <f>COUNTIF(BC5:BC71,"FC")</f>
        <v>7</v>
      </c>
      <c r="D81" s="2"/>
      <c r="E81" s="1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3"/>
      <c r="AA81" s="72"/>
      <c r="AB81" s="72"/>
      <c r="AC81" s="72"/>
      <c r="AD81" s="72"/>
      <c r="AE81" s="733"/>
      <c r="AF81" s="72"/>
      <c r="AG81" s="72"/>
      <c r="AH81" s="72"/>
      <c r="AI81" s="72"/>
      <c r="AJ81" s="733"/>
      <c r="AK81" s="72"/>
      <c r="AL81" s="72"/>
      <c r="AM81" s="72"/>
      <c r="AN81" s="72"/>
      <c r="AO81" s="733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</row>
    <row r="82" ht="15.75" customHeight="1">
      <c r="A82" s="754"/>
      <c r="B82" s="755" t="s">
        <v>205</v>
      </c>
      <c r="C82" s="300">
        <f>COUNTIF(BC5:BC71,"SC")</f>
        <v>1</v>
      </c>
      <c r="D82" s="2"/>
      <c r="E82" s="1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33"/>
      <c r="AA82" s="72"/>
      <c r="AB82" s="72"/>
      <c r="AC82" s="72"/>
      <c r="AD82" s="72"/>
      <c r="AE82" s="733"/>
      <c r="AF82" s="72"/>
      <c r="AG82" s="72"/>
      <c r="AH82" s="72"/>
      <c r="AI82" s="72"/>
      <c r="AJ82" s="733"/>
      <c r="AK82" s="72"/>
      <c r="AL82" s="72"/>
      <c r="AM82" s="72"/>
      <c r="AN82" s="72"/>
      <c r="AO82" s="733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</row>
    <row r="83" ht="15.75" customHeight="1">
      <c r="A83" s="754"/>
      <c r="B83" s="755" t="s">
        <v>583</v>
      </c>
      <c r="C83" s="300">
        <f>COUNTIF(BC5:BC71,"FAIL")</f>
        <v>3</v>
      </c>
      <c r="D83" s="2"/>
      <c r="E83" s="1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33"/>
      <c r="AA83" s="72"/>
      <c r="AB83" s="72"/>
      <c r="AC83" s="72"/>
      <c r="AD83" s="72"/>
      <c r="AE83" s="733"/>
      <c r="AF83" s="72"/>
      <c r="AG83" s="72"/>
      <c r="AH83" s="72"/>
      <c r="AI83" s="72"/>
      <c r="AJ83" s="733"/>
      <c r="AK83" s="72"/>
      <c r="AL83" s="72"/>
      <c r="AM83" s="72"/>
      <c r="AN83" s="72"/>
      <c r="AO83" s="733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</row>
    <row r="84" ht="15.75" customHeight="1">
      <c r="A84" s="754"/>
      <c r="B84" s="755" t="s">
        <v>207</v>
      </c>
      <c r="C84" s="300">
        <f>(C80+C81+C82+C83)</f>
        <v>67</v>
      </c>
      <c r="D84" s="2"/>
      <c r="E84" s="1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33"/>
      <c r="AA84" s="72"/>
      <c r="AB84" s="72"/>
      <c r="AC84" s="72"/>
      <c r="AD84" s="72"/>
      <c r="AE84" s="733"/>
      <c r="AF84" s="72"/>
      <c r="AG84" s="72"/>
      <c r="AH84" s="72"/>
      <c r="AI84" s="72"/>
      <c r="AJ84" s="733"/>
      <c r="AK84" s="72"/>
      <c r="AL84" s="72"/>
      <c r="AM84" s="72"/>
      <c r="AN84" s="72"/>
      <c r="AO84" s="733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</row>
    <row r="85" ht="15.75" customHeight="1">
      <c r="A85" s="754"/>
      <c r="B85" s="755" t="s">
        <v>208</v>
      </c>
      <c r="C85" s="301">
        <f>((C80+C81+C82)/C84*100)</f>
        <v>95.52238806</v>
      </c>
      <c r="D85" s="2"/>
      <c r="E85" s="1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33"/>
      <c r="AA85" s="72"/>
      <c r="AB85" s="72"/>
      <c r="AC85" s="72"/>
      <c r="AD85" s="72"/>
      <c r="AE85" s="733"/>
      <c r="AF85" s="72"/>
      <c r="AG85" s="72"/>
      <c r="AH85" s="72"/>
      <c r="AI85" s="72"/>
      <c r="AJ85" s="733"/>
      <c r="AK85" s="72"/>
      <c r="AL85" s="72"/>
      <c r="AM85" s="72"/>
      <c r="AN85" s="72"/>
      <c r="AO85" s="733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</row>
    <row r="86" ht="15.75" customHeight="1">
      <c r="A86" s="421"/>
      <c r="B86" s="420"/>
      <c r="C86" s="895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33"/>
      <c r="AA86" s="72"/>
      <c r="AB86" s="72"/>
      <c r="AC86" s="72"/>
      <c r="AD86" s="72"/>
      <c r="AE86" s="733"/>
      <c r="AF86" s="72"/>
      <c r="AG86" s="72"/>
      <c r="AH86" s="72"/>
      <c r="AI86" s="72"/>
      <c r="AJ86" s="733"/>
      <c r="AK86" s="72"/>
      <c r="AL86" s="72"/>
      <c r="AM86" s="72"/>
      <c r="AN86" s="72"/>
      <c r="AO86" s="733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</row>
    <row r="87" ht="15.75" customHeight="1">
      <c r="A87" s="421"/>
      <c r="B87" s="420"/>
      <c r="C87" s="895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33"/>
      <c r="AA87" s="72"/>
      <c r="AB87" s="72"/>
      <c r="AC87" s="72"/>
      <c r="AD87" s="72"/>
      <c r="AE87" s="733"/>
      <c r="AF87" s="72"/>
      <c r="AG87" s="72"/>
      <c r="AH87" s="72"/>
      <c r="AI87" s="72"/>
      <c r="AJ87" s="733"/>
      <c r="AK87" s="72"/>
      <c r="AL87" s="72"/>
      <c r="AM87" s="72"/>
      <c r="AN87" s="72"/>
      <c r="AO87" s="733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</row>
    <row r="88" ht="15.75" customHeight="1">
      <c r="A88" s="421"/>
      <c r="B88" s="420"/>
      <c r="C88" s="895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33"/>
      <c r="AA88" s="72"/>
      <c r="AB88" s="72"/>
      <c r="AC88" s="72"/>
      <c r="AD88" s="72"/>
      <c r="AE88" s="733"/>
      <c r="AF88" s="72"/>
      <c r="AG88" s="72"/>
      <c r="AH88" s="72"/>
      <c r="AI88" s="72"/>
      <c r="AJ88" s="733"/>
      <c r="AK88" s="72"/>
      <c r="AL88" s="72"/>
      <c r="AM88" s="72"/>
      <c r="AN88" s="72"/>
      <c r="AO88" s="733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</row>
    <row r="89" ht="15.75" customHeight="1">
      <c r="A89" s="421"/>
      <c r="B89" s="420"/>
      <c r="C89" s="895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33"/>
      <c r="AA89" s="72"/>
      <c r="AB89" s="72"/>
      <c r="AC89" s="72"/>
      <c r="AD89" s="72"/>
      <c r="AE89" s="733"/>
      <c r="AF89" s="72"/>
      <c r="AG89" s="72"/>
      <c r="AH89" s="72"/>
      <c r="AI89" s="72"/>
      <c r="AJ89" s="733"/>
      <c r="AK89" s="72"/>
      <c r="AL89" s="72"/>
      <c r="AM89" s="72"/>
      <c r="AN89" s="72"/>
      <c r="AO89" s="733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</row>
    <row r="90" ht="15.75" customHeight="1">
      <c r="A90" s="421"/>
      <c r="B90" s="420"/>
      <c r="C90" s="895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33"/>
      <c r="AA90" s="72"/>
      <c r="AB90" s="72"/>
      <c r="AC90" s="72"/>
      <c r="AD90" s="72"/>
      <c r="AE90" s="733"/>
      <c r="AF90" s="72"/>
      <c r="AG90" s="72"/>
      <c r="AH90" s="72"/>
      <c r="AI90" s="72"/>
      <c r="AJ90" s="733"/>
      <c r="AK90" s="72"/>
      <c r="AL90" s="72"/>
      <c r="AM90" s="72"/>
      <c r="AN90" s="72"/>
      <c r="AO90" s="733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</row>
    <row r="91" ht="15.75" customHeight="1">
      <c r="A91" s="421"/>
      <c r="B91" s="420"/>
      <c r="C91" s="896" t="s">
        <v>209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92"/>
      <c r="W91" s="92"/>
      <c r="X91" s="72"/>
      <c r="Y91" s="72"/>
      <c r="Z91" s="733"/>
      <c r="AA91" s="72"/>
      <c r="AB91" s="72"/>
      <c r="AC91" s="72"/>
      <c r="AD91" s="72"/>
      <c r="AE91" s="733"/>
      <c r="AF91" s="72"/>
      <c r="AG91" s="72"/>
      <c r="AH91" s="72"/>
      <c r="AI91" s="72"/>
      <c r="AJ91" s="733"/>
      <c r="AK91" s="72"/>
      <c r="AL91" s="72"/>
      <c r="AM91" s="72"/>
      <c r="AN91" s="72"/>
      <c r="AO91" s="733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</row>
    <row r="92" ht="15.75" customHeight="1">
      <c r="A92" s="421"/>
      <c r="B92" s="420"/>
      <c r="C92" s="895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33"/>
      <c r="AA92" s="72"/>
      <c r="AB92" s="72"/>
      <c r="AC92" s="72"/>
      <c r="AD92" s="72"/>
      <c r="AE92" s="733"/>
      <c r="AF92" s="72"/>
      <c r="AG92" s="72"/>
      <c r="AH92" s="72"/>
      <c r="AI92" s="72"/>
      <c r="AJ92" s="733"/>
      <c r="AK92" s="72"/>
      <c r="AL92" s="72"/>
      <c r="AM92" s="72"/>
      <c r="AN92" s="72"/>
      <c r="AO92" s="733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</row>
    <row r="93" ht="15.75" customHeight="1">
      <c r="A93" s="421"/>
      <c r="B93" s="420"/>
      <c r="C93" s="895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33"/>
      <c r="AA93" s="72"/>
      <c r="AB93" s="72"/>
      <c r="AC93" s="72"/>
      <c r="AD93" s="72"/>
      <c r="AE93" s="733"/>
      <c r="AF93" s="72"/>
      <c r="AG93" s="72"/>
      <c r="AH93" s="72"/>
      <c r="AI93" s="72"/>
      <c r="AJ93" s="733"/>
      <c r="AK93" s="72"/>
      <c r="AL93" s="72"/>
      <c r="AM93" s="72"/>
      <c r="AN93" s="72"/>
      <c r="AO93" s="733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</row>
    <row r="94" ht="15.75" customHeight="1">
      <c r="A94" s="749"/>
      <c r="B94" s="897"/>
      <c r="C94" s="898"/>
      <c r="Z94" s="756"/>
      <c r="AE94" s="756"/>
      <c r="AJ94" s="756"/>
      <c r="AO94" s="756"/>
    </row>
    <row r="95" ht="15.75" customHeight="1">
      <c r="A95" s="749"/>
      <c r="B95" s="897"/>
      <c r="C95" s="898"/>
      <c r="Z95" s="756"/>
      <c r="AE95" s="756"/>
      <c r="AJ95" s="756"/>
      <c r="AO95" s="756"/>
    </row>
    <row r="96" ht="15.75" customHeight="1">
      <c r="A96" s="749"/>
      <c r="B96" s="897"/>
      <c r="C96" s="898"/>
      <c r="Z96" s="756"/>
      <c r="AE96" s="756"/>
      <c r="AJ96" s="756"/>
      <c r="AO96" s="756"/>
    </row>
    <row r="97" ht="15.75" customHeight="1">
      <c r="A97" s="749"/>
      <c r="B97" s="897"/>
      <c r="C97" s="898"/>
      <c r="Z97" s="756"/>
      <c r="AE97" s="756"/>
      <c r="AJ97" s="756"/>
      <c r="AO97" s="756"/>
    </row>
    <row r="98" ht="15.75" customHeight="1">
      <c r="A98" s="749"/>
      <c r="B98" s="897"/>
      <c r="C98" s="898"/>
      <c r="Z98" s="756"/>
      <c r="AE98" s="756"/>
      <c r="AJ98" s="756"/>
      <c r="AO98" s="756"/>
    </row>
    <row r="99" ht="15.75" customHeight="1">
      <c r="A99" s="749"/>
      <c r="B99" s="897"/>
      <c r="C99" s="898"/>
      <c r="Z99" s="756"/>
      <c r="AE99" s="756"/>
      <c r="AJ99" s="756"/>
      <c r="AO99" s="756"/>
    </row>
    <row r="100" ht="15.75" customHeight="1">
      <c r="A100" s="749"/>
      <c r="B100" s="897"/>
      <c r="C100" s="898"/>
      <c r="Z100" s="756"/>
      <c r="AE100" s="756"/>
      <c r="AJ100" s="756"/>
      <c r="AO100" s="756"/>
    </row>
    <row r="101" ht="15.75" customHeight="1">
      <c r="A101" s="749"/>
      <c r="B101" s="897"/>
      <c r="C101" s="898"/>
      <c r="Z101" s="756"/>
      <c r="AE101" s="756"/>
      <c r="AJ101" s="756"/>
      <c r="AO101" s="756"/>
    </row>
    <row r="102" ht="15.75" customHeight="1">
      <c r="A102" s="749"/>
      <c r="B102" s="897"/>
      <c r="C102" s="898"/>
      <c r="Z102" s="756"/>
      <c r="AE102" s="756"/>
      <c r="AJ102" s="756"/>
      <c r="AO102" s="756"/>
    </row>
    <row r="103" ht="15.75" customHeight="1">
      <c r="A103" s="749"/>
      <c r="B103" s="897"/>
      <c r="C103" s="898"/>
      <c r="Z103" s="756"/>
      <c r="AE103" s="756"/>
      <c r="AJ103" s="756"/>
      <c r="AO103" s="756"/>
    </row>
    <row r="104" ht="15.75" customHeight="1">
      <c r="A104" s="749"/>
      <c r="B104" s="897"/>
      <c r="C104" s="898"/>
      <c r="Z104" s="756"/>
      <c r="AE104" s="756"/>
      <c r="AJ104" s="756"/>
      <c r="AO104" s="756"/>
    </row>
    <row r="105" ht="15.75" customHeight="1">
      <c r="A105" s="749"/>
      <c r="B105" s="897"/>
      <c r="C105" s="898"/>
      <c r="Z105" s="756"/>
      <c r="AE105" s="756"/>
      <c r="AJ105" s="756"/>
      <c r="AO105" s="756"/>
    </row>
    <row r="106" ht="15.75" customHeight="1">
      <c r="A106" s="749"/>
      <c r="B106" s="897"/>
      <c r="C106" s="898"/>
      <c r="Z106" s="756"/>
      <c r="AE106" s="756"/>
      <c r="AJ106" s="756"/>
      <c r="AO106" s="756"/>
    </row>
    <row r="107" ht="15.75" customHeight="1">
      <c r="A107" s="749"/>
      <c r="B107" s="897"/>
      <c r="C107" s="898"/>
      <c r="Z107" s="756"/>
      <c r="AE107" s="756"/>
      <c r="AJ107" s="756"/>
      <c r="AO107" s="756"/>
    </row>
    <row r="108" ht="15.75" customHeight="1">
      <c r="A108" s="749"/>
      <c r="B108" s="897"/>
      <c r="C108" s="898"/>
      <c r="Z108" s="756"/>
      <c r="AE108" s="756"/>
      <c r="AJ108" s="756"/>
      <c r="AO108" s="756"/>
    </row>
    <row r="109" ht="15.75" customHeight="1">
      <c r="A109" s="749"/>
      <c r="B109" s="897"/>
      <c r="C109" s="898"/>
      <c r="Z109" s="756"/>
      <c r="AE109" s="756"/>
      <c r="AJ109" s="756"/>
      <c r="AO109" s="756"/>
    </row>
    <row r="110" ht="15.75" customHeight="1">
      <c r="A110" s="749"/>
      <c r="B110" s="897"/>
      <c r="C110" s="898"/>
      <c r="Z110" s="756"/>
      <c r="AE110" s="756"/>
      <c r="AJ110" s="756"/>
      <c r="AO110" s="756"/>
    </row>
    <row r="111" ht="15.75" customHeight="1">
      <c r="A111" s="749"/>
      <c r="B111" s="897"/>
      <c r="C111" s="898"/>
      <c r="Z111" s="756"/>
      <c r="AE111" s="756"/>
      <c r="AJ111" s="756"/>
      <c r="AO111" s="756"/>
    </row>
    <row r="112" ht="15.75" customHeight="1">
      <c r="A112" s="749"/>
      <c r="B112" s="897"/>
      <c r="C112" s="898"/>
      <c r="Z112" s="756"/>
      <c r="AE112" s="756"/>
      <c r="AJ112" s="756"/>
      <c r="AO112" s="756"/>
    </row>
    <row r="113" ht="15.75" customHeight="1">
      <c r="A113" s="749"/>
      <c r="B113" s="897"/>
      <c r="C113" s="898"/>
      <c r="Z113" s="756"/>
      <c r="AE113" s="756"/>
      <c r="AJ113" s="756"/>
      <c r="AO113" s="756"/>
    </row>
    <row r="114" ht="15.75" customHeight="1">
      <c r="A114" s="749"/>
      <c r="B114" s="897"/>
      <c r="C114" s="898"/>
      <c r="Z114" s="756"/>
      <c r="AE114" s="756"/>
      <c r="AJ114" s="756"/>
      <c r="AO114" s="756"/>
    </row>
    <row r="115" ht="15.75" customHeight="1">
      <c r="A115" s="749"/>
      <c r="B115" s="897"/>
      <c r="C115" s="898"/>
      <c r="Z115" s="756"/>
      <c r="AE115" s="756"/>
      <c r="AJ115" s="756"/>
      <c r="AO115" s="756"/>
    </row>
    <row r="116" ht="15.75" customHeight="1">
      <c r="A116" s="749"/>
      <c r="B116" s="897"/>
      <c r="C116" s="898"/>
      <c r="Z116" s="756"/>
      <c r="AE116" s="756"/>
      <c r="AJ116" s="756"/>
      <c r="AO116" s="756"/>
    </row>
    <row r="117" ht="15.75" customHeight="1">
      <c r="A117" s="749"/>
      <c r="B117" s="897"/>
      <c r="C117" s="898"/>
      <c r="Z117" s="756"/>
      <c r="AE117" s="756"/>
      <c r="AJ117" s="756"/>
      <c r="AO117" s="756"/>
    </row>
    <row r="118" ht="15.75" customHeight="1">
      <c r="A118" s="749"/>
      <c r="B118" s="897"/>
      <c r="C118" s="898"/>
      <c r="Z118" s="756"/>
      <c r="AE118" s="756"/>
      <c r="AJ118" s="756"/>
      <c r="AO118" s="756"/>
    </row>
    <row r="119" ht="15.75" customHeight="1">
      <c r="A119" s="749"/>
      <c r="B119" s="897"/>
      <c r="C119" s="898"/>
      <c r="Z119" s="756"/>
      <c r="AE119" s="756"/>
      <c r="AJ119" s="756"/>
      <c r="AO119" s="756"/>
    </row>
    <row r="120" ht="15.75" customHeight="1">
      <c r="A120" s="749"/>
      <c r="B120" s="897"/>
      <c r="C120" s="898"/>
      <c r="Z120" s="756"/>
      <c r="AE120" s="756"/>
      <c r="AJ120" s="756"/>
      <c r="AO120" s="756"/>
    </row>
    <row r="121" ht="15.75" customHeight="1">
      <c r="A121" s="749"/>
      <c r="B121" s="897"/>
      <c r="C121" s="898"/>
      <c r="Z121" s="756"/>
      <c r="AE121" s="756"/>
      <c r="AJ121" s="756"/>
      <c r="AO121" s="756"/>
    </row>
    <row r="122" ht="15.75" customHeight="1">
      <c r="A122" s="749"/>
      <c r="B122" s="897"/>
      <c r="C122" s="898"/>
      <c r="Z122" s="756"/>
      <c r="AE122" s="756"/>
      <c r="AJ122" s="756"/>
      <c r="AO122" s="756"/>
    </row>
    <row r="123" ht="15.75" customHeight="1">
      <c r="A123" s="749"/>
      <c r="B123" s="897"/>
      <c r="C123" s="898"/>
      <c r="Z123" s="756"/>
      <c r="AE123" s="756"/>
      <c r="AJ123" s="756"/>
      <c r="AO123" s="756"/>
    </row>
    <row r="124" ht="15.75" customHeight="1">
      <c r="A124" s="749"/>
      <c r="B124" s="897"/>
      <c r="C124" s="898"/>
      <c r="Z124" s="756"/>
      <c r="AE124" s="756"/>
      <c r="AJ124" s="756"/>
      <c r="AO124" s="756"/>
    </row>
    <row r="125" ht="15.75" customHeight="1">
      <c r="A125" s="749"/>
      <c r="B125" s="897"/>
      <c r="C125" s="898"/>
      <c r="Z125" s="756"/>
      <c r="AE125" s="756"/>
      <c r="AJ125" s="756"/>
      <c r="AO125" s="756"/>
    </row>
    <row r="126" ht="15.75" customHeight="1">
      <c r="A126" s="749"/>
      <c r="B126" s="897"/>
      <c r="C126" s="898"/>
      <c r="Z126" s="756"/>
      <c r="AE126" s="756"/>
      <c r="AJ126" s="756"/>
      <c r="AO126" s="756"/>
    </row>
    <row r="127" ht="15.75" customHeight="1">
      <c r="A127" s="749"/>
      <c r="B127" s="897"/>
      <c r="C127" s="898"/>
      <c r="Z127" s="756"/>
      <c r="AE127" s="756"/>
      <c r="AJ127" s="756"/>
      <c r="AO127" s="756"/>
    </row>
    <row r="128" ht="15.75" customHeight="1">
      <c r="A128" s="749"/>
      <c r="B128" s="897"/>
      <c r="C128" s="898"/>
      <c r="Z128" s="756"/>
      <c r="AE128" s="756"/>
      <c r="AJ128" s="756"/>
      <c r="AO128" s="756"/>
    </row>
    <row r="129" ht="15.75" customHeight="1">
      <c r="A129" s="749"/>
      <c r="B129" s="897"/>
      <c r="C129" s="898"/>
      <c r="Z129" s="756"/>
      <c r="AE129" s="756"/>
      <c r="AJ129" s="756"/>
      <c r="AO129" s="756"/>
    </row>
    <row r="130" ht="15.75" customHeight="1">
      <c r="A130" s="749"/>
      <c r="B130" s="897"/>
      <c r="C130" s="898"/>
      <c r="Z130" s="756"/>
      <c r="AE130" s="756"/>
      <c r="AJ130" s="756"/>
      <c r="AO130" s="756"/>
    </row>
    <row r="131" ht="15.75" customHeight="1">
      <c r="A131" s="749"/>
      <c r="B131" s="897"/>
      <c r="C131" s="898"/>
      <c r="Z131" s="756"/>
      <c r="AE131" s="756"/>
      <c r="AJ131" s="756"/>
      <c r="AO131" s="756"/>
    </row>
    <row r="132" ht="15.75" customHeight="1">
      <c r="A132" s="749"/>
      <c r="B132" s="897"/>
      <c r="C132" s="898"/>
      <c r="Z132" s="756"/>
      <c r="AE132" s="756"/>
      <c r="AJ132" s="756"/>
      <c r="AO132" s="756"/>
    </row>
    <row r="133" ht="15.75" customHeight="1">
      <c r="A133" s="749"/>
      <c r="B133" s="897"/>
      <c r="C133" s="898"/>
      <c r="Z133" s="756"/>
      <c r="AE133" s="756"/>
      <c r="AJ133" s="756"/>
      <c r="AO133" s="756"/>
    </row>
    <row r="134" ht="15.75" customHeight="1">
      <c r="A134" s="749"/>
      <c r="B134" s="897"/>
      <c r="C134" s="898"/>
      <c r="Z134" s="756"/>
      <c r="AE134" s="756"/>
      <c r="AJ134" s="756"/>
      <c r="AO134" s="756"/>
    </row>
    <row r="135" ht="15.75" customHeight="1">
      <c r="A135" s="749"/>
      <c r="B135" s="897"/>
      <c r="C135" s="898"/>
      <c r="Z135" s="756"/>
      <c r="AE135" s="756"/>
      <c r="AJ135" s="756"/>
      <c r="AO135" s="756"/>
    </row>
    <row r="136" ht="15.75" customHeight="1">
      <c r="A136" s="749"/>
      <c r="B136" s="897"/>
      <c r="C136" s="898"/>
      <c r="Z136" s="756"/>
      <c r="AE136" s="756"/>
      <c r="AJ136" s="756"/>
      <c r="AO136" s="756"/>
    </row>
    <row r="137" ht="15.75" customHeight="1">
      <c r="A137" s="749"/>
      <c r="B137" s="897"/>
      <c r="C137" s="898"/>
      <c r="Z137" s="756"/>
      <c r="AE137" s="756"/>
      <c r="AJ137" s="756"/>
      <c r="AO137" s="756"/>
    </row>
    <row r="138" ht="15.75" customHeight="1">
      <c r="A138" s="749"/>
      <c r="B138" s="897"/>
      <c r="C138" s="898"/>
      <c r="Z138" s="756"/>
      <c r="AE138" s="756"/>
      <c r="AJ138" s="756"/>
      <c r="AO138" s="756"/>
    </row>
    <row r="139" ht="15.75" customHeight="1">
      <c r="A139" s="749"/>
      <c r="B139" s="897"/>
      <c r="C139" s="898"/>
      <c r="Z139" s="756"/>
      <c r="AE139" s="756"/>
      <c r="AJ139" s="756"/>
      <c r="AO139" s="756"/>
    </row>
    <row r="140" ht="15.75" customHeight="1">
      <c r="A140" s="749"/>
      <c r="B140" s="897"/>
      <c r="C140" s="898"/>
      <c r="Z140" s="756"/>
      <c r="AE140" s="756"/>
      <c r="AJ140" s="756"/>
      <c r="AO140" s="756"/>
    </row>
    <row r="141" ht="15.75" customHeight="1">
      <c r="A141" s="749"/>
      <c r="B141" s="897"/>
      <c r="C141" s="898"/>
      <c r="Z141" s="756"/>
      <c r="AE141" s="756"/>
      <c r="AJ141" s="756"/>
      <c r="AO141" s="756"/>
    </row>
    <row r="142" ht="15.75" customHeight="1">
      <c r="A142" s="749"/>
      <c r="B142" s="897"/>
      <c r="C142" s="898"/>
      <c r="Z142" s="756"/>
      <c r="AE142" s="756"/>
      <c r="AJ142" s="756"/>
      <c r="AO142" s="756"/>
    </row>
    <row r="143" ht="15.75" customHeight="1">
      <c r="A143" s="749"/>
      <c r="B143" s="897"/>
      <c r="C143" s="898"/>
      <c r="Z143" s="756"/>
      <c r="AE143" s="756"/>
      <c r="AJ143" s="756"/>
      <c r="AO143" s="756"/>
    </row>
    <row r="144" ht="15.75" customHeight="1">
      <c r="A144" s="749"/>
      <c r="B144" s="897"/>
      <c r="C144" s="898"/>
      <c r="Z144" s="756"/>
      <c r="AE144" s="756"/>
      <c r="AJ144" s="756"/>
      <c r="AO144" s="756"/>
    </row>
    <row r="145" ht="15.75" customHeight="1">
      <c r="A145" s="749"/>
      <c r="B145" s="897"/>
      <c r="C145" s="898"/>
      <c r="Z145" s="756"/>
      <c r="AE145" s="756"/>
      <c r="AJ145" s="756"/>
      <c r="AO145" s="756"/>
    </row>
    <row r="146" ht="15.75" customHeight="1">
      <c r="A146" s="749"/>
      <c r="B146" s="897"/>
      <c r="C146" s="898"/>
      <c r="Z146" s="756"/>
      <c r="AE146" s="756"/>
      <c r="AJ146" s="756"/>
      <c r="AO146" s="756"/>
    </row>
    <row r="147" ht="15.75" customHeight="1">
      <c r="A147" s="749"/>
      <c r="B147" s="897"/>
      <c r="C147" s="898"/>
      <c r="Z147" s="756"/>
      <c r="AE147" s="756"/>
      <c r="AJ147" s="756"/>
      <c r="AO147" s="756"/>
    </row>
    <row r="148" ht="15.75" customHeight="1">
      <c r="A148" s="749"/>
      <c r="B148" s="897"/>
      <c r="C148" s="898"/>
      <c r="Z148" s="756"/>
      <c r="AE148" s="756"/>
      <c r="AJ148" s="756"/>
      <c r="AO148" s="756"/>
    </row>
    <row r="149" ht="15.75" customHeight="1">
      <c r="A149" s="749"/>
      <c r="B149" s="897"/>
      <c r="C149" s="898"/>
      <c r="Z149" s="756"/>
      <c r="AE149" s="756"/>
      <c r="AJ149" s="756"/>
      <c r="AO149" s="756"/>
    </row>
    <row r="150" ht="15.75" customHeight="1">
      <c r="A150" s="749"/>
      <c r="B150" s="897"/>
      <c r="C150" s="898"/>
      <c r="Z150" s="756"/>
      <c r="AE150" s="756"/>
      <c r="AJ150" s="756"/>
      <c r="AO150" s="756"/>
    </row>
    <row r="151" ht="15.75" customHeight="1">
      <c r="A151" s="749"/>
      <c r="B151" s="897"/>
      <c r="C151" s="898"/>
      <c r="Z151" s="756"/>
      <c r="AE151" s="756"/>
      <c r="AJ151" s="756"/>
      <c r="AO151" s="756"/>
    </row>
    <row r="152" ht="15.75" customHeight="1">
      <c r="A152" s="749"/>
      <c r="B152" s="897"/>
      <c r="C152" s="898"/>
      <c r="Z152" s="756"/>
      <c r="AE152" s="756"/>
      <c r="AJ152" s="756"/>
      <c r="AO152" s="756"/>
    </row>
    <row r="153" ht="15.75" customHeight="1">
      <c r="A153" s="749"/>
      <c r="B153" s="897"/>
      <c r="C153" s="898"/>
      <c r="Z153" s="756"/>
      <c r="AE153" s="756"/>
      <c r="AJ153" s="756"/>
      <c r="AO153" s="756"/>
    </row>
    <row r="154" ht="15.75" customHeight="1">
      <c r="A154" s="749"/>
      <c r="B154" s="897"/>
      <c r="C154" s="898"/>
      <c r="Z154" s="756"/>
      <c r="AE154" s="756"/>
      <c r="AJ154" s="756"/>
      <c r="AO154" s="756"/>
    </row>
    <row r="155" ht="15.75" customHeight="1">
      <c r="A155" s="749"/>
      <c r="B155" s="897"/>
      <c r="C155" s="898"/>
      <c r="Z155" s="756"/>
      <c r="AE155" s="756"/>
      <c r="AJ155" s="756"/>
      <c r="AO155" s="756"/>
    </row>
    <row r="156" ht="15.75" customHeight="1">
      <c r="A156" s="749"/>
      <c r="B156" s="897"/>
      <c r="C156" s="898"/>
      <c r="Z156" s="756"/>
      <c r="AE156" s="756"/>
      <c r="AJ156" s="756"/>
      <c r="AO156" s="756"/>
    </row>
    <row r="157" ht="15.75" customHeight="1">
      <c r="A157" s="749"/>
      <c r="B157" s="897"/>
      <c r="C157" s="898"/>
      <c r="Z157" s="756"/>
      <c r="AE157" s="756"/>
      <c r="AJ157" s="756"/>
      <c r="AO157" s="756"/>
    </row>
    <row r="158" ht="15.75" customHeight="1">
      <c r="A158" s="749"/>
      <c r="B158" s="897"/>
      <c r="C158" s="898"/>
      <c r="Z158" s="756"/>
      <c r="AE158" s="756"/>
      <c r="AJ158" s="756"/>
      <c r="AO158" s="756"/>
    </row>
    <row r="159" ht="15.75" customHeight="1">
      <c r="A159" s="749"/>
      <c r="B159" s="897"/>
      <c r="C159" s="898"/>
      <c r="Z159" s="756"/>
      <c r="AE159" s="756"/>
      <c r="AJ159" s="756"/>
      <c r="AO159" s="756"/>
    </row>
    <row r="160" ht="15.75" customHeight="1">
      <c r="A160" s="749"/>
      <c r="B160" s="897"/>
      <c r="C160" s="898"/>
      <c r="Z160" s="756"/>
      <c r="AE160" s="756"/>
      <c r="AJ160" s="756"/>
      <c r="AO160" s="756"/>
    </row>
    <row r="161" ht="15.75" customHeight="1">
      <c r="A161" s="749"/>
      <c r="B161" s="897"/>
      <c r="C161" s="898"/>
      <c r="Z161" s="756"/>
      <c r="AE161" s="756"/>
      <c r="AJ161" s="756"/>
      <c r="AO161" s="756"/>
    </row>
    <row r="162" ht="15.75" customHeight="1">
      <c r="A162" s="749"/>
      <c r="B162" s="897"/>
      <c r="C162" s="898"/>
      <c r="Z162" s="756"/>
      <c r="AE162" s="756"/>
      <c r="AJ162" s="756"/>
      <c r="AO162" s="756"/>
    </row>
    <row r="163" ht="15.75" customHeight="1">
      <c r="A163" s="749"/>
      <c r="B163" s="897"/>
      <c r="C163" s="898"/>
      <c r="Z163" s="756"/>
      <c r="AE163" s="756"/>
      <c r="AJ163" s="756"/>
      <c r="AO163" s="756"/>
    </row>
    <row r="164" ht="15.75" customHeight="1">
      <c r="A164" s="749"/>
      <c r="B164" s="897"/>
      <c r="C164" s="898"/>
      <c r="Z164" s="756"/>
      <c r="AE164" s="756"/>
      <c r="AJ164" s="756"/>
      <c r="AO164" s="756"/>
    </row>
    <row r="165" ht="15.75" customHeight="1">
      <c r="A165" s="749"/>
      <c r="B165" s="897"/>
      <c r="C165" s="898"/>
      <c r="Z165" s="756"/>
      <c r="AE165" s="756"/>
      <c r="AJ165" s="756"/>
      <c r="AO165" s="756"/>
    </row>
    <row r="166" ht="15.75" customHeight="1">
      <c r="A166" s="749"/>
      <c r="B166" s="897"/>
      <c r="C166" s="898"/>
      <c r="Z166" s="756"/>
      <c r="AE166" s="756"/>
      <c r="AJ166" s="756"/>
      <c r="AO166" s="756"/>
    </row>
    <row r="167" ht="15.75" customHeight="1">
      <c r="A167" s="749"/>
      <c r="B167" s="897"/>
      <c r="C167" s="898"/>
      <c r="Z167" s="756"/>
      <c r="AE167" s="756"/>
      <c r="AJ167" s="756"/>
      <c r="AO167" s="756"/>
    </row>
    <row r="168" ht="15.75" customHeight="1">
      <c r="A168" s="749"/>
      <c r="B168" s="897"/>
      <c r="C168" s="898"/>
      <c r="Z168" s="756"/>
      <c r="AE168" s="756"/>
      <c r="AJ168" s="756"/>
      <c r="AO168" s="756"/>
    </row>
    <row r="169" ht="15.75" customHeight="1">
      <c r="A169" s="749"/>
      <c r="B169" s="897"/>
      <c r="C169" s="898"/>
      <c r="Z169" s="756"/>
      <c r="AE169" s="756"/>
      <c r="AJ169" s="756"/>
      <c r="AO169" s="756"/>
    </row>
    <row r="170" ht="15.75" customHeight="1">
      <c r="A170" s="749"/>
      <c r="B170" s="897"/>
      <c r="C170" s="898"/>
      <c r="Z170" s="756"/>
      <c r="AE170" s="756"/>
      <c r="AJ170" s="756"/>
      <c r="AO170" s="756"/>
    </row>
    <row r="171" ht="15.75" customHeight="1">
      <c r="A171" s="749"/>
      <c r="B171" s="897"/>
      <c r="C171" s="898"/>
      <c r="Z171" s="756"/>
      <c r="AE171" s="756"/>
      <c r="AJ171" s="756"/>
      <c r="AO171" s="756"/>
    </row>
    <row r="172" ht="15.75" customHeight="1">
      <c r="A172" s="749"/>
      <c r="B172" s="897"/>
      <c r="C172" s="898"/>
      <c r="Z172" s="756"/>
      <c r="AE172" s="756"/>
      <c r="AJ172" s="756"/>
      <c r="AO172" s="756"/>
    </row>
    <row r="173" ht="15.75" customHeight="1">
      <c r="A173" s="749"/>
      <c r="B173" s="897"/>
      <c r="C173" s="898"/>
      <c r="Z173" s="756"/>
      <c r="AE173" s="756"/>
      <c r="AJ173" s="756"/>
      <c r="AO173" s="756"/>
    </row>
    <row r="174" ht="15.75" customHeight="1">
      <c r="A174" s="749"/>
      <c r="B174" s="897"/>
      <c r="C174" s="898"/>
      <c r="Z174" s="756"/>
      <c r="AE174" s="756"/>
      <c r="AJ174" s="756"/>
      <c r="AO174" s="756"/>
    </row>
    <row r="175" ht="15.75" customHeight="1">
      <c r="A175" s="749"/>
      <c r="B175" s="897"/>
      <c r="C175" s="898"/>
      <c r="Z175" s="756"/>
      <c r="AE175" s="756"/>
      <c r="AJ175" s="756"/>
      <c r="AO175" s="756"/>
    </row>
    <row r="176" ht="15.75" customHeight="1">
      <c r="A176" s="749"/>
      <c r="B176" s="897"/>
      <c r="C176" s="898"/>
      <c r="Z176" s="756"/>
      <c r="AE176" s="756"/>
      <c r="AJ176" s="756"/>
      <c r="AO176" s="756"/>
    </row>
    <row r="177" ht="15.75" customHeight="1">
      <c r="A177" s="749"/>
      <c r="B177" s="897"/>
      <c r="C177" s="898"/>
      <c r="Z177" s="756"/>
      <c r="AE177" s="756"/>
      <c r="AJ177" s="756"/>
      <c r="AO177" s="756"/>
    </row>
    <row r="178" ht="15.75" customHeight="1">
      <c r="A178" s="749"/>
      <c r="B178" s="897"/>
      <c r="C178" s="898"/>
      <c r="Z178" s="756"/>
      <c r="AE178" s="756"/>
      <c r="AJ178" s="756"/>
      <c r="AO178" s="756"/>
    </row>
    <row r="179" ht="15.75" customHeight="1">
      <c r="A179" s="749"/>
      <c r="B179" s="897"/>
      <c r="C179" s="898"/>
      <c r="Z179" s="756"/>
      <c r="AE179" s="756"/>
      <c r="AJ179" s="756"/>
      <c r="AO179" s="756"/>
    </row>
    <row r="180" ht="15.75" customHeight="1">
      <c r="A180" s="749"/>
      <c r="B180" s="897"/>
      <c r="C180" s="898"/>
      <c r="Z180" s="756"/>
      <c r="AE180" s="756"/>
      <c r="AJ180" s="756"/>
      <c r="AO180" s="756"/>
    </row>
    <row r="181" ht="15.75" customHeight="1">
      <c r="A181" s="749"/>
      <c r="B181" s="897"/>
      <c r="C181" s="898"/>
      <c r="Z181" s="756"/>
      <c r="AE181" s="756"/>
      <c r="AJ181" s="756"/>
      <c r="AO181" s="756"/>
    </row>
    <row r="182" ht="15.75" customHeight="1">
      <c r="A182" s="749"/>
      <c r="B182" s="897"/>
      <c r="C182" s="898"/>
      <c r="Z182" s="756"/>
      <c r="AE182" s="756"/>
      <c r="AJ182" s="756"/>
      <c r="AO182" s="756"/>
    </row>
    <row r="183" ht="15.75" customHeight="1">
      <c r="A183" s="749"/>
      <c r="B183" s="897"/>
      <c r="C183" s="898"/>
      <c r="Z183" s="756"/>
      <c r="AE183" s="756"/>
      <c r="AJ183" s="756"/>
      <c r="AO183" s="756"/>
    </row>
    <row r="184" ht="15.75" customHeight="1">
      <c r="A184" s="749"/>
      <c r="B184" s="897"/>
      <c r="C184" s="898"/>
      <c r="Z184" s="756"/>
      <c r="AE184" s="756"/>
      <c r="AJ184" s="756"/>
      <c r="AO184" s="756"/>
    </row>
    <row r="185" ht="15.75" customHeight="1">
      <c r="A185" s="749"/>
      <c r="B185" s="897"/>
      <c r="C185" s="898"/>
      <c r="Z185" s="756"/>
      <c r="AE185" s="756"/>
      <c r="AJ185" s="756"/>
      <c r="AO185" s="756"/>
    </row>
    <row r="186" ht="15.75" customHeight="1">
      <c r="A186" s="749"/>
      <c r="B186" s="897"/>
      <c r="C186" s="898"/>
      <c r="Z186" s="756"/>
      <c r="AE186" s="756"/>
      <c r="AJ186" s="756"/>
      <c r="AO186" s="756"/>
    </row>
    <row r="187" ht="15.75" customHeight="1">
      <c r="A187" s="749"/>
      <c r="B187" s="897"/>
      <c r="C187" s="898"/>
      <c r="Z187" s="756"/>
      <c r="AE187" s="756"/>
      <c r="AJ187" s="756"/>
      <c r="AO187" s="756"/>
    </row>
    <row r="188" ht="15.75" customHeight="1">
      <c r="A188" s="749"/>
      <c r="B188" s="897"/>
      <c r="C188" s="898"/>
      <c r="Z188" s="756"/>
      <c r="AE188" s="756"/>
      <c r="AJ188" s="756"/>
      <c r="AO188" s="756"/>
    </row>
    <row r="189" ht="15.75" customHeight="1">
      <c r="A189" s="749"/>
      <c r="B189" s="897"/>
      <c r="C189" s="898"/>
      <c r="Z189" s="756"/>
      <c r="AE189" s="756"/>
      <c r="AJ189" s="756"/>
      <c r="AO189" s="756"/>
    </row>
    <row r="190" ht="15.75" customHeight="1">
      <c r="A190" s="749"/>
      <c r="B190" s="897"/>
      <c r="C190" s="898"/>
      <c r="Z190" s="756"/>
      <c r="AE190" s="756"/>
      <c r="AJ190" s="756"/>
      <c r="AO190" s="756"/>
    </row>
    <row r="191" ht="15.75" customHeight="1">
      <c r="A191" s="749"/>
      <c r="B191" s="897"/>
      <c r="C191" s="898"/>
      <c r="Z191" s="756"/>
      <c r="AE191" s="756"/>
      <c r="AJ191" s="756"/>
      <c r="AO191" s="756"/>
    </row>
    <row r="192" ht="15.75" customHeight="1">
      <c r="A192" s="749"/>
      <c r="B192" s="897"/>
      <c r="C192" s="898"/>
      <c r="Z192" s="756"/>
      <c r="AE192" s="756"/>
      <c r="AJ192" s="756"/>
      <c r="AO192" s="756"/>
    </row>
    <row r="193" ht="15.75" customHeight="1">
      <c r="A193" s="749"/>
      <c r="B193" s="897"/>
      <c r="C193" s="898"/>
      <c r="Z193" s="756"/>
      <c r="AE193" s="756"/>
      <c r="AJ193" s="756"/>
      <c r="AO193" s="756"/>
    </row>
    <row r="194" ht="15.75" customHeight="1">
      <c r="A194" s="749"/>
      <c r="B194" s="897"/>
      <c r="C194" s="898"/>
      <c r="Z194" s="756"/>
      <c r="AE194" s="756"/>
      <c r="AJ194" s="756"/>
      <c r="AO194" s="756"/>
    </row>
    <row r="195" ht="15.75" customHeight="1">
      <c r="A195" s="749"/>
      <c r="B195" s="897"/>
      <c r="C195" s="898"/>
      <c r="Z195" s="756"/>
      <c r="AE195" s="756"/>
      <c r="AJ195" s="756"/>
      <c r="AO195" s="756"/>
    </row>
    <row r="196" ht="15.75" customHeight="1">
      <c r="A196" s="749"/>
      <c r="B196" s="897"/>
      <c r="C196" s="898"/>
      <c r="Z196" s="756"/>
      <c r="AE196" s="756"/>
      <c r="AJ196" s="756"/>
      <c r="AO196" s="756"/>
    </row>
    <row r="197" ht="15.75" customHeight="1">
      <c r="A197" s="749"/>
      <c r="B197" s="897"/>
      <c r="C197" s="898"/>
      <c r="Z197" s="756"/>
      <c r="AE197" s="756"/>
      <c r="AJ197" s="756"/>
      <c r="AO197" s="756"/>
    </row>
    <row r="198" ht="15.75" customHeight="1">
      <c r="A198" s="749"/>
      <c r="B198" s="897"/>
      <c r="C198" s="898"/>
      <c r="Z198" s="756"/>
      <c r="AE198" s="756"/>
      <c r="AJ198" s="756"/>
      <c r="AO198" s="756"/>
    </row>
    <row r="199" ht="15.75" customHeight="1">
      <c r="A199" s="749"/>
      <c r="B199" s="897"/>
      <c r="C199" s="898"/>
      <c r="Z199" s="756"/>
      <c r="AE199" s="756"/>
      <c r="AJ199" s="756"/>
      <c r="AO199" s="756"/>
    </row>
    <row r="200" ht="15.75" customHeight="1">
      <c r="A200" s="749"/>
      <c r="B200" s="897"/>
      <c r="C200" s="898"/>
      <c r="Z200" s="756"/>
      <c r="AE200" s="756"/>
      <c r="AJ200" s="756"/>
      <c r="AO200" s="756"/>
    </row>
    <row r="201" ht="15.75" customHeight="1">
      <c r="A201" s="749"/>
      <c r="B201" s="897"/>
      <c r="C201" s="898"/>
      <c r="Z201" s="756"/>
      <c r="AE201" s="756"/>
      <c r="AJ201" s="756"/>
      <c r="AO201" s="756"/>
    </row>
    <row r="202" ht="15.75" customHeight="1">
      <c r="A202" s="749"/>
      <c r="B202" s="897"/>
      <c r="C202" s="898"/>
      <c r="Z202" s="756"/>
      <c r="AE202" s="756"/>
      <c r="AJ202" s="756"/>
      <c r="AO202" s="756"/>
    </row>
    <row r="203" ht="15.75" customHeight="1">
      <c r="A203" s="749"/>
      <c r="B203" s="897"/>
      <c r="C203" s="898"/>
      <c r="Z203" s="756"/>
      <c r="AE203" s="756"/>
      <c r="AJ203" s="756"/>
      <c r="AO203" s="756"/>
    </row>
    <row r="204" ht="15.75" customHeight="1">
      <c r="A204" s="749"/>
      <c r="B204" s="897"/>
      <c r="C204" s="898"/>
      <c r="Z204" s="756"/>
      <c r="AE204" s="756"/>
      <c r="AJ204" s="756"/>
      <c r="AO204" s="756"/>
    </row>
    <row r="205" ht="15.75" customHeight="1">
      <c r="A205" s="749"/>
      <c r="B205" s="897"/>
      <c r="C205" s="898"/>
      <c r="Z205" s="756"/>
      <c r="AE205" s="756"/>
      <c r="AJ205" s="756"/>
      <c r="AO205" s="756"/>
    </row>
    <row r="206" ht="15.75" customHeight="1">
      <c r="A206" s="749"/>
      <c r="B206" s="897"/>
      <c r="C206" s="898"/>
      <c r="Z206" s="756"/>
      <c r="AE206" s="756"/>
      <c r="AJ206" s="756"/>
      <c r="AO206" s="756"/>
    </row>
    <row r="207" ht="15.75" customHeight="1">
      <c r="A207" s="749"/>
      <c r="B207" s="897"/>
      <c r="C207" s="898"/>
      <c r="Z207" s="756"/>
      <c r="AE207" s="756"/>
      <c r="AJ207" s="756"/>
      <c r="AO207" s="756"/>
    </row>
    <row r="208" ht="15.75" customHeight="1">
      <c r="A208" s="749"/>
      <c r="B208" s="897"/>
      <c r="C208" s="898"/>
      <c r="Z208" s="756"/>
      <c r="AE208" s="756"/>
      <c r="AJ208" s="756"/>
      <c r="AO208" s="756"/>
    </row>
    <row r="209" ht="15.75" customHeight="1">
      <c r="A209" s="749"/>
      <c r="B209" s="897"/>
      <c r="C209" s="898"/>
      <c r="Z209" s="756"/>
      <c r="AE209" s="756"/>
      <c r="AJ209" s="756"/>
      <c r="AO209" s="756"/>
    </row>
    <row r="210" ht="15.75" customHeight="1">
      <c r="A210" s="749"/>
      <c r="B210" s="897"/>
      <c r="C210" s="898"/>
      <c r="Z210" s="756"/>
      <c r="AE210" s="756"/>
      <c r="AJ210" s="756"/>
      <c r="AO210" s="756"/>
    </row>
    <row r="211" ht="15.75" customHeight="1">
      <c r="A211" s="749"/>
      <c r="B211" s="897"/>
      <c r="C211" s="898"/>
      <c r="Z211" s="756"/>
      <c r="AE211" s="756"/>
      <c r="AJ211" s="756"/>
      <c r="AO211" s="756"/>
    </row>
    <row r="212" ht="15.75" customHeight="1">
      <c r="A212" s="749"/>
      <c r="B212" s="897"/>
      <c r="C212" s="898"/>
      <c r="Z212" s="756"/>
      <c r="AE212" s="756"/>
      <c r="AJ212" s="756"/>
      <c r="AO212" s="756"/>
    </row>
    <row r="213" ht="15.75" customHeight="1">
      <c r="A213" s="749"/>
      <c r="B213" s="897"/>
      <c r="C213" s="898"/>
      <c r="Z213" s="756"/>
      <c r="AE213" s="756"/>
      <c r="AJ213" s="756"/>
      <c r="AO213" s="756"/>
    </row>
    <row r="214" ht="15.75" customHeight="1">
      <c r="A214" s="749"/>
      <c r="B214" s="897"/>
      <c r="C214" s="898"/>
      <c r="Z214" s="756"/>
      <c r="AE214" s="756"/>
      <c r="AJ214" s="756"/>
      <c r="AO214" s="756"/>
    </row>
    <row r="215" ht="15.75" customHeight="1">
      <c r="A215" s="749"/>
      <c r="B215" s="897"/>
      <c r="C215" s="898"/>
      <c r="Z215" s="756"/>
      <c r="AE215" s="756"/>
      <c r="AJ215" s="756"/>
      <c r="AO215" s="756"/>
    </row>
    <row r="216" ht="15.75" customHeight="1">
      <c r="A216" s="749"/>
      <c r="B216" s="897"/>
      <c r="C216" s="898"/>
      <c r="Z216" s="756"/>
      <c r="AE216" s="756"/>
      <c r="AJ216" s="756"/>
      <c r="AO216" s="756"/>
    </row>
    <row r="217" ht="15.75" customHeight="1">
      <c r="A217" s="749"/>
      <c r="B217" s="897"/>
      <c r="C217" s="898"/>
      <c r="Z217" s="756"/>
      <c r="AE217" s="756"/>
      <c r="AJ217" s="756"/>
      <c r="AO217" s="756"/>
    </row>
    <row r="218" ht="15.75" customHeight="1">
      <c r="A218" s="749"/>
      <c r="B218" s="897"/>
      <c r="C218" s="898"/>
      <c r="Z218" s="756"/>
      <c r="AE218" s="756"/>
      <c r="AJ218" s="756"/>
      <c r="AO218" s="756"/>
    </row>
    <row r="219" ht="15.75" customHeight="1">
      <c r="A219" s="749"/>
      <c r="B219" s="897"/>
      <c r="C219" s="898"/>
      <c r="Z219" s="756"/>
      <c r="AE219" s="756"/>
      <c r="AJ219" s="756"/>
      <c r="AO219" s="756"/>
    </row>
    <row r="220" ht="15.75" customHeight="1">
      <c r="A220" s="749"/>
      <c r="B220" s="897"/>
      <c r="C220" s="898"/>
      <c r="Z220" s="756"/>
      <c r="AE220" s="756"/>
      <c r="AJ220" s="756"/>
      <c r="AO220" s="756"/>
    </row>
    <row r="221" ht="15.75" customHeight="1">
      <c r="A221" s="749"/>
      <c r="B221" s="897"/>
      <c r="C221" s="898"/>
      <c r="Z221" s="756"/>
      <c r="AE221" s="756"/>
      <c r="AJ221" s="756"/>
      <c r="AO221" s="756"/>
    </row>
    <row r="222" ht="15.75" customHeight="1">
      <c r="A222" s="749"/>
      <c r="B222" s="897"/>
      <c r="C222" s="898"/>
      <c r="Z222" s="756"/>
      <c r="AE222" s="756"/>
      <c r="AJ222" s="756"/>
      <c r="AO222" s="756"/>
    </row>
    <row r="223" ht="15.75" customHeight="1">
      <c r="A223" s="749"/>
      <c r="B223" s="897"/>
      <c r="C223" s="898"/>
      <c r="Z223" s="756"/>
      <c r="AE223" s="756"/>
      <c r="AJ223" s="756"/>
      <c r="AO223" s="756"/>
    </row>
    <row r="224" ht="15.75" customHeight="1">
      <c r="A224" s="749"/>
      <c r="B224" s="897"/>
      <c r="C224" s="898"/>
      <c r="Z224" s="756"/>
      <c r="AE224" s="756"/>
      <c r="AJ224" s="756"/>
      <c r="AO224" s="756"/>
    </row>
    <row r="225" ht="15.75" customHeight="1">
      <c r="A225" s="749"/>
      <c r="B225" s="897"/>
      <c r="C225" s="898"/>
      <c r="Z225" s="756"/>
      <c r="AE225" s="756"/>
      <c r="AJ225" s="756"/>
      <c r="AO225" s="756"/>
    </row>
    <row r="226" ht="15.75" customHeight="1">
      <c r="A226" s="749"/>
      <c r="B226" s="897"/>
      <c r="C226" s="898"/>
      <c r="Z226" s="756"/>
      <c r="AE226" s="756"/>
      <c r="AJ226" s="756"/>
      <c r="AO226" s="756"/>
    </row>
    <row r="227" ht="15.75" customHeight="1">
      <c r="A227" s="749"/>
      <c r="B227" s="897"/>
      <c r="C227" s="898"/>
      <c r="Z227" s="756"/>
      <c r="AE227" s="756"/>
      <c r="AJ227" s="756"/>
      <c r="AO227" s="756"/>
    </row>
    <row r="228" ht="15.75" customHeight="1">
      <c r="A228" s="749"/>
      <c r="B228" s="897"/>
      <c r="C228" s="898"/>
      <c r="Z228" s="756"/>
      <c r="AE228" s="756"/>
      <c r="AJ228" s="756"/>
      <c r="AO228" s="756"/>
    </row>
    <row r="229" ht="15.75" customHeight="1">
      <c r="A229" s="749"/>
      <c r="B229" s="897"/>
      <c r="C229" s="898"/>
      <c r="Z229" s="756"/>
      <c r="AE229" s="756"/>
      <c r="AJ229" s="756"/>
      <c r="AO229" s="756"/>
    </row>
    <row r="230" ht="15.75" customHeight="1">
      <c r="A230" s="749"/>
      <c r="B230" s="897"/>
      <c r="C230" s="898"/>
      <c r="Z230" s="756"/>
      <c r="AE230" s="756"/>
      <c r="AJ230" s="756"/>
      <c r="AO230" s="756"/>
    </row>
    <row r="231" ht="15.75" customHeight="1">
      <c r="A231" s="749"/>
      <c r="B231" s="897"/>
      <c r="C231" s="898"/>
      <c r="Z231" s="756"/>
      <c r="AE231" s="756"/>
      <c r="AJ231" s="756"/>
      <c r="AO231" s="756"/>
    </row>
    <row r="232" ht="15.75" customHeight="1">
      <c r="A232" s="749"/>
      <c r="B232" s="897"/>
      <c r="C232" s="898"/>
      <c r="Z232" s="756"/>
      <c r="AE232" s="756"/>
      <c r="AJ232" s="756"/>
      <c r="AO232" s="756"/>
    </row>
    <row r="233" ht="15.75" customHeight="1">
      <c r="A233" s="749"/>
      <c r="B233" s="897"/>
      <c r="C233" s="898"/>
      <c r="Z233" s="756"/>
      <c r="AE233" s="756"/>
      <c r="AJ233" s="756"/>
      <c r="AO233" s="756"/>
    </row>
    <row r="234" ht="15.75" customHeight="1">
      <c r="A234" s="749"/>
      <c r="B234" s="897"/>
      <c r="C234" s="898"/>
      <c r="Z234" s="756"/>
      <c r="AE234" s="756"/>
      <c r="AJ234" s="756"/>
      <c r="AO234" s="756"/>
    </row>
    <row r="235" ht="15.75" customHeight="1">
      <c r="A235" s="749"/>
      <c r="B235" s="897"/>
      <c r="C235" s="898"/>
      <c r="Z235" s="756"/>
      <c r="AE235" s="756"/>
      <c r="AJ235" s="756"/>
      <c r="AO235" s="756"/>
    </row>
    <row r="236" ht="15.75" customHeight="1">
      <c r="A236" s="749"/>
      <c r="B236" s="897"/>
      <c r="C236" s="898"/>
      <c r="Z236" s="756"/>
      <c r="AE236" s="756"/>
      <c r="AJ236" s="756"/>
      <c r="AO236" s="756"/>
    </row>
    <row r="237" ht="15.75" customHeight="1">
      <c r="A237" s="749"/>
      <c r="B237" s="897"/>
      <c r="C237" s="898"/>
      <c r="Z237" s="756"/>
      <c r="AE237" s="756"/>
      <c r="AJ237" s="756"/>
      <c r="AO237" s="756"/>
    </row>
    <row r="238" ht="15.75" customHeight="1">
      <c r="A238" s="749"/>
      <c r="B238" s="897"/>
      <c r="C238" s="898"/>
      <c r="Z238" s="756"/>
      <c r="AE238" s="756"/>
      <c r="AJ238" s="756"/>
      <c r="AO238" s="756"/>
    </row>
    <row r="239" ht="15.75" customHeight="1">
      <c r="A239" s="749"/>
      <c r="B239" s="897"/>
      <c r="C239" s="898"/>
      <c r="Z239" s="756"/>
      <c r="AE239" s="756"/>
      <c r="AJ239" s="756"/>
      <c r="AO239" s="756"/>
    </row>
    <row r="240" ht="15.75" customHeight="1">
      <c r="A240" s="749"/>
      <c r="B240" s="897"/>
      <c r="C240" s="898"/>
      <c r="Z240" s="756"/>
      <c r="AE240" s="756"/>
      <c r="AJ240" s="756"/>
      <c r="AO240" s="756"/>
    </row>
    <row r="241" ht="15.75" customHeight="1">
      <c r="A241" s="749"/>
      <c r="B241" s="897"/>
      <c r="C241" s="898"/>
      <c r="Z241" s="756"/>
      <c r="AE241" s="756"/>
      <c r="AJ241" s="756"/>
      <c r="AO241" s="756"/>
    </row>
    <row r="242" ht="15.75" customHeight="1">
      <c r="A242" s="749"/>
      <c r="B242" s="897"/>
      <c r="C242" s="898"/>
      <c r="Z242" s="756"/>
      <c r="AE242" s="756"/>
      <c r="AJ242" s="756"/>
      <c r="AO242" s="756"/>
    </row>
    <row r="243" ht="15.75" customHeight="1">
      <c r="A243" s="749"/>
      <c r="B243" s="897"/>
      <c r="C243" s="898"/>
      <c r="Z243" s="756"/>
      <c r="AE243" s="756"/>
      <c r="AJ243" s="756"/>
      <c r="AO243" s="756"/>
    </row>
    <row r="244" ht="15.75" customHeight="1">
      <c r="A244" s="749"/>
      <c r="B244" s="897"/>
      <c r="C244" s="898"/>
      <c r="Z244" s="756"/>
      <c r="AE244" s="756"/>
      <c r="AJ244" s="756"/>
      <c r="AO244" s="756"/>
    </row>
    <row r="245" ht="15.75" customHeight="1">
      <c r="A245" s="749"/>
      <c r="B245" s="897"/>
      <c r="C245" s="898"/>
      <c r="Z245" s="756"/>
      <c r="AE245" s="756"/>
      <c r="AJ245" s="756"/>
      <c r="AO245" s="756"/>
    </row>
    <row r="246" ht="15.75" customHeight="1">
      <c r="A246" s="749"/>
      <c r="B246" s="897"/>
      <c r="C246" s="898"/>
      <c r="Z246" s="756"/>
      <c r="AE246" s="756"/>
      <c r="AJ246" s="756"/>
      <c r="AO246" s="756"/>
    </row>
    <row r="247" ht="15.75" customHeight="1">
      <c r="A247" s="749"/>
      <c r="B247" s="897"/>
      <c r="C247" s="898"/>
      <c r="Z247" s="756"/>
      <c r="AE247" s="756"/>
      <c r="AJ247" s="756"/>
      <c r="AO247" s="756"/>
    </row>
    <row r="248" ht="15.75" customHeight="1">
      <c r="A248" s="749"/>
      <c r="B248" s="897"/>
      <c r="C248" s="898"/>
      <c r="Z248" s="756"/>
      <c r="AE248" s="756"/>
      <c r="AJ248" s="756"/>
      <c r="AO248" s="756"/>
    </row>
    <row r="249" ht="15.75" customHeight="1">
      <c r="A249" s="749"/>
      <c r="B249" s="897"/>
      <c r="C249" s="898"/>
      <c r="Z249" s="756"/>
      <c r="AE249" s="756"/>
      <c r="AJ249" s="756"/>
      <c r="AO249" s="756"/>
    </row>
    <row r="250" ht="15.75" customHeight="1">
      <c r="A250" s="749"/>
      <c r="B250" s="897"/>
      <c r="C250" s="898"/>
      <c r="Z250" s="756"/>
      <c r="AE250" s="756"/>
      <c r="AJ250" s="756"/>
      <c r="AO250" s="756"/>
    </row>
    <row r="251" ht="15.75" customHeight="1">
      <c r="A251" s="749"/>
      <c r="B251" s="897"/>
      <c r="C251" s="898"/>
      <c r="Z251" s="756"/>
      <c r="AE251" s="756"/>
      <c r="AJ251" s="756"/>
      <c r="AO251" s="756"/>
    </row>
    <row r="252" ht="15.75" customHeight="1">
      <c r="A252" s="749"/>
      <c r="B252" s="897"/>
      <c r="C252" s="898"/>
      <c r="Z252" s="756"/>
      <c r="AE252" s="756"/>
      <c r="AJ252" s="756"/>
      <c r="AO252" s="756"/>
    </row>
    <row r="253" ht="15.75" customHeight="1">
      <c r="A253" s="749"/>
      <c r="B253" s="897"/>
      <c r="C253" s="898"/>
      <c r="Z253" s="756"/>
      <c r="AE253" s="756"/>
      <c r="AJ253" s="756"/>
      <c r="AO253" s="756"/>
    </row>
    <row r="254" ht="15.75" customHeight="1">
      <c r="A254" s="749"/>
      <c r="B254" s="897"/>
      <c r="C254" s="898"/>
      <c r="Z254" s="756"/>
      <c r="AE254" s="756"/>
      <c r="AJ254" s="756"/>
      <c r="AO254" s="756"/>
    </row>
    <row r="255" ht="15.75" customHeight="1">
      <c r="A255" s="749"/>
      <c r="B255" s="897"/>
      <c r="C255" s="898"/>
      <c r="Z255" s="756"/>
      <c r="AE255" s="756"/>
      <c r="AJ255" s="756"/>
      <c r="AO255" s="756"/>
    </row>
    <row r="256" ht="15.75" customHeight="1">
      <c r="A256" s="749"/>
      <c r="B256" s="897"/>
      <c r="C256" s="898"/>
      <c r="Z256" s="756"/>
      <c r="AE256" s="756"/>
      <c r="AJ256" s="756"/>
      <c r="AO256" s="756"/>
    </row>
    <row r="257" ht="15.75" customHeight="1">
      <c r="A257" s="749"/>
      <c r="B257" s="897"/>
      <c r="C257" s="898"/>
      <c r="Z257" s="756"/>
      <c r="AE257" s="756"/>
      <c r="AJ257" s="756"/>
      <c r="AO257" s="756"/>
    </row>
    <row r="258" ht="15.75" customHeight="1">
      <c r="A258" s="749"/>
      <c r="B258" s="897"/>
      <c r="C258" s="898"/>
      <c r="Z258" s="756"/>
      <c r="AE258" s="756"/>
      <c r="AJ258" s="756"/>
      <c r="AO258" s="756"/>
    </row>
    <row r="259" ht="15.75" customHeight="1">
      <c r="A259" s="749"/>
      <c r="B259" s="897"/>
      <c r="C259" s="898"/>
      <c r="Z259" s="756"/>
      <c r="AE259" s="756"/>
      <c r="AJ259" s="756"/>
      <c r="AO259" s="756"/>
    </row>
    <row r="260" ht="15.75" customHeight="1">
      <c r="A260" s="749"/>
      <c r="B260" s="897"/>
      <c r="C260" s="898"/>
      <c r="Z260" s="756"/>
      <c r="AE260" s="756"/>
      <c r="AJ260" s="756"/>
      <c r="AO260" s="756"/>
    </row>
    <row r="261" ht="15.75" customHeight="1">
      <c r="A261" s="749"/>
      <c r="B261" s="897"/>
      <c r="C261" s="898"/>
      <c r="Z261" s="756"/>
      <c r="AE261" s="756"/>
      <c r="AJ261" s="756"/>
      <c r="AO261" s="756"/>
    </row>
    <row r="262" ht="15.75" customHeight="1">
      <c r="A262" s="749"/>
      <c r="B262" s="897"/>
      <c r="C262" s="898"/>
      <c r="Z262" s="756"/>
      <c r="AE262" s="756"/>
      <c r="AJ262" s="756"/>
      <c r="AO262" s="756"/>
    </row>
    <row r="263" ht="15.75" customHeight="1">
      <c r="A263" s="749"/>
      <c r="B263" s="897"/>
      <c r="C263" s="898"/>
      <c r="Z263" s="756"/>
      <c r="AE263" s="756"/>
      <c r="AJ263" s="756"/>
      <c r="AO263" s="756"/>
    </row>
    <row r="264" ht="15.75" customHeight="1">
      <c r="A264" s="749"/>
      <c r="B264" s="897"/>
      <c r="C264" s="898"/>
      <c r="Z264" s="756"/>
      <c r="AE264" s="756"/>
      <c r="AJ264" s="756"/>
      <c r="AO264" s="756"/>
    </row>
    <row r="265" ht="15.75" customHeight="1">
      <c r="A265" s="749"/>
      <c r="B265" s="897"/>
      <c r="C265" s="898"/>
      <c r="Z265" s="756"/>
      <c r="AE265" s="756"/>
      <c r="AJ265" s="756"/>
      <c r="AO265" s="756"/>
    </row>
    <row r="266" ht="15.75" customHeight="1">
      <c r="A266" s="749"/>
      <c r="B266" s="897"/>
      <c r="C266" s="898"/>
      <c r="Z266" s="756"/>
      <c r="AE266" s="756"/>
      <c r="AJ266" s="756"/>
      <c r="AO266" s="756"/>
    </row>
    <row r="267" ht="15.75" customHeight="1">
      <c r="A267" s="749"/>
      <c r="B267" s="897"/>
      <c r="C267" s="898"/>
      <c r="Z267" s="756"/>
      <c r="AE267" s="756"/>
      <c r="AJ267" s="756"/>
      <c r="AO267" s="756"/>
    </row>
    <row r="268" ht="15.75" customHeight="1">
      <c r="A268" s="749"/>
      <c r="B268" s="897"/>
      <c r="C268" s="898"/>
      <c r="Z268" s="756"/>
      <c r="AE268" s="756"/>
      <c r="AJ268" s="756"/>
      <c r="AO268" s="756"/>
    </row>
    <row r="269" ht="15.75" customHeight="1">
      <c r="A269" s="749"/>
      <c r="B269" s="897"/>
      <c r="C269" s="898"/>
      <c r="Z269" s="756"/>
      <c r="AE269" s="756"/>
      <c r="AJ269" s="756"/>
      <c r="AO269" s="756"/>
    </row>
    <row r="270" ht="15.75" customHeight="1">
      <c r="A270" s="749"/>
      <c r="B270" s="897"/>
      <c r="C270" s="898"/>
      <c r="Z270" s="756"/>
      <c r="AE270" s="756"/>
      <c r="AJ270" s="756"/>
      <c r="AO270" s="756"/>
    </row>
    <row r="271" ht="15.75" customHeight="1">
      <c r="A271" s="749"/>
      <c r="B271" s="897"/>
      <c r="C271" s="898"/>
      <c r="Z271" s="756"/>
      <c r="AE271" s="756"/>
      <c r="AJ271" s="756"/>
      <c r="AO271" s="756"/>
    </row>
    <row r="272" ht="15.75" customHeight="1">
      <c r="A272" s="749"/>
      <c r="B272" s="897"/>
      <c r="C272" s="898"/>
      <c r="Z272" s="756"/>
      <c r="AE272" s="756"/>
      <c r="AJ272" s="756"/>
      <c r="AO272" s="756"/>
    </row>
    <row r="273" ht="15.75" customHeight="1">
      <c r="A273" s="749"/>
      <c r="B273" s="897"/>
      <c r="C273" s="898"/>
      <c r="Z273" s="756"/>
      <c r="AE273" s="756"/>
      <c r="AJ273" s="756"/>
      <c r="AO273" s="756"/>
    </row>
    <row r="274" ht="15.75" customHeight="1">
      <c r="A274" s="749"/>
      <c r="B274" s="897"/>
      <c r="C274" s="898"/>
      <c r="Z274" s="756"/>
      <c r="AE274" s="756"/>
      <c r="AJ274" s="756"/>
      <c r="AO274" s="756"/>
    </row>
    <row r="275" ht="15.75" customHeight="1">
      <c r="A275" s="749"/>
      <c r="B275" s="897"/>
      <c r="C275" s="898"/>
      <c r="Z275" s="756"/>
      <c r="AE275" s="756"/>
      <c r="AJ275" s="756"/>
      <c r="AO275" s="756"/>
    </row>
    <row r="276" ht="15.75" customHeight="1">
      <c r="A276" s="749"/>
      <c r="B276" s="897"/>
      <c r="C276" s="898"/>
      <c r="Z276" s="756"/>
      <c r="AE276" s="756"/>
      <c r="AJ276" s="756"/>
      <c r="AO276" s="756"/>
    </row>
    <row r="277" ht="15.75" customHeight="1">
      <c r="A277" s="749"/>
      <c r="B277" s="897"/>
      <c r="C277" s="898"/>
      <c r="Z277" s="756"/>
      <c r="AE277" s="756"/>
      <c r="AJ277" s="756"/>
      <c r="AO277" s="756"/>
    </row>
    <row r="278" ht="15.75" customHeight="1">
      <c r="A278" s="749"/>
      <c r="B278" s="897"/>
      <c r="C278" s="898"/>
      <c r="Z278" s="756"/>
      <c r="AE278" s="756"/>
      <c r="AJ278" s="756"/>
      <c r="AO278" s="756"/>
    </row>
    <row r="279" ht="15.75" customHeight="1">
      <c r="A279" s="749"/>
      <c r="B279" s="897"/>
      <c r="C279" s="898"/>
      <c r="Z279" s="756"/>
      <c r="AE279" s="756"/>
      <c r="AJ279" s="756"/>
      <c r="AO279" s="756"/>
    </row>
    <row r="280" ht="15.75" customHeight="1">
      <c r="A280" s="749"/>
      <c r="B280" s="897"/>
      <c r="C280" s="898"/>
      <c r="Z280" s="756"/>
      <c r="AE280" s="756"/>
      <c r="AJ280" s="756"/>
      <c r="AO280" s="756"/>
    </row>
    <row r="281" ht="15.75" customHeight="1">
      <c r="A281" s="749"/>
      <c r="B281" s="897"/>
      <c r="C281" s="898"/>
      <c r="Z281" s="756"/>
      <c r="AE281" s="756"/>
      <c r="AJ281" s="756"/>
      <c r="AO281" s="756"/>
    </row>
    <row r="282" ht="15.75" customHeight="1">
      <c r="A282" s="749"/>
      <c r="B282" s="897"/>
      <c r="C282" s="898"/>
      <c r="Z282" s="756"/>
      <c r="AE282" s="756"/>
      <c r="AJ282" s="756"/>
      <c r="AO282" s="756"/>
    </row>
    <row r="283" ht="15.75" customHeight="1">
      <c r="A283" s="749"/>
      <c r="B283" s="897"/>
      <c r="C283" s="898"/>
      <c r="Z283" s="756"/>
      <c r="AE283" s="756"/>
      <c r="AJ283" s="756"/>
      <c r="AO283" s="756"/>
    </row>
    <row r="284" ht="15.75" customHeight="1">
      <c r="A284" s="749"/>
      <c r="B284" s="897"/>
      <c r="C284" s="898"/>
      <c r="Z284" s="756"/>
      <c r="AE284" s="756"/>
      <c r="AJ284" s="756"/>
      <c r="AO284" s="756"/>
    </row>
    <row r="285" ht="15.75" customHeight="1">
      <c r="A285" s="749"/>
      <c r="B285" s="897"/>
      <c r="C285" s="898"/>
      <c r="Z285" s="756"/>
      <c r="AE285" s="756"/>
      <c r="AJ285" s="756"/>
      <c r="AO285" s="756"/>
    </row>
    <row r="286" ht="15.75" customHeight="1">
      <c r="A286" s="749"/>
      <c r="B286" s="897"/>
      <c r="C286" s="898"/>
      <c r="Z286" s="756"/>
      <c r="AE286" s="756"/>
      <c r="AJ286" s="756"/>
      <c r="AO286" s="756"/>
    </row>
    <row r="287" ht="15.75" customHeight="1">
      <c r="A287" s="749"/>
      <c r="B287" s="897"/>
      <c r="C287" s="898"/>
      <c r="Z287" s="756"/>
      <c r="AE287" s="756"/>
      <c r="AJ287" s="756"/>
      <c r="AO287" s="756"/>
    </row>
    <row r="288" ht="15.75" customHeight="1">
      <c r="A288" s="749"/>
      <c r="B288" s="897"/>
      <c r="C288" s="898"/>
      <c r="Z288" s="756"/>
      <c r="AE288" s="756"/>
      <c r="AJ288" s="756"/>
      <c r="AO288" s="756"/>
    </row>
    <row r="289" ht="15.75" customHeight="1">
      <c r="A289" s="749"/>
      <c r="B289" s="897"/>
      <c r="C289" s="898"/>
      <c r="Z289" s="756"/>
      <c r="AE289" s="756"/>
      <c r="AJ289" s="756"/>
      <c r="AO289" s="756"/>
    </row>
    <row r="290" ht="15.75" customHeight="1">
      <c r="A290" s="749"/>
      <c r="B290" s="897"/>
      <c r="C290" s="898"/>
      <c r="Z290" s="756"/>
      <c r="AE290" s="756"/>
      <c r="AJ290" s="756"/>
      <c r="AO290" s="756"/>
    </row>
    <row r="291" ht="15.75" customHeight="1">
      <c r="A291" s="749"/>
      <c r="B291" s="897"/>
      <c r="C291" s="898"/>
      <c r="Z291" s="756"/>
      <c r="AE291" s="756"/>
      <c r="AJ291" s="756"/>
      <c r="AO291" s="756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6">
    <mergeCell ref="S2:W2"/>
    <mergeCell ref="X2:AB2"/>
    <mergeCell ref="AC2:AG2"/>
    <mergeCell ref="AH2:AL2"/>
    <mergeCell ref="AM2:AQ2"/>
    <mergeCell ref="AR2:AV2"/>
    <mergeCell ref="AW2:AW4"/>
    <mergeCell ref="AX2:AX4"/>
    <mergeCell ref="AY2:AY4"/>
    <mergeCell ref="AZ2:AZ4"/>
    <mergeCell ref="BB2:BB4"/>
    <mergeCell ref="BC2:BC4"/>
    <mergeCell ref="D3:H3"/>
    <mergeCell ref="I3:M3"/>
    <mergeCell ref="AR3:AV3"/>
    <mergeCell ref="A72:BC72"/>
    <mergeCell ref="B73:C73"/>
    <mergeCell ref="D73:H73"/>
    <mergeCell ref="I73:M73"/>
    <mergeCell ref="N73:R73"/>
    <mergeCell ref="S73:W73"/>
    <mergeCell ref="AR73:AV73"/>
    <mergeCell ref="X73:AB73"/>
    <mergeCell ref="AC73:AG73"/>
    <mergeCell ref="B74:C74"/>
    <mergeCell ref="D74:H74"/>
    <mergeCell ref="I74:M74"/>
    <mergeCell ref="N74:R74"/>
    <mergeCell ref="S74:W74"/>
    <mergeCell ref="AH75:AL75"/>
    <mergeCell ref="AM75:AQ75"/>
    <mergeCell ref="AR75:AV75"/>
    <mergeCell ref="B75:C75"/>
    <mergeCell ref="D75:H75"/>
    <mergeCell ref="I75:M75"/>
    <mergeCell ref="N75:R75"/>
    <mergeCell ref="S75:W75"/>
    <mergeCell ref="X75:AB75"/>
    <mergeCell ref="AC75:AG75"/>
    <mergeCell ref="AH76:AL76"/>
    <mergeCell ref="AM76:AQ76"/>
    <mergeCell ref="AR76:AV76"/>
    <mergeCell ref="B76:C76"/>
    <mergeCell ref="D76:H76"/>
    <mergeCell ref="I76:M76"/>
    <mergeCell ref="N76:R76"/>
    <mergeCell ref="S76:W76"/>
    <mergeCell ref="X76:AB76"/>
    <mergeCell ref="AC76:AG76"/>
    <mergeCell ref="AH77:AL77"/>
    <mergeCell ref="AM77:AQ77"/>
    <mergeCell ref="AR77:AV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AR78:AV78"/>
    <mergeCell ref="D78:H78"/>
    <mergeCell ref="I78:M78"/>
    <mergeCell ref="N78:R78"/>
    <mergeCell ref="S78:W78"/>
    <mergeCell ref="X78:AB78"/>
    <mergeCell ref="AC78:AG78"/>
    <mergeCell ref="A79:BC79"/>
    <mergeCell ref="N3:R3"/>
    <mergeCell ref="S3:W3"/>
    <mergeCell ref="X3:AB3"/>
    <mergeCell ref="AC3:AG3"/>
    <mergeCell ref="AH3:AL3"/>
    <mergeCell ref="AM3:AQ3"/>
    <mergeCell ref="A1:BC1"/>
    <mergeCell ref="A2:A4"/>
    <mergeCell ref="B2:B4"/>
    <mergeCell ref="C2:C4"/>
    <mergeCell ref="D2:H2"/>
    <mergeCell ref="I2:M2"/>
    <mergeCell ref="N2:R2"/>
    <mergeCell ref="AH73:AL73"/>
    <mergeCell ref="AM73:AQ73"/>
    <mergeCell ref="X74:AB74"/>
    <mergeCell ref="AC74:AG74"/>
    <mergeCell ref="AH74:AL74"/>
    <mergeCell ref="AM74:AQ74"/>
    <mergeCell ref="AR74:AV74"/>
    <mergeCell ref="B78:C78"/>
    <mergeCell ref="C80:E80"/>
    <mergeCell ref="C81:E81"/>
    <mergeCell ref="C82:E82"/>
    <mergeCell ref="C83:E83"/>
    <mergeCell ref="C84:E84"/>
    <mergeCell ref="C85:E85"/>
  </mergeCells>
  <hyperlinks>
    <hyperlink r:id="rId1" ref="A2"/>
  </hyperlinks>
  <printOptions gridLines="1" horizontalCentered="1"/>
  <pageMargins bottom="0.75" footer="0.0" header="0.0" left="0.1" right="0.1" top="0.15"/>
  <pageSetup fitToHeight="0" cellComments="atEnd" orientation="landscape" pageOrder="overThenDown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25"/>
    <col customWidth="1" min="2" max="2" width="12.25"/>
    <col customWidth="1" min="3" max="3" width="27.75"/>
    <col customWidth="1" min="4" max="4" width="4.13"/>
    <col customWidth="1" min="5" max="5" width="3.75"/>
    <col customWidth="1" min="6" max="6" width="4.13"/>
    <col customWidth="1" min="7" max="7" width="3.13"/>
    <col customWidth="1" min="8" max="8" width="3.63"/>
    <col customWidth="1" min="9" max="9" width="3.75"/>
    <col customWidth="1" min="10" max="10" width="4.0"/>
    <col customWidth="1" min="11" max="11" width="4.25"/>
    <col customWidth="1" min="12" max="12" width="3.38"/>
    <col customWidth="1" min="13" max="13" width="3.88"/>
    <col customWidth="1" min="14" max="14" width="4.0"/>
    <col customWidth="1" min="15" max="15" width="4.38"/>
    <col customWidth="1" min="16" max="16" width="3.88"/>
    <col customWidth="1" min="17" max="17" width="3.0"/>
    <col customWidth="1" min="18" max="18" width="4.13"/>
    <col customWidth="1" min="19" max="19" width="3.63"/>
    <col customWidth="1" min="20" max="20" width="3.75"/>
    <col customWidth="1" min="21" max="21" width="4.75"/>
    <col customWidth="1" min="22" max="22" width="2.75"/>
    <col customWidth="1" min="23" max="23" width="4.38"/>
    <col customWidth="1" min="24" max="24" width="3.63"/>
    <col customWidth="1" min="25" max="25" width="4.13"/>
    <col customWidth="1" min="26" max="26" width="3.88"/>
    <col customWidth="1" min="27" max="27" width="2.88"/>
    <col customWidth="1" min="28" max="28" width="3.63"/>
    <col customWidth="1" min="29" max="29" width="3.75"/>
    <col customWidth="1" min="30" max="30" width="3.63"/>
    <col customWidth="1" min="31" max="31" width="4.13"/>
    <col customWidth="1" min="32" max="32" width="3.13"/>
    <col customWidth="1" min="33" max="33" width="4.0"/>
    <col customWidth="1" min="34" max="34" width="4.13"/>
    <col customWidth="1" min="35" max="35" width="4.0"/>
    <col customWidth="1" min="36" max="36" width="4.13"/>
    <col customWidth="1" min="37" max="37" width="3.38"/>
    <col customWidth="1" min="38" max="38" width="3.13"/>
    <col customWidth="1" min="39" max="39" width="3.5"/>
    <col customWidth="1" min="40" max="40" width="4.13"/>
    <col customWidth="1" min="41" max="41" width="4.88"/>
    <col customWidth="1" min="42" max="42" width="3.13"/>
    <col customWidth="1" min="43" max="43" width="3.5"/>
    <col customWidth="1" min="44" max="44" width="3.63"/>
    <col customWidth="1" min="45" max="45" width="4.25"/>
    <col customWidth="1" min="46" max="46" width="4.13"/>
    <col customWidth="1" min="47" max="47" width="6.25"/>
    <col customWidth="1" min="48" max="48" width="6.5"/>
    <col customWidth="1" min="49" max="49" width="5.75"/>
    <col customWidth="1" min="50" max="50" width="5.63"/>
    <col customWidth="1" hidden="1" min="51" max="51" width="9.88"/>
    <col customWidth="1" hidden="1" min="52" max="52" width="10.13"/>
    <col customWidth="1" min="53" max="53" width="8.63"/>
  </cols>
  <sheetData>
    <row r="1" ht="96.0" customHeight="1">
      <c r="A1" s="899" t="s">
        <v>584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8"/>
    </row>
    <row r="2" ht="57.75" customHeight="1">
      <c r="A2" s="900" t="s">
        <v>1</v>
      </c>
      <c r="B2" s="543" t="s">
        <v>2</v>
      </c>
      <c r="C2" s="543" t="s">
        <v>3</v>
      </c>
      <c r="D2" s="901" t="s">
        <v>585</v>
      </c>
      <c r="E2" s="2"/>
      <c r="F2" s="2"/>
      <c r="G2" s="2"/>
      <c r="H2" s="12"/>
      <c r="I2" s="902" t="s">
        <v>586</v>
      </c>
      <c r="J2" s="2"/>
      <c r="K2" s="2"/>
      <c r="L2" s="2"/>
      <c r="M2" s="12"/>
      <c r="N2" s="902" t="s">
        <v>587</v>
      </c>
      <c r="O2" s="2"/>
      <c r="P2" s="2"/>
      <c r="Q2" s="2"/>
      <c r="R2" s="12"/>
      <c r="S2" s="903" t="s">
        <v>588</v>
      </c>
      <c r="T2" s="2"/>
      <c r="U2" s="2"/>
      <c r="V2" s="2"/>
      <c r="W2" s="12"/>
      <c r="X2" s="902" t="s">
        <v>589</v>
      </c>
      <c r="Y2" s="2"/>
      <c r="Z2" s="2"/>
      <c r="AA2" s="2"/>
      <c r="AB2" s="12"/>
      <c r="AC2" s="902" t="s">
        <v>590</v>
      </c>
      <c r="AD2" s="2"/>
      <c r="AE2" s="2"/>
      <c r="AF2" s="2"/>
      <c r="AG2" s="12"/>
      <c r="AH2" s="904" t="s">
        <v>591</v>
      </c>
      <c r="AI2" s="2"/>
      <c r="AJ2" s="2"/>
      <c r="AK2" s="2"/>
      <c r="AL2" s="12"/>
      <c r="AM2" s="905" t="s">
        <v>592</v>
      </c>
      <c r="AN2" s="2"/>
      <c r="AO2" s="2"/>
      <c r="AP2" s="2"/>
      <c r="AQ2" s="12"/>
      <c r="AR2" s="906" t="s">
        <v>593</v>
      </c>
      <c r="AS2" s="2"/>
      <c r="AT2" s="12"/>
      <c r="AU2" s="907" t="s">
        <v>594</v>
      </c>
      <c r="AV2" s="908" t="s">
        <v>595</v>
      </c>
      <c r="AW2" s="544" t="s">
        <v>14</v>
      </c>
      <c r="AX2" s="909" t="s">
        <v>15</v>
      </c>
      <c r="AY2" s="910"/>
      <c r="AZ2" s="910"/>
      <c r="BA2" s="911" t="s">
        <v>596</v>
      </c>
    </row>
    <row r="3" ht="42.0" customHeight="1">
      <c r="A3" s="15"/>
      <c r="B3" s="18"/>
      <c r="C3" s="18"/>
      <c r="D3" s="904" t="s">
        <v>597</v>
      </c>
      <c r="E3" s="2"/>
      <c r="F3" s="2"/>
      <c r="G3" s="2"/>
      <c r="H3" s="12"/>
      <c r="I3" s="906" t="s">
        <v>598</v>
      </c>
      <c r="J3" s="2"/>
      <c r="K3" s="2"/>
      <c r="L3" s="2"/>
      <c r="M3" s="12"/>
      <c r="N3" s="906" t="s">
        <v>599</v>
      </c>
      <c r="O3" s="2"/>
      <c r="P3" s="2"/>
      <c r="Q3" s="2"/>
      <c r="R3" s="12"/>
      <c r="S3" s="906" t="s">
        <v>600</v>
      </c>
      <c r="T3" s="2"/>
      <c r="U3" s="2"/>
      <c r="V3" s="2"/>
      <c r="W3" s="12"/>
      <c r="X3" s="906" t="s">
        <v>601</v>
      </c>
      <c r="Y3" s="2"/>
      <c r="Z3" s="2"/>
      <c r="AA3" s="2"/>
      <c r="AB3" s="12"/>
      <c r="AC3" s="906" t="s">
        <v>602</v>
      </c>
      <c r="AD3" s="2"/>
      <c r="AE3" s="2"/>
      <c r="AF3" s="2"/>
      <c r="AG3" s="12"/>
      <c r="AH3" s="906" t="s">
        <v>603</v>
      </c>
      <c r="AI3" s="2"/>
      <c r="AJ3" s="2"/>
      <c r="AK3" s="2"/>
      <c r="AL3" s="2"/>
      <c r="AM3" s="912" t="s">
        <v>604</v>
      </c>
      <c r="AN3" s="7"/>
      <c r="AO3" s="7"/>
      <c r="AP3" s="7"/>
      <c r="AQ3" s="8"/>
      <c r="AR3" s="906" t="s">
        <v>605</v>
      </c>
      <c r="AS3" s="2"/>
      <c r="AT3" s="12"/>
      <c r="AU3" s="15"/>
      <c r="AV3" s="15"/>
      <c r="AW3" s="18"/>
      <c r="AY3" s="15"/>
      <c r="AZ3" s="15"/>
      <c r="BA3" s="15"/>
    </row>
    <row r="4" ht="15.75" customHeight="1">
      <c r="A4" s="22"/>
      <c r="B4" s="12"/>
      <c r="C4" s="12"/>
      <c r="D4" s="913" t="s">
        <v>24</v>
      </c>
      <c r="E4" s="914" t="s">
        <v>25</v>
      </c>
      <c r="F4" s="915" t="s">
        <v>26</v>
      </c>
      <c r="G4" s="916" t="s">
        <v>27</v>
      </c>
      <c r="H4" s="917" t="s">
        <v>14</v>
      </c>
      <c r="I4" s="918" t="s">
        <v>24</v>
      </c>
      <c r="J4" s="914" t="s">
        <v>25</v>
      </c>
      <c r="K4" s="919" t="s">
        <v>26</v>
      </c>
      <c r="L4" s="916" t="s">
        <v>27</v>
      </c>
      <c r="M4" s="917" t="s">
        <v>14</v>
      </c>
      <c r="N4" s="918" t="s">
        <v>24</v>
      </c>
      <c r="O4" s="918" t="s">
        <v>25</v>
      </c>
      <c r="P4" s="919" t="s">
        <v>26</v>
      </c>
      <c r="Q4" s="916" t="s">
        <v>27</v>
      </c>
      <c r="R4" s="917" t="s">
        <v>14</v>
      </c>
      <c r="S4" s="918" t="s">
        <v>24</v>
      </c>
      <c r="T4" s="918" t="s">
        <v>25</v>
      </c>
      <c r="U4" s="919" t="s">
        <v>26</v>
      </c>
      <c r="V4" s="916" t="s">
        <v>27</v>
      </c>
      <c r="W4" s="917" t="s">
        <v>14</v>
      </c>
      <c r="X4" s="914" t="s">
        <v>24</v>
      </c>
      <c r="Y4" s="914" t="s">
        <v>25</v>
      </c>
      <c r="Z4" s="915" t="s">
        <v>26</v>
      </c>
      <c r="AA4" s="916" t="s">
        <v>27</v>
      </c>
      <c r="AB4" s="917" t="s">
        <v>14</v>
      </c>
      <c r="AC4" s="920" t="s">
        <v>24</v>
      </c>
      <c r="AD4" s="920" t="s">
        <v>25</v>
      </c>
      <c r="AE4" s="921" t="s">
        <v>26</v>
      </c>
      <c r="AF4" s="922" t="s">
        <v>27</v>
      </c>
      <c r="AG4" s="923" t="s">
        <v>14</v>
      </c>
      <c r="AH4" s="918" t="s">
        <v>24</v>
      </c>
      <c r="AI4" s="918" t="s">
        <v>25</v>
      </c>
      <c r="AJ4" s="919" t="s">
        <v>26</v>
      </c>
      <c r="AK4" s="916" t="s">
        <v>27</v>
      </c>
      <c r="AL4" s="924" t="s">
        <v>14</v>
      </c>
      <c r="AM4" s="925" t="s">
        <v>24</v>
      </c>
      <c r="AN4" s="926" t="s">
        <v>25</v>
      </c>
      <c r="AO4" s="927" t="s">
        <v>26</v>
      </c>
      <c r="AP4" s="916" t="s">
        <v>27</v>
      </c>
      <c r="AQ4" s="922" t="s">
        <v>14</v>
      </c>
      <c r="AR4" s="918" t="s">
        <v>24</v>
      </c>
      <c r="AS4" s="918" t="s">
        <v>25</v>
      </c>
      <c r="AT4" s="919" t="s">
        <v>26</v>
      </c>
      <c r="AU4" s="22"/>
      <c r="AV4" s="22"/>
      <c r="AW4" s="12"/>
      <c r="AY4" s="928"/>
      <c r="AZ4" s="22"/>
      <c r="BA4" s="22"/>
    </row>
    <row r="5" ht="15.75" customHeight="1">
      <c r="A5" s="649">
        <v>1.0</v>
      </c>
      <c r="B5" s="929" t="s">
        <v>226</v>
      </c>
      <c r="C5" s="930" t="s">
        <v>227</v>
      </c>
      <c r="D5" s="931">
        <v>40.0</v>
      </c>
      <c r="E5" s="931">
        <v>34.0</v>
      </c>
      <c r="F5" s="932">
        <f t="shared" ref="F5:F69" si="1">SUM(D5+E5)</f>
        <v>74</v>
      </c>
      <c r="G5" s="659" t="str">
        <f t="shared" ref="G5:G69" si="2">IF(F5&gt;=90,"10",IF(F5&gt;=80,"9",IF(F5&gt;=70,"8",IF(F5&gt;=60,"7",IF(F5&gt;=45,"6",IF(F5&gt;=40,"4",IF(F5&lt;40,"0")))))))</f>
        <v>8</v>
      </c>
      <c r="H5" s="933">
        <f t="shared" ref="H5:H69" si="3">G5*4</f>
        <v>32</v>
      </c>
      <c r="I5" s="931">
        <v>44.0</v>
      </c>
      <c r="J5" s="931">
        <v>33.0</v>
      </c>
      <c r="K5" s="934">
        <f t="shared" ref="K5:K69" si="4">SUM(I5+J5)</f>
        <v>77</v>
      </c>
      <c r="L5" s="659" t="str">
        <f t="shared" ref="L5:L29" si="5">IF(K5&gt;=90,"10",IF(K5&gt;=80,"9",IF(K5&gt;=70,"8",IF(K5&gt;=60,"7",IF(K5&gt;=45,"6",IF(K5&gt;=40,"4",IF(K5&lt;40,"0")))))))</f>
        <v>8</v>
      </c>
      <c r="M5" s="778">
        <f t="shared" ref="M5:M69" si="6">L5*4</f>
        <v>32</v>
      </c>
      <c r="N5" s="931">
        <v>46.0</v>
      </c>
      <c r="O5" s="931">
        <v>31.0</v>
      </c>
      <c r="P5" s="934">
        <f t="shared" ref="P5:P69" si="7">SUM(N5:O5)</f>
        <v>77</v>
      </c>
      <c r="Q5" s="659" t="str">
        <f t="shared" ref="Q5:Q27" si="8">IF(P5&gt;=90,"10",IF(P5&gt;=80,"9",IF(P5&gt;=70,"8",IF(P5&gt;=60,"7",IF(P5&gt;=45,"6",IF(P5&gt;=40,"4",IF(P5&lt;40,"0")))))))</f>
        <v>8</v>
      </c>
      <c r="R5" s="933">
        <f t="shared" ref="R5:R69" si="9">Q5*4</f>
        <v>32</v>
      </c>
      <c r="S5" s="931">
        <v>46.0</v>
      </c>
      <c r="T5" s="931">
        <v>44.0</v>
      </c>
      <c r="U5" s="934">
        <f t="shared" ref="U5:U69" si="10">SUM(S5:T5)</f>
        <v>90</v>
      </c>
      <c r="V5" s="659" t="str">
        <f t="shared" ref="V5:V35" si="11">IF(U5&gt;=90,"10",IF(U5&gt;=80,"9",IF(U5&gt;=70,"8",IF(U5&gt;=60,"7",IF(U5&gt;=45,"6",IF(U5&gt;=40,"4",IF(U5&lt;40,"0")))))))</f>
        <v>10</v>
      </c>
      <c r="W5" s="778">
        <f t="shared" ref="W5:W69" si="12">V5*1</f>
        <v>10</v>
      </c>
      <c r="X5" s="931">
        <v>40.0</v>
      </c>
      <c r="Y5" s="931">
        <v>33.0</v>
      </c>
      <c r="Z5" s="934">
        <f t="shared" ref="Z5:Z69" si="13">SUM(X5+Y5)</f>
        <v>73</v>
      </c>
      <c r="AA5" s="659" t="str">
        <f t="shared" ref="AA5:AA35" si="14">IF(Z5&gt;=90,"10",IF(Z5&gt;=80,"9",IF(Z5&gt;=70,"8",IF(Z5&gt;=60,"7",IF(Z5&gt;=45,"6",IF(Z5&gt;=40,"4",IF(Z5&lt;40,"0")))))))</f>
        <v>8</v>
      </c>
      <c r="AB5" s="778">
        <f t="shared" ref="AB5:AB69" si="15">AA5*3</f>
        <v>24</v>
      </c>
      <c r="AC5" s="935">
        <v>88.0</v>
      </c>
      <c r="AD5" s="855">
        <v>0.0</v>
      </c>
      <c r="AE5" s="855">
        <f t="shared" ref="AE5:AE69" si="16">SUM(AC5+AD5)</f>
        <v>88</v>
      </c>
      <c r="AF5" s="936" t="str">
        <f t="shared" ref="AF5:AF69" si="17">IF(AE5&gt;=90,"10",IF(AE5&gt;=80,"9",IF(AE5&gt;=70,"8",IF(AE5&gt;=60,"7",IF(AE5&gt;=45,"6",IF(AE5&gt;=40,"4",IF(AE5&lt;40,"0")))))))</f>
        <v>9</v>
      </c>
      <c r="AG5" s="765">
        <f t="shared" ref="AG5:AG69" si="18">AF5*2</f>
        <v>18</v>
      </c>
      <c r="AH5" s="931">
        <v>46.0</v>
      </c>
      <c r="AI5" s="931">
        <v>25.0</v>
      </c>
      <c r="AJ5" s="934">
        <f t="shared" ref="AJ5:AJ69" si="19">SUM(AH5:AI5)</f>
        <v>71</v>
      </c>
      <c r="AK5" s="937" t="str">
        <f>IF(AJ5&gt;=90,"10",IF(AJ5&gt;=80,"9",IF(AJ5&gt;=70,"8",IF(AJ5&gt;=60,"7",IF(AJ5&gt;=45,"6",IF(AJ5&gt;=40,"4",IF(AJ5&lt;40,"0")))))))</f>
        <v>8</v>
      </c>
      <c r="AL5" s="938">
        <f t="shared" ref="AL5:AL69" si="20">AK5*3</f>
        <v>24</v>
      </c>
      <c r="AM5" s="939">
        <v>46.0</v>
      </c>
      <c r="AN5" s="940">
        <v>16.0</v>
      </c>
      <c r="AO5" s="941">
        <f t="shared" ref="AO5:AO69" si="21">SUM(AM5:AN5)</f>
        <v>62</v>
      </c>
      <c r="AP5" s="941">
        <v>0.0</v>
      </c>
      <c r="AQ5" s="942">
        <f t="shared" ref="AQ5:AQ69" si="22">AP5*1</f>
        <v>0</v>
      </c>
      <c r="AR5" s="943">
        <v>90.0</v>
      </c>
      <c r="AS5" s="943">
        <v>0.0</v>
      </c>
      <c r="AT5" s="944">
        <f t="shared" ref="AT5:AT69" si="23">SUM(AR5+AS5)</f>
        <v>90</v>
      </c>
      <c r="AU5" s="945">
        <f t="shared" ref="AU5:AU69" si="24">F5+K5+U5+P5+Z5+AE5+AJ5+AO5</f>
        <v>612</v>
      </c>
      <c r="AV5" s="946">
        <f t="shared" ref="AV5:AV69" si="25">ROUNDUP(AU5/800*100,2)</f>
        <v>76.5</v>
      </c>
      <c r="AW5" s="947">
        <f t="shared" ref="AW5:AW69" si="26">SUM(H5+M5+R5+W5+AB5+AG5+AL5+AP5)</f>
        <v>172</v>
      </c>
      <c r="AX5" s="948">
        <f t="shared" ref="AX5:AX69" si="27">AW5/22</f>
        <v>7.818181818</v>
      </c>
      <c r="AY5" s="949" t="str">
        <f t="shared" ref="AY5:AY69" si="28">IF((OR(E5&lt;18,F5&lt;40,J5&lt;18,K5&lt;40,O5&lt;18,P5&lt;40,T5&lt;18,U5&lt;40,Y5&lt;18,Z5&lt;40,AE5&lt;40,AI5&lt;18,AJ5&lt;40,AN5&lt;18,AO5&lt;40,AT5&lt;40)),"FAIL","PASS")</f>
        <v>FAIL</v>
      </c>
      <c r="AZ5" s="949" t="str">
        <f t="shared" ref="AZ5:AZ69" si="29">IF(AV5&gt;69.44,"FCD",IF(AV5&lt;59.66,"FC","SC"))</f>
        <v>FCD</v>
      </c>
      <c r="BA5" s="950" t="str">
        <f t="shared" ref="BA5:BA69" si="30">IF(AY5="FAIL",AY5,AZ5)</f>
        <v>FAIL</v>
      </c>
    </row>
    <row r="6" ht="15.75" customHeight="1">
      <c r="A6" s="649">
        <v>2.0</v>
      </c>
      <c r="B6" s="951" t="s">
        <v>228</v>
      </c>
      <c r="C6" s="952" t="s">
        <v>229</v>
      </c>
      <c r="D6" s="931">
        <v>34.0</v>
      </c>
      <c r="E6" s="931">
        <v>23.0</v>
      </c>
      <c r="F6" s="932">
        <f t="shared" si="1"/>
        <v>57</v>
      </c>
      <c r="G6" s="659" t="str">
        <f t="shared" si="2"/>
        <v>6</v>
      </c>
      <c r="H6" s="933">
        <f t="shared" si="3"/>
        <v>24</v>
      </c>
      <c r="I6" s="931">
        <v>34.0</v>
      </c>
      <c r="J6" s="931">
        <v>18.0</v>
      </c>
      <c r="K6" s="934">
        <f t="shared" si="4"/>
        <v>52</v>
      </c>
      <c r="L6" s="659" t="str">
        <f t="shared" si="5"/>
        <v>6</v>
      </c>
      <c r="M6" s="778">
        <f t="shared" si="6"/>
        <v>24</v>
      </c>
      <c r="N6" s="931">
        <v>25.0</v>
      </c>
      <c r="O6" s="931">
        <v>19.0</v>
      </c>
      <c r="P6" s="934">
        <f t="shared" si="7"/>
        <v>44</v>
      </c>
      <c r="Q6" s="659" t="str">
        <f t="shared" si="8"/>
        <v>4</v>
      </c>
      <c r="R6" s="933">
        <f t="shared" si="9"/>
        <v>16</v>
      </c>
      <c r="S6" s="931">
        <v>42.0</v>
      </c>
      <c r="T6" s="931">
        <v>20.0</v>
      </c>
      <c r="U6" s="934">
        <f t="shared" si="10"/>
        <v>62</v>
      </c>
      <c r="V6" s="659" t="str">
        <f t="shared" si="11"/>
        <v>7</v>
      </c>
      <c r="W6" s="778">
        <f t="shared" si="12"/>
        <v>7</v>
      </c>
      <c r="X6" s="931">
        <v>22.0</v>
      </c>
      <c r="Y6" s="931">
        <v>24.0</v>
      </c>
      <c r="Z6" s="934">
        <f t="shared" si="13"/>
        <v>46</v>
      </c>
      <c r="AA6" s="659" t="str">
        <f t="shared" si="14"/>
        <v>6</v>
      </c>
      <c r="AB6" s="778">
        <f t="shared" si="15"/>
        <v>18</v>
      </c>
      <c r="AC6" s="935">
        <v>87.0</v>
      </c>
      <c r="AD6" s="855">
        <v>0.0</v>
      </c>
      <c r="AE6" s="855">
        <f t="shared" si="16"/>
        <v>87</v>
      </c>
      <c r="AF6" s="936" t="str">
        <f t="shared" si="17"/>
        <v>9</v>
      </c>
      <c r="AG6" s="765">
        <f t="shared" si="18"/>
        <v>18</v>
      </c>
      <c r="AH6" s="931">
        <v>45.0</v>
      </c>
      <c r="AI6" s="931">
        <v>20.0</v>
      </c>
      <c r="AJ6" s="934">
        <f t="shared" si="19"/>
        <v>65</v>
      </c>
      <c r="AK6" s="937" t="str">
        <f t="shared" ref="AK6:AK69" si="31">IF(AJ6&gt;=90,"10",IF(AJ6&gt;=80,"9",IF(AJ6&gt;=70,"8",IF(AJ6&gt;=60,"7",IF(AJ6&gt;=45,"6",IF(AJ6&gt;=40,"4",IF(AJ6&lt;40,"0")))))))</f>
        <v>7</v>
      </c>
      <c r="AL6" s="938">
        <f t="shared" si="20"/>
        <v>21</v>
      </c>
      <c r="AM6" s="953">
        <v>42.0</v>
      </c>
      <c r="AN6" s="954">
        <v>12.0</v>
      </c>
      <c r="AO6" s="955">
        <f t="shared" si="21"/>
        <v>54</v>
      </c>
      <c r="AP6" s="955">
        <v>0.0</v>
      </c>
      <c r="AQ6" s="942">
        <f t="shared" si="22"/>
        <v>0</v>
      </c>
      <c r="AR6" s="956">
        <v>90.0</v>
      </c>
      <c r="AS6" s="956">
        <v>0.0</v>
      </c>
      <c r="AT6" s="957">
        <f t="shared" si="23"/>
        <v>90</v>
      </c>
      <c r="AU6" s="945">
        <f t="shared" si="24"/>
        <v>467</v>
      </c>
      <c r="AV6" s="946">
        <f t="shared" si="25"/>
        <v>58.38</v>
      </c>
      <c r="AW6" s="947">
        <f t="shared" si="26"/>
        <v>128</v>
      </c>
      <c r="AX6" s="948">
        <f t="shared" si="27"/>
        <v>5.818181818</v>
      </c>
      <c r="AY6" s="949" t="str">
        <f t="shared" si="28"/>
        <v>FAIL</v>
      </c>
      <c r="AZ6" s="949" t="str">
        <f t="shared" si="29"/>
        <v>FC</v>
      </c>
      <c r="BA6" s="950" t="str">
        <f t="shared" si="30"/>
        <v>FAIL</v>
      </c>
    </row>
    <row r="7" ht="15.75" customHeight="1">
      <c r="A7" s="649">
        <v>3.0</v>
      </c>
      <c r="B7" s="951" t="s">
        <v>230</v>
      </c>
      <c r="C7" s="952" t="s">
        <v>231</v>
      </c>
      <c r="D7" s="931">
        <v>37.0</v>
      </c>
      <c r="E7" s="931">
        <v>26.0</v>
      </c>
      <c r="F7" s="932">
        <f t="shared" si="1"/>
        <v>63</v>
      </c>
      <c r="G7" s="659" t="str">
        <f t="shared" si="2"/>
        <v>7</v>
      </c>
      <c r="H7" s="933">
        <f t="shared" si="3"/>
        <v>28</v>
      </c>
      <c r="I7" s="931">
        <v>38.0</v>
      </c>
      <c r="J7" s="931">
        <v>26.0</v>
      </c>
      <c r="K7" s="934">
        <f t="shared" si="4"/>
        <v>64</v>
      </c>
      <c r="L7" s="659" t="str">
        <f t="shared" si="5"/>
        <v>7</v>
      </c>
      <c r="M7" s="778">
        <f t="shared" si="6"/>
        <v>28</v>
      </c>
      <c r="N7" s="931">
        <v>46.0</v>
      </c>
      <c r="O7" s="931">
        <v>34.0</v>
      </c>
      <c r="P7" s="934">
        <f t="shared" si="7"/>
        <v>80</v>
      </c>
      <c r="Q7" s="659" t="str">
        <f t="shared" si="8"/>
        <v>9</v>
      </c>
      <c r="R7" s="933">
        <f t="shared" si="9"/>
        <v>36</v>
      </c>
      <c r="S7" s="931">
        <v>46.0</v>
      </c>
      <c r="T7" s="931">
        <v>45.0</v>
      </c>
      <c r="U7" s="934">
        <f t="shared" si="10"/>
        <v>91</v>
      </c>
      <c r="V7" s="659" t="str">
        <f t="shared" si="11"/>
        <v>10</v>
      </c>
      <c r="W7" s="778">
        <f t="shared" si="12"/>
        <v>10</v>
      </c>
      <c r="X7" s="931">
        <v>42.0</v>
      </c>
      <c r="Y7" s="931">
        <v>23.0</v>
      </c>
      <c r="Z7" s="934">
        <f t="shared" si="13"/>
        <v>65</v>
      </c>
      <c r="AA7" s="659" t="str">
        <f t="shared" si="14"/>
        <v>7</v>
      </c>
      <c r="AB7" s="778">
        <f t="shared" si="15"/>
        <v>21</v>
      </c>
      <c r="AC7" s="935">
        <v>88.0</v>
      </c>
      <c r="AD7" s="855">
        <v>0.0</v>
      </c>
      <c r="AE7" s="855">
        <f t="shared" si="16"/>
        <v>88</v>
      </c>
      <c r="AF7" s="936" t="str">
        <f t="shared" si="17"/>
        <v>9</v>
      </c>
      <c r="AG7" s="765">
        <f t="shared" si="18"/>
        <v>18</v>
      </c>
      <c r="AH7" s="931">
        <v>45.0</v>
      </c>
      <c r="AI7" s="931">
        <v>32.0</v>
      </c>
      <c r="AJ7" s="934">
        <f t="shared" si="19"/>
        <v>77</v>
      </c>
      <c r="AK7" s="937" t="str">
        <f t="shared" si="31"/>
        <v>8</v>
      </c>
      <c r="AL7" s="938">
        <f t="shared" si="20"/>
        <v>24</v>
      </c>
      <c r="AM7" s="958">
        <v>43.0</v>
      </c>
      <c r="AN7" s="959">
        <v>25.0</v>
      </c>
      <c r="AO7" s="960">
        <f t="shared" si="21"/>
        <v>68</v>
      </c>
      <c r="AP7" s="960" t="str">
        <f t="shared" ref="AP7:AP45" si="32">IF(AO7&gt;=90,"10",IF(AO7&gt;=80,"9",IF(AO7&gt;=70,"8",IF(AO7&gt;=60,"7",IF(AO7&gt;=45,"6",IF(AO7&gt;=40,"4",IF(AO7&lt;40,"0")))))))</f>
        <v>7</v>
      </c>
      <c r="AQ7" s="961">
        <f t="shared" si="22"/>
        <v>7</v>
      </c>
      <c r="AR7" s="943">
        <v>90.0</v>
      </c>
      <c r="AS7" s="943">
        <v>0.0</v>
      </c>
      <c r="AT7" s="944">
        <f t="shared" si="23"/>
        <v>90</v>
      </c>
      <c r="AU7" s="945">
        <f t="shared" si="24"/>
        <v>596</v>
      </c>
      <c r="AV7" s="946">
        <f t="shared" si="25"/>
        <v>74.5</v>
      </c>
      <c r="AW7" s="947">
        <f t="shared" si="26"/>
        <v>172</v>
      </c>
      <c r="AX7" s="948">
        <f t="shared" si="27"/>
        <v>7.818181818</v>
      </c>
      <c r="AY7" s="949" t="str">
        <f t="shared" si="28"/>
        <v>PASS</v>
      </c>
      <c r="AZ7" s="949" t="str">
        <f t="shared" si="29"/>
        <v>FCD</v>
      </c>
      <c r="BA7" s="949" t="str">
        <f t="shared" si="30"/>
        <v>FCD</v>
      </c>
    </row>
    <row r="8" ht="15.75" customHeight="1">
      <c r="A8" s="649">
        <v>4.0</v>
      </c>
      <c r="B8" s="951" t="s">
        <v>232</v>
      </c>
      <c r="C8" s="952" t="s">
        <v>233</v>
      </c>
      <c r="D8" s="931">
        <v>39.0</v>
      </c>
      <c r="E8" s="931">
        <v>33.0</v>
      </c>
      <c r="F8" s="932">
        <f t="shared" si="1"/>
        <v>72</v>
      </c>
      <c r="G8" s="659" t="str">
        <f t="shared" si="2"/>
        <v>8</v>
      </c>
      <c r="H8" s="933">
        <f t="shared" si="3"/>
        <v>32</v>
      </c>
      <c r="I8" s="931">
        <v>43.0</v>
      </c>
      <c r="J8" s="931">
        <v>30.0</v>
      </c>
      <c r="K8" s="934">
        <f t="shared" si="4"/>
        <v>73</v>
      </c>
      <c r="L8" s="659" t="str">
        <f t="shared" si="5"/>
        <v>8</v>
      </c>
      <c r="M8" s="778">
        <f t="shared" si="6"/>
        <v>32</v>
      </c>
      <c r="N8" s="931">
        <v>42.0</v>
      </c>
      <c r="O8" s="931">
        <v>24.0</v>
      </c>
      <c r="P8" s="934">
        <f t="shared" si="7"/>
        <v>66</v>
      </c>
      <c r="Q8" s="659" t="str">
        <f t="shared" si="8"/>
        <v>7</v>
      </c>
      <c r="R8" s="933">
        <f t="shared" si="9"/>
        <v>28</v>
      </c>
      <c r="S8" s="931">
        <v>42.0</v>
      </c>
      <c r="T8" s="931">
        <v>27.0</v>
      </c>
      <c r="U8" s="934">
        <f t="shared" si="10"/>
        <v>69</v>
      </c>
      <c r="V8" s="659" t="str">
        <f t="shared" si="11"/>
        <v>7</v>
      </c>
      <c r="W8" s="778">
        <f t="shared" si="12"/>
        <v>7</v>
      </c>
      <c r="X8" s="931">
        <v>43.0</v>
      </c>
      <c r="Y8" s="931">
        <v>32.0</v>
      </c>
      <c r="Z8" s="934">
        <f t="shared" si="13"/>
        <v>75</v>
      </c>
      <c r="AA8" s="659" t="str">
        <f t="shared" si="14"/>
        <v>8</v>
      </c>
      <c r="AB8" s="778">
        <f t="shared" si="15"/>
        <v>24</v>
      </c>
      <c r="AC8" s="935">
        <v>87.0</v>
      </c>
      <c r="AD8" s="855">
        <v>0.0</v>
      </c>
      <c r="AE8" s="855">
        <f t="shared" si="16"/>
        <v>87</v>
      </c>
      <c r="AF8" s="936" t="str">
        <f t="shared" si="17"/>
        <v>9</v>
      </c>
      <c r="AG8" s="765">
        <f t="shared" si="18"/>
        <v>18</v>
      </c>
      <c r="AH8" s="931">
        <v>23.0</v>
      </c>
      <c r="AI8" s="931">
        <v>20.0</v>
      </c>
      <c r="AJ8" s="934">
        <f t="shared" si="19"/>
        <v>43</v>
      </c>
      <c r="AK8" s="937" t="str">
        <f t="shared" si="31"/>
        <v>4</v>
      </c>
      <c r="AL8" s="938">
        <f t="shared" si="20"/>
        <v>12</v>
      </c>
      <c r="AM8" s="958">
        <v>46.0</v>
      </c>
      <c r="AN8" s="959">
        <v>25.0</v>
      </c>
      <c r="AO8" s="960">
        <f t="shared" si="21"/>
        <v>71</v>
      </c>
      <c r="AP8" s="960" t="str">
        <f t="shared" si="32"/>
        <v>8</v>
      </c>
      <c r="AQ8" s="961">
        <f t="shared" si="22"/>
        <v>8</v>
      </c>
      <c r="AR8" s="956">
        <v>92.0</v>
      </c>
      <c r="AS8" s="956">
        <v>0.0</v>
      </c>
      <c r="AT8" s="957">
        <f t="shared" si="23"/>
        <v>92</v>
      </c>
      <c r="AU8" s="945">
        <f t="shared" si="24"/>
        <v>556</v>
      </c>
      <c r="AV8" s="946">
        <f t="shared" si="25"/>
        <v>69.5</v>
      </c>
      <c r="AW8" s="947">
        <f t="shared" si="26"/>
        <v>161</v>
      </c>
      <c r="AX8" s="948">
        <f t="shared" si="27"/>
        <v>7.318181818</v>
      </c>
      <c r="AY8" s="949" t="str">
        <f t="shared" si="28"/>
        <v>PASS</v>
      </c>
      <c r="AZ8" s="949" t="str">
        <f t="shared" si="29"/>
        <v>FCD</v>
      </c>
      <c r="BA8" s="949" t="str">
        <f t="shared" si="30"/>
        <v>FCD</v>
      </c>
    </row>
    <row r="9" ht="15.75" customHeight="1">
      <c r="A9" s="649">
        <v>5.0</v>
      </c>
      <c r="B9" s="951" t="s">
        <v>234</v>
      </c>
      <c r="C9" s="952" t="s">
        <v>235</v>
      </c>
      <c r="D9" s="931">
        <v>34.0</v>
      </c>
      <c r="E9" s="931">
        <v>24.0</v>
      </c>
      <c r="F9" s="932">
        <f t="shared" si="1"/>
        <v>58</v>
      </c>
      <c r="G9" s="659" t="str">
        <f t="shared" si="2"/>
        <v>6</v>
      </c>
      <c r="H9" s="933">
        <f t="shared" si="3"/>
        <v>24</v>
      </c>
      <c r="I9" s="931">
        <v>39.0</v>
      </c>
      <c r="J9" s="931">
        <v>18.0</v>
      </c>
      <c r="K9" s="934">
        <f t="shared" si="4"/>
        <v>57</v>
      </c>
      <c r="L9" s="659" t="str">
        <f t="shared" si="5"/>
        <v>6</v>
      </c>
      <c r="M9" s="778">
        <f t="shared" si="6"/>
        <v>24</v>
      </c>
      <c r="N9" s="931">
        <v>43.0</v>
      </c>
      <c r="O9" s="931">
        <v>20.0</v>
      </c>
      <c r="P9" s="934">
        <f t="shared" si="7"/>
        <v>63</v>
      </c>
      <c r="Q9" s="659" t="str">
        <f t="shared" si="8"/>
        <v>7</v>
      </c>
      <c r="R9" s="933">
        <f t="shared" si="9"/>
        <v>28</v>
      </c>
      <c r="S9" s="931">
        <v>46.0</v>
      </c>
      <c r="T9" s="931">
        <v>46.0</v>
      </c>
      <c r="U9" s="934">
        <f t="shared" si="10"/>
        <v>92</v>
      </c>
      <c r="V9" s="659" t="str">
        <f t="shared" si="11"/>
        <v>10</v>
      </c>
      <c r="W9" s="778">
        <f t="shared" si="12"/>
        <v>10</v>
      </c>
      <c r="X9" s="931">
        <v>41.0</v>
      </c>
      <c r="Y9" s="931">
        <v>25.0</v>
      </c>
      <c r="Z9" s="934">
        <f t="shared" si="13"/>
        <v>66</v>
      </c>
      <c r="AA9" s="659" t="str">
        <f t="shared" si="14"/>
        <v>7</v>
      </c>
      <c r="AB9" s="778">
        <f t="shared" si="15"/>
        <v>21</v>
      </c>
      <c r="AC9" s="935">
        <v>80.0</v>
      </c>
      <c r="AD9" s="855">
        <v>0.0</v>
      </c>
      <c r="AE9" s="855">
        <f t="shared" si="16"/>
        <v>80</v>
      </c>
      <c r="AF9" s="936" t="str">
        <f t="shared" si="17"/>
        <v>9</v>
      </c>
      <c r="AG9" s="765">
        <f t="shared" si="18"/>
        <v>18</v>
      </c>
      <c r="AH9" s="931">
        <v>25.0</v>
      </c>
      <c r="AI9" s="931">
        <v>31.0</v>
      </c>
      <c r="AJ9" s="934">
        <f t="shared" si="19"/>
        <v>56</v>
      </c>
      <c r="AK9" s="937" t="str">
        <f t="shared" si="31"/>
        <v>6</v>
      </c>
      <c r="AL9" s="938">
        <f t="shared" si="20"/>
        <v>18</v>
      </c>
      <c r="AM9" s="958">
        <v>47.0</v>
      </c>
      <c r="AN9" s="959">
        <v>23.0</v>
      </c>
      <c r="AO9" s="960">
        <f t="shared" si="21"/>
        <v>70</v>
      </c>
      <c r="AP9" s="960" t="str">
        <f t="shared" si="32"/>
        <v>8</v>
      </c>
      <c r="AQ9" s="961">
        <f t="shared" si="22"/>
        <v>8</v>
      </c>
      <c r="AR9" s="956">
        <v>98.0</v>
      </c>
      <c r="AS9" s="956">
        <v>0.0</v>
      </c>
      <c r="AT9" s="957">
        <f t="shared" si="23"/>
        <v>98</v>
      </c>
      <c r="AU9" s="945">
        <f t="shared" si="24"/>
        <v>542</v>
      </c>
      <c r="AV9" s="946">
        <f t="shared" si="25"/>
        <v>67.75</v>
      </c>
      <c r="AW9" s="947">
        <f t="shared" si="26"/>
        <v>151</v>
      </c>
      <c r="AX9" s="948">
        <f t="shared" si="27"/>
        <v>6.863636364</v>
      </c>
      <c r="AY9" s="949" t="str">
        <f t="shared" si="28"/>
        <v>PASS</v>
      </c>
      <c r="AZ9" s="949" t="str">
        <f t="shared" si="29"/>
        <v>SC</v>
      </c>
      <c r="BA9" s="949" t="str">
        <f t="shared" si="30"/>
        <v>SC</v>
      </c>
    </row>
    <row r="10" ht="15.75" customHeight="1">
      <c r="A10" s="649">
        <v>6.0</v>
      </c>
      <c r="B10" s="951" t="s">
        <v>28</v>
      </c>
      <c r="C10" s="952" t="s">
        <v>29</v>
      </c>
      <c r="D10" s="931">
        <v>41.0</v>
      </c>
      <c r="E10" s="931">
        <v>40.0</v>
      </c>
      <c r="F10" s="932">
        <f t="shared" si="1"/>
        <v>81</v>
      </c>
      <c r="G10" s="659" t="str">
        <f t="shared" si="2"/>
        <v>9</v>
      </c>
      <c r="H10" s="933">
        <f t="shared" si="3"/>
        <v>36</v>
      </c>
      <c r="I10" s="931">
        <v>47.0</v>
      </c>
      <c r="J10" s="931">
        <v>32.0</v>
      </c>
      <c r="K10" s="934">
        <f t="shared" si="4"/>
        <v>79</v>
      </c>
      <c r="L10" s="659" t="str">
        <f t="shared" si="5"/>
        <v>8</v>
      </c>
      <c r="M10" s="778">
        <f t="shared" si="6"/>
        <v>32</v>
      </c>
      <c r="N10" s="931">
        <v>40.0</v>
      </c>
      <c r="O10" s="931">
        <v>32.0</v>
      </c>
      <c r="P10" s="934">
        <f t="shared" si="7"/>
        <v>72</v>
      </c>
      <c r="Q10" s="659" t="str">
        <f t="shared" si="8"/>
        <v>8</v>
      </c>
      <c r="R10" s="933">
        <f t="shared" si="9"/>
        <v>32</v>
      </c>
      <c r="S10" s="931">
        <v>40.0</v>
      </c>
      <c r="T10" s="931">
        <v>46.0</v>
      </c>
      <c r="U10" s="934">
        <f t="shared" si="10"/>
        <v>86</v>
      </c>
      <c r="V10" s="659" t="str">
        <f t="shared" si="11"/>
        <v>9</v>
      </c>
      <c r="W10" s="778">
        <f t="shared" si="12"/>
        <v>9</v>
      </c>
      <c r="X10" s="931">
        <v>50.0</v>
      </c>
      <c r="Y10" s="931">
        <v>34.0</v>
      </c>
      <c r="Z10" s="934">
        <f t="shared" si="13"/>
        <v>84</v>
      </c>
      <c r="AA10" s="659" t="str">
        <f t="shared" si="14"/>
        <v>9</v>
      </c>
      <c r="AB10" s="778">
        <f t="shared" si="15"/>
        <v>27</v>
      </c>
      <c r="AC10" s="935">
        <v>90.0</v>
      </c>
      <c r="AD10" s="855">
        <v>0.0</v>
      </c>
      <c r="AE10" s="855">
        <f t="shared" si="16"/>
        <v>90</v>
      </c>
      <c r="AF10" s="936" t="str">
        <f t="shared" si="17"/>
        <v>10</v>
      </c>
      <c r="AG10" s="765">
        <f t="shared" si="18"/>
        <v>20</v>
      </c>
      <c r="AH10" s="931">
        <v>30.0</v>
      </c>
      <c r="AI10" s="931">
        <v>35.0</v>
      </c>
      <c r="AJ10" s="934">
        <f t="shared" si="19"/>
        <v>65</v>
      </c>
      <c r="AK10" s="937" t="str">
        <f t="shared" si="31"/>
        <v>7</v>
      </c>
      <c r="AL10" s="938">
        <f t="shared" si="20"/>
        <v>21</v>
      </c>
      <c r="AM10" s="958">
        <v>50.0</v>
      </c>
      <c r="AN10" s="959">
        <v>38.0</v>
      </c>
      <c r="AO10" s="960">
        <f t="shared" si="21"/>
        <v>88</v>
      </c>
      <c r="AP10" s="960" t="str">
        <f t="shared" si="32"/>
        <v>9</v>
      </c>
      <c r="AQ10" s="961">
        <f t="shared" si="22"/>
        <v>9</v>
      </c>
      <c r="AR10" s="956">
        <v>96.0</v>
      </c>
      <c r="AS10" s="956">
        <v>0.0</v>
      </c>
      <c r="AT10" s="957">
        <f t="shared" si="23"/>
        <v>96</v>
      </c>
      <c r="AU10" s="945">
        <f t="shared" si="24"/>
        <v>645</v>
      </c>
      <c r="AV10" s="946">
        <f t="shared" si="25"/>
        <v>80.63</v>
      </c>
      <c r="AW10" s="947">
        <f t="shared" si="26"/>
        <v>186</v>
      </c>
      <c r="AX10" s="948">
        <f t="shared" si="27"/>
        <v>8.454545455</v>
      </c>
      <c r="AY10" s="949" t="str">
        <f t="shared" si="28"/>
        <v>PASS</v>
      </c>
      <c r="AZ10" s="949" t="str">
        <f t="shared" si="29"/>
        <v>FCD</v>
      </c>
      <c r="BA10" s="949" t="str">
        <f t="shared" si="30"/>
        <v>FCD</v>
      </c>
    </row>
    <row r="11" ht="15.75" customHeight="1">
      <c r="A11" s="649">
        <v>7.0</v>
      </c>
      <c r="B11" s="951" t="s">
        <v>30</v>
      </c>
      <c r="C11" s="952" t="s">
        <v>31</v>
      </c>
      <c r="D11" s="931">
        <v>38.0</v>
      </c>
      <c r="E11" s="931">
        <v>36.0</v>
      </c>
      <c r="F11" s="932">
        <f t="shared" si="1"/>
        <v>74</v>
      </c>
      <c r="G11" s="659" t="str">
        <f t="shared" si="2"/>
        <v>8</v>
      </c>
      <c r="H11" s="933">
        <f t="shared" si="3"/>
        <v>32</v>
      </c>
      <c r="I11" s="931">
        <v>42.0</v>
      </c>
      <c r="J11" s="931">
        <v>27.0</v>
      </c>
      <c r="K11" s="934">
        <f t="shared" si="4"/>
        <v>69</v>
      </c>
      <c r="L11" s="659" t="str">
        <f t="shared" si="5"/>
        <v>7</v>
      </c>
      <c r="M11" s="778">
        <f t="shared" si="6"/>
        <v>28</v>
      </c>
      <c r="N11" s="931">
        <v>26.0</v>
      </c>
      <c r="O11" s="931">
        <v>22.0</v>
      </c>
      <c r="P11" s="934">
        <f t="shared" si="7"/>
        <v>48</v>
      </c>
      <c r="Q11" s="659" t="str">
        <f t="shared" si="8"/>
        <v>6</v>
      </c>
      <c r="R11" s="933">
        <f t="shared" si="9"/>
        <v>24</v>
      </c>
      <c r="S11" s="931">
        <v>43.0</v>
      </c>
      <c r="T11" s="931">
        <v>48.0</v>
      </c>
      <c r="U11" s="934">
        <f t="shared" si="10"/>
        <v>91</v>
      </c>
      <c r="V11" s="659" t="str">
        <f t="shared" si="11"/>
        <v>10</v>
      </c>
      <c r="W11" s="778">
        <f t="shared" si="12"/>
        <v>10</v>
      </c>
      <c r="X11" s="931">
        <v>40.0</v>
      </c>
      <c r="Y11" s="931">
        <v>34.0</v>
      </c>
      <c r="Z11" s="934">
        <f t="shared" si="13"/>
        <v>74</v>
      </c>
      <c r="AA11" s="659" t="str">
        <f t="shared" si="14"/>
        <v>8</v>
      </c>
      <c r="AB11" s="778">
        <f t="shared" si="15"/>
        <v>24</v>
      </c>
      <c r="AC11" s="935">
        <v>85.0</v>
      </c>
      <c r="AD11" s="855">
        <v>0.0</v>
      </c>
      <c r="AE11" s="855">
        <f t="shared" si="16"/>
        <v>85</v>
      </c>
      <c r="AF11" s="936" t="str">
        <f t="shared" si="17"/>
        <v>9</v>
      </c>
      <c r="AG11" s="765">
        <f t="shared" si="18"/>
        <v>18</v>
      </c>
      <c r="AH11" s="931">
        <v>23.0</v>
      </c>
      <c r="AI11" s="931">
        <v>32.0</v>
      </c>
      <c r="AJ11" s="934">
        <f t="shared" si="19"/>
        <v>55</v>
      </c>
      <c r="AK11" s="937" t="str">
        <f t="shared" si="31"/>
        <v>6</v>
      </c>
      <c r="AL11" s="938">
        <f t="shared" si="20"/>
        <v>18</v>
      </c>
      <c r="AM11" s="958">
        <v>45.0</v>
      </c>
      <c r="AN11" s="959">
        <v>24.0</v>
      </c>
      <c r="AO11" s="960">
        <f t="shared" si="21"/>
        <v>69</v>
      </c>
      <c r="AP11" s="960" t="str">
        <f t="shared" si="32"/>
        <v>7</v>
      </c>
      <c r="AQ11" s="961">
        <f t="shared" si="22"/>
        <v>7</v>
      </c>
      <c r="AR11" s="956">
        <v>92.0</v>
      </c>
      <c r="AS11" s="956">
        <v>0.0</v>
      </c>
      <c r="AT11" s="957">
        <f t="shared" si="23"/>
        <v>92</v>
      </c>
      <c r="AU11" s="945">
        <f t="shared" si="24"/>
        <v>565</v>
      </c>
      <c r="AV11" s="946">
        <f t="shared" si="25"/>
        <v>70.63</v>
      </c>
      <c r="AW11" s="947">
        <f t="shared" si="26"/>
        <v>161</v>
      </c>
      <c r="AX11" s="948">
        <f t="shared" si="27"/>
        <v>7.318181818</v>
      </c>
      <c r="AY11" s="949" t="str">
        <f t="shared" si="28"/>
        <v>PASS</v>
      </c>
      <c r="AZ11" s="949" t="str">
        <f t="shared" si="29"/>
        <v>FCD</v>
      </c>
      <c r="BA11" s="949" t="str">
        <f t="shared" si="30"/>
        <v>FCD</v>
      </c>
    </row>
    <row r="12" ht="15.75" customHeight="1">
      <c r="A12" s="649">
        <v>8.0</v>
      </c>
      <c r="B12" s="951" t="s">
        <v>32</v>
      </c>
      <c r="C12" s="952" t="s">
        <v>464</v>
      </c>
      <c r="D12" s="931">
        <v>39.0</v>
      </c>
      <c r="E12" s="931">
        <v>20.0</v>
      </c>
      <c r="F12" s="932">
        <f t="shared" si="1"/>
        <v>59</v>
      </c>
      <c r="G12" s="659" t="str">
        <f t="shared" si="2"/>
        <v>6</v>
      </c>
      <c r="H12" s="933">
        <f t="shared" si="3"/>
        <v>24</v>
      </c>
      <c r="I12" s="931">
        <v>40.0</v>
      </c>
      <c r="J12" s="931">
        <v>24.0</v>
      </c>
      <c r="K12" s="934">
        <f t="shared" si="4"/>
        <v>64</v>
      </c>
      <c r="L12" s="659" t="str">
        <f t="shared" si="5"/>
        <v>7</v>
      </c>
      <c r="M12" s="778">
        <f t="shared" si="6"/>
        <v>28</v>
      </c>
      <c r="N12" s="931">
        <v>31.0</v>
      </c>
      <c r="O12" s="931">
        <v>28.0</v>
      </c>
      <c r="P12" s="934">
        <f t="shared" si="7"/>
        <v>59</v>
      </c>
      <c r="Q12" s="659" t="str">
        <f t="shared" si="8"/>
        <v>6</v>
      </c>
      <c r="R12" s="933">
        <f t="shared" si="9"/>
        <v>24</v>
      </c>
      <c r="S12" s="931">
        <v>45.0</v>
      </c>
      <c r="T12" s="931">
        <v>47.0</v>
      </c>
      <c r="U12" s="934">
        <f t="shared" si="10"/>
        <v>92</v>
      </c>
      <c r="V12" s="659" t="str">
        <f t="shared" si="11"/>
        <v>10</v>
      </c>
      <c r="W12" s="778">
        <f t="shared" si="12"/>
        <v>10</v>
      </c>
      <c r="X12" s="931">
        <v>44.0</v>
      </c>
      <c r="Y12" s="931">
        <v>29.0</v>
      </c>
      <c r="Z12" s="934">
        <f t="shared" si="13"/>
        <v>73</v>
      </c>
      <c r="AA12" s="659" t="str">
        <f t="shared" si="14"/>
        <v>8</v>
      </c>
      <c r="AB12" s="778">
        <f t="shared" si="15"/>
        <v>24</v>
      </c>
      <c r="AC12" s="935">
        <v>80.0</v>
      </c>
      <c r="AD12" s="855">
        <v>0.0</v>
      </c>
      <c r="AE12" s="855">
        <f t="shared" si="16"/>
        <v>80</v>
      </c>
      <c r="AF12" s="936" t="str">
        <f t="shared" si="17"/>
        <v>9</v>
      </c>
      <c r="AG12" s="765">
        <f t="shared" si="18"/>
        <v>18</v>
      </c>
      <c r="AH12" s="931">
        <v>20.0</v>
      </c>
      <c r="AI12" s="931">
        <v>41.0</v>
      </c>
      <c r="AJ12" s="934">
        <f t="shared" si="19"/>
        <v>61</v>
      </c>
      <c r="AK12" s="937" t="str">
        <f t="shared" si="31"/>
        <v>7</v>
      </c>
      <c r="AL12" s="938">
        <f t="shared" si="20"/>
        <v>21</v>
      </c>
      <c r="AM12" s="958">
        <v>49.0</v>
      </c>
      <c r="AN12" s="959">
        <v>29.0</v>
      </c>
      <c r="AO12" s="960">
        <f t="shared" si="21"/>
        <v>78</v>
      </c>
      <c r="AP12" s="960" t="str">
        <f t="shared" si="32"/>
        <v>8</v>
      </c>
      <c r="AQ12" s="961">
        <f t="shared" si="22"/>
        <v>8</v>
      </c>
      <c r="AR12" s="956">
        <v>95.0</v>
      </c>
      <c r="AS12" s="956">
        <v>0.0</v>
      </c>
      <c r="AT12" s="957">
        <f t="shared" si="23"/>
        <v>95</v>
      </c>
      <c r="AU12" s="945">
        <f t="shared" si="24"/>
        <v>566</v>
      </c>
      <c r="AV12" s="946">
        <f t="shared" si="25"/>
        <v>70.75</v>
      </c>
      <c r="AW12" s="947">
        <f t="shared" si="26"/>
        <v>157</v>
      </c>
      <c r="AX12" s="948">
        <f t="shared" si="27"/>
        <v>7.136363636</v>
      </c>
      <c r="AY12" s="949" t="str">
        <f t="shared" si="28"/>
        <v>PASS</v>
      </c>
      <c r="AZ12" s="949" t="str">
        <f t="shared" si="29"/>
        <v>FCD</v>
      </c>
      <c r="BA12" s="949" t="str">
        <f t="shared" si="30"/>
        <v>FCD</v>
      </c>
    </row>
    <row r="13" ht="15.75" customHeight="1">
      <c r="A13" s="649">
        <v>9.0</v>
      </c>
      <c r="B13" s="951" t="s">
        <v>236</v>
      </c>
      <c r="C13" s="952" t="s">
        <v>237</v>
      </c>
      <c r="D13" s="931">
        <v>38.0</v>
      </c>
      <c r="E13" s="931">
        <v>27.0</v>
      </c>
      <c r="F13" s="932">
        <f t="shared" si="1"/>
        <v>65</v>
      </c>
      <c r="G13" s="659" t="str">
        <f t="shared" si="2"/>
        <v>7</v>
      </c>
      <c r="H13" s="933">
        <f t="shared" si="3"/>
        <v>28</v>
      </c>
      <c r="I13" s="931">
        <v>43.0</v>
      </c>
      <c r="J13" s="931">
        <v>29.0</v>
      </c>
      <c r="K13" s="934">
        <f t="shared" si="4"/>
        <v>72</v>
      </c>
      <c r="L13" s="659" t="str">
        <f t="shared" si="5"/>
        <v>8</v>
      </c>
      <c r="M13" s="778">
        <f t="shared" si="6"/>
        <v>32</v>
      </c>
      <c r="N13" s="931">
        <v>39.0</v>
      </c>
      <c r="O13" s="931">
        <v>32.0</v>
      </c>
      <c r="P13" s="934">
        <f t="shared" si="7"/>
        <v>71</v>
      </c>
      <c r="Q13" s="659" t="str">
        <f t="shared" si="8"/>
        <v>8</v>
      </c>
      <c r="R13" s="933">
        <f t="shared" si="9"/>
        <v>32</v>
      </c>
      <c r="S13" s="931">
        <v>45.0</v>
      </c>
      <c r="T13" s="931">
        <v>47.0</v>
      </c>
      <c r="U13" s="934">
        <f t="shared" si="10"/>
        <v>92</v>
      </c>
      <c r="V13" s="659" t="str">
        <f t="shared" si="11"/>
        <v>10</v>
      </c>
      <c r="W13" s="778">
        <f t="shared" si="12"/>
        <v>10</v>
      </c>
      <c r="X13" s="931">
        <v>44.0</v>
      </c>
      <c r="Y13" s="931">
        <v>26.0</v>
      </c>
      <c r="Z13" s="934">
        <f t="shared" si="13"/>
        <v>70</v>
      </c>
      <c r="AA13" s="659" t="str">
        <f t="shared" si="14"/>
        <v>8</v>
      </c>
      <c r="AB13" s="778">
        <f t="shared" si="15"/>
        <v>24</v>
      </c>
      <c r="AC13" s="935">
        <v>80.0</v>
      </c>
      <c r="AD13" s="855">
        <v>0.0</v>
      </c>
      <c r="AE13" s="855">
        <f t="shared" si="16"/>
        <v>80</v>
      </c>
      <c r="AF13" s="936" t="str">
        <f t="shared" si="17"/>
        <v>9</v>
      </c>
      <c r="AG13" s="765">
        <f t="shared" si="18"/>
        <v>18</v>
      </c>
      <c r="AH13" s="962">
        <v>20.0</v>
      </c>
      <c r="AI13" s="962">
        <v>14.0</v>
      </c>
      <c r="AJ13" s="963">
        <f t="shared" si="19"/>
        <v>34</v>
      </c>
      <c r="AK13" s="941" t="str">
        <f t="shared" si="31"/>
        <v>0</v>
      </c>
      <c r="AL13" s="964">
        <f t="shared" si="20"/>
        <v>0</v>
      </c>
      <c r="AM13" s="958">
        <v>49.0</v>
      </c>
      <c r="AN13" s="959">
        <v>27.0</v>
      </c>
      <c r="AO13" s="960">
        <f t="shared" si="21"/>
        <v>76</v>
      </c>
      <c r="AP13" s="960" t="str">
        <f t="shared" si="32"/>
        <v>8</v>
      </c>
      <c r="AQ13" s="961">
        <f t="shared" si="22"/>
        <v>8</v>
      </c>
      <c r="AR13" s="943">
        <v>80.0</v>
      </c>
      <c r="AS13" s="943">
        <v>0.0</v>
      </c>
      <c r="AT13" s="944">
        <f t="shared" si="23"/>
        <v>80</v>
      </c>
      <c r="AU13" s="945">
        <f t="shared" si="24"/>
        <v>560</v>
      </c>
      <c r="AV13" s="946">
        <f t="shared" si="25"/>
        <v>70</v>
      </c>
      <c r="AW13" s="947">
        <f t="shared" si="26"/>
        <v>152</v>
      </c>
      <c r="AX13" s="948">
        <f t="shared" si="27"/>
        <v>6.909090909</v>
      </c>
      <c r="AY13" s="949" t="str">
        <f t="shared" si="28"/>
        <v>FAIL</v>
      </c>
      <c r="AZ13" s="949" t="str">
        <f t="shared" si="29"/>
        <v>FCD</v>
      </c>
      <c r="BA13" s="950" t="str">
        <f t="shared" si="30"/>
        <v>FAIL</v>
      </c>
    </row>
    <row r="14" ht="15.75" customHeight="1">
      <c r="A14" s="649">
        <v>10.0</v>
      </c>
      <c r="B14" s="951" t="s">
        <v>238</v>
      </c>
      <c r="C14" s="952" t="s">
        <v>239</v>
      </c>
      <c r="D14" s="931">
        <v>38.0</v>
      </c>
      <c r="E14" s="931">
        <v>31.0</v>
      </c>
      <c r="F14" s="932">
        <f t="shared" si="1"/>
        <v>69</v>
      </c>
      <c r="G14" s="659" t="str">
        <f t="shared" si="2"/>
        <v>7</v>
      </c>
      <c r="H14" s="933">
        <f t="shared" si="3"/>
        <v>28</v>
      </c>
      <c r="I14" s="931">
        <v>44.0</v>
      </c>
      <c r="J14" s="931">
        <v>32.0</v>
      </c>
      <c r="K14" s="934">
        <f t="shared" si="4"/>
        <v>76</v>
      </c>
      <c r="L14" s="659" t="str">
        <f t="shared" si="5"/>
        <v>8</v>
      </c>
      <c r="M14" s="778">
        <f t="shared" si="6"/>
        <v>32</v>
      </c>
      <c r="N14" s="931">
        <v>40.0</v>
      </c>
      <c r="O14" s="931">
        <v>23.0</v>
      </c>
      <c r="P14" s="934">
        <f t="shared" si="7"/>
        <v>63</v>
      </c>
      <c r="Q14" s="659" t="str">
        <f t="shared" si="8"/>
        <v>7</v>
      </c>
      <c r="R14" s="933">
        <f t="shared" si="9"/>
        <v>28</v>
      </c>
      <c r="S14" s="931">
        <v>46.0</v>
      </c>
      <c r="T14" s="931">
        <v>45.0</v>
      </c>
      <c r="U14" s="934">
        <f t="shared" si="10"/>
        <v>91</v>
      </c>
      <c r="V14" s="659" t="str">
        <f t="shared" si="11"/>
        <v>10</v>
      </c>
      <c r="W14" s="778">
        <f t="shared" si="12"/>
        <v>10</v>
      </c>
      <c r="X14" s="931">
        <v>40.0</v>
      </c>
      <c r="Y14" s="931">
        <v>39.0</v>
      </c>
      <c r="Z14" s="934">
        <f t="shared" si="13"/>
        <v>79</v>
      </c>
      <c r="AA14" s="659" t="str">
        <f t="shared" si="14"/>
        <v>8</v>
      </c>
      <c r="AB14" s="778">
        <f t="shared" si="15"/>
        <v>24</v>
      </c>
      <c r="AC14" s="935">
        <v>81.0</v>
      </c>
      <c r="AD14" s="855">
        <v>0.0</v>
      </c>
      <c r="AE14" s="855">
        <f t="shared" si="16"/>
        <v>81</v>
      </c>
      <c r="AF14" s="936" t="str">
        <f t="shared" si="17"/>
        <v>9</v>
      </c>
      <c r="AG14" s="765">
        <f t="shared" si="18"/>
        <v>18</v>
      </c>
      <c r="AH14" s="931">
        <v>47.0</v>
      </c>
      <c r="AI14" s="931">
        <v>37.0</v>
      </c>
      <c r="AJ14" s="934">
        <f t="shared" si="19"/>
        <v>84</v>
      </c>
      <c r="AK14" s="937" t="str">
        <f t="shared" si="31"/>
        <v>9</v>
      </c>
      <c r="AL14" s="938">
        <f t="shared" si="20"/>
        <v>27</v>
      </c>
      <c r="AM14" s="958">
        <v>46.0</v>
      </c>
      <c r="AN14" s="959">
        <v>23.0</v>
      </c>
      <c r="AO14" s="960">
        <f t="shared" si="21"/>
        <v>69</v>
      </c>
      <c r="AP14" s="960" t="str">
        <f t="shared" si="32"/>
        <v>7</v>
      </c>
      <c r="AQ14" s="961">
        <f t="shared" si="22"/>
        <v>7</v>
      </c>
      <c r="AR14" s="956">
        <v>90.0</v>
      </c>
      <c r="AS14" s="956">
        <v>0.0</v>
      </c>
      <c r="AT14" s="957">
        <f t="shared" si="23"/>
        <v>90</v>
      </c>
      <c r="AU14" s="945">
        <f t="shared" si="24"/>
        <v>612</v>
      </c>
      <c r="AV14" s="946">
        <f t="shared" si="25"/>
        <v>76.5</v>
      </c>
      <c r="AW14" s="947">
        <f t="shared" si="26"/>
        <v>174</v>
      </c>
      <c r="AX14" s="948">
        <f t="shared" si="27"/>
        <v>7.909090909</v>
      </c>
      <c r="AY14" s="949" t="str">
        <f t="shared" si="28"/>
        <v>PASS</v>
      </c>
      <c r="AZ14" s="949" t="str">
        <f t="shared" si="29"/>
        <v>FCD</v>
      </c>
      <c r="BA14" s="949" t="str">
        <f t="shared" si="30"/>
        <v>FCD</v>
      </c>
    </row>
    <row r="15" ht="15.75" customHeight="1">
      <c r="A15" s="649">
        <v>11.0</v>
      </c>
      <c r="B15" s="951" t="s">
        <v>240</v>
      </c>
      <c r="C15" s="952" t="s">
        <v>241</v>
      </c>
      <c r="D15" s="931">
        <v>31.0</v>
      </c>
      <c r="E15" s="931">
        <v>36.0</v>
      </c>
      <c r="F15" s="932">
        <f t="shared" si="1"/>
        <v>67</v>
      </c>
      <c r="G15" s="659" t="str">
        <f t="shared" si="2"/>
        <v>7</v>
      </c>
      <c r="H15" s="933">
        <f t="shared" si="3"/>
        <v>28</v>
      </c>
      <c r="I15" s="931">
        <v>33.0</v>
      </c>
      <c r="J15" s="931">
        <v>23.0</v>
      </c>
      <c r="K15" s="934">
        <f t="shared" si="4"/>
        <v>56</v>
      </c>
      <c r="L15" s="659" t="str">
        <f t="shared" si="5"/>
        <v>6</v>
      </c>
      <c r="M15" s="778">
        <f t="shared" si="6"/>
        <v>24</v>
      </c>
      <c r="N15" s="931">
        <v>37.0</v>
      </c>
      <c r="O15" s="931">
        <v>30.0</v>
      </c>
      <c r="P15" s="934">
        <f t="shared" si="7"/>
        <v>67</v>
      </c>
      <c r="Q15" s="659" t="str">
        <f t="shared" si="8"/>
        <v>7</v>
      </c>
      <c r="R15" s="933">
        <f t="shared" si="9"/>
        <v>28</v>
      </c>
      <c r="S15" s="931">
        <v>44.0</v>
      </c>
      <c r="T15" s="931">
        <v>23.0</v>
      </c>
      <c r="U15" s="934">
        <f t="shared" si="10"/>
        <v>67</v>
      </c>
      <c r="V15" s="659" t="str">
        <f t="shared" si="11"/>
        <v>7</v>
      </c>
      <c r="W15" s="778">
        <f t="shared" si="12"/>
        <v>7</v>
      </c>
      <c r="X15" s="931">
        <v>30.0</v>
      </c>
      <c r="Y15" s="931">
        <v>20.0</v>
      </c>
      <c r="Z15" s="934">
        <f t="shared" si="13"/>
        <v>50</v>
      </c>
      <c r="AA15" s="659" t="str">
        <f t="shared" si="14"/>
        <v>6</v>
      </c>
      <c r="AB15" s="778">
        <f t="shared" si="15"/>
        <v>18</v>
      </c>
      <c r="AC15" s="935">
        <v>78.0</v>
      </c>
      <c r="AD15" s="855">
        <v>0.0</v>
      </c>
      <c r="AE15" s="855">
        <f t="shared" si="16"/>
        <v>78</v>
      </c>
      <c r="AF15" s="936" t="str">
        <f t="shared" si="17"/>
        <v>8</v>
      </c>
      <c r="AG15" s="765">
        <f t="shared" si="18"/>
        <v>16</v>
      </c>
      <c r="AH15" s="931">
        <v>25.0</v>
      </c>
      <c r="AI15" s="931">
        <v>19.0</v>
      </c>
      <c r="AJ15" s="934">
        <f t="shared" si="19"/>
        <v>44</v>
      </c>
      <c r="AK15" s="937" t="str">
        <f t="shared" si="31"/>
        <v>4</v>
      </c>
      <c r="AL15" s="938">
        <f t="shared" si="20"/>
        <v>12</v>
      </c>
      <c r="AM15" s="958">
        <v>42.0</v>
      </c>
      <c r="AN15" s="959">
        <v>23.0</v>
      </c>
      <c r="AO15" s="960">
        <f t="shared" si="21"/>
        <v>65</v>
      </c>
      <c r="AP15" s="960" t="str">
        <f t="shared" si="32"/>
        <v>7</v>
      </c>
      <c r="AQ15" s="961">
        <f t="shared" si="22"/>
        <v>7</v>
      </c>
      <c r="AR15" s="956">
        <v>94.0</v>
      </c>
      <c r="AS15" s="956">
        <v>0.0</v>
      </c>
      <c r="AT15" s="957">
        <f t="shared" si="23"/>
        <v>94</v>
      </c>
      <c r="AU15" s="945">
        <f t="shared" si="24"/>
        <v>494</v>
      </c>
      <c r="AV15" s="946">
        <f t="shared" si="25"/>
        <v>61.75</v>
      </c>
      <c r="AW15" s="947">
        <f t="shared" si="26"/>
        <v>140</v>
      </c>
      <c r="AX15" s="948">
        <f t="shared" si="27"/>
        <v>6.363636364</v>
      </c>
      <c r="AY15" s="949" t="str">
        <f t="shared" si="28"/>
        <v>PASS</v>
      </c>
      <c r="AZ15" s="949" t="str">
        <f t="shared" si="29"/>
        <v>SC</v>
      </c>
      <c r="BA15" s="949" t="str">
        <f t="shared" si="30"/>
        <v>SC</v>
      </c>
    </row>
    <row r="16" ht="15.75" customHeight="1">
      <c r="A16" s="649">
        <v>12.0</v>
      </c>
      <c r="B16" s="951" t="s">
        <v>242</v>
      </c>
      <c r="C16" s="952" t="s">
        <v>243</v>
      </c>
      <c r="D16" s="931">
        <v>41.0</v>
      </c>
      <c r="E16" s="931">
        <v>30.0</v>
      </c>
      <c r="F16" s="932">
        <f t="shared" si="1"/>
        <v>71</v>
      </c>
      <c r="G16" s="659" t="str">
        <f t="shared" si="2"/>
        <v>8</v>
      </c>
      <c r="H16" s="933">
        <f t="shared" si="3"/>
        <v>32</v>
      </c>
      <c r="I16" s="931">
        <v>47.0</v>
      </c>
      <c r="J16" s="931">
        <v>31.0</v>
      </c>
      <c r="K16" s="934">
        <f t="shared" si="4"/>
        <v>78</v>
      </c>
      <c r="L16" s="659" t="str">
        <f t="shared" si="5"/>
        <v>8</v>
      </c>
      <c r="M16" s="778">
        <f t="shared" si="6"/>
        <v>32</v>
      </c>
      <c r="N16" s="931">
        <v>42.0</v>
      </c>
      <c r="O16" s="931">
        <v>18.0</v>
      </c>
      <c r="P16" s="934">
        <f t="shared" si="7"/>
        <v>60</v>
      </c>
      <c r="Q16" s="659" t="str">
        <f t="shared" si="8"/>
        <v>7</v>
      </c>
      <c r="R16" s="933">
        <f t="shared" si="9"/>
        <v>28</v>
      </c>
      <c r="S16" s="931">
        <v>46.0</v>
      </c>
      <c r="T16" s="931">
        <v>48.0</v>
      </c>
      <c r="U16" s="934">
        <f t="shared" si="10"/>
        <v>94</v>
      </c>
      <c r="V16" s="659" t="str">
        <f t="shared" si="11"/>
        <v>10</v>
      </c>
      <c r="W16" s="778">
        <f t="shared" si="12"/>
        <v>10</v>
      </c>
      <c r="X16" s="931">
        <v>40.0</v>
      </c>
      <c r="Y16" s="931">
        <v>29.0</v>
      </c>
      <c r="Z16" s="934">
        <f t="shared" si="13"/>
        <v>69</v>
      </c>
      <c r="AA16" s="659" t="str">
        <f t="shared" si="14"/>
        <v>7</v>
      </c>
      <c r="AB16" s="778">
        <f t="shared" si="15"/>
        <v>21</v>
      </c>
      <c r="AC16" s="935">
        <v>81.0</v>
      </c>
      <c r="AD16" s="855">
        <v>0.0</v>
      </c>
      <c r="AE16" s="855">
        <f t="shared" si="16"/>
        <v>81</v>
      </c>
      <c r="AF16" s="936" t="str">
        <f t="shared" si="17"/>
        <v>9</v>
      </c>
      <c r="AG16" s="765">
        <f t="shared" si="18"/>
        <v>18</v>
      </c>
      <c r="AH16" s="931">
        <v>27.0</v>
      </c>
      <c r="AI16" s="931">
        <v>29.0</v>
      </c>
      <c r="AJ16" s="934">
        <f t="shared" si="19"/>
        <v>56</v>
      </c>
      <c r="AK16" s="937" t="str">
        <f t="shared" si="31"/>
        <v>6</v>
      </c>
      <c r="AL16" s="938">
        <f t="shared" si="20"/>
        <v>18</v>
      </c>
      <c r="AM16" s="958">
        <v>49.0</v>
      </c>
      <c r="AN16" s="959">
        <v>30.0</v>
      </c>
      <c r="AO16" s="960">
        <f t="shared" si="21"/>
        <v>79</v>
      </c>
      <c r="AP16" s="960" t="str">
        <f t="shared" si="32"/>
        <v>8</v>
      </c>
      <c r="AQ16" s="961">
        <f t="shared" si="22"/>
        <v>8</v>
      </c>
      <c r="AR16" s="956">
        <v>90.0</v>
      </c>
      <c r="AS16" s="956">
        <v>0.0</v>
      </c>
      <c r="AT16" s="957">
        <f t="shared" si="23"/>
        <v>90</v>
      </c>
      <c r="AU16" s="945">
        <f t="shared" si="24"/>
        <v>588</v>
      </c>
      <c r="AV16" s="946">
        <f t="shared" si="25"/>
        <v>73.5</v>
      </c>
      <c r="AW16" s="947">
        <f t="shared" si="26"/>
        <v>167</v>
      </c>
      <c r="AX16" s="948">
        <f t="shared" si="27"/>
        <v>7.590909091</v>
      </c>
      <c r="AY16" s="949" t="str">
        <f t="shared" si="28"/>
        <v>PASS</v>
      </c>
      <c r="AZ16" s="949" t="str">
        <f t="shared" si="29"/>
        <v>FCD</v>
      </c>
      <c r="BA16" s="949" t="str">
        <f t="shared" si="30"/>
        <v>FCD</v>
      </c>
    </row>
    <row r="17" ht="15.75" customHeight="1">
      <c r="A17" s="649">
        <v>13.0</v>
      </c>
      <c r="B17" s="951" t="s">
        <v>34</v>
      </c>
      <c r="C17" s="952" t="s">
        <v>35</v>
      </c>
      <c r="D17" s="931">
        <v>38.0</v>
      </c>
      <c r="E17" s="931">
        <v>40.0</v>
      </c>
      <c r="F17" s="932">
        <f t="shared" si="1"/>
        <v>78</v>
      </c>
      <c r="G17" s="659" t="str">
        <f t="shared" si="2"/>
        <v>8</v>
      </c>
      <c r="H17" s="933">
        <f t="shared" si="3"/>
        <v>32</v>
      </c>
      <c r="I17" s="931">
        <v>42.0</v>
      </c>
      <c r="J17" s="931">
        <v>33.0</v>
      </c>
      <c r="K17" s="934">
        <f t="shared" si="4"/>
        <v>75</v>
      </c>
      <c r="L17" s="659" t="str">
        <f t="shared" si="5"/>
        <v>8</v>
      </c>
      <c r="M17" s="778">
        <f t="shared" si="6"/>
        <v>32</v>
      </c>
      <c r="N17" s="931">
        <v>43.0</v>
      </c>
      <c r="O17" s="931">
        <v>22.0</v>
      </c>
      <c r="P17" s="934">
        <f t="shared" si="7"/>
        <v>65</v>
      </c>
      <c r="Q17" s="659" t="str">
        <f t="shared" si="8"/>
        <v>7</v>
      </c>
      <c r="R17" s="933">
        <f t="shared" si="9"/>
        <v>28</v>
      </c>
      <c r="S17" s="931">
        <v>44.0</v>
      </c>
      <c r="T17" s="931">
        <v>45.0</v>
      </c>
      <c r="U17" s="934">
        <f t="shared" si="10"/>
        <v>89</v>
      </c>
      <c r="V17" s="659" t="str">
        <f t="shared" si="11"/>
        <v>9</v>
      </c>
      <c r="W17" s="778">
        <f t="shared" si="12"/>
        <v>9</v>
      </c>
      <c r="X17" s="931">
        <v>40.0</v>
      </c>
      <c r="Y17" s="931">
        <v>33.0</v>
      </c>
      <c r="Z17" s="934">
        <f t="shared" si="13"/>
        <v>73</v>
      </c>
      <c r="AA17" s="659" t="str">
        <f t="shared" si="14"/>
        <v>8</v>
      </c>
      <c r="AB17" s="778">
        <f t="shared" si="15"/>
        <v>24</v>
      </c>
      <c r="AC17" s="935">
        <v>85.0</v>
      </c>
      <c r="AD17" s="855">
        <v>0.0</v>
      </c>
      <c r="AE17" s="855">
        <f t="shared" si="16"/>
        <v>85</v>
      </c>
      <c r="AF17" s="936" t="str">
        <f t="shared" si="17"/>
        <v>9</v>
      </c>
      <c r="AG17" s="765">
        <f t="shared" si="18"/>
        <v>18</v>
      </c>
      <c r="AH17" s="931">
        <v>26.0</v>
      </c>
      <c r="AI17" s="931">
        <v>24.0</v>
      </c>
      <c r="AJ17" s="934">
        <f t="shared" si="19"/>
        <v>50</v>
      </c>
      <c r="AK17" s="937" t="str">
        <f t="shared" si="31"/>
        <v>6</v>
      </c>
      <c r="AL17" s="938">
        <f t="shared" si="20"/>
        <v>18</v>
      </c>
      <c r="AM17" s="958">
        <v>45.0</v>
      </c>
      <c r="AN17" s="959">
        <v>27.0</v>
      </c>
      <c r="AO17" s="960">
        <f t="shared" si="21"/>
        <v>72</v>
      </c>
      <c r="AP17" s="960" t="str">
        <f t="shared" si="32"/>
        <v>8</v>
      </c>
      <c r="AQ17" s="961">
        <f t="shared" si="22"/>
        <v>8</v>
      </c>
      <c r="AR17" s="956">
        <v>90.0</v>
      </c>
      <c r="AS17" s="956">
        <v>0.0</v>
      </c>
      <c r="AT17" s="957">
        <f t="shared" si="23"/>
        <v>90</v>
      </c>
      <c r="AU17" s="945">
        <f t="shared" si="24"/>
        <v>587</v>
      </c>
      <c r="AV17" s="946">
        <f t="shared" si="25"/>
        <v>73.38</v>
      </c>
      <c r="AW17" s="947">
        <f t="shared" si="26"/>
        <v>169</v>
      </c>
      <c r="AX17" s="948">
        <f t="shared" si="27"/>
        <v>7.681818182</v>
      </c>
      <c r="AY17" s="949" t="str">
        <f t="shared" si="28"/>
        <v>PASS</v>
      </c>
      <c r="AZ17" s="949" t="str">
        <f t="shared" si="29"/>
        <v>FCD</v>
      </c>
      <c r="BA17" s="949" t="str">
        <f t="shared" si="30"/>
        <v>FCD</v>
      </c>
    </row>
    <row r="18" ht="15.75" customHeight="1">
      <c r="A18" s="649">
        <v>14.0</v>
      </c>
      <c r="B18" s="951" t="s">
        <v>244</v>
      </c>
      <c r="C18" s="952" t="s">
        <v>245</v>
      </c>
      <c r="D18" s="931">
        <v>43.0</v>
      </c>
      <c r="E18" s="931">
        <v>35.0</v>
      </c>
      <c r="F18" s="932">
        <f t="shared" si="1"/>
        <v>78</v>
      </c>
      <c r="G18" s="659" t="str">
        <f t="shared" si="2"/>
        <v>8</v>
      </c>
      <c r="H18" s="933">
        <f t="shared" si="3"/>
        <v>32</v>
      </c>
      <c r="I18" s="931">
        <v>47.0</v>
      </c>
      <c r="J18" s="931">
        <v>31.0</v>
      </c>
      <c r="K18" s="934">
        <f t="shared" si="4"/>
        <v>78</v>
      </c>
      <c r="L18" s="659" t="str">
        <f t="shared" si="5"/>
        <v>8</v>
      </c>
      <c r="M18" s="778">
        <f t="shared" si="6"/>
        <v>32</v>
      </c>
      <c r="N18" s="931">
        <v>48.0</v>
      </c>
      <c r="O18" s="931">
        <v>32.0</v>
      </c>
      <c r="P18" s="934">
        <f t="shared" si="7"/>
        <v>80</v>
      </c>
      <c r="Q18" s="659" t="str">
        <f t="shared" si="8"/>
        <v>9</v>
      </c>
      <c r="R18" s="933">
        <f t="shared" si="9"/>
        <v>36</v>
      </c>
      <c r="S18" s="931">
        <v>46.0</v>
      </c>
      <c r="T18" s="931">
        <v>47.0</v>
      </c>
      <c r="U18" s="934">
        <f t="shared" si="10"/>
        <v>93</v>
      </c>
      <c r="V18" s="659" t="str">
        <f t="shared" si="11"/>
        <v>10</v>
      </c>
      <c r="W18" s="778">
        <f t="shared" si="12"/>
        <v>10</v>
      </c>
      <c r="X18" s="931">
        <v>45.0</v>
      </c>
      <c r="Y18" s="931">
        <v>37.0</v>
      </c>
      <c r="Z18" s="934">
        <f t="shared" si="13"/>
        <v>82</v>
      </c>
      <c r="AA18" s="659" t="str">
        <f t="shared" si="14"/>
        <v>9</v>
      </c>
      <c r="AB18" s="778">
        <f t="shared" si="15"/>
        <v>27</v>
      </c>
      <c r="AC18" s="935">
        <v>90.0</v>
      </c>
      <c r="AD18" s="855">
        <v>0.0</v>
      </c>
      <c r="AE18" s="855">
        <f t="shared" si="16"/>
        <v>90</v>
      </c>
      <c r="AF18" s="936" t="str">
        <f t="shared" si="17"/>
        <v>10</v>
      </c>
      <c r="AG18" s="765">
        <f t="shared" si="18"/>
        <v>20</v>
      </c>
      <c r="AH18" s="931">
        <v>30.0</v>
      </c>
      <c r="AI18" s="931">
        <v>19.0</v>
      </c>
      <c r="AJ18" s="934">
        <f t="shared" si="19"/>
        <v>49</v>
      </c>
      <c r="AK18" s="937" t="str">
        <f t="shared" si="31"/>
        <v>6</v>
      </c>
      <c r="AL18" s="938">
        <f t="shared" si="20"/>
        <v>18</v>
      </c>
      <c r="AM18" s="958">
        <v>50.0</v>
      </c>
      <c r="AN18" s="959">
        <v>29.0</v>
      </c>
      <c r="AO18" s="960">
        <f t="shared" si="21"/>
        <v>79</v>
      </c>
      <c r="AP18" s="960" t="str">
        <f t="shared" si="32"/>
        <v>8</v>
      </c>
      <c r="AQ18" s="961">
        <f t="shared" si="22"/>
        <v>8</v>
      </c>
      <c r="AR18" s="956">
        <v>92.0</v>
      </c>
      <c r="AS18" s="956">
        <v>0.0</v>
      </c>
      <c r="AT18" s="957">
        <f t="shared" si="23"/>
        <v>92</v>
      </c>
      <c r="AU18" s="945">
        <f t="shared" si="24"/>
        <v>629</v>
      </c>
      <c r="AV18" s="946">
        <f t="shared" si="25"/>
        <v>78.63</v>
      </c>
      <c r="AW18" s="947">
        <f t="shared" si="26"/>
        <v>183</v>
      </c>
      <c r="AX18" s="948">
        <f t="shared" si="27"/>
        <v>8.318181818</v>
      </c>
      <c r="AY18" s="949" t="str">
        <f t="shared" si="28"/>
        <v>PASS</v>
      </c>
      <c r="AZ18" s="949" t="str">
        <f t="shared" si="29"/>
        <v>FCD</v>
      </c>
      <c r="BA18" s="949" t="str">
        <f t="shared" si="30"/>
        <v>FCD</v>
      </c>
    </row>
    <row r="19" ht="15.75" customHeight="1">
      <c r="A19" s="649">
        <v>15.0</v>
      </c>
      <c r="B19" s="951" t="s">
        <v>36</v>
      </c>
      <c r="C19" s="952" t="s">
        <v>37</v>
      </c>
      <c r="D19" s="931">
        <v>42.0</v>
      </c>
      <c r="E19" s="931">
        <v>29.0</v>
      </c>
      <c r="F19" s="932">
        <f t="shared" si="1"/>
        <v>71</v>
      </c>
      <c r="G19" s="659" t="str">
        <f t="shared" si="2"/>
        <v>8</v>
      </c>
      <c r="H19" s="933">
        <f t="shared" si="3"/>
        <v>32</v>
      </c>
      <c r="I19" s="931">
        <v>49.0</v>
      </c>
      <c r="J19" s="931">
        <v>32.0</v>
      </c>
      <c r="K19" s="934">
        <f t="shared" si="4"/>
        <v>81</v>
      </c>
      <c r="L19" s="659" t="str">
        <f t="shared" si="5"/>
        <v>9</v>
      </c>
      <c r="M19" s="778">
        <f t="shared" si="6"/>
        <v>36</v>
      </c>
      <c r="N19" s="931">
        <v>47.0</v>
      </c>
      <c r="O19" s="931">
        <v>38.0</v>
      </c>
      <c r="P19" s="934">
        <f t="shared" si="7"/>
        <v>85</v>
      </c>
      <c r="Q19" s="659" t="str">
        <f t="shared" si="8"/>
        <v>9</v>
      </c>
      <c r="R19" s="933">
        <f t="shared" si="9"/>
        <v>36</v>
      </c>
      <c r="S19" s="931">
        <v>46.0</v>
      </c>
      <c r="T19" s="931">
        <v>50.0</v>
      </c>
      <c r="U19" s="934">
        <f t="shared" si="10"/>
        <v>96</v>
      </c>
      <c r="V19" s="659" t="str">
        <f t="shared" si="11"/>
        <v>10</v>
      </c>
      <c r="W19" s="778">
        <f t="shared" si="12"/>
        <v>10</v>
      </c>
      <c r="X19" s="931">
        <v>47.0</v>
      </c>
      <c r="Y19" s="931">
        <v>31.0</v>
      </c>
      <c r="Z19" s="934">
        <f t="shared" si="13"/>
        <v>78</v>
      </c>
      <c r="AA19" s="659" t="str">
        <f t="shared" si="14"/>
        <v>8</v>
      </c>
      <c r="AB19" s="778">
        <f t="shared" si="15"/>
        <v>24</v>
      </c>
      <c r="AC19" s="935">
        <v>90.0</v>
      </c>
      <c r="AD19" s="855">
        <v>0.0</v>
      </c>
      <c r="AE19" s="855">
        <f t="shared" si="16"/>
        <v>90</v>
      </c>
      <c r="AF19" s="936" t="str">
        <f t="shared" si="17"/>
        <v>10</v>
      </c>
      <c r="AG19" s="765">
        <f t="shared" si="18"/>
        <v>20</v>
      </c>
      <c r="AH19" s="931">
        <v>30.0</v>
      </c>
      <c r="AI19" s="931">
        <v>38.0</v>
      </c>
      <c r="AJ19" s="934">
        <f t="shared" si="19"/>
        <v>68</v>
      </c>
      <c r="AK19" s="937" t="str">
        <f t="shared" si="31"/>
        <v>7</v>
      </c>
      <c r="AL19" s="938">
        <f t="shared" si="20"/>
        <v>21</v>
      </c>
      <c r="AM19" s="958">
        <v>48.0</v>
      </c>
      <c r="AN19" s="959">
        <v>30.0</v>
      </c>
      <c r="AO19" s="960">
        <f t="shared" si="21"/>
        <v>78</v>
      </c>
      <c r="AP19" s="960" t="str">
        <f t="shared" si="32"/>
        <v>8</v>
      </c>
      <c r="AQ19" s="961">
        <f t="shared" si="22"/>
        <v>8</v>
      </c>
      <c r="AR19" s="956">
        <v>94.0</v>
      </c>
      <c r="AS19" s="956">
        <v>0.0</v>
      </c>
      <c r="AT19" s="957">
        <f t="shared" si="23"/>
        <v>94</v>
      </c>
      <c r="AU19" s="945">
        <f t="shared" si="24"/>
        <v>647</v>
      </c>
      <c r="AV19" s="946">
        <f t="shared" si="25"/>
        <v>80.88</v>
      </c>
      <c r="AW19" s="947">
        <f t="shared" si="26"/>
        <v>187</v>
      </c>
      <c r="AX19" s="948">
        <f t="shared" si="27"/>
        <v>8.5</v>
      </c>
      <c r="AY19" s="949" t="str">
        <f t="shared" si="28"/>
        <v>PASS</v>
      </c>
      <c r="AZ19" s="949" t="str">
        <f t="shared" si="29"/>
        <v>FCD</v>
      </c>
      <c r="BA19" s="949" t="str">
        <f t="shared" si="30"/>
        <v>FCD</v>
      </c>
    </row>
    <row r="20" ht="15.75" customHeight="1">
      <c r="A20" s="649">
        <v>16.0</v>
      </c>
      <c r="B20" s="951" t="s">
        <v>38</v>
      </c>
      <c r="C20" s="952" t="s">
        <v>37</v>
      </c>
      <c r="D20" s="931">
        <v>37.0</v>
      </c>
      <c r="E20" s="931">
        <v>26.0</v>
      </c>
      <c r="F20" s="932">
        <f t="shared" si="1"/>
        <v>63</v>
      </c>
      <c r="G20" s="659" t="str">
        <f t="shared" si="2"/>
        <v>7</v>
      </c>
      <c r="H20" s="933">
        <f t="shared" si="3"/>
        <v>28</v>
      </c>
      <c r="I20" s="931">
        <v>41.0</v>
      </c>
      <c r="J20" s="931">
        <v>21.0</v>
      </c>
      <c r="K20" s="934">
        <f t="shared" si="4"/>
        <v>62</v>
      </c>
      <c r="L20" s="659" t="str">
        <f t="shared" si="5"/>
        <v>7</v>
      </c>
      <c r="M20" s="778">
        <f t="shared" si="6"/>
        <v>28</v>
      </c>
      <c r="N20" s="931">
        <v>44.0</v>
      </c>
      <c r="O20" s="931">
        <v>35.0</v>
      </c>
      <c r="P20" s="934">
        <f t="shared" si="7"/>
        <v>79</v>
      </c>
      <c r="Q20" s="659" t="str">
        <f t="shared" si="8"/>
        <v>8</v>
      </c>
      <c r="R20" s="933">
        <f t="shared" si="9"/>
        <v>32</v>
      </c>
      <c r="S20" s="931">
        <v>47.0</v>
      </c>
      <c r="T20" s="931">
        <v>48.0</v>
      </c>
      <c r="U20" s="934">
        <f t="shared" si="10"/>
        <v>95</v>
      </c>
      <c r="V20" s="659" t="str">
        <f t="shared" si="11"/>
        <v>10</v>
      </c>
      <c r="W20" s="778">
        <f t="shared" si="12"/>
        <v>10</v>
      </c>
      <c r="X20" s="931">
        <v>40.0</v>
      </c>
      <c r="Y20" s="931">
        <v>20.0</v>
      </c>
      <c r="Z20" s="934">
        <f t="shared" si="13"/>
        <v>60</v>
      </c>
      <c r="AA20" s="659" t="str">
        <f t="shared" si="14"/>
        <v>7</v>
      </c>
      <c r="AB20" s="778">
        <f t="shared" si="15"/>
        <v>21</v>
      </c>
      <c r="AC20" s="935">
        <v>90.0</v>
      </c>
      <c r="AD20" s="855">
        <v>0.0</v>
      </c>
      <c r="AE20" s="855">
        <f t="shared" si="16"/>
        <v>90</v>
      </c>
      <c r="AF20" s="936" t="str">
        <f t="shared" si="17"/>
        <v>10</v>
      </c>
      <c r="AG20" s="765">
        <f t="shared" si="18"/>
        <v>20</v>
      </c>
      <c r="AH20" s="931">
        <v>29.0</v>
      </c>
      <c r="AI20" s="931">
        <v>22.0</v>
      </c>
      <c r="AJ20" s="934">
        <f t="shared" si="19"/>
        <v>51</v>
      </c>
      <c r="AK20" s="937" t="str">
        <f t="shared" si="31"/>
        <v>6</v>
      </c>
      <c r="AL20" s="938">
        <f t="shared" si="20"/>
        <v>18</v>
      </c>
      <c r="AM20" s="958">
        <v>47.0</v>
      </c>
      <c r="AN20" s="959">
        <v>28.0</v>
      </c>
      <c r="AO20" s="960">
        <f t="shared" si="21"/>
        <v>75</v>
      </c>
      <c r="AP20" s="960" t="str">
        <f t="shared" si="32"/>
        <v>8</v>
      </c>
      <c r="AQ20" s="961">
        <f t="shared" si="22"/>
        <v>8</v>
      </c>
      <c r="AR20" s="956">
        <v>94.0</v>
      </c>
      <c r="AS20" s="956">
        <v>0.0</v>
      </c>
      <c r="AT20" s="957">
        <f t="shared" si="23"/>
        <v>94</v>
      </c>
      <c r="AU20" s="945">
        <f t="shared" si="24"/>
        <v>575</v>
      </c>
      <c r="AV20" s="946">
        <f t="shared" si="25"/>
        <v>71.88</v>
      </c>
      <c r="AW20" s="947">
        <f t="shared" si="26"/>
        <v>165</v>
      </c>
      <c r="AX20" s="948">
        <f t="shared" si="27"/>
        <v>7.5</v>
      </c>
      <c r="AY20" s="949" t="str">
        <f t="shared" si="28"/>
        <v>PASS</v>
      </c>
      <c r="AZ20" s="949" t="str">
        <f t="shared" si="29"/>
        <v>FCD</v>
      </c>
      <c r="BA20" s="949" t="str">
        <f t="shared" si="30"/>
        <v>FCD</v>
      </c>
    </row>
    <row r="21" ht="15.75" customHeight="1">
      <c r="A21" s="649">
        <v>17.0</v>
      </c>
      <c r="B21" s="951" t="s">
        <v>39</v>
      </c>
      <c r="C21" s="952" t="s">
        <v>40</v>
      </c>
      <c r="D21" s="931">
        <v>38.0</v>
      </c>
      <c r="E21" s="931">
        <v>27.0</v>
      </c>
      <c r="F21" s="932">
        <f t="shared" si="1"/>
        <v>65</v>
      </c>
      <c r="G21" s="659" t="str">
        <f t="shared" si="2"/>
        <v>7</v>
      </c>
      <c r="H21" s="933">
        <f t="shared" si="3"/>
        <v>28</v>
      </c>
      <c r="I21" s="931">
        <v>46.0</v>
      </c>
      <c r="J21" s="931">
        <v>22.0</v>
      </c>
      <c r="K21" s="934">
        <f t="shared" si="4"/>
        <v>68</v>
      </c>
      <c r="L21" s="659" t="str">
        <f t="shared" si="5"/>
        <v>7</v>
      </c>
      <c r="M21" s="778">
        <f t="shared" si="6"/>
        <v>28</v>
      </c>
      <c r="N21" s="931">
        <v>43.0</v>
      </c>
      <c r="O21" s="931">
        <v>30.0</v>
      </c>
      <c r="P21" s="934">
        <f t="shared" si="7"/>
        <v>73</v>
      </c>
      <c r="Q21" s="659" t="str">
        <f t="shared" si="8"/>
        <v>8</v>
      </c>
      <c r="R21" s="933">
        <f t="shared" si="9"/>
        <v>32</v>
      </c>
      <c r="S21" s="931">
        <v>40.0</v>
      </c>
      <c r="T21" s="931">
        <v>48.0</v>
      </c>
      <c r="U21" s="934">
        <f t="shared" si="10"/>
        <v>88</v>
      </c>
      <c r="V21" s="659" t="str">
        <f t="shared" si="11"/>
        <v>9</v>
      </c>
      <c r="W21" s="778">
        <f t="shared" si="12"/>
        <v>9</v>
      </c>
      <c r="X21" s="931">
        <v>46.0</v>
      </c>
      <c r="Y21" s="931">
        <v>29.0</v>
      </c>
      <c r="Z21" s="934">
        <f t="shared" si="13"/>
        <v>75</v>
      </c>
      <c r="AA21" s="659" t="str">
        <f t="shared" si="14"/>
        <v>8</v>
      </c>
      <c r="AB21" s="778">
        <f t="shared" si="15"/>
        <v>24</v>
      </c>
      <c r="AC21" s="935">
        <v>93.0</v>
      </c>
      <c r="AD21" s="855">
        <v>0.0</v>
      </c>
      <c r="AE21" s="855">
        <f t="shared" si="16"/>
        <v>93</v>
      </c>
      <c r="AF21" s="936" t="str">
        <f t="shared" si="17"/>
        <v>10</v>
      </c>
      <c r="AG21" s="765">
        <f t="shared" si="18"/>
        <v>20</v>
      </c>
      <c r="AH21" s="931">
        <v>23.0</v>
      </c>
      <c r="AI21" s="931">
        <v>29.0</v>
      </c>
      <c r="AJ21" s="934">
        <f t="shared" si="19"/>
        <v>52</v>
      </c>
      <c r="AK21" s="937" t="str">
        <f t="shared" si="31"/>
        <v>6</v>
      </c>
      <c r="AL21" s="938">
        <f t="shared" si="20"/>
        <v>18</v>
      </c>
      <c r="AM21" s="958">
        <v>48.0</v>
      </c>
      <c r="AN21" s="959">
        <v>19.0</v>
      </c>
      <c r="AO21" s="960">
        <f t="shared" si="21"/>
        <v>67</v>
      </c>
      <c r="AP21" s="960" t="str">
        <f t="shared" si="32"/>
        <v>7</v>
      </c>
      <c r="AQ21" s="961">
        <f t="shared" si="22"/>
        <v>7</v>
      </c>
      <c r="AR21" s="943">
        <v>80.0</v>
      </c>
      <c r="AS21" s="943">
        <v>0.0</v>
      </c>
      <c r="AT21" s="944">
        <f t="shared" si="23"/>
        <v>80</v>
      </c>
      <c r="AU21" s="945">
        <f t="shared" si="24"/>
        <v>581</v>
      </c>
      <c r="AV21" s="946">
        <f t="shared" si="25"/>
        <v>72.63</v>
      </c>
      <c r="AW21" s="947">
        <f t="shared" si="26"/>
        <v>166</v>
      </c>
      <c r="AX21" s="948">
        <f t="shared" si="27"/>
        <v>7.545454545</v>
      </c>
      <c r="AY21" s="949" t="str">
        <f t="shared" si="28"/>
        <v>PASS</v>
      </c>
      <c r="AZ21" s="949" t="str">
        <f t="shared" si="29"/>
        <v>FCD</v>
      </c>
      <c r="BA21" s="949" t="str">
        <f t="shared" si="30"/>
        <v>FCD</v>
      </c>
    </row>
    <row r="22" ht="15.75" customHeight="1">
      <c r="A22" s="649">
        <v>18.0</v>
      </c>
      <c r="B22" s="951" t="s">
        <v>246</v>
      </c>
      <c r="C22" s="952" t="s">
        <v>247</v>
      </c>
      <c r="D22" s="931">
        <v>37.0</v>
      </c>
      <c r="E22" s="931">
        <v>37.0</v>
      </c>
      <c r="F22" s="932">
        <f t="shared" si="1"/>
        <v>74</v>
      </c>
      <c r="G22" s="659" t="str">
        <f t="shared" si="2"/>
        <v>8</v>
      </c>
      <c r="H22" s="933">
        <f t="shared" si="3"/>
        <v>32</v>
      </c>
      <c r="I22" s="931">
        <v>43.0</v>
      </c>
      <c r="J22" s="931">
        <v>18.0</v>
      </c>
      <c r="K22" s="934">
        <f t="shared" si="4"/>
        <v>61</v>
      </c>
      <c r="L22" s="659" t="str">
        <f t="shared" si="5"/>
        <v>7</v>
      </c>
      <c r="M22" s="778">
        <f t="shared" si="6"/>
        <v>28</v>
      </c>
      <c r="N22" s="931">
        <v>42.0</v>
      </c>
      <c r="O22" s="931">
        <v>23.0</v>
      </c>
      <c r="P22" s="934">
        <f t="shared" si="7"/>
        <v>65</v>
      </c>
      <c r="Q22" s="659" t="str">
        <f t="shared" si="8"/>
        <v>7</v>
      </c>
      <c r="R22" s="933">
        <f t="shared" si="9"/>
        <v>28</v>
      </c>
      <c r="S22" s="931">
        <v>45.0</v>
      </c>
      <c r="T22" s="931">
        <v>50.0</v>
      </c>
      <c r="U22" s="934">
        <f t="shared" si="10"/>
        <v>95</v>
      </c>
      <c r="V22" s="659" t="str">
        <f t="shared" si="11"/>
        <v>10</v>
      </c>
      <c r="W22" s="778">
        <f t="shared" si="12"/>
        <v>10</v>
      </c>
      <c r="X22" s="931">
        <v>40.0</v>
      </c>
      <c r="Y22" s="931">
        <v>29.0</v>
      </c>
      <c r="Z22" s="934">
        <f t="shared" si="13"/>
        <v>69</v>
      </c>
      <c r="AA22" s="659" t="str">
        <f t="shared" si="14"/>
        <v>7</v>
      </c>
      <c r="AB22" s="778">
        <f t="shared" si="15"/>
        <v>21</v>
      </c>
      <c r="AC22" s="935">
        <v>99.0</v>
      </c>
      <c r="AD22" s="855">
        <v>0.0</v>
      </c>
      <c r="AE22" s="855">
        <f t="shared" si="16"/>
        <v>99</v>
      </c>
      <c r="AF22" s="936" t="str">
        <f t="shared" si="17"/>
        <v>10</v>
      </c>
      <c r="AG22" s="765">
        <f t="shared" si="18"/>
        <v>20</v>
      </c>
      <c r="AH22" s="931">
        <v>29.0</v>
      </c>
      <c r="AI22" s="931">
        <v>24.0</v>
      </c>
      <c r="AJ22" s="934">
        <f t="shared" si="19"/>
        <v>53</v>
      </c>
      <c r="AK22" s="937" t="str">
        <f t="shared" si="31"/>
        <v>6</v>
      </c>
      <c r="AL22" s="938">
        <f t="shared" si="20"/>
        <v>18</v>
      </c>
      <c r="AM22" s="958">
        <v>48.0</v>
      </c>
      <c r="AN22" s="959">
        <v>31.0</v>
      </c>
      <c r="AO22" s="960">
        <f t="shared" si="21"/>
        <v>79</v>
      </c>
      <c r="AP22" s="960" t="str">
        <f t="shared" si="32"/>
        <v>8</v>
      </c>
      <c r="AQ22" s="961">
        <f t="shared" si="22"/>
        <v>8</v>
      </c>
      <c r="AR22" s="956">
        <v>92.0</v>
      </c>
      <c r="AS22" s="956">
        <v>0.0</v>
      </c>
      <c r="AT22" s="957">
        <f t="shared" si="23"/>
        <v>92</v>
      </c>
      <c r="AU22" s="945">
        <f t="shared" si="24"/>
        <v>595</v>
      </c>
      <c r="AV22" s="946">
        <f t="shared" si="25"/>
        <v>74.38</v>
      </c>
      <c r="AW22" s="947">
        <f t="shared" si="26"/>
        <v>165</v>
      </c>
      <c r="AX22" s="948">
        <f t="shared" si="27"/>
        <v>7.5</v>
      </c>
      <c r="AY22" s="949" t="str">
        <f t="shared" si="28"/>
        <v>PASS</v>
      </c>
      <c r="AZ22" s="949" t="str">
        <f t="shared" si="29"/>
        <v>FCD</v>
      </c>
      <c r="BA22" s="949" t="str">
        <f t="shared" si="30"/>
        <v>FCD</v>
      </c>
    </row>
    <row r="23" ht="15.75" customHeight="1">
      <c r="A23" s="649">
        <v>19.0</v>
      </c>
      <c r="B23" s="951" t="s">
        <v>248</v>
      </c>
      <c r="C23" s="952" t="s">
        <v>249</v>
      </c>
      <c r="D23" s="931">
        <v>43.0</v>
      </c>
      <c r="E23" s="931">
        <v>32.0</v>
      </c>
      <c r="F23" s="932">
        <f t="shared" si="1"/>
        <v>75</v>
      </c>
      <c r="G23" s="659" t="str">
        <f t="shared" si="2"/>
        <v>8</v>
      </c>
      <c r="H23" s="933">
        <f t="shared" si="3"/>
        <v>32</v>
      </c>
      <c r="I23" s="931">
        <v>48.0</v>
      </c>
      <c r="J23" s="931">
        <v>28.0</v>
      </c>
      <c r="K23" s="934">
        <f t="shared" si="4"/>
        <v>76</v>
      </c>
      <c r="L23" s="659" t="str">
        <f t="shared" si="5"/>
        <v>8</v>
      </c>
      <c r="M23" s="778">
        <f t="shared" si="6"/>
        <v>32</v>
      </c>
      <c r="N23" s="931">
        <v>45.0</v>
      </c>
      <c r="O23" s="931">
        <v>31.0</v>
      </c>
      <c r="P23" s="934">
        <f t="shared" si="7"/>
        <v>76</v>
      </c>
      <c r="Q23" s="659" t="str">
        <f t="shared" si="8"/>
        <v>8</v>
      </c>
      <c r="R23" s="933">
        <f t="shared" si="9"/>
        <v>32</v>
      </c>
      <c r="S23" s="931">
        <v>46.0</v>
      </c>
      <c r="T23" s="931">
        <v>25.0</v>
      </c>
      <c r="U23" s="934">
        <f t="shared" si="10"/>
        <v>71</v>
      </c>
      <c r="V23" s="659" t="str">
        <f t="shared" si="11"/>
        <v>8</v>
      </c>
      <c r="W23" s="778">
        <f t="shared" si="12"/>
        <v>8</v>
      </c>
      <c r="X23" s="931">
        <v>50.0</v>
      </c>
      <c r="Y23" s="931">
        <v>33.0</v>
      </c>
      <c r="Z23" s="934">
        <f t="shared" si="13"/>
        <v>83</v>
      </c>
      <c r="AA23" s="659" t="str">
        <f t="shared" si="14"/>
        <v>9</v>
      </c>
      <c r="AB23" s="778">
        <f t="shared" si="15"/>
        <v>27</v>
      </c>
      <c r="AC23" s="935">
        <v>93.0</v>
      </c>
      <c r="AD23" s="855">
        <v>0.0</v>
      </c>
      <c r="AE23" s="855">
        <f t="shared" si="16"/>
        <v>93</v>
      </c>
      <c r="AF23" s="936" t="str">
        <f t="shared" si="17"/>
        <v>10</v>
      </c>
      <c r="AG23" s="765">
        <f t="shared" si="18"/>
        <v>20</v>
      </c>
      <c r="AH23" s="931">
        <v>30.0</v>
      </c>
      <c r="AI23" s="931">
        <v>44.0</v>
      </c>
      <c r="AJ23" s="934">
        <f t="shared" si="19"/>
        <v>74</v>
      </c>
      <c r="AK23" s="937" t="str">
        <f t="shared" si="31"/>
        <v>8</v>
      </c>
      <c r="AL23" s="938">
        <f t="shared" si="20"/>
        <v>24</v>
      </c>
      <c r="AM23" s="958">
        <v>49.0</v>
      </c>
      <c r="AN23" s="959">
        <v>39.0</v>
      </c>
      <c r="AO23" s="960">
        <f t="shared" si="21"/>
        <v>88</v>
      </c>
      <c r="AP23" s="960" t="str">
        <f t="shared" si="32"/>
        <v>9</v>
      </c>
      <c r="AQ23" s="961">
        <f t="shared" si="22"/>
        <v>9</v>
      </c>
      <c r="AR23" s="956">
        <v>98.0</v>
      </c>
      <c r="AS23" s="956">
        <v>0.0</v>
      </c>
      <c r="AT23" s="957">
        <f t="shared" si="23"/>
        <v>98</v>
      </c>
      <c r="AU23" s="945">
        <f t="shared" si="24"/>
        <v>636</v>
      </c>
      <c r="AV23" s="946">
        <f t="shared" si="25"/>
        <v>79.5</v>
      </c>
      <c r="AW23" s="947">
        <f t="shared" si="26"/>
        <v>184</v>
      </c>
      <c r="AX23" s="948">
        <f t="shared" si="27"/>
        <v>8.363636364</v>
      </c>
      <c r="AY23" s="949" t="str">
        <f t="shared" si="28"/>
        <v>PASS</v>
      </c>
      <c r="AZ23" s="949" t="str">
        <f t="shared" si="29"/>
        <v>FCD</v>
      </c>
      <c r="BA23" s="949" t="str">
        <f t="shared" si="30"/>
        <v>FCD</v>
      </c>
    </row>
    <row r="24" ht="15.75" customHeight="1">
      <c r="A24" s="649">
        <v>20.0</v>
      </c>
      <c r="B24" s="951" t="s">
        <v>250</v>
      </c>
      <c r="C24" s="952" t="s">
        <v>251</v>
      </c>
      <c r="D24" s="931">
        <v>38.0</v>
      </c>
      <c r="E24" s="931">
        <v>31.0</v>
      </c>
      <c r="F24" s="932">
        <f t="shared" si="1"/>
        <v>69</v>
      </c>
      <c r="G24" s="659" t="str">
        <f t="shared" si="2"/>
        <v>7</v>
      </c>
      <c r="H24" s="933">
        <f t="shared" si="3"/>
        <v>28</v>
      </c>
      <c r="I24" s="931">
        <v>42.0</v>
      </c>
      <c r="J24" s="931">
        <v>27.0</v>
      </c>
      <c r="K24" s="934">
        <f t="shared" si="4"/>
        <v>69</v>
      </c>
      <c r="L24" s="659" t="str">
        <f t="shared" si="5"/>
        <v>7</v>
      </c>
      <c r="M24" s="778">
        <f t="shared" si="6"/>
        <v>28</v>
      </c>
      <c r="N24" s="931">
        <v>34.0</v>
      </c>
      <c r="O24" s="931">
        <v>34.0</v>
      </c>
      <c r="P24" s="934">
        <f t="shared" si="7"/>
        <v>68</v>
      </c>
      <c r="Q24" s="659" t="str">
        <f t="shared" si="8"/>
        <v>7</v>
      </c>
      <c r="R24" s="933">
        <f t="shared" si="9"/>
        <v>28</v>
      </c>
      <c r="S24" s="931">
        <v>35.0</v>
      </c>
      <c r="T24" s="931">
        <v>22.0</v>
      </c>
      <c r="U24" s="934">
        <f t="shared" si="10"/>
        <v>57</v>
      </c>
      <c r="V24" s="659" t="str">
        <f t="shared" si="11"/>
        <v>6</v>
      </c>
      <c r="W24" s="778">
        <f t="shared" si="12"/>
        <v>6</v>
      </c>
      <c r="X24" s="931">
        <v>40.0</v>
      </c>
      <c r="Y24" s="931">
        <v>28.0</v>
      </c>
      <c r="Z24" s="934">
        <f t="shared" si="13"/>
        <v>68</v>
      </c>
      <c r="AA24" s="659" t="str">
        <f t="shared" si="14"/>
        <v>7</v>
      </c>
      <c r="AB24" s="778">
        <f t="shared" si="15"/>
        <v>21</v>
      </c>
      <c r="AC24" s="935">
        <v>96.0</v>
      </c>
      <c r="AD24" s="855">
        <v>0.0</v>
      </c>
      <c r="AE24" s="855">
        <f t="shared" si="16"/>
        <v>96</v>
      </c>
      <c r="AF24" s="936" t="str">
        <f t="shared" si="17"/>
        <v>10</v>
      </c>
      <c r="AG24" s="765">
        <f t="shared" si="18"/>
        <v>20</v>
      </c>
      <c r="AH24" s="931">
        <v>28.0</v>
      </c>
      <c r="AI24" s="931">
        <v>27.0</v>
      </c>
      <c r="AJ24" s="934">
        <f t="shared" si="19"/>
        <v>55</v>
      </c>
      <c r="AK24" s="937" t="str">
        <f t="shared" si="31"/>
        <v>6</v>
      </c>
      <c r="AL24" s="938">
        <f t="shared" si="20"/>
        <v>18</v>
      </c>
      <c r="AM24" s="958">
        <v>48.0</v>
      </c>
      <c r="AN24" s="959">
        <v>23.0</v>
      </c>
      <c r="AO24" s="960">
        <f t="shared" si="21"/>
        <v>71</v>
      </c>
      <c r="AP24" s="960" t="str">
        <f t="shared" si="32"/>
        <v>8</v>
      </c>
      <c r="AQ24" s="961">
        <f t="shared" si="22"/>
        <v>8</v>
      </c>
      <c r="AR24" s="956">
        <v>96.0</v>
      </c>
      <c r="AS24" s="956">
        <v>0.0</v>
      </c>
      <c r="AT24" s="957">
        <f t="shared" si="23"/>
        <v>96</v>
      </c>
      <c r="AU24" s="945">
        <f t="shared" si="24"/>
        <v>553</v>
      </c>
      <c r="AV24" s="946">
        <f t="shared" si="25"/>
        <v>69.13</v>
      </c>
      <c r="AW24" s="947">
        <f t="shared" si="26"/>
        <v>157</v>
      </c>
      <c r="AX24" s="948">
        <f t="shared" si="27"/>
        <v>7.136363636</v>
      </c>
      <c r="AY24" s="949" t="str">
        <f t="shared" si="28"/>
        <v>PASS</v>
      </c>
      <c r="AZ24" s="949" t="str">
        <f t="shared" si="29"/>
        <v>SC</v>
      </c>
      <c r="BA24" s="949" t="str">
        <f t="shared" si="30"/>
        <v>SC</v>
      </c>
    </row>
    <row r="25" ht="15.75" customHeight="1">
      <c r="A25" s="649">
        <v>21.0</v>
      </c>
      <c r="B25" s="951" t="s">
        <v>252</v>
      </c>
      <c r="C25" s="952" t="s">
        <v>253</v>
      </c>
      <c r="D25" s="931">
        <v>41.0</v>
      </c>
      <c r="E25" s="931">
        <v>25.0</v>
      </c>
      <c r="F25" s="932">
        <f t="shared" si="1"/>
        <v>66</v>
      </c>
      <c r="G25" s="659" t="str">
        <f t="shared" si="2"/>
        <v>7</v>
      </c>
      <c r="H25" s="933">
        <f t="shared" si="3"/>
        <v>28</v>
      </c>
      <c r="I25" s="931">
        <v>46.0</v>
      </c>
      <c r="J25" s="931">
        <v>39.0</v>
      </c>
      <c r="K25" s="934">
        <f t="shared" si="4"/>
        <v>85</v>
      </c>
      <c r="L25" s="659" t="str">
        <f t="shared" si="5"/>
        <v>9</v>
      </c>
      <c r="M25" s="778">
        <f t="shared" si="6"/>
        <v>36</v>
      </c>
      <c r="N25" s="931">
        <v>48.0</v>
      </c>
      <c r="O25" s="931">
        <v>33.0</v>
      </c>
      <c r="P25" s="934">
        <f t="shared" si="7"/>
        <v>81</v>
      </c>
      <c r="Q25" s="659" t="str">
        <f t="shared" si="8"/>
        <v>9</v>
      </c>
      <c r="R25" s="933">
        <f t="shared" si="9"/>
        <v>36</v>
      </c>
      <c r="S25" s="931">
        <v>45.0</v>
      </c>
      <c r="T25" s="931">
        <v>48.0</v>
      </c>
      <c r="U25" s="934">
        <f t="shared" si="10"/>
        <v>93</v>
      </c>
      <c r="V25" s="659" t="str">
        <f t="shared" si="11"/>
        <v>10</v>
      </c>
      <c r="W25" s="778">
        <f t="shared" si="12"/>
        <v>10</v>
      </c>
      <c r="X25" s="931">
        <v>46.0</v>
      </c>
      <c r="Y25" s="931">
        <v>31.0</v>
      </c>
      <c r="Z25" s="934">
        <f t="shared" si="13"/>
        <v>77</v>
      </c>
      <c r="AA25" s="659" t="str">
        <f t="shared" si="14"/>
        <v>8</v>
      </c>
      <c r="AB25" s="778">
        <f t="shared" si="15"/>
        <v>24</v>
      </c>
      <c r="AC25" s="935">
        <v>82.0</v>
      </c>
      <c r="AD25" s="855">
        <v>0.0</v>
      </c>
      <c r="AE25" s="855">
        <f t="shared" si="16"/>
        <v>82</v>
      </c>
      <c r="AF25" s="936" t="str">
        <f t="shared" si="17"/>
        <v>9</v>
      </c>
      <c r="AG25" s="765">
        <f t="shared" si="18"/>
        <v>18</v>
      </c>
      <c r="AH25" s="931">
        <v>23.0</v>
      </c>
      <c r="AI25" s="931">
        <v>28.0</v>
      </c>
      <c r="AJ25" s="934">
        <f t="shared" si="19"/>
        <v>51</v>
      </c>
      <c r="AK25" s="937" t="str">
        <f t="shared" si="31"/>
        <v>6</v>
      </c>
      <c r="AL25" s="938">
        <f t="shared" si="20"/>
        <v>18</v>
      </c>
      <c r="AM25" s="958">
        <v>49.0</v>
      </c>
      <c r="AN25" s="959">
        <v>29.0</v>
      </c>
      <c r="AO25" s="960">
        <f t="shared" si="21"/>
        <v>78</v>
      </c>
      <c r="AP25" s="960" t="str">
        <f t="shared" si="32"/>
        <v>8</v>
      </c>
      <c r="AQ25" s="961">
        <f t="shared" si="22"/>
        <v>8</v>
      </c>
      <c r="AR25" s="956">
        <v>95.0</v>
      </c>
      <c r="AS25" s="956">
        <v>0.0</v>
      </c>
      <c r="AT25" s="957">
        <f t="shared" si="23"/>
        <v>95</v>
      </c>
      <c r="AU25" s="945">
        <f t="shared" si="24"/>
        <v>613</v>
      </c>
      <c r="AV25" s="946">
        <f t="shared" si="25"/>
        <v>76.63</v>
      </c>
      <c r="AW25" s="947">
        <f t="shared" si="26"/>
        <v>178</v>
      </c>
      <c r="AX25" s="948">
        <f t="shared" si="27"/>
        <v>8.090909091</v>
      </c>
      <c r="AY25" s="949" t="str">
        <f t="shared" si="28"/>
        <v>PASS</v>
      </c>
      <c r="AZ25" s="949" t="str">
        <f t="shared" si="29"/>
        <v>FCD</v>
      </c>
      <c r="BA25" s="949" t="str">
        <f t="shared" si="30"/>
        <v>FCD</v>
      </c>
    </row>
    <row r="26" ht="15.75" customHeight="1">
      <c r="A26" s="649">
        <v>22.0</v>
      </c>
      <c r="B26" s="951" t="s">
        <v>41</v>
      </c>
      <c r="C26" s="952" t="s">
        <v>42</v>
      </c>
      <c r="D26" s="931">
        <v>41.0</v>
      </c>
      <c r="E26" s="931">
        <v>34.0</v>
      </c>
      <c r="F26" s="932">
        <f t="shared" si="1"/>
        <v>75</v>
      </c>
      <c r="G26" s="659" t="str">
        <f t="shared" si="2"/>
        <v>8</v>
      </c>
      <c r="H26" s="933">
        <f t="shared" si="3"/>
        <v>32</v>
      </c>
      <c r="I26" s="931">
        <v>45.0</v>
      </c>
      <c r="J26" s="931">
        <v>33.0</v>
      </c>
      <c r="K26" s="934">
        <f t="shared" si="4"/>
        <v>78</v>
      </c>
      <c r="L26" s="659" t="str">
        <f t="shared" si="5"/>
        <v>8</v>
      </c>
      <c r="M26" s="778">
        <f t="shared" si="6"/>
        <v>32</v>
      </c>
      <c r="N26" s="931">
        <v>48.0</v>
      </c>
      <c r="O26" s="931">
        <v>37.0</v>
      </c>
      <c r="P26" s="934">
        <f t="shared" si="7"/>
        <v>85</v>
      </c>
      <c r="Q26" s="659" t="str">
        <f t="shared" si="8"/>
        <v>9</v>
      </c>
      <c r="R26" s="933">
        <f t="shared" si="9"/>
        <v>36</v>
      </c>
      <c r="S26" s="931">
        <v>45.0</v>
      </c>
      <c r="T26" s="931">
        <v>47.0</v>
      </c>
      <c r="U26" s="934">
        <f t="shared" si="10"/>
        <v>92</v>
      </c>
      <c r="V26" s="659" t="str">
        <f t="shared" si="11"/>
        <v>10</v>
      </c>
      <c r="W26" s="778">
        <f t="shared" si="12"/>
        <v>10</v>
      </c>
      <c r="X26" s="931">
        <v>46.0</v>
      </c>
      <c r="Y26" s="931">
        <v>29.0</v>
      </c>
      <c r="Z26" s="934">
        <f t="shared" si="13"/>
        <v>75</v>
      </c>
      <c r="AA26" s="659" t="str">
        <f t="shared" si="14"/>
        <v>8</v>
      </c>
      <c r="AB26" s="778">
        <f t="shared" si="15"/>
        <v>24</v>
      </c>
      <c r="AC26" s="935">
        <v>82.0</v>
      </c>
      <c r="AD26" s="855">
        <v>0.0</v>
      </c>
      <c r="AE26" s="855">
        <f t="shared" si="16"/>
        <v>82</v>
      </c>
      <c r="AF26" s="936" t="str">
        <f t="shared" si="17"/>
        <v>9</v>
      </c>
      <c r="AG26" s="765">
        <f t="shared" si="18"/>
        <v>18</v>
      </c>
      <c r="AH26" s="931">
        <v>23.0</v>
      </c>
      <c r="AI26" s="931">
        <v>41.0</v>
      </c>
      <c r="AJ26" s="934">
        <f t="shared" si="19"/>
        <v>64</v>
      </c>
      <c r="AK26" s="937" t="str">
        <f t="shared" si="31"/>
        <v>7</v>
      </c>
      <c r="AL26" s="938">
        <f t="shared" si="20"/>
        <v>21</v>
      </c>
      <c r="AM26" s="958">
        <v>48.0</v>
      </c>
      <c r="AN26" s="959">
        <v>26.0</v>
      </c>
      <c r="AO26" s="960">
        <f t="shared" si="21"/>
        <v>74</v>
      </c>
      <c r="AP26" s="960" t="str">
        <f t="shared" si="32"/>
        <v>8</v>
      </c>
      <c r="AQ26" s="961">
        <f t="shared" si="22"/>
        <v>8</v>
      </c>
      <c r="AR26" s="956">
        <v>94.0</v>
      </c>
      <c r="AS26" s="956">
        <v>0.0</v>
      </c>
      <c r="AT26" s="957">
        <f t="shared" si="23"/>
        <v>94</v>
      </c>
      <c r="AU26" s="945">
        <f t="shared" si="24"/>
        <v>625</v>
      </c>
      <c r="AV26" s="946">
        <f t="shared" si="25"/>
        <v>78.13</v>
      </c>
      <c r="AW26" s="947">
        <f t="shared" si="26"/>
        <v>181</v>
      </c>
      <c r="AX26" s="948">
        <f t="shared" si="27"/>
        <v>8.227272727</v>
      </c>
      <c r="AY26" s="949" t="str">
        <f t="shared" si="28"/>
        <v>PASS</v>
      </c>
      <c r="AZ26" s="949" t="str">
        <f t="shared" si="29"/>
        <v>FCD</v>
      </c>
      <c r="BA26" s="949" t="str">
        <f t="shared" si="30"/>
        <v>FCD</v>
      </c>
    </row>
    <row r="27" ht="15.75" customHeight="1">
      <c r="A27" s="649">
        <v>23.0</v>
      </c>
      <c r="B27" s="951" t="s">
        <v>254</v>
      </c>
      <c r="C27" s="952" t="s">
        <v>255</v>
      </c>
      <c r="D27" s="931">
        <v>38.0</v>
      </c>
      <c r="E27" s="931">
        <v>40.0</v>
      </c>
      <c r="F27" s="932">
        <f t="shared" si="1"/>
        <v>78</v>
      </c>
      <c r="G27" s="659" t="str">
        <f t="shared" si="2"/>
        <v>8</v>
      </c>
      <c r="H27" s="933">
        <f t="shared" si="3"/>
        <v>32</v>
      </c>
      <c r="I27" s="931">
        <v>45.0</v>
      </c>
      <c r="J27" s="931">
        <v>34.0</v>
      </c>
      <c r="K27" s="934">
        <f t="shared" si="4"/>
        <v>79</v>
      </c>
      <c r="L27" s="659" t="str">
        <f t="shared" si="5"/>
        <v>8</v>
      </c>
      <c r="M27" s="778">
        <f t="shared" si="6"/>
        <v>32</v>
      </c>
      <c r="N27" s="931">
        <v>40.0</v>
      </c>
      <c r="O27" s="931">
        <v>20.0</v>
      </c>
      <c r="P27" s="934">
        <f t="shared" si="7"/>
        <v>60</v>
      </c>
      <c r="Q27" s="659" t="str">
        <f t="shared" si="8"/>
        <v>7</v>
      </c>
      <c r="R27" s="933">
        <f t="shared" si="9"/>
        <v>28</v>
      </c>
      <c r="S27" s="931">
        <v>45.0</v>
      </c>
      <c r="T27" s="931">
        <v>46.0</v>
      </c>
      <c r="U27" s="934">
        <f t="shared" si="10"/>
        <v>91</v>
      </c>
      <c r="V27" s="659" t="str">
        <f t="shared" si="11"/>
        <v>10</v>
      </c>
      <c r="W27" s="778">
        <f t="shared" si="12"/>
        <v>10</v>
      </c>
      <c r="X27" s="931">
        <v>45.0</v>
      </c>
      <c r="Y27" s="931">
        <v>36.0</v>
      </c>
      <c r="Z27" s="934">
        <f t="shared" si="13"/>
        <v>81</v>
      </c>
      <c r="AA27" s="659" t="str">
        <f t="shared" si="14"/>
        <v>9</v>
      </c>
      <c r="AB27" s="778">
        <f t="shared" si="15"/>
        <v>27</v>
      </c>
      <c r="AC27" s="935">
        <v>73.0</v>
      </c>
      <c r="AD27" s="855">
        <v>0.0</v>
      </c>
      <c r="AE27" s="855">
        <f t="shared" si="16"/>
        <v>73</v>
      </c>
      <c r="AF27" s="936" t="str">
        <f t="shared" si="17"/>
        <v>8</v>
      </c>
      <c r="AG27" s="765">
        <f t="shared" si="18"/>
        <v>16</v>
      </c>
      <c r="AH27" s="931">
        <v>23.0</v>
      </c>
      <c r="AI27" s="931">
        <v>26.0</v>
      </c>
      <c r="AJ27" s="934">
        <f t="shared" si="19"/>
        <v>49</v>
      </c>
      <c r="AK27" s="937" t="str">
        <f t="shared" si="31"/>
        <v>6</v>
      </c>
      <c r="AL27" s="938">
        <f t="shared" si="20"/>
        <v>18</v>
      </c>
      <c r="AM27" s="958">
        <v>48.0</v>
      </c>
      <c r="AN27" s="959">
        <v>27.0</v>
      </c>
      <c r="AO27" s="960">
        <f t="shared" si="21"/>
        <v>75</v>
      </c>
      <c r="AP27" s="960" t="str">
        <f t="shared" si="32"/>
        <v>8</v>
      </c>
      <c r="AQ27" s="961">
        <f t="shared" si="22"/>
        <v>8</v>
      </c>
      <c r="AR27" s="943">
        <v>85.0</v>
      </c>
      <c r="AS27" s="943">
        <v>0.0</v>
      </c>
      <c r="AT27" s="944">
        <f t="shared" si="23"/>
        <v>85</v>
      </c>
      <c r="AU27" s="945">
        <f t="shared" si="24"/>
        <v>586</v>
      </c>
      <c r="AV27" s="946">
        <f t="shared" si="25"/>
        <v>73.25</v>
      </c>
      <c r="AW27" s="947">
        <f t="shared" si="26"/>
        <v>171</v>
      </c>
      <c r="AX27" s="948">
        <f t="shared" si="27"/>
        <v>7.772727273</v>
      </c>
      <c r="AY27" s="949" t="str">
        <f t="shared" si="28"/>
        <v>PASS</v>
      </c>
      <c r="AZ27" s="949" t="str">
        <f t="shared" si="29"/>
        <v>FCD</v>
      </c>
      <c r="BA27" s="949" t="str">
        <f t="shared" si="30"/>
        <v>FCD</v>
      </c>
    </row>
    <row r="28" ht="15.75" customHeight="1">
      <c r="A28" s="649">
        <v>24.0</v>
      </c>
      <c r="B28" s="951" t="s">
        <v>43</v>
      </c>
      <c r="C28" s="952" t="s">
        <v>44</v>
      </c>
      <c r="D28" s="931">
        <v>36.0</v>
      </c>
      <c r="E28" s="931">
        <v>28.0</v>
      </c>
      <c r="F28" s="932">
        <f t="shared" si="1"/>
        <v>64</v>
      </c>
      <c r="G28" s="659" t="str">
        <f t="shared" si="2"/>
        <v>7</v>
      </c>
      <c r="H28" s="933">
        <f t="shared" si="3"/>
        <v>28</v>
      </c>
      <c r="I28" s="931">
        <v>43.0</v>
      </c>
      <c r="J28" s="931">
        <v>25.0</v>
      </c>
      <c r="K28" s="934">
        <f t="shared" si="4"/>
        <v>68</v>
      </c>
      <c r="L28" s="659" t="str">
        <f t="shared" si="5"/>
        <v>7</v>
      </c>
      <c r="M28" s="778">
        <f t="shared" si="6"/>
        <v>28</v>
      </c>
      <c r="N28" s="965">
        <v>36.0</v>
      </c>
      <c r="O28" s="965">
        <v>14.0</v>
      </c>
      <c r="P28" s="966">
        <f t="shared" si="7"/>
        <v>50</v>
      </c>
      <c r="Q28" s="967">
        <v>0.0</v>
      </c>
      <c r="R28" s="968">
        <f t="shared" si="9"/>
        <v>0</v>
      </c>
      <c r="S28" s="931">
        <v>45.0</v>
      </c>
      <c r="T28" s="931">
        <v>31.0</v>
      </c>
      <c r="U28" s="934">
        <f t="shared" si="10"/>
        <v>76</v>
      </c>
      <c r="V28" s="659" t="str">
        <f t="shared" si="11"/>
        <v>8</v>
      </c>
      <c r="W28" s="778">
        <f t="shared" si="12"/>
        <v>8</v>
      </c>
      <c r="X28" s="931">
        <v>40.0</v>
      </c>
      <c r="Y28" s="931">
        <v>29.0</v>
      </c>
      <c r="Z28" s="934">
        <f t="shared" si="13"/>
        <v>69</v>
      </c>
      <c r="AA28" s="659" t="str">
        <f t="shared" si="14"/>
        <v>7</v>
      </c>
      <c r="AB28" s="778">
        <f t="shared" si="15"/>
        <v>21</v>
      </c>
      <c r="AC28" s="935">
        <v>73.0</v>
      </c>
      <c r="AD28" s="855">
        <v>0.0</v>
      </c>
      <c r="AE28" s="855">
        <f t="shared" si="16"/>
        <v>73</v>
      </c>
      <c r="AF28" s="936" t="str">
        <f t="shared" si="17"/>
        <v>8</v>
      </c>
      <c r="AG28" s="765">
        <f t="shared" si="18"/>
        <v>16</v>
      </c>
      <c r="AH28" s="931">
        <v>20.0</v>
      </c>
      <c r="AI28" s="931">
        <v>36.0</v>
      </c>
      <c r="AJ28" s="934">
        <f t="shared" si="19"/>
        <v>56</v>
      </c>
      <c r="AK28" s="937" t="str">
        <f t="shared" si="31"/>
        <v>6</v>
      </c>
      <c r="AL28" s="938">
        <f t="shared" si="20"/>
        <v>18</v>
      </c>
      <c r="AM28" s="958">
        <v>47.0</v>
      </c>
      <c r="AN28" s="959">
        <v>35.0</v>
      </c>
      <c r="AO28" s="960">
        <f t="shared" si="21"/>
        <v>82</v>
      </c>
      <c r="AP28" s="960" t="str">
        <f t="shared" si="32"/>
        <v>9</v>
      </c>
      <c r="AQ28" s="961">
        <f t="shared" si="22"/>
        <v>9</v>
      </c>
      <c r="AR28" s="943">
        <v>85.0</v>
      </c>
      <c r="AS28" s="943">
        <v>0.0</v>
      </c>
      <c r="AT28" s="969">
        <f t="shared" si="23"/>
        <v>85</v>
      </c>
      <c r="AU28" s="945">
        <f t="shared" si="24"/>
        <v>538</v>
      </c>
      <c r="AV28" s="946">
        <f t="shared" si="25"/>
        <v>67.25</v>
      </c>
      <c r="AW28" s="947">
        <f t="shared" si="26"/>
        <v>128</v>
      </c>
      <c r="AX28" s="948">
        <f t="shared" si="27"/>
        <v>5.818181818</v>
      </c>
      <c r="AY28" s="949" t="str">
        <f t="shared" si="28"/>
        <v>FAIL</v>
      </c>
      <c r="AZ28" s="949" t="str">
        <f t="shared" si="29"/>
        <v>SC</v>
      </c>
      <c r="BA28" s="950" t="str">
        <f t="shared" si="30"/>
        <v>FAIL</v>
      </c>
    </row>
    <row r="29" ht="15.75" customHeight="1">
      <c r="A29" s="649">
        <v>25.0</v>
      </c>
      <c r="B29" s="951" t="s">
        <v>45</v>
      </c>
      <c r="C29" s="952" t="s">
        <v>46</v>
      </c>
      <c r="D29" s="931">
        <v>39.0</v>
      </c>
      <c r="E29" s="931">
        <v>38.0</v>
      </c>
      <c r="F29" s="932">
        <f t="shared" si="1"/>
        <v>77</v>
      </c>
      <c r="G29" s="659" t="str">
        <f t="shared" si="2"/>
        <v>8</v>
      </c>
      <c r="H29" s="933">
        <f t="shared" si="3"/>
        <v>32</v>
      </c>
      <c r="I29" s="931">
        <v>44.0</v>
      </c>
      <c r="J29" s="931">
        <v>34.0</v>
      </c>
      <c r="K29" s="934">
        <f t="shared" si="4"/>
        <v>78</v>
      </c>
      <c r="L29" s="659" t="str">
        <f t="shared" si="5"/>
        <v>8</v>
      </c>
      <c r="M29" s="778">
        <f t="shared" si="6"/>
        <v>32</v>
      </c>
      <c r="N29" s="931">
        <v>44.0</v>
      </c>
      <c r="O29" s="931">
        <v>26.0</v>
      </c>
      <c r="P29" s="934">
        <f t="shared" si="7"/>
        <v>70</v>
      </c>
      <c r="Q29" s="659" t="str">
        <f t="shared" ref="Q29:Q35" si="33">IF(P29&gt;=90,"10",IF(P29&gt;=80,"9",IF(P29&gt;=70,"8",IF(P29&gt;=60,"7",IF(P29&gt;=45,"6",IF(P29&gt;=40,"4",IF(P29&lt;40,"0")))))))</f>
        <v>8</v>
      </c>
      <c r="R29" s="933">
        <f t="shared" si="9"/>
        <v>32</v>
      </c>
      <c r="S29" s="931">
        <v>46.0</v>
      </c>
      <c r="T29" s="931">
        <v>46.0</v>
      </c>
      <c r="U29" s="934">
        <f t="shared" si="10"/>
        <v>92</v>
      </c>
      <c r="V29" s="659" t="str">
        <f t="shared" si="11"/>
        <v>10</v>
      </c>
      <c r="W29" s="778">
        <f t="shared" si="12"/>
        <v>10</v>
      </c>
      <c r="X29" s="931">
        <v>40.0</v>
      </c>
      <c r="Y29" s="931">
        <v>29.0</v>
      </c>
      <c r="Z29" s="934">
        <f t="shared" si="13"/>
        <v>69</v>
      </c>
      <c r="AA29" s="659" t="str">
        <f t="shared" si="14"/>
        <v>7</v>
      </c>
      <c r="AB29" s="778">
        <f t="shared" si="15"/>
        <v>21</v>
      </c>
      <c r="AC29" s="935">
        <v>92.0</v>
      </c>
      <c r="AD29" s="855">
        <v>0.0</v>
      </c>
      <c r="AE29" s="855">
        <f t="shared" si="16"/>
        <v>92</v>
      </c>
      <c r="AF29" s="936" t="str">
        <f t="shared" si="17"/>
        <v>10</v>
      </c>
      <c r="AG29" s="765">
        <f t="shared" si="18"/>
        <v>20</v>
      </c>
      <c r="AH29" s="931">
        <v>32.0</v>
      </c>
      <c r="AI29" s="931">
        <v>38.0</v>
      </c>
      <c r="AJ29" s="934">
        <f t="shared" si="19"/>
        <v>70</v>
      </c>
      <c r="AK29" s="937" t="str">
        <f t="shared" si="31"/>
        <v>8</v>
      </c>
      <c r="AL29" s="938">
        <f t="shared" si="20"/>
        <v>24</v>
      </c>
      <c r="AM29" s="958">
        <v>49.0</v>
      </c>
      <c r="AN29" s="959">
        <v>28.0</v>
      </c>
      <c r="AO29" s="960">
        <f t="shared" si="21"/>
        <v>77</v>
      </c>
      <c r="AP29" s="960" t="str">
        <f t="shared" si="32"/>
        <v>8</v>
      </c>
      <c r="AQ29" s="961">
        <f t="shared" si="22"/>
        <v>8</v>
      </c>
      <c r="AR29" s="956">
        <v>95.0</v>
      </c>
      <c r="AS29" s="956">
        <v>0.0</v>
      </c>
      <c r="AT29" s="957">
        <f t="shared" si="23"/>
        <v>95</v>
      </c>
      <c r="AU29" s="945">
        <f t="shared" si="24"/>
        <v>625</v>
      </c>
      <c r="AV29" s="946">
        <f t="shared" si="25"/>
        <v>78.13</v>
      </c>
      <c r="AW29" s="947">
        <f t="shared" si="26"/>
        <v>179</v>
      </c>
      <c r="AX29" s="948">
        <f t="shared" si="27"/>
        <v>8.136363636</v>
      </c>
      <c r="AY29" s="949" t="str">
        <f t="shared" si="28"/>
        <v>PASS</v>
      </c>
      <c r="AZ29" s="949" t="str">
        <f t="shared" si="29"/>
        <v>FCD</v>
      </c>
      <c r="BA29" s="949" t="str">
        <f t="shared" si="30"/>
        <v>FCD</v>
      </c>
    </row>
    <row r="30" ht="15.75" customHeight="1">
      <c r="A30" s="649">
        <v>26.0</v>
      </c>
      <c r="B30" s="951" t="s">
        <v>256</v>
      </c>
      <c r="C30" s="952" t="s">
        <v>257</v>
      </c>
      <c r="D30" s="965">
        <v>23.0</v>
      </c>
      <c r="E30" s="965">
        <v>12.0</v>
      </c>
      <c r="F30" s="970">
        <f t="shared" si="1"/>
        <v>35</v>
      </c>
      <c r="G30" s="967" t="str">
        <f t="shared" si="2"/>
        <v>0</v>
      </c>
      <c r="H30" s="968">
        <f t="shared" si="3"/>
        <v>0</v>
      </c>
      <c r="I30" s="965">
        <v>32.0</v>
      </c>
      <c r="J30" s="965">
        <v>10.0</v>
      </c>
      <c r="K30" s="966">
        <f t="shared" si="4"/>
        <v>42</v>
      </c>
      <c r="L30" s="967">
        <v>0.0</v>
      </c>
      <c r="M30" s="971">
        <f t="shared" si="6"/>
        <v>0</v>
      </c>
      <c r="N30" s="931">
        <v>20.0</v>
      </c>
      <c r="O30" s="931">
        <v>22.0</v>
      </c>
      <c r="P30" s="934">
        <f t="shared" si="7"/>
        <v>42</v>
      </c>
      <c r="Q30" s="659" t="str">
        <f t="shared" si="33"/>
        <v>4</v>
      </c>
      <c r="R30" s="933">
        <f t="shared" si="9"/>
        <v>16</v>
      </c>
      <c r="S30" s="931">
        <v>38.0</v>
      </c>
      <c r="T30" s="931">
        <v>20.0</v>
      </c>
      <c r="U30" s="934">
        <f t="shared" si="10"/>
        <v>58</v>
      </c>
      <c r="V30" s="659" t="str">
        <f t="shared" si="11"/>
        <v>6</v>
      </c>
      <c r="W30" s="778">
        <f t="shared" si="12"/>
        <v>6</v>
      </c>
      <c r="X30" s="965">
        <v>25.0</v>
      </c>
      <c r="Y30" s="965">
        <v>13.0</v>
      </c>
      <c r="Z30" s="966">
        <f t="shared" si="13"/>
        <v>38</v>
      </c>
      <c r="AA30" s="967" t="str">
        <f t="shared" si="14"/>
        <v>0</v>
      </c>
      <c r="AB30" s="971">
        <f t="shared" si="15"/>
        <v>0</v>
      </c>
      <c r="AC30" s="935">
        <v>60.0</v>
      </c>
      <c r="AD30" s="855">
        <v>0.0</v>
      </c>
      <c r="AE30" s="855">
        <f t="shared" si="16"/>
        <v>60</v>
      </c>
      <c r="AF30" s="936" t="str">
        <f t="shared" si="17"/>
        <v>7</v>
      </c>
      <c r="AG30" s="765">
        <f t="shared" si="18"/>
        <v>14</v>
      </c>
      <c r="AH30" s="931">
        <v>22.0</v>
      </c>
      <c r="AI30" s="931">
        <v>18.0</v>
      </c>
      <c r="AJ30" s="934">
        <f t="shared" si="19"/>
        <v>40</v>
      </c>
      <c r="AK30" s="937" t="str">
        <f t="shared" si="31"/>
        <v>4</v>
      </c>
      <c r="AL30" s="938">
        <f t="shared" si="20"/>
        <v>12</v>
      </c>
      <c r="AM30" s="958">
        <v>44.0</v>
      </c>
      <c r="AN30" s="959">
        <v>25.0</v>
      </c>
      <c r="AO30" s="960">
        <f t="shared" si="21"/>
        <v>69</v>
      </c>
      <c r="AP30" s="960" t="str">
        <f t="shared" si="32"/>
        <v>7</v>
      </c>
      <c r="AQ30" s="961">
        <f t="shared" si="22"/>
        <v>7</v>
      </c>
      <c r="AR30" s="943">
        <v>83.0</v>
      </c>
      <c r="AS30" s="943">
        <v>0.0</v>
      </c>
      <c r="AT30" s="944">
        <f t="shared" si="23"/>
        <v>83</v>
      </c>
      <c r="AU30" s="945">
        <f t="shared" si="24"/>
        <v>384</v>
      </c>
      <c r="AV30" s="946">
        <f t="shared" si="25"/>
        <v>48</v>
      </c>
      <c r="AW30" s="947">
        <f t="shared" si="26"/>
        <v>55</v>
      </c>
      <c r="AX30" s="948">
        <f t="shared" si="27"/>
        <v>2.5</v>
      </c>
      <c r="AY30" s="949" t="str">
        <f t="shared" si="28"/>
        <v>FAIL</v>
      </c>
      <c r="AZ30" s="949" t="str">
        <f t="shared" si="29"/>
        <v>FC</v>
      </c>
      <c r="BA30" s="950" t="str">
        <f t="shared" si="30"/>
        <v>FAIL</v>
      </c>
    </row>
    <row r="31" ht="15.75" customHeight="1">
      <c r="A31" s="649">
        <v>27.0</v>
      </c>
      <c r="B31" s="951" t="s">
        <v>258</v>
      </c>
      <c r="C31" s="952" t="s">
        <v>259</v>
      </c>
      <c r="D31" s="931">
        <v>36.0</v>
      </c>
      <c r="E31" s="931">
        <v>31.0</v>
      </c>
      <c r="F31" s="932">
        <f t="shared" si="1"/>
        <v>67</v>
      </c>
      <c r="G31" s="659" t="str">
        <f t="shared" si="2"/>
        <v>7</v>
      </c>
      <c r="H31" s="933">
        <f t="shared" si="3"/>
        <v>28</v>
      </c>
      <c r="I31" s="931">
        <v>39.0</v>
      </c>
      <c r="J31" s="931">
        <v>26.0</v>
      </c>
      <c r="K31" s="934">
        <f t="shared" si="4"/>
        <v>65</v>
      </c>
      <c r="L31" s="659" t="str">
        <f t="shared" ref="L31:L69" si="34">IF(K31&gt;=90,"10",IF(K31&gt;=80,"9",IF(K31&gt;=70,"8",IF(K31&gt;=60,"7",IF(K31&gt;=45,"6",IF(K31&gt;=40,"4",IF(K31&lt;40,"0")))))))</f>
        <v>7</v>
      </c>
      <c r="M31" s="778">
        <f t="shared" si="6"/>
        <v>28</v>
      </c>
      <c r="N31" s="931">
        <v>41.0</v>
      </c>
      <c r="O31" s="931">
        <v>31.0</v>
      </c>
      <c r="P31" s="934">
        <f t="shared" si="7"/>
        <v>72</v>
      </c>
      <c r="Q31" s="659" t="str">
        <f t="shared" si="33"/>
        <v>8</v>
      </c>
      <c r="R31" s="933">
        <f t="shared" si="9"/>
        <v>32</v>
      </c>
      <c r="S31" s="931">
        <v>46.0</v>
      </c>
      <c r="T31" s="931">
        <v>49.0</v>
      </c>
      <c r="U31" s="934">
        <f t="shared" si="10"/>
        <v>95</v>
      </c>
      <c r="V31" s="659" t="str">
        <f t="shared" si="11"/>
        <v>10</v>
      </c>
      <c r="W31" s="778">
        <f t="shared" si="12"/>
        <v>10</v>
      </c>
      <c r="X31" s="931">
        <v>37.0</v>
      </c>
      <c r="Y31" s="931">
        <v>34.0</v>
      </c>
      <c r="Z31" s="934">
        <f t="shared" si="13"/>
        <v>71</v>
      </c>
      <c r="AA31" s="659" t="str">
        <f t="shared" si="14"/>
        <v>8</v>
      </c>
      <c r="AB31" s="778">
        <f t="shared" si="15"/>
        <v>24</v>
      </c>
      <c r="AC31" s="935">
        <v>91.0</v>
      </c>
      <c r="AD31" s="855">
        <v>0.0</v>
      </c>
      <c r="AE31" s="855">
        <f t="shared" si="16"/>
        <v>91</v>
      </c>
      <c r="AF31" s="936" t="str">
        <f t="shared" si="17"/>
        <v>10</v>
      </c>
      <c r="AG31" s="765">
        <f t="shared" si="18"/>
        <v>20</v>
      </c>
      <c r="AH31" s="931">
        <v>20.0</v>
      </c>
      <c r="AI31" s="931">
        <v>30.0</v>
      </c>
      <c r="AJ31" s="934">
        <f t="shared" si="19"/>
        <v>50</v>
      </c>
      <c r="AK31" s="937" t="str">
        <f t="shared" si="31"/>
        <v>6</v>
      </c>
      <c r="AL31" s="938">
        <f t="shared" si="20"/>
        <v>18</v>
      </c>
      <c r="AM31" s="958">
        <v>47.0</v>
      </c>
      <c r="AN31" s="959">
        <v>37.0</v>
      </c>
      <c r="AO31" s="960">
        <f t="shared" si="21"/>
        <v>84</v>
      </c>
      <c r="AP31" s="960" t="str">
        <f t="shared" si="32"/>
        <v>9</v>
      </c>
      <c r="AQ31" s="961">
        <f t="shared" si="22"/>
        <v>9</v>
      </c>
      <c r="AR31" s="943">
        <v>95.0</v>
      </c>
      <c r="AS31" s="943">
        <v>0.0</v>
      </c>
      <c r="AT31" s="944">
        <f t="shared" si="23"/>
        <v>95</v>
      </c>
      <c r="AU31" s="945">
        <f t="shared" si="24"/>
        <v>595</v>
      </c>
      <c r="AV31" s="946">
        <f t="shared" si="25"/>
        <v>74.38</v>
      </c>
      <c r="AW31" s="947">
        <f t="shared" si="26"/>
        <v>169</v>
      </c>
      <c r="AX31" s="948">
        <f t="shared" si="27"/>
        <v>7.681818182</v>
      </c>
      <c r="AY31" s="949" t="str">
        <f t="shared" si="28"/>
        <v>PASS</v>
      </c>
      <c r="AZ31" s="949" t="str">
        <f t="shared" si="29"/>
        <v>FCD</v>
      </c>
      <c r="BA31" s="949" t="str">
        <f t="shared" si="30"/>
        <v>FCD</v>
      </c>
    </row>
    <row r="32" ht="15.75" customHeight="1">
      <c r="A32" s="649">
        <v>28.0</v>
      </c>
      <c r="B32" s="951" t="s">
        <v>260</v>
      </c>
      <c r="C32" s="952" t="s">
        <v>261</v>
      </c>
      <c r="D32" s="931">
        <v>38.0</v>
      </c>
      <c r="E32" s="931">
        <v>40.0</v>
      </c>
      <c r="F32" s="932">
        <f t="shared" si="1"/>
        <v>78</v>
      </c>
      <c r="G32" s="659" t="str">
        <f t="shared" si="2"/>
        <v>8</v>
      </c>
      <c r="H32" s="933">
        <f t="shared" si="3"/>
        <v>32</v>
      </c>
      <c r="I32" s="931">
        <v>44.0</v>
      </c>
      <c r="J32" s="931">
        <v>23.0</v>
      </c>
      <c r="K32" s="934">
        <f t="shared" si="4"/>
        <v>67</v>
      </c>
      <c r="L32" s="659" t="str">
        <f t="shared" si="34"/>
        <v>7</v>
      </c>
      <c r="M32" s="778">
        <f t="shared" si="6"/>
        <v>28</v>
      </c>
      <c r="N32" s="931">
        <v>42.0</v>
      </c>
      <c r="O32" s="931">
        <v>38.0</v>
      </c>
      <c r="P32" s="934">
        <f t="shared" si="7"/>
        <v>80</v>
      </c>
      <c r="Q32" s="659" t="str">
        <f t="shared" si="33"/>
        <v>9</v>
      </c>
      <c r="R32" s="933">
        <f t="shared" si="9"/>
        <v>36</v>
      </c>
      <c r="S32" s="931">
        <v>47.0</v>
      </c>
      <c r="T32" s="931">
        <v>36.0</v>
      </c>
      <c r="U32" s="934">
        <f t="shared" si="10"/>
        <v>83</v>
      </c>
      <c r="V32" s="659" t="str">
        <f t="shared" si="11"/>
        <v>9</v>
      </c>
      <c r="W32" s="778">
        <f t="shared" si="12"/>
        <v>9</v>
      </c>
      <c r="X32" s="931">
        <v>37.0</v>
      </c>
      <c r="Y32" s="931">
        <v>38.0</v>
      </c>
      <c r="Z32" s="934">
        <f t="shared" si="13"/>
        <v>75</v>
      </c>
      <c r="AA32" s="659" t="str">
        <f t="shared" si="14"/>
        <v>8</v>
      </c>
      <c r="AB32" s="778">
        <f t="shared" si="15"/>
        <v>24</v>
      </c>
      <c r="AC32" s="935">
        <v>92.0</v>
      </c>
      <c r="AD32" s="855">
        <v>0.0</v>
      </c>
      <c r="AE32" s="855">
        <f t="shared" si="16"/>
        <v>92</v>
      </c>
      <c r="AF32" s="936" t="str">
        <f t="shared" si="17"/>
        <v>10</v>
      </c>
      <c r="AG32" s="765">
        <f t="shared" si="18"/>
        <v>20</v>
      </c>
      <c r="AH32" s="931">
        <v>32.0</v>
      </c>
      <c r="AI32" s="931">
        <v>41.0</v>
      </c>
      <c r="AJ32" s="934">
        <f t="shared" si="19"/>
        <v>73</v>
      </c>
      <c r="AK32" s="937" t="str">
        <f t="shared" si="31"/>
        <v>8</v>
      </c>
      <c r="AL32" s="938">
        <f t="shared" si="20"/>
        <v>24</v>
      </c>
      <c r="AM32" s="958">
        <v>48.0</v>
      </c>
      <c r="AN32" s="959">
        <v>29.0</v>
      </c>
      <c r="AO32" s="960">
        <f t="shared" si="21"/>
        <v>77</v>
      </c>
      <c r="AP32" s="960" t="str">
        <f t="shared" si="32"/>
        <v>8</v>
      </c>
      <c r="AQ32" s="961">
        <f t="shared" si="22"/>
        <v>8</v>
      </c>
      <c r="AR32" s="972">
        <v>96.0</v>
      </c>
      <c r="AS32" s="972">
        <v>0.0</v>
      </c>
      <c r="AT32" s="973">
        <f t="shared" si="23"/>
        <v>96</v>
      </c>
      <c r="AU32" s="945">
        <f t="shared" si="24"/>
        <v>625</v>
      </c>
      <c r="AV32" s="946">
        <f t="shared" si="25"/>
        <v>78.13</v>
      </c>
      <c r="AW32" s="947">
        <f t="shared" si="26"/>
        <v>181</v>
      </c>
      <c r="AX32" s="948">
        <f t="shared" si="27"/>
        <v>8.227272727</v>
      </c>
      <c r="AY32" s="949" t="str">
        <f t="shared" si="28"/>
        <v>PASS</v>
      </c>
      <c r="AZ32" s="949" t="str">
        <f t="shared" si="29"/>
        <v>FCD</v>
      </c>
      <c r="BA32" s="949" t="str">
        <f t="shared" si="30"/>
        <v>FCD</v>
      </c>
    </row>
    <row r="33" ht="15.75" customHeight="1">
      <c r="A33" s="649">
        <v>29.0</v>
      </c>
      <c r="B33" s="951" t="s">
        <v>47</v>
      </c>
      <c r="C33" s="952" t="s">
        <v>48</v>
      </c>
      <c r="D33" s="931">
        <v>38.0</v>
      </c>
      <c r="E33" s="931">
        <v>40.0</v>
      </c>
      <c r="F33" s="932">
        <f t="shared" si="1"/>
        <v>78</v>
      </c>
      <c r="G33" s="659" t="str">
        <f t="shared" si="2"/>
        <v>8</v>
      </c>
      <c r="H33" s="933">
        <f t="shared" si="3"/>
        <v>32</v>
      </c>
      <c r="I33" s="931">
        <v>47.0</v>
      </c>
      <c r="J33" s="931">
        <v>24.0</v>
      </c>
      <c r="K33" s="934">
        <f t="shared" si="4"/>
        <v>71</v>
      </c>
      <c r="L33" s="659" t="str">
        <f t="shared" si="34"/>
        <v>8</v>
      </c>
      <c r="M33" s="778">
        <f t="shared" si="6"/>
        <v>32</v>
      </c>
      <c r="N33" s="931">
        <v>46.0</v>
      </c>
      <c r="O33" s="931">
        <v>28.0</v>
      </c>
      <c r="P33" s="934">
        <f t="shared" si="7"/>
        <v>74</v>
      </c>
      <c r="Q33" s="659" t="str">
        <f t="shared" si="33"/>
        <v>8</v>
      </c>
      <c r="R33" s="933">
        <f t="shared" si="9"/>
        <v>32</v>
      </c>
      <c r="S33" s="931">
        <v>46.0</v>
      </c>
      <c r="T33" s="931">
        <v>46.0</v>
      </c>
      <c r="U33" s="934">
        <f t="shared" si="10"/>
        <v>92</v>
      </c>
      <c r="V33" s="659" t="str">
        <f t="shared" si="11"/>
        <v>10</v>
      </c>
      <c r="W33" s="778">
        <f t="shared" si="12"/>
        <v>10</v>
      </c>
      <c r="X33" s="931">
        <v>43.0</v>
      </c>
      <c r="Y33" s="931">
        <v>33.0</v>
      </c>
      <c r="Z33" s="934">
        <f t="shared" si="13"/>
        <v>76</v>
      </c>
      <c r="AA33" s="659" t="str">
        <f t="shared" si="14"/>
        <v>8</v>
      </c>
      <c r="AB33" s="778">
        <f t="shared" si="15"/>
        <v>24</v>
      </c>
      <c r="AC33" s="935">
        <v>84.0</v>
      </c>
      <c r="AD33" s="855">
        <v>0.0</v>
      </c>
      <c r="AE33" s="855">
        <f t="shared" si="16"/>
        <v>84</v>
      </c>
      <c r="AF33" s="936" t="str">
        <f t="shared" si="17"/>
        <v>9</v>
      </c>
      <c r="AG33" s="765">
        <f t="shared" si="18"/>
        <v>18</v>
      </c>
      <c r="AH33" s="931">
        <v>29.0</v>
      </c>
      <c r="AI33" s="931">
        <v>35.0</v>
      </c>
      <c r="AJ33" s="934">
        <f t="shared" si="19"/>
        <v>64</v>
      </c>
      <c r="AK33" s="937" t="str">
        <f t="shared" si="31"/>
        <v>7</v>
      </c>
      <c r="AL33" s="938">
        <f t="shared" si="20"/>
        <v>21</v>
      </c>
      <c r="AM33" s="958">
        <v>46.0</v>
      </c>
      <c r="AN33" s="959">
        <v>28.0</v>
      </c>
      <c r="AO33" s="960">
        <f t="shared" si="21"/>
        <v>74</v>
      </c>
      <c r="AP33" s="960" t="str">
        <f t="shared" si="32"/>
        <v>8</v>
      </c>
      <c r="AQ33" s="961">
        <f t="shared" si="22"/>
        <v>8</v>
      </c>
      <c r="AR33" s="943">
        <v>85.0</v>
      </c>
      <c r="AS33" s="943">
        <v>0.0</v>
      </c>
      <c r="AT33" s="944">
        <f t="shared" si="23"/>
        <v>85</v>
      </c>
      <c r="AU33" s="945">
        <f t="shared" si="24"/>
        <v>613</v>
      </c>
      <c r="AV33" s="946">
        <f t="shared" si="25"/>
        <v>76.63</v>
      </c>
      <c r="AW33" s="947">
        <f t="shared" si="26"/>
        <v>177</v>
      </c>
      <c r="AX33" s="948">
        <f t="shared" si="27"/>
        <v>8.045454545</v>
      </c>
      <c r="AY33" s="949" t="str">
        <f t="shared" si="28"/>
        <v>PASS</v>
      </c>
      <c r="AZ33" s="949" t="str">
        <f t="shared" si="29"/>
        <v>FCD</v>
      </c>
      <c r="BA33" s="949" t="str">
        <f t="shared" si="30"/>
        <v>FCD</v>
      </c>
    </row>
    <row r="34" ht="15.75" customHeight="1">
      <c r="A34" s="649">
        <v>30.0</v>
      </c>
      <c r="B34" s="951" t="s">
        <v>49</v>
      </c>
      <c r="C34" s="952" t="s">
        <v>50</v>
      </c>
      <c r="D34" s="931">
        <v>42.0</v>
      </c>
      <c r="E34" s="931">
        <v>28.0</v>
      </c>
      <c r="F34" s="932">
        <f t="shared" si="1"/>
        <v>70</v>
      </c>
      <c r="G34" s="659" t="str">
        <f t="shared" si="2"/>
        <v>8</v>
      </c>
      <c r="H34" s="933">
        <f t="shared" si="3"/>
        <v>32</v>
      </c>
      <c r="I34" s="931">
        <v>48.0</v>
      </c>
      <c r="J34" s="931">
        <v>37.0</v>
      </c>
      <c r="K34" s="934">
        <f t="shared" si="4"/>
        <v>85</v>
      </c>
      <c r="L34" s="659" t="str">
        <f t="shared" si="34"/>
        <v>9</v>
      </c>
      <c r="M34" s="778">
        <f t="shared" si="6"/>
        <v>36</v>
      </c>
      <c r="N34" s="931">
        <v>48.0</v>
      </c>
      <c r="O34" s="931">
        <v>37.0</v>
      </c>
      <c r="P34" s="934">
        <f t="shared" si="7"/>
        <v>85</v>
      </c>
      <c r="Q34" s="659" t="str">
        <f t="shared" si="33"/>
        <v>9</v>
      </c>
      <c r="R34" s="933">
        <f t="shared" si="9"/>
        <v>36</v>
      </c>
      <c r="S34" s="931">
        <v>44.0</v>
      </c>
      <c r="T34" s="931">
        <v>44.0</v>
      </c>
      <c r="U34" s="934">
        <f t="shared" si="10"/>
        <v>88</v>
      </c>
      <c r="V34" s="659" t="str">
        <f t="shared" si="11"/>
        <v>9</v>
      </c>
      <c r="W34" s="778">
        <f t="shared" si="12"/>
        <v>9</v>
      </c>
      <c r="X34" s="931">
        <v>50.0</v>
      </c>
      <c r="Y34" s="931">
        <v>34.0</v>
      </c>
      <c r="Z34" s="934">
        <f t="shared" si="13"/>
        <v>84</v>
      </c>
      <c r="AA34" s="659" t="str">
        <f t="shared" si="14"/>
        <v>9</v>
      </c>
      <c r="AB34" s="778">
        <f t="shared" si="15"/>
        <v>27</v>
      </c>
      <c r="AC34" s="935">
        <v>90.0</v>
      </c>
      <c r="AD34" s="855">
        <v>0.0</v>
      </c>
      <c r="AE34" s="855">
        <f t="shared" si="16"/>
        <v>90</v>
      </c>
      <c r="AF34" s="936" t="str">
        <f t="shared" si="17"/>
        <v>10</v>
      </c>
      <c r="AG34" s="765">
        <f t="shared" si="18"/>
        <v>20</v>
      </c>
      <c r="AH34" s="931">
        <v>30.0</v>
      </c>
      <c r="AI34" s="931">
        <v>35.0</v>
      </c>
      <c r="AJ34" s="934">
        <f t="shared" si="19"/>
        <v>65</v>
      </c>
      <c r="AK34" s="937" t="str">
        <f t="shared" si="31"/>
        <v>7</v>
      </c>
      <c r="AL34" s="938">
        <f t="shared" si="20"/>
        <v>21</v>
      </c>
      <c r="AM34" s="958">
        <v>48.0</v>
      </c>
      <c r="AN34" s="959">
        <v>37.0</v>
      </c>
      <c r="AO34" s="960">
        <f t="shared" si="21"/>
        <v>85</v>
      </c>
      <c r="AP34" s="960" t="str">
        <f t="shared" si="32"/>
        <v>9</v>
      </c>
      <c r="AQ34" s="961">
        <f t="shared" si="22"/>
        <v>9</v>
      </c>
      <c r="AR34" s="943">
        <v>90.0</v>
      </c>
      <c r="AS34" s="943">
        <v>0.0</v>
      </c>
      <c r="AT34" s="944">
        <f t="shared" si="23"/>
        <v>90</v>
      </c>
      <c r="AU34" s="945">
        <f t="shared" si="24"/>
        <v>652</v>
      </c>
      <c r="AV34" s="946">
        <f t="shared" si="25"/>
        <v>81.5</v>
      </c>
      <c r="AW34" s="947">
        <f t="shared" si="26"/>
        <v>190</v>
      </c>
      <c r="AX34" s="948">
        <f t="shared" si="27"/>
        <v>8.636363636</v>
      </c>
      <c r="AY34" s="949" t="str">
        <f t="shared" si="28"/>
        <v>PASS</v>
      </c>
      <c r="AZ34" s="949" t="str">
        <f t="shared" si="29"/>
        <v>FCD</v>
      </c>
      <c r="BA34" s="949" t="str">
        <f t="shared" si="30"/>
        <v>FCD</v>
      </c>
    </row>
    <row r="35" ht="15.75" customHeight="1">
      <c r="A35" s="649">
        <v>31.0</v>
      </c>
      <c r="B35" s="951" t="s">
        <v>51</v>
      </c>
      <c r="C35" s="952" t="s">
        <v>52</v>
      </c>
      <c r="D35" s="931">
        <v>40.0</v>
      </c>
      <c r="E35" s="931">
        <v>33.0</v>
      </c>
      <c r="F35" s="932">
        <f t="shared" si="1"/>
        <v>73</v>
      </c>
      <c r="G35" s="659" t="str">
        <f t="shared" si="2"/>
        <v>8</v>
      </c>
      <c r="H35" s="933">
        <f t="shared" si="3"/>
        <v>32</v>
      </c>
      <c r="I35" s="931">
        <v>48.0</v>
      </c>
      <c r="J35" s="931">
        <v>20.0</v>
      </c>
      <c r="K35" s="934">
        <f t="shared" si="4"/>
        <v>68</v>
      </c>
      <c r="L35" s="659" t="str">
        <f t="shared" si="34"/>
        <v>7</v>
      </c>
      <c r="M35" s="778">
        <f t="shared" si="6"/>
        <v>28</v>
      </c>
      <c r="N35" s="931">
        <v>42.0</v>
      </c>
      <c r="O35" s="931">
        <v>33.0</v>
      </c>
      <c r="P35" s="934">
        <f t="shared" si="7"/>
        <v>75</v>
      </c>
      <c r="Q35" s="659" t="str">
        <f t="shared" si="33"/>
        <v>8</v>
      </c>
      <c r="R35" s="933">
        <f t="shared" si="9"/>
        <v>32</v>
      </c>
      <c r="S35" s="931">
        <v>46.0</v>
      </c>
      <c r="T35" s="931">
        <v>33.0</v>
      </c>
      <c r="U35" s="934">
        <f t="shared" si="10"/>
        <v>79</v>
      </c>
      <c r="V35" s="659" t="str">
        <f t="shared" si="11"/>
        <v>8</v>
      </c>
      <c r="W35" s="778">
        <f t="shared" si="12"/>
        <v>8</v>
      </c>
      <c r="X35" s="931">
        <v>43.0</v>
      </c>
      <c r="Y35" s="931">
        <v>26.0</v>
      </c>
      <c r="Z35" s="934">
        <f t="shared" si="13"/>
        <v>69</v>
      </c>
      <c r="AA35" s="659" t="str">
        <f t="shared" si="14"/>
        <v>7</v>
      </c>
      <c r="AB35" s="778">
        <f t="shared" si="15"/>
        <v>21</v>
      </c>
      <c r="AC35" s="935">
        <v>90.0</v>
      </c>
      <c r="AD35" s="855">
        <v>0.0</v>
      </c>
      <c r="AE35" s="855">
        <f t="shared" si="16"/>
        <v>90</v>
      </c>
      <c r="AF35" s="936" t="str">
        <f t="shared" si="17"/>
        <v>10</v>
      </c>
      <c r="AG35" s="765">
        <f t="shared" si="18"/>
        <v>20</v>
      </c>
      <c r="AH35" s="931">
        <v>31.0</v>
      </c>
      <c r="AI35" s="931">
        <v>38.0</v>
      </c>
      <c r="AJ35" s="934">
        <f t="shared" si="19"/>
        <v>69</v>
      </c>
      <c r="AK35" s="937" t="str">
        <f t="shared" si="31"/>
        <v>7</v>
      </c>
      <c r="AL35" s="938">
        <f t="shared" si="20"/>
        <v>21</v>
      </c>
      <c r="AM35" s="958">
        <v>45.0</v>
      </c>
      <c r="AN35" s="959">
        <v>30.0</v>
      </c>
      <c r="AO35" s="960">
        <f t="shared" si="21"/>
        <v>75</v>
      </c>
      <c r="AP35" s="960" t="str">
        <f t="shared" si="32"/>
        <v>8</v>
      </c>
      <c r="AQ35" s="961">
        <f t="shared" si="22"/>
        <v>8</v>
      </c>
      <c r="AR35" s="956">
        <v>98.0</v>
      </c>
      <c r="AS35" s="956">
        <v>0.0</v>
      </c>
      <c r="AT35" s="957">
        <f t="shared" si="23"/>
        <v>98</v>
      </c>
      <c r="AU35" s="945">
        <f t="shared" si="24"/>
        <v>598</v>
      </c>
      <c r="AV35" s="946">
        <f t="shared" si="25"/>
        <v>74.75</v>
      </c>
      <c r="AW35" s="947">
        <f t="shared" si="26"/>
        <v>170</v>
      </c>
      <c r="AX35" s="948">
        <f t="shared" si="27"/>
        <v>7.727272727</v>
      </c>
      <c r="AY35" s="949" t="str">
        <f t="shared" si="28"/>
        <v>PASS</v>
      </c>
      <c r="AZ35" s="949" t="str">
        <f t="shared" si="29"/>
        <v>FCD</v>
      </c>
      <c r="BA35" s="949" t="str">
        <f t="shared" si="30"/>
        <v>FCD</v>
      </c>
    </row>
    <row r="36" ht="15.75" customHeight="1">
      <c r="A36" s="649">
        <v>32.0</v>
      </c>
      <c r="B36" s="951" t="s">
        <v>262</v>
      </c>
      <c r="C36" s="952" t="s">
        <v>263</v>
      </c>
      <c r="D36" s="931">
        <v>35.0</v>
      </c>
      <c r="E36" s="931">
        <v>24.0</v>
      </c>
      <c r="F36" s="932">
        <f t="shared" si="1"/>
        <v>59</v>
      </c>
      <c r="G36" s="659" t="str">
        <f t="shared" si="2"/>
        <v>6</v>
      </c>
      <c r="H36" s="933">
        <f t="shared" si="3"/>
        <v>24</v>
      </c>
      <c r="I36" s="931">
        <v>41.0</v>
      </c>
      <c r="J36" s="931">
        <v>18.0</v>
      </c>
      <c r="K36" s="934">
        <f t="shared" si="4"/>
        <v>59</v>
      </c>
      <c r="L36" s="659" t="str">
        <f t="shared" si="34"/>
        <v>6</v>
      </c>
      <c r="M36" s="778">
        <f t="shared" si="6"/>
        <v>24</v>
      </c>
      <c r="N36" s="965">
        <v>37.0</v>
      </c>
      <c r="O36" s="965">
        <v>3.0</v>
      </c>
      <c r="P36" s="966">
        <f t="shared" si="7"/>
        <v>40</v>
      </c>
      <c r="Q36" s="967">
        <v>0.0</v>
      </c>
      <c r="R36" s="968">
        <f t="shared" si="9"/>
        <v>0</v>
      </c>
      <c r="S36" s="965">
        <v>42.0</v>
      </c>
      <c r="T36" s="965">
        <v>5.0</v>
      </c>
      <c r="U36" s="966">
        <f t="shared" si="10"/>
        <v>47</v>
      </c>
      <c r="V36" s="967">
        <v>0.0</v>
      </c>
      <c r="W36" s="971">
        <f t="shared" si="12"/>
        <v>0</v>
      </c>
      <c r="X36" s="965">
        <v>30.0</v>
      </c>
      <c r="Y36" s="965">
        <v>15.0</v>
      </c>
      <c r="Z36" s="966">
        <f t="shared" si="13"/>
        <v>45</v>
      </c>
      <c r="AA36" s="967">
        <v>0.0</v>
      </c>
      <c r="AB36" s="971">
        <f t="shared" si="15"/>
        <v>0</v>
      </c>
      <c r="AC36" s="935">
        <v>84.0</v>
      </c>
      <c r="AD36" s="855">
        <v>0.0</v>
      </c>
      <c r="AE36" s="855">
        <f t="shared" si="16"/>
        <v>84</v>
      </c>
      <c r="AF36" s="936" t="str">
        <f t="shared" si="17"/>
        <v>9</v>
      </c>
      <c r="AG36" s="765">
        <f t="shared" si="18"/>
        <v>18</v>
      </c>
      <c r="AH36" s="931">
        <v>20.0</v>
      </c>
      <c r="AI36" s="931">
        <v>20.0</v>
      </c>
      <c r="AJ36" s="934">
        <f t="shared" si="19"/>
        <v>40</v>
      </c>
      <c r="AK36" s="937" t="str">
        <f t="shared" si="31"/>
        <v>4</v>
      </c>
      <c r="AL36" s="938">
        <f t="shared" si="20"/>
        <v>12</v>
      </c>
      <c r="AM36" s="958">
        <v>44.0</v>
      </c>
      <c r="AN36" s="959">
        <v>20.0</v>
      </c>
      <c r="AO36" s="960">
        <f t="shared" si="21"/>
        <v>64</v>
      </c>
      <c r="AP36" s="960" t="str">
        <f t="shared" si="32"/>
        <v>7</v>
      </c>
      <c r="AQ36" s="961">
        <f t="shared" si="22"/>
        <v>7</v>
      </c>
      <c r="AR36" s="943">
        <v>75.0</v>
      </c>
      <c r="AS36" s="943">
        <v>0.0</v>
      </c>
      <c r="AT36" s="944">
        <f t="shared" si="23"/>
        <v>75</v>
      </c>
      <c r="AU36" s="945">
        <f t="shared" si="24"/>
        <v>438</v>
      </c>
      <c r="AV36" s="946">
        <f t="shared" si="25"/>
        <v>54.75</v>
      </c>
      <c r="AW36" s="947">
        <f t="shared" si="26"/>
        <v>85</v>
      </c>
      <c r="AX36" s="948">
        <f t="shared" si="27"/>
        <v>3.863636364</v>
      </c>
      <c r="AY36" s="949" t="str">
        <f t="shared" si="28"/>
        <v>FAIL</v>
      </c>
      <c r="AZ36" s="949" t="str">
        <f t="shared" si="29"/>
        <v>FC</v>
      </c>
      <c r="BA36" s="950" t="str">
        <f t="shared" si="30"/>
        <v>FAIL</v>
      </c>
    </row>
    <row r="37" ht="15.75" customHeight="1">
      <c r="A37" s="649">
        <v>33.0</v>
      </c>
      <c r="B37" s="974" t="s">
        <v>53</v>
      </c>
      <c r="C37" s="975" t="s">
        <v>54</v>
      </c>
      <c r="D37" s="931">
        <v>43.0</v>
      </c>
      <c r="E37" s="931">
        <v>39.0</v>
      </c>
      <c r="F37" s="932">
        <f t="shared" si="1"/>
        <v>82</v>
      </c>
      <c r="G37" s="659" t="str">
        <f t="shared" si="2"/>
        <v>9</v>
      </c>
      <c r="H37" s="933">
        <f t="shared" si="3"/>
        <v>36</v>
      </c>
      <c r="I37" s="931">
        <v>46.0</v>
      </c>
      <c r="J37" s="931">
        <v>27.0</v>
      </c>
      <c r="K37" s="934">
        <f t="shared" si="4"/>
        <v>73</v>
      </c>
      <c r="L37" s="659" t="str">
        <f t="shared" si="34"/>
        <v>8</v>
      </c>
      <c r="M37" s="778">
        <f t="shared" si="6"/>
        <v>32</v>
      </c>
      <c r="N37" s="931">
        <v>42.0</v>
      </c>
      <c r="O37" s="931">
        <v>27.0</v>
      </c>
      <c r="P37" s="934">
        <f t="shared" si="7"/>
        <v>69</v>
      </c>
      <c r="Q37" s="659" t="str">
        <f t="shared" ref="Q37:Q42" si="35">IF(P37&gt;=90,"10",IF(P37&gt;=80,"9",IF(P37&gt;=70,"8",IF(P37&gt;=60,"7",IF(P37&gt;=45,"6",IF(P37&gt;=40,"4",IF(P37&lt;40,"0")))))))</f>
        <v>7</v>
      </c>
      <c r="R37" s="933">
        <f t="shared" si="9"/>
        <v>28</v>
      </c>
      <c r="S37" s="931">
        <v>47.0</v>
      </c>
      <c r="T37" s="931">
        <v>48.0</v>
      </c>
      <c r="U37" s="934">
        <f t="shared" si="10"/>
        <v>95</v>
      </c>
      <c r="V37" s="659" t="str">
        <f t="shared" ref="V37:V56" si="36">IF(U37&gt;=90,"10",IF(U37&gt;=80,"9",IF(U37&gt;=70,"8",IF(U37&gt;=60,"7",IF(U37&gt;=45,"6",IF(U37&gt;=40,"4",IF(U37&lt;40,"0")))))))</f>
        <v>10</v>
      </c>
      <c r="W37" s="778">
        <f t="shared" si="12"/>
        <v>10</v>
      </c>
      <c r="X37" s="931">
        <v>50.0</v>
      </c>
      <c r="Y37" s="931">
        <v>37.0</v>
      </c>
      <c r="Z37" s="934">
        <f t="shared" si="13"/>
        <v>87</v>
      </c>
      <c r="AA37" s="659" t="str">
        <f t="shared" ref="AA37:AA69" si="37">IF(Z37&gt;=90,"10",IF(Z37&gt;=80,"9",IF(Z37&gt;=70,"8",IF(Z37&gt;=60,"7",IF(Z37&gt;=45,"6",IF(Z37&gt;=40,"4",IF(Z37&lt;40,"0")))))))</f>
        <v>9</v>
      </c>
      <c r="AB37" s="778">
        <f t="shared" si="15"/>
        <v>27</v>
      </c>
      <c r="AC37" s="935">
        <v>90.0</v>
      </c>
      <c r="AD37" s="855">
        <v>0.0</v>
      </c>
      <c r="AE37" s="855">
        <f t="shared" si="16"/>
        <v>90</v>
      </c>
      <c r="AF37" s="936" t="str">
        <f t="shared" si="17"/>
        <v>10</v>
      </c>
      <c r="AG37" s="765">
        <f t="shared" si="18"/>
        <v>20</v>
      </c>
      <c r="AH37" s="931">
        <v>31.0</v>
      </c>
      <c r="AI37" s="931">
        <v>34.0</v>
      </c>
      <c r="AJ37" s="934">
        <f t="shared" si="19"/>
        <v>65</v>
      </c>
      <c r="AK37" s="937" t="str">
        <f t="shared" si="31"/>
        <v>7</v>
      </c>
      <c r="AL37" s="938">
        <f t="shared" si="20"/>
        <v>21</v>
      </c>
      <c r="AM37" s="958">
        <v>49.0</v>
      </c>
      <c r="AN37" s="959">
        <v>30.0</v>
      </c>
      <c r="AO37" s="960">
        <f t="shared" si="21"/>
        <v>79</v>
      </c>
      <c r="AP37" s="960" t="str">
        <f t="shared" si="32"/>
        <v>8</v>
      </c>
      <c r="AQ37" s="961">
        <f t="shared" si="22"/>
        <v>8</v>
      </c>
      <c r="AR37" s="956">
        <v>96.0</v>
      </c>
      <c r="AS37" s="956">
        <v>0.0</v>
      </c>
      <c r="AT37" s="957">
        <f t="shared" si="23"/>
        <v>96</v>
      </c>
      <c r="AU37" s="945">
        <f t="shared" si="24"/>
        <v>640</v>
      </c>
      <c r="AV37" s="946">
        <f t="shared" si="25"/>
        <v>80</v>
      </c>
      <c r="AW37" s="947">
        <f t="shared" si="26"/>
        <v>182</v>
      </c>
      <c r="AX37" s="948">
        <f t="shared" si="27"/>
        <v>8.272727273</v>
      </c>
      <c r="AY37" s="949" t="str">
        <f t="shared" si="28"/>
        <v>PASS</v>
      </c>
      <c r="AZ37" s="949" t="str">
        <f t="shared" si="29"/>
        <v>FCD</v>
      </c>
      <c r="BA37" s="949" t="str">
        <f t="shared" si="30"/>
        <v>FCD</v>
      </c>
    </row>
    <row r="38" ht="15.75" customHeight="1">
      <c r="A38" s="649">
        <v>34.0</v>
      </c>
      <c r="B38" s="951" t="s">
        <v>55</v>
      </c>
      <c r="C38" s="952" t="s">
        <v>56</v>
      </c>
      <c r="D38" s="931">
        <v>39.0</v>
      </c>
      <c r="E38" s="931">
        <v>27.0</v>
      </c>
      <c r="F38" s="932">
        <f t="shared" si="1"/>
        <v>66</v>
      </c>
      <c r="G38" s="659" t="str">
        <f t="shared" si="2"/>
        <v>7</v>
      </c>
      <c r="H38" s="933">
        <f t="shared" si="3"/>
        <v>28</v>
      </c>
      <c r="I38" s="931">
        <v>46.0</v>
      </c>
      <c r="J38" s="931">
        <v>25.0</v>
      </c>
      <c r="K38" s="934">
        <f t="shared" si="4"/>
        <v>71</v>
      </c>
      <c r="L38" s="659" t="str">
        <f t="shared" si="34"/>
        <v>8</v>
      </c>
      <c r="M38" s="778">
        <f t="shared" si="6"/>
        <v>32</v>
      </c>
      <c r="N38" s="931">
        <v>43.0</v>
      </c>
      <c r="O38" s="931">
        <v>36.0</v>
      </c>
      <c r="P38" s="934">
        <f t="shared" si="7"/>
        <v>79</v>
      </c>
      <c r="Q38" s="659" t="str">
        <f t="shared" si="35"/>
        <v>8</v>
      </c>
      <c r="R38" s="933">
        <f t="shared" si="9"/>
        <v>32</v>
      </c>
      <c r="S38" s="931">
        <v>39.0</v>
      </c>
      <c r="T38" s="931">
        <v>36.0</v>
      </c>
      <c r="U38" s="934">
        <f t="shared" si="10"/>
        <v>75</v>
      </c>
      <c r="V38" s="659" t="str">
        <f t="shared" si="36"/>
        <v>8</v>
      </c>
      <c r="W38" s="778">
        <f t="shared" si="12"/>
        <v>8</v>
      </c>
      <c r="X38" s="931">
        <v>45.0</v>
      </c>
      <c r="Y38" s="931">
        <v>28.0</v>
      </c>
      <c r="Z38" s="934">
        <f t="shared" si="13"/>
        <v>73</v>
      </c>
      <c r="AA38" s="659" t="str">
        <f t="shared" si="37"/>
        <v>8</v>
      </c>
      <c r="AB38" s="778">
        <f t="shared" si="15"/>
        <v>24</v>
      </c>
      <c r="AC38" s="935">
        <v>90.0</v>
      </c>
      <c r="AD38" s="855">
        <v>0.0</v>
      </c>
      <c r="AE38" s="855">
        <f t="shared" si="16"/>
        <v>90</v>
      </c>
      <c r="AF38" s="936" t="str">
        <f t="shared" si="17"/>
        <v>10</v>
      </c>
      <c r="AG38" s="765">
        <f t="shared" si="18"/>
        <v>20</v>
      </c>
      <c r="AH38" s="931">
        <v>20.0</v>
      </c>
      <c r="AI38" s="931">
        <v>35.0</v>
      </c>
      <c r="AJ38" s="934">
        <f t="shared" si="19"/>
        <v>55</v>
      </c>
      <c r="AK38" s="937" t="str">
        <f t="shared" si="31"/>
        <v>6</v>
      </c>
      <c r="AL38" s="938">
        <f t="shared" si="20"/>
        <v>18</v>
      </c>
      <c r="AM38" s="958">
        <v>48.0</v>
      </c>
      <c r="AN38" s="959">
        <v>25.0</v>
      </c>
      <c r="AO38" s="960">
        <f t="shared" si="21"/>
        <v>73</v>
      </c>
      <c r="AP38" s="960" t="str">
        <f t="shared" si="32"/>
        <v>8</v>
      </c>
      <c r="AQ38" s="961">
        <f t="shared" si="22"/>
        <v>8</v>
      </c>
      <c r="AR38" s="956">
        <v>95.0</v>
      </c>
      <c r="AS38" s="956">
        <v>0.0</v>
      </c>
      <c r="AT38" s="957">
        <f t="shared" si="23"/>
        <v>95</v>
      </c>
      <c r="AU38" s="945">
        <f t="shared" si="24"/>
        <v>582</v>
      </c>
      <c r="AV38" s="946">
        <f t="shared" si="25"/>
        <v>72.75</v>
      </c>
      <c r="AW38" s="947">
        <f t="shared" si="26"/>
        <v>170</v>
      </c>
      <c r="AX38" s="948">
        <f t="shared" si="27"/>
        <v>7.727272727</v>
      </c>
      <c r="AY38" s="949" t="str">
        <f t="shared" si="28"/>
        <v>PASS</v>
      </c>
      <c r="AZ38" s="949" t="str">
        <f t="shared" si="29"/>
        <v>FCD</v>
      </c>
      <c r="BA38" s="949" t="str">
        <f t="shared" si="30"/>
        <v>FCD</v>
      </c>
    </row>
    <row r="39" ht="15.75" customHeight="1">
      <c r="A39" s="649">
        <v>35.0</v>
      </c>
      <c r="B39" s="951" t="s">
        <v>57</v>
      </c>
      <c r="C39" s="952" t="s">
        <v>58</v>
      </c>
      <c r="D39" s="931">
        <v>37.0</v>
      </c>
      <c r="E39" s="931">
        <v>22.0</v>
      </c>
      <c r="F39" s="932">
        <f t="shared" si="1"/>
        <v>59</v>
      </c>
      <c r="G39" s="659" t="str">
        <f t="shared" si="2"/>
        <v>6</v>
      </c>
      <c r="H39" s="933">
        <f t="shared" si="3"/>
        <v>24</v>
      </c>
      <c r="I39" s="931">
        <v>44.0</v>
      </c>
      <c r="J39" s="931">
        <v>32.0</v>
      </c>
      <c r="K39" s="934">
        <f t="shared" si="4"/>
        <v>76</v>
      </c>
      <c r="L39" s="659" t="str">
        <f t="shared" si="34"/>
        <v>8</v>
      </c>
      <c r="M39" s="778">
        <f t="shared" si="6"/>
        <v>32</v>
      </c>
      <c r="N39" s="931">
        <v>38.0</v>
      </c>
      <c r="O39" s="931">
        <v>22.0</v>
      </c>
      <c r="P39" s="934">
        <f t="shared" si="7"/>
        <v>60</v>
      </c>
      <c r="Q39" s="659" t="str">
        <f t="shared" si="35"/>
        <v>7</v>
      </c>
      <c r="R39" s="933">
        <f t="shared" si="9"/>
        <v>28</v>
      </c>
      <c r="S39" s="931">
        <v>44.0</v>
      </c>
      <c r="T39" s="931">
        <v>46.0</v>
      </c>
      <c r="U39" s="934">
        <f t="shared" si="10"/>
        <v>90</v>
      </c>
      <c r="V39" s="659" t="str">
        <f t="shared" si="36"/>
        <v>10</v>
      </c>
      <c r="W39" s="778">
        <f t="shared" si="12"/>
        <v>10</v>
      </c>
      <c r="X39" s="931">
        <v>43.0</v>
      </c>
      <c r="Y39" s="931">
        <v>32.0</v>
      </c>
      <c r="Z39" s="934">
        <f t="shared" si="13"/>
        <v>75</v>
      </c>
      <c r="AA39" s="659" t="str">
        <f t="shared" si="37"/>
        <v>8</v>
      </c>
      <c r="AB39" s="778">
        <f t="shared" si="15"/>
        <v>24</v>
      </c>
      <c r="AC39" s="935">
        <v>87.0</v>
      </c>
      <c r="AD39" s="855">
        <v>0.0</v>
      </c>
      <c r="AE39" s="855">
        <f t="shared" si="16"/>
        <v>87</v>
      </c>
      <c r="AF39" s="936" t="str">
        <f t="shared" si="17"/>
        <v>9</v>
      </c>
      <c r="AG39" s="765">
        <f t="shared" si="18"/>
        <v>18</v>
      </c>
      <c r="AH39" s="931">
        <v>20.0</v>
      </c>
      <c r="AI39" s="931">
        <v>26.0</v>
      </c>
      <c r="AJ39" s="934">
        <f t="shared" si="19"/>
        <v>46</v>
      </c>
      <c r="AK39" s="937" t="str">
        <f t="shared" si="31"/>
        <v>6</v>
      </c>
      <c r="AL39" s="938">
        <f t="shared" si="20"/>
        <v>18</v>
      </c>
      <c r="AM39" s="958">
        <v>47.0</v>
      </c>
      <c r="AN39" s="959">
        <v>23.0</v>
      </c>
      <c r="AO39" s="960">
        <f t="shared" si="21"/>
        <v>70</v>
      </c>
      <c r="AP39" s="960" t="str">
        <f t="shared" si="32"/>
        <v>8</v>
      </c>
      <c r="AQ39" s="961">
        <f t="shared" si="22"/>
        <v>8</v>
      </c>
      <c r="AR39" s="956">
        <v>90.0</v>
      </c>
      <c r="AS39" s="956">
        <v>0.0</v>
      </c>
      <c r="AT39" s="957">
        <f t="shared" si="23"/>
        <v>90</v>
      </c>
      <c r="AU39" s="945">
        <f t="shared" si="24"/>
        <v>563</v>
      </c>
      <c r="AV39" s="946">
        <f t="shared" si="25"/>
        <v>70.38</v>
      </c>
      <c r="AW39" s="947">
        <f t="shared" si="26"/>
        <v>162</v>
      </c>
      <c r="AX39" s="948">
        <f t="shared" si="27"/>
        <v>7.363636364</v>
      </c>
      <c r="AY39" s="949" t="str">
        <f t="shared" si="28"/>
        <v>PASS</v>
      </c>
      <c r="AZ39" s="949" t="str">
        <f t="shared" si="29"/>
        <v>FCD</v>
      </c>
      <c r="BA39" s="949" t="str">
        <f t="shared" si="30"/>
        <v>FCD</v>
      </c>
    </row>
    <row r="40" ht="15.75" customHeight="1">
      <c r="A40" s="649">
        <v>36.0</v>
      </c>
      <c r="B40" s="951" t="s">
        <v>59</v>
      </c>
      <c r="C40" s="952" t="s">
        <v>60</v>
      </c>
      <c r="D40" s="931">
        <v>40.0</v>
      </c>
      <c r="E40" s="931">
        <v>35.0</v>
      </c>
      <c r="F40" s="932">
        <f t="shared" si="1"/>
        <v>75</v>
      </c>
      <c r="G40" s="659" t="str">
        <f t="shared" si="2"/>
        <v>8</v>
      </c>
      <c r="H40" s="933">
        <f t="shared" si="3"/>
        <v>32</v>
      </c>
      <c r="I40" s="931">
        <v>48.0</v>
      </c>
      <c r="J40" s="931">
        <v>32.0</v>
      </c>
      <c r="K40" s="934">
        <f t="shared" si="4"/>
        <v>80</v>
      </c>
      <c r="L40" s="659" t="str">
        <f t="shared" si="34"/>
        <v>9</v>
      </c>
      <c r="M40" s="778">
        <f t="shared" si="6"/>
        <v>36</v>
      </c>
      <c r="N40" s="931">
        <v>44.0</v>
      </c>
      <c r="O40" s="931">
        <v>33.0</v>
      </c>
      <c r="P40" s="934">
        <f t="shared" si="7"/>
        <v>77</v>
      </c>
      <c r="Q40" s="659" t="str">
        <f t="shared" si="35"/>
        <v>8</v>
      </c>
      <c r="R40" s="933">
        <f t="shared" si="9"/>
        <v>32</v>
      </c>
      <c r="S40" s="931">
        <v>46.0</v>
      </c>
      <c r="T40" s="931">
        <v>40.0</v>
      </c>
      <c r="U40" s="934">
        <f t="shared" si="10"/>
        <v>86</v>
      </c>
      <c r="V40" s="659" t="str">
        <f t="shared" si="36"/>
        <v>9</v>
      </c>
      <c r="W40" s="778">
        <f t="shared" si="12"/>
        <v>9</v>
      </c>
      <c r="X40" s="931">
        <v>45.0</v>
      </c>
      <c r="Y40" s="931">
        <v>34.0</v>
      </c>
      <c r="Z40" s="934">
        <f t="shared" si="13"/>
        <v>79</v>
      </c>
      <c r="AA40" s="659" t="str">
        <f t="shared" si="37"/>
        <v>8</v>
      </c>
      <c r="AB40" s="778">
        <f t="shared" si="15"/>
        <v>24</v>
      </c>
      <c r="AC40" s="935">
        <v>80.0</v>
      </c>
      <c r="AD40" s="855">
        <v>0.0</v>
      </c>
      <c r="AE40" s="855">
        <f t="shared" si="16"/>
        <v>80</v>
      </c>
      <c r="AF40" s="936" t="str">
        <f t="shared" si="17"/>
        <v>9</v>
      </c>
      <c r="AG40" s="765">
        <f t="shared" si="18"/>
        <v>18</v>
      </c>
      <c r="AH40" s="931">
        <v>31.0</v>
      </c>
      <c r="AI40" s="931">
        <v>31.0</v>
      </c>
      <c r="AJ40" s="934">
        <f t="shared" si="19"/>
        <v>62</v>
      </c>
      <c r="AK40" s="937" t="str">
        <f t="shared" si="31"/>
        <v>7</v>
      </c>
      <c r="AL40" s="938">
        <f t="shared" si="20"/>
        <v>21</v>
      </c>
      <c r="AM40" s="958">
        <v>48.0</v>
      </c>
      <c r="AN40" s="959">
        <v>24.0</v>
      </c>
      <c r="AO40" s="960">
        <f t="shared" si="21"/>
        <v>72</v>
      </c>
      <c r="AP40" s="960" t="str">
        <f t="shared" si="32"/>
        <v>8</v>
      </c>
      <c r="AQ40" s="961">
        <f t="shared" si="22"/>
        <v>8</v>
      </c>
      <c r="AR40" s="943">
        <v>88.0</v>
      </c>
      <c r="AS40" s="943">
        <v>0.0</v>
      </c>
      <c r="AT40" s="944">
        <f t="shared" si="23"/>
        <v>88</v>
      </c>
      <c r="AU40" s="945">
        <f t="shared" si="24"/>
        <v>611</v>
      </c>
      <c r="AV40" s="946">
        <f t="shared" si="25"/>
        <v>76.38</v>
      </c>
      <c r="AW40" s="947">
        <f t="shared" si="26"/>
        <v>180</v>
      </c>
      <c r="AX40" s="948">
        <f t="shared" si="27"/>
        <v>8.181818182</v>
      </c>
      <c r="AY40" s="949" t="str">
        <f t="shared" si="28"/>
        <v>PASS</v>
      </c>
      <c r="AZ40" s="949" t="str">
        <f t="shared" si="29"/>
        <v>FCD</v>
      </c>
      <c r="BA40" s="949" t="str">
        <f t="shared" si="30"/>
        <v>FCD</v>
      </c>
    </row>
    <row r="41" ht="15.75" customHeight="1">
      <c r="A41" s="649">
        <v>37.0</v>
      </c>
      <c r="B41" s="951" t="s">
        <v>61</v>
      </c>
      <c r="C41" s="952" t="s">
        <v>62</v>
      </c>
      <c r="D41" s="931">
        <v>42.0</v>
      </c>
      <c r="E41" s="931">
        <v>37.0</v>
      </c>
      <c r="F41" s="932">
        <f t="shared" si="1"/>
        <v>79</v>
      </c>
      <c r="G41" s="659" t="str">
        <f t="shared" si="2"/>
        <v>8</v>
      </c>
      <c r="H41" s="933">
        <f t="shared" si="3"/>
        <v>32</v>
      </c>
      <c r="I41" s="931">
        <v>47.0</v>
      </c>
      <c r="J41" s="931">
        <v>37.0</v>
      </c>
      <c r="K41" s="934">
        <f t="shared" si="4"/>
        <v>84</v>
      </c>
      <c r="L41" s="659" t="str">
        <f t="shared" si="34"/>
        <v>9</v>
      </c>
      <c r="M41" s="778">
        <f t="shared" si="6"/>
        <v>36</v>
      </c>
      <c r="N41" s="931">
        <v>50.0</v>
      </c>
      <c r="O41" s="931">
        <v>25.0</v>
      </c>
      <c r="P41" s="934">
        <f t="shared" si="7"/>
        <v>75</v>
      </c>
      <c r="Q41" s="659" t="str">
        <f t="shared" si="35"/>
        <v>8</v>
      </c>
      <c r="R41" s="933">
        <f t="shared" si="9"/>
        <v>32</v>
      </c>
      <c r="S41" s="931">
        <v>46.0</v>
      </c>
      <c r="T41" s="931">
        <v>42.0</v>
      </c>
      <c r="U41" s="934">
        <f t="shared" si="10"/>
        <v>88</v>
      </c>
      <c r="V41" s="659" t="str">
        <f t="shared" si="36"/>
        <v>9</v>
      </c>
      <c r="W41" s="778">
        <f t="shared" si="12"/>
        <v>9</v>
      </c>
      <c r="X41" s="931">
        <v>47.0</v>
      </c>
      <c r="Y41" s="931">
        <v>33.0</v>
      </c>
      <c r="Z41" s="934">
        <f t="shared" si="13"/>
        <v>80</v>
      </c>
      <c r="AA41" s="659" t="str">
        <f t="shared" si="37"/>
        <v>9</v>
      </c>
      <c r="AB41" s="778">
        <f t="shared" si="15"/>
        <v>27</v>
      </c>
      <c r="AC41" s="935">
        <v>85.0</v>
      </c>
      <c r="AD41" s="855">
        <v>0.0</v>
      </c>
      <c r="AE41" s="855">
        <f t="shared" si="16"/>
        <v>85</v>
      </c>
      <c r="AF41" s="936" t="str">
        <f t="shared" si="17"/>
        <v>9</v>
      </c>
      <c r="AG41" s="765">
        <f t="shared" si="18"/>
        <v>18</v>
      </c>
      <c r="AH41" s="931">
        <v>24.0</v>
      </c>
      <c r="AI41" s="931">
        <v>28.0</v>
      </c>
      <c r="AJ41" s="934">
        <f t="shared" si="19"/>
        <v>52</v>
      </c>
      <c r="AK41" s="937" t="str">
        <f t="shared" si="31"/>
        <v>6</v>
      </c>
      <c r="AL41" s="938">
        <f t="shared" si="20"/>
        <v>18</v>
      </c>
      <c r="AM41" s="958">
        <v>49.0</v>
      </c>
      <c r="AN41" s="959">
        <v>28.0</v>
      </c>
      <c r="AO41" s="960">
        <f t="shared" si="21"/>
        <v>77</v>
      </c>
      <c r="AP41" s="960" t="str">
        <f t="shared" si="32"/>
        <v>8</v>
      </c>
      <c r="AQ41" s="961">
        <f t="shared" si="22"/>
        <v>8</v>
      </c>
      <c r="AR41" s="956">
        <v>95.0</v>
      </c>
      <c r="AS41" s="956">
        <v>0.0</v>
      </c>
      <c r="AT41" s="957">
        <f t="shared" si="23"/>
        <v>95</v>
      </c>
      <c r="AU41" s="945">
        <f t="shared" si="24"/>
        <v>620</v>
      </c>
      <c r="AV41" s="946">
        <f t="shared" si="25"/>
        <v>77.5</v>
      </c>
      <c r="AW41" s="947">
        <f t="shared" si="26"/>
        <v>180</v>
      </c>
      <c r="AX41" s="948">
        <f t="shared" si="27"/>
        <v>8.181818182</v>
      </c>
      <c r="AY41" s="949" t="str">
        <f t="shared" si="28"/>
        <v>PASS</v>
      </c>
      <c r="AZ41" s="949" t="str">
        <f t="shared" si="29"/>
        <v>FCD</v>
      </c>
      <c r="BA41" s="949" t="str">
        <f t="shared" si="30"/>
        <v>FCD</v>
      </c>
    </row>
    <row r="42" ht="15.75" customHeight="1">
      <c r="A42" s="649">
        <v>38.0</v>
      </c>
      <c r="B42" s="951" t="s">
        <v>63</v>
      </c>
      <c r="C42" s="952" t="s">
        <v>64</v>
      </c>
      <c r="D42" s="931">
        <v>40.0</v>
      </c>
      <c r="E42" s="931">
        <v>40.0</v>
      </c>
      <c r="F42" s="932">
        <f t="shared" si="1"/>
        <v>80</v>
      </c>
      <c r="G42" s="659" t="str">
        <f t="shared" si="2"/>
        <v>9</v>
      </c>
      <c r="H42" s="933">
        <f t="shared" si="3"/>
        <v>36</v>
      </c>
      <c r="I42" s="931">
        <v>45.0</v>
      </c>
      <c r="J42" s="931">
        <v>41.0</v>
      </c>
      <c r="K42" s="934">
        <f t="shared" si="4"/>
        <v>86</v>
      </c>
      <c r="L42" s="659" t="str">
        <f t="shared" si="34"/>
        <v>9</v>
      </c>
      <c r="M42" s="778">
        <f t="shared" si="6"/>
        <v>36</v>
      </c>
      <c r="N42" s="931">
        <v>50.0</v>
      </c>
      <c r="O42" s="931">
        <v>32.0</v>
      </c>
      <c r="P42" s="934">
        <f t="shared" si="7"/>
        <v>82</v>
      </c>
      <c r="Q42" s="659" t="str">
        <f t="shared" si="35"/>
        <v>9</v>
      </c>
      <c r="R42" s="933">
        <f t="shared" si="9"/>
        <v>36</v>
      </c>
      <c r="S42" s="931">
        <v>46.0</v>
      </c>
      <c r="T42" s="931">
        <v>35.0</v>
      </c>
      <c r="U42" s="934">
        <f t="shared" si="10"/>
        <v>81</v>
      </c>
      <c r="V42" s="659" t="str">
        <f t="shared" si="36"/>
        <v>9</v>
      </c>
      <c r="W42" s="778">
        <f t="shared" si="12"/>
        <v>9</v>
      </c>
      <c r="X42" s="931">
        <v>47.0</v>
      </c>
      <c r="Y42" s="931">
        <v>37.0</v>
      </c>
      <c r="Z42" s="934">
        <f t="shared" si="13"/>
        <v>84</v>
      </c>
      <c r="AA42" s="659" t="str">
        <f t="shared" si="37"/>
        <v>9</v>
      </c>
      <c r="AB42" s="778">
        <f t="shared" si="15"/>
        <v>27</v>
      </c>
      <c r="AC42" s="935">
        <v>85.0</v>
      </c>
      <c r="AD42" s="855">
        <v>0.0</v>
      </c>
      <c r="AE42" s="855">
        <f t="shared" si="16"/>
        <v>85</v>
      </c>
      <c r="AF42" s="936" t="str">
        <f t="shared" si="17"/>
        <v>9</v>
      </c>
      <c r="AG42" s="765">
        <f t="shared" si="18"/>
        <v>18</v>
      </c>
      <c r="AH42" s="931">
        <v>22.0</v>
      </c>
      <c r="AI42" s="931">
        <v>32.0</v>
      </c>
      <c r="AJ42" s="934">
        <f t="shared" si="19"/>
        <v>54</v>
      </c>
      <c r="AK42" s="937" t="str">
        <f t="shared" si="31"/>
        <v>6</v>
      </c>
      <c r="AL42" s="938">
        <f t="shared" si="20"/>
        <v>18</v>
      </c>
      <c r="AM42" s="958">
        <v>48.0</v>
      </c>
      <c r="AN42" s="959">
        <v>27.0</v>
      </c>
      <c r="AO42" s="960">
        <f t="shared" si="21"/>
        <v>75</v>
      </c>
      <c r="AP42" s="960" t="str">
        <f t="shared" si="32"/>
        <v>8</v>
      </c>
      <c r="AQ42" s="961">
        <f t="shared" si="22"/>
        <v>8</v>
      </c>
      <c r="AR42" s="956">
        <v>95.0</v>
      </c>
      <c r="AS42" s="956">
        <v>0.0</v>
      </c>
      <c r="AT42" s="957">
        <f t="shared" si="23"/>
        <v>95</v>
      </c>
      <c r="AU42" s="945">
        <f t="shared" si="24"/>
        <v>627</v>
      </c>
      <c r="AV42" s="946">
        <f t="shared" si="25"/>
        <v>78.38</v>
      </c>
      <c r="AW42" s="947">
        <f t="shared" si="26"/>
        <v>188</v>
      </c>
      <c r="AX42" s="948">
        <f t="shared" si="27"/>
        <v>8.545454545</v>
      </c>
      <c r="AY42" s="949" t="str">
        <f t="shared" si="28"/>
        <v>PASS</v>
      </c>
      <c r="AZ42" s="949" t="str">
        <f t="shared" si="29"/>
        <v>FCD</v>
      </c>
      <c r="BA42" s="949" t="str">
        <f t="shared" si="30"/>
        <v>FCD</v>
      </c>
    </row>
    <row r="43" ht="15.75" customHeight="1">
      <c r="A43" s="649">
        <v>39.0</v>
      </c>
      <c r="B43" s="974" t="s">
        <v>65</v>
      </c>
      <c r="C43" s="975" t="s">
        <v>66</v>
      </c>
      <c r="D43" s="931">
        <v>36.0</v>
      </c>
      <c r="E43" s="931">
        <v>18.0</v>
      </c>
      <c r="F43" s="932">
        <f t="shared" si="1"/>
        <v>54</v>
      </c>
      <c r="G43" s="659" t="str">
        <f t="shared" si="2"/>
        <v>6</v>
      </c>
      <c r="H43" s="933">
        <f t="shared" si="3"/>
        <v>24</v>
      </c>
      <c r="I43" s="931">
        <v>43.0</v>
      </c>
      <c r="J43" s="931">
        <v>18.0</v>
      </c>
      <c r="K43" s="934">
        <f t="shared" si="4"/>
        <v>61</v>
      </c>
      <c r="L43" s="659" t="str">
        <f t="shared" si="34"/>
        <v>7</v>
      </c>
      <c r="M43" s="778">
        <f t="shared" si="6"/>
        <v>28</v>
      </c>
      <c r="N43" s="965">
        <v>39.0</v>
      </c>
      <c r="O43" s="965">
        <v>11.0</v>
      </c>
      <c r="P43" s="966">
        <f t="shared" si="7"/>
        <v>50</v>
      </c>
      <c r="Q43" s="967">
        <v>0.0</v>
      </c>
      <c r="R43" s="968">
        <f t="shared" si="9"/>
        <v>0</v>
      </c>
      <c r="S43" s="931">
        <v>46.0</v>
      </c>
      <c r="T43" s="931">
        <v>27.0</v>
      </c>
      <c r="U43" s="934">
        <f t="shared" si="10"/>
        <v>73</v>
      </c>
      <c r="V43" s="659" t="str">
        <f t="shared" si="36"/>
        <v>8</v>
      </c>
      <c r="W43" s="778">
        <f t="shared" si="12"/>
        <v>8</v>
      </c>
      <c r="X43" s="931">
        <v>40.0</v>
      </c>
      <c r="Y43" s="931">
        <v>20.0</v>
      </c>
      <c r="Z43" s="934">
        <f t="shared" si="13"/>
        <v>60</v>
      </c>
      <c r="AA43" s="659" t="str">
        <f t="shared" si="37"/>
        <v>7</v>
      </c>
      <c r="AB43" s="778">
        <f t="shared" si="15"/>
        <v>21</v>
      </c>
      <c r="AC43" s="935">
        <v>81.0</v>
      </c>
      <c r="AD43" s="855">
        <v>0.0</v>
      </c>
      <c r="AE43" s="855">
        <f t="shared" si="16"/>
        <v>81</v>
      </c>
      <c r="AF43" s="936" t="str">
        <f t="shared" si="17"/>
        <v>9</v>
      </c>
      <c r="AG43" s="765">
        <f t="shared" si="18"/>
        <v>18</v>
      </c>
      <c r="AH43" s="965">
        <v>26.0</v>
      </c>
      <c r="AI43" s="965">
        <v>13.0</v>
      </c>
      <c r="AJ43" s="966">
        <f t="shared" si="19"/>
        <v>39</v>
      </c>
      <c r="AK43" s="976" t="str">
        <f t="shared" si="31"/>
        <v>0</v>
      </c>
      <c r="AL43" s="977">
        <f t="shared" si="20"/>
        <v>0</v>
      </c>
      <c r="AM43" s="958">
        <v>49.0</v>
      </c>
      <c r="AN43" s="959">
        <v>25.0</v>
      </c>
      <c r="AO43" s="960">
        <f t="shared" si="21"/>
        <v>74</v>
      </c>
      <c r="AP43" s="960" t="str">
        <f t="shared" si="32"/>
        <v>8</v>
      </c>
      <c r="AQ43" s="961">
        <f t="shared" si="22"/>
        <v>8</v>
      </c>
      <c r="AR43" s="956">
        <v>94.0</v>
      </c>
      <c r="AS43" s="956">
        <v>0.0</v>
      </c>
      <c r="AT43" s="957">
        <f t="shared" si="23"/>
        <v>94</v>
      </c>
      <c r="AU43" s="945">
        <f t="shared" si="24"/>
        <v>492</v>
      </c>
      <c r="AV43" s="946">
        <f t="shared" si="25"/>
        <v>61.5</v>
      </c>
      <c r="AW43" s="947">
        <f t="shared" si="26"/>
        <v>107</v>
      </c>
      <c r="AX43" s="948">
        <f t="shared" si="27"/>
        <v>4.863636364</v>
      </c>
      <c r="AY43" s="949" t="str">
        <f t="shared" si="28"/>
        <v>FAIL</v>
      </c>
      <c r="AZ43" s="949" t="str">
        <f t="shared" si="29"/>
        <v>SC</v>
      </c>
      <c r="BA43" s="950" t="str">
        <f t="shared" si="30"/>
        <v>FAIL</v>
      </c>
    </row>
    <row r="44" ht="15.75" customHeight="1">
      <c r="A44" s="649">
        <v>40.0</v>
      </c>
      <c r="B44" s="974" t="s">
        <v>67</v>
      </c>
      <c r="C44" s="975" t="s">
        <v>68</v>
      </c>
      <c r="D44" s="931">
        <v>42.0</v>
      </c>
      <c r="E44" s="931">
        <v>43.0</v>
      </c>
      <c r="F44" s="932">
        <f t="shared" si="1"/>
        <v>85</v>
      </c>
      <c r="G44" s="659" t="str">
        <f t="shared" si="2"/>
        <v>9</v>
      </c>
      <c r="H44" s="933">
        <f t="shared" si="3"/>
        <v>36</v>
      </c>
      <c r="I44" s="931">
        <v>50.0</v>
      </c>
      <c r="J44" s="931">
        <v>32.0</v>
      </c>
      <c r="K44" s="934">
        <f t="shared" si="4"/>
        <v>82</v>
      </c>
      <c r="L44" s="659" t="str">
        <f t="shared" si="34"/>
        <v>9</v>
      </c>
      <c r="M44" s="778">
        <f t="shared" si="6"/>
        <v>36</v>
      </c>
      <c r="N44" s="931">
        <v>50.0</v>
      </c>
      <c r="O44" s="931">
        <v>23.0</v>
      </c>
      <c r="P44" s="934">
        <f t="shared" si="7"/>
        <v>73</v>
      </c>
      <c r="Q44" s="659" t="str">
        <f t="shared" ref="Q44:Q69" si="38">IF(P44&gt;=90,"10",IF(P44&gt;=80,"9",IF(P44&gt;=70,"8",IF(P44&gt;=60,"7",IF(P44&gt;=45,"6",IF(P44&gt;=40,"4",IF(P44&lt;40,"0")))))))</f>
        <v>8</v>
      </c>
      <c r="R44" s="933">
        <f t="shared" si="9"/>
        <v>32</v>
      </c>
      <c r="S44" s="931">
        <v>46.0</v>
      </c>
      <c r="T44" s="931">
        <v>44.0</v>
      </c>
      <c r="U44" s="934">
        <f t="shared" si="10"/>
        <v>90</v>
      </c>
      <c r="V44" s="659" t="str">
        <f t="shared" si="36"/>
        <v>10</v>
      </c>
      <c r="W44" s="778">
        <f t="shared" si="12"/>
        <v>10</v>
      </c>
      <c r="X44" s="931">
        <v>50.0</v>
      </c>
      <c r="Y44" s="931">
        <v>38.0</v>
      </c>
      <c r="Z44" s="934">
        <f t="shared" si="13"/>
        <v>88</v>
      </c>
      <c r="AA44" s="659" t="str">
        <f t="shared" si="37"/>
        <v>9</v>
      </c>
      <c r="AB44" s="778">
        <f t="shared" si="15"/>
        <v>27</v>
      </c>
      <c r="AC44" s="935">
        <v>90.0</v>
      </c>
      <c r="AD44" s="855">
        <v>0.0</v>
      </c>
      <c r="AE44" s="855">
        <f t="shared" si="16"/>
        <v>90</v>
      </c>
      <c r="AF44" s="936" t="str">
        <f t="shared" si="17"/>
        <v>10</v>
      </c>
      <c r="AG44" s="765">
        <f t="shared" si="18"/>
        <v>20</v>
      </c>
      <c r="AH44" s="931">
        <v>33.0</v>
      </c>
      <c r="AI44" s="931">
        <v>36.0</v>
      </c>
      <c r="AJ44" s="934">
        <f t="shared" si="19"/>
        <v>69</v>
      </c>
      <c r="AK44" s="937" t="str">
        <f t="shared" si="31"/>
        <v>7</v>
      </c>
      <c r="AL44" s="938">
        <f t="shared" si="20"/>
        <v>21</v>
      </c>
      <c r="AM44" s="958">
        <v>49.0</v>
      </c>
      <c r="AN44" s="959">
        <v>39.0</v>
      </c>
      <c r="AO44" s="960">
        <f t="shared" si="21"/>
        <v>88</v>
      </c>
      <c r="AP44" s="960" t="str">
        <f t="shared" si="32"/>
        <v>9</v>
      </c>
      <c r="AQ44" s="961">
        <f t="shared" si="22"/>
        <v>9</v>
      </c>
      <c r="AR44" s="956">
        <v>96.0</v>
      </c>
      <c r="AS44" s="956">
        <v>0.0</v>
      </c>
      <c r="AT44" s="957">
        <f t="shared" si="23"/>
        <v>96</v>
      </c>
      <c r="AU44" s="945">
        <f t="shared" si="24"/>
        <v>665</v>
      </c>
      <c r="AV44" s="946">
        <f t="shared" si="25"/>
        <v>83.13</v>
      </c>
      <c r="AW44" s="947">
        <f t="shared" si="26"/>
        <v>191</v>
      </c>
      <c r="AX44" s="948">
        <f t="shared" si="27"/>
        <v>8.681818182</v>
      </c>
      <c r="AY44" s="949" t="str">
        <f t="shared" si="28"/>
        <v>PASS</v>
      </c>
      <c r="AZ44" s="949" t="str">
        <f t="shared" si="29"/>
        <v>FCD</v>
      </c>
      <c r="BA44" s="949" t="str">
        <f t="shared" si="30"/>
        <v>FCD</v>
      </c>
    </row>
    <row r="45" ht="15.75" customHeight="1">
      <c r="A45" s="649">
        <v>41.0</v>
      </c>
      <c r="B45" s="951" t="s">
        <v>264</v>
      </c>
      <c r="C45" s="952" t="s">
        <v>265</v>
      </c>
      <c r="D45" s="931">
        <v>42.0</v>
      </c>
      <c r="E45" s="931">
        <v>39.0</v>
      </c>
      <c r="F45" s="932">
        <f t="shared" si="1"/>
        <v>81</v>
      </c>
      <c r="G45" s="659" t="str">
        <f t="shared" si="2"/>
        <v>9</v>
      </c>
      <c r="H45" s="933">
        <f t="shared" si="3"/>
        <v>36</v>
      </c>
      <c r="I45" s="931">
        <v>44.0</v>
      </c>
      <c r="J45" s="931">
        <v>36.0</v>
      </c>
      <c r="K45" s="934">
        <f t="shared" si="4"/>
        <v>80</v>
      </c>
      <c r="L45" s="659" t="str">
        <f t="shared" si="34"/>
        <v>9</v>
      </c>
      <c r="M45" s="778">
        <f t="shared" si="6"/>
        <v>36</v>
      </c>
      <c r="N45" s="931">
        <v>47.0</v>
      </c>
      <c r="O45" s="931">
        <v>25.0</v>
      </c>
      <c r="P45" s="934">
        <f t="shared" si="7"/>
        <v>72</v>
      </c>
      <c r="Q45" s="659" t="str">
        <f t="shared" si="38"/>
        <v>8</v>
      </c>
      <c r="R45" s="933">
        <f t="shared" si="9"/>
        <v>32</v>
      </c>
      <c r="S45" s="931">
        <v>44.0</v>
      </c>
      <c r="T45" s="931">
        <v>45.0</v>
      </c>
      <c r="U45" s="934">
        <f t="shared" si="10"/>
        <v>89</v>
      </c>
      <c r="V45" s="659" t="str">
        <f t="shared" si="36"/>
        <v>9</v>
      </c>
      <c r="W45" s="778">
        <f t="shared" si="12"/>
        <v>9</v>
      </c>
      <c r="X45" s="931">
        <v>45.0</v>
      </c>
      <c r="Y45" s="931">
        <v>30.0</v>
      </c>
      <c r="Z45" s="934">
        <f t="shared" si="13"/>
        <v>75</v>
      </c>
      <c r="AA45" s="659" t="str">
        <f t="shared" si="37"/>
        <v>8</v>
      </c>
      <c r="AB45" s="778">
        <f t="shared" si="15"/>
        <v>24</v>
      </c>
      <c r="AC45" s="935">
        <v>87.0</v>
      </c>
      <c r="AD45" s="855">
        <v>0.0</v>
      </c>
      <c r="AE45" s="855">
        <f t="shared" si="16"/>
        <v>87</v>
      </c>
      <c r="AF45" s="936" t="str">
        <f t="shared" si="17"/>
        <v>9</v>
      </c>
      <c r="AG45" s="765">
        <f t="shared" si="18"/>
        <v>18</v>
      </c>
      <c r="AH45" s="931">
        <v>24.0</v>
      </c>
      <c r="AI45" s="931">
        <v>42.0</v>
      </c>
      <c r="AJ45" s="934">
        <f t="shared" si="19"/>
        <v>66</v>
      </c>
      <c r="AK45" s="937" t="str">
        <f t="shared" si="31"/>
        <v>7</v>
      </c>
      <c r="AL45" s="938">
        <f t="shared" si="20"/>
        <v>21</v>
      </c>
      <c r="AM45" s="958">
        <v>48.0</v>
      </c>
      <c r="AN45" s="959">
        <v>30.0</v>
      </c>
      <c r="AO45" s="960">
        <f t="shared" si="21"/>
        <v>78</v>
      </c>
      <c r="AP45" s="960" t="str">
        <f t="shared" si="32"/>
        <v>8</v>
      </c>
      <c r="AQ45" s="961">
        <f t="shared" si="22"/>
        <v>8</v>
      </c>
      <c r="AR45" s="956">
        <v>98.0</v>
      </c>
      <c r="AS45" s="956">
        <v>0.0</v>
      </c>
      <c r="AT45" s="957">
        <f t="shared" si="23"/>
        <v>98</v>
      </c>
      <c r="AU45" s="945">
        <f t="shared" si="24"/>
        <v>628</v>
      </c>
      <c r="AV45" s="946">
        <f t="shared" si="25"/>
        <v>78.5</v>
      </c>
      <c r="AW45" s="947">
        <f t="shared" si="26"/>
        <v>184</v>
      </c>
      <c r="AX45" s="948">
        <f t="shared" si="27"/>
        <v>8.363636364</v>
      </c>
      <c r="AY45" s="949" t="str">
        <f t="shared" si="28"/>
        <v>PASS</v>
      </c>
      <c r="AZ45" s="949" t="str">
        <f t="shared" si="29"/>
        <v>FCD</v>
      </c>
      <c r="BA45" s="949" t="str">
        <f t="shared" si="30"/>
        <v>FCD</v>
      </c>
    </row>
    <row r="46" ht="15.75" customHeight="1">
      <c r="A46" s="649">
        <v>42.0</v>
      </c>
      <c r="B46" s="978" t="s">
        <v>266</v>
      </c>
      <c r="C46" s="979" t="s">
        <v>267</v>
      </c>
      <c r="D46" s="980">
        <v>38.0</v>
      </c>
      <c r="E46" s="980">
        <v>33.0</v>
      </c>
      <c r="F46" s="981">
        <f t="shared" si="1"/>
        <v>71</v>
      </c>
      <c r="G46" s="332" t="str">
        <f t="shared" si="2"/>
        <v>8</v>
      </c>
      <c r="H46" s="933">
        <f t="shared" si="3"/>
        <v>32</v>
      </c>
      <c r="I46" s="980">
        <v>42.0</v>
      </c>
      <c r="J46" s="980">
        <v>30.0</v>
      </c>
      <c r="K46" s="982">
        <f t="shared" si="4"/>
        <v>72</v>
      </c>
      <c r="L46" s="659" t="str">
        <f t="shared" si="34"/>
        <v>8</v>
      </c>
      <c r="M46" s="778">
        <f t="shared" si="6"/>
        <v>32</v>
      </c>
      <c r="N46" s="980">
        <v>47.0</v>
      </c>
      <c r="O46" s="980">
        <v>26.0</v>
      </c>
      <c r="P46" s="982">
        <f t="shared" si="7"/>
        <v>73</v>
      </c>
      <c r="Q46" s="659" t="str">
        <f t="shared" si="38"/>
        <v>8</v>
      </c>
      <c r="R46" s="333">
        <f t="shared" si="9"/>
        <v>32</v>
      </c>
      <c r="S46" s="980">
        <v>42.0</v>
      </c>
      <c r="T46" s="980">
        <v>44.0</v>
      </c>
      <c r="U46" s="982">
        <f t="shared" si="10"/>
        <v>86</v>
      </c>
      <c r="V46" s="332" t="str">
        <f t="shared" si="36"/>
        <v>9</v>
      </c>
      <c r="W46" s="778">
        <f t="shared" si="12"/>
        <v>9</v>
      </c>
      <c r="X46" s="980">
        <v>45.0</v>
      </c>
      <c r="Y46" s="931">
        <v>32.0</v>
      </c>
      <c r="Z46" s="982">
        <f t="shared" si="13"/>
        <v>77</v>
      </c>
      <c r="AA46" s="332" t="str">
        <f t="shared" si="37"/>
        <v>8</v>
      </c>
      <c r="AB46" s="778">
        <f t="shared" si="15"/>
        <v>24</v>
      </c>
      <c r="AC46" s="983">
        <v>87.0</v>
      </c>
      <c r="AD46" s="855">
        <v>0.0</v>
      </c>
      <c r="AE46" s="855">
        <f t="shared" si="16"/>
        <v>87</v>
      </c>
      <c r="AF46" s="936" t="str">
        <f t="shared" si="17"/>
        <v>9</v>
      </c>
      <c r="AG46" s="765">
        <f t="shared" si="18"/>
        <v>18</v>
      </c>
      <c r="AH46" s="980">
        <v>21.0</v>
      </c>
      <c r="AI46" s="980">
        <v>32.0</v>
      </c>
      <c r="AJ46" s="982">
        <f t="shared" si="19"/>
        <v>53</v>
      </c>
      <c r="AK46" s="984" t="str">
        <f t="shared" si="31"/>
        <v>6</v>
      </c>
      <c r="AL46" s="938">
        <f t="shared" si="20"/>
        <v>18</v>
      </c>
      <c r="AM46" s="953">
        <v>50.0</v>
      </c>
      <c r="AN46" s="985">
        <v>13.0</v>
      </c>
      <c r="AO46" s="955">
        <f t="shared" si="21"/>
        <v>63</v>
      </c>
      <c r="AP46" s="955">
        <v>0.0</v>
      </c>
      <c r="AQ46" s="942">
        <f t="shared" si="22"/>
        <v>0</v>
      </c>
      <c r="AR46" s="956">
        <v>98.0</v>
      </c>
      <c r="AS46" s="956">
        <v>0.0</v>
      </c>
      <c r="AT46" s="957">
        <f t="shared" si="23"/>
        <v>98</v>
      </c>
      <c r="AU46" s="945">
        <f t="shared" si="24"/>
        <v>582</v>
      </c>
      <c r="AV46" s="946">
        <f t="shared" si="25"/>
        <v>72.75</v>
      </c>
      <c r="AW46" s="947">
        <f t="shared" si="26"/>
        <v>165</v>
      </c>
      <c r="AX46" s="948">
        <f t="shared" si="27"/>
        <v>7.5</v>
      </c>
      <c r="AY46" s="949" t="str">
        <f t="shared" si="28"/>
        <v>FAIL</v>
      </c>
      <c r="AZ46" s="949" t="str">
        <f t="shared" si="29"/>
        <v>FCD</v>
      </c>
      <c r="BA46" s="950" t="str">
        <f t="shared" si="30"/>
        <v>FAIL</v>
      </c>
    </row>
    <row r="47" ht="15.75" customHeight="1">
      <c r="A47" s="649">
        <v>43.0</v>
      </c>
      <c r="B47" s="951" t="s">
        <v>268</v>
      </c>
      <c r="C47" s="952" t="s">
        <v>269</v>
      </c>
      <c r="D47" s="931">
        <v>43.0</v>
      </c>
      <c r="E47" s="931">
        <v>35.0</v>
      </c>
      <c r="F47" s="932">
        <f t="shared" si="1"/>
        <v>78</v>
      </c>
      <c r="G47" s="659" t="str">
        <f t="shared" si="2"/>
        <v>8</v>
      </c>
      <c r="H47" s="933">
        <f t="shared" si="3"/>
        <v>32</v>
      </c>
      <c r="I47" s="931">
        <v>43.0</v>
      </c>
      <c r="J47" s="931">
        <v>39.0</v>
      </c>
      <c r="K47" s="934">
        <f t="shared" si="4"/>
        <v>82</v>
      </c>
      <c r="L47" s="659" t="str">
        <f t="shared" si="34"/>
        <v>9</v>
      </c>
      <c r="M47" s="778">
        <f t="shared" si="6"/>
        <v>36</v>
      </c>
      <c r="N47" s="931">
        <v>48.0</v>
      </c>
      <c r="O47" s="931">
        <v>29.0</v>
      </c>
      <c r="P47" s="934">
        <f t="shared" si="7"/>
        <v>77</v>
      </c>
      <c r="Q47" s="659" t="str">
        <f t="shared" si="38"/>
        <v>8</v>
      </c>
      <c r="R47" s="933">
        <f t="shared" si="9"/>
        <v>32</v>
      </c>
      <c r="S47" s="931">
        <v>42.0</v>
      </c>
      <c r="T47" s="931">
        <v>40.0</v>
      </c>
      <c r="U47" s="934">
        <f t="shared" si="10"/>
        <v>82</v>
      </c>
      <c r="V47" s="659" t="str">
        <f t="shared" si="36"/>
        <v>9</v>
      </c>
      <c r="W47" s="778">
        <f t="shared" si="12"/>
        <v>9</v>
      </c>
      <c r="X47" s="931">
        <v>44.0</v>
      </c>
      <c r="Y47" s="931">
        <v>34.0</v>
      </c>
      <c r="Z47" s="934">
        <f t="shared" si="13"/>
        <v>78</v>
      </c>
      <c r="AA47" s="659" t="str">
        <f t="shared" si="37"/>
        <v>8</v>
      </c>
      <c r="AB47" s="778">
        <f t="shared" si="15"/>
        <v>24</v>
      </c>
      <c r="AC47" s="935">
        <v>87.0</v>
      </c>
      <c r="AD47" s="855">
        <v>0.0</v>
      </c>
      <c r="AE47" s="855">
        <f t="shared" si="16"/>
        <v>87</v>
      </c>
      <c r="AF47" s="936" t="str">
        <f t="shared" si="17"/>
        <v>9</v>
      </c>
      <c r="AG47" s="765">
        <f t="shared" si="18"/>
        <v>18</v>
      </c>
      <c r="AH47" s="931">
        <v>23.0</v>
      </c>
      <c r="AI47" s="931">
        <v>35.0</v>
      </c>
      <c r="AJ47" s="934">
        <f t="shared" si="19"/>
        <v>58</v>
      </c>
      <c r="AK47" s="937" t="str">
        <f t="shared" si="31"/>
        <v>6</v>
      </c>
      <c r="AL47" s="938">
        <f t="shared" si="20"/>
        <v>18</v>
      </c>
      <c r="AM47" s="958">
        <v>49.0</v>
      </c>
      <c r="AN47" s="959">
        <v>22.0</v>
      </c>
      <c r="AO47" s="960">
        <f t="shared" si="21"/>
        <v>71</v>
      </c>
      <c r="AP47" s="960" t="str">
        <f t="shared" ref="AP47:AP50" si="39">IF(AO47&gt;=90,"10",IF(AO47&gt;=80,"9",IF(AO47&gt;=70,"8",IF(AO47&gt;=60,"7",IF(AO47&gt;=45,"6",IF(AO47&gt;=40,"4",IF(AO47&lt;40,"0")))))))</f>
        <v>8</v>
      </c>
      <c r="AQ47" s="961">
        <f t="shared" si="22"/>
        <v>8</v>
      </c>
      <c r="AR47" s="943">
        <v>80.0</v>
      </c>
      <c r="AS47" s="943">
        <v>0.0</v>
      </c>
      <c r="AT47" s="944">
        <f t="shared" si="23"/>
        <v>80</v>
      </c>
      <c r="AU47" s="945">
        <f t="shared" si="24"/>
        <v>613</v>
      </c>
      <c r="AV47" s="946">
        <f t="shared" si="25"/>
        <v>76.63</v>
      </c>
      <c r="AW47" s="947">
        <f t="shared" si="26"/>
        <v>177</v>
      </c>
      <c r="AX47" s="948">
        <f t="shared" si="27"/>
        <v>8.045454545</v>
      </c>
      <c r="AY47" s="949" t="str">
        <f t="shared" si="28"/>
        <v>PASS</v>
      </c>
      <c r="AZ47" s="949" t="str">
        <f t="shared" si="29"/>
        <v>FCD</v>
      </c>
      <c r="BA47" s="949" t="str">
        <f t="shared" si="30"/>
        <v>FCD</v>
      </c>
    </row>
    <row r="48" ht="15.75" customHeight="1">
      <c r="A48" s="649">
        <v>44.0</v>
      </c>
      <c r="B48" s="951" t="s">
        <v>270</v>
      </c>
      <c r="C48" s="952" t="s">
        <v>271</v>
      </c>
      <c r="D48" s="931">
        <v>40.0</v>
      </c>
      <c r="E48" s="931">
        <v>31.0</v>
      </c>
      <c r="F48" s="932">
        <f t="shared" si="1"/>
        <v>71</v>
      </c>
      <c r="G48" s="659" t="str">
        <f t="shared" si="2"/>
        <v>8</v>
      </c>
      <c r="H48" s="933">
        <f t="shared" si="3"/>
        <v>32</v>
      </c>
      <c r="I48" s="931">
        <v>46.0</v>
      </c>
      <c r="J48" s="931">
        <v>20.0</v>
      </c>
      <c r="K48" s="934">
        <f t="shared" si="4"/>
        <v>66</v>
      </c>
      <c r="L48" s="659" t="str">
        <f t="shared" si="34"/>
        <v>7</v>
      </c>
      <c r="M48" s="778">
        <f t="shared" si="6"/>
        <v>28</v>
      </c>
      <c r="N48" s="931">
        <v>47.0</v>
      </c>
      <c r="O48" s="931">
        <v>34.0</v>
      </c>
      <c r="P48" s="934">
        <f t="shared" si="7"/>
        <v>81</v>
      </c>
      <c r="Q48" s="659" t="str">
        <f t="shared" si="38"/>
        <v>9</v>
      </c>
      <c r="R48" s="933">
        <f t="shared" si="9"/>
        <v>36</v>
      </c>
      <c r="S48" s="931">
        <v>46.0</v>
      </c>
      <c r="T48" s="931">
        <v>43.0</v>
      </c>
      <c r="U48" s="934">
        <f t="shared" si="10"/>
        <v>89</v>
      </c>
      <c r="V48" s="659" t="str">
        <f t="shared" si="36"/>
        <v>9</v>
      </c>
      <c r="W48" s="778">
        <f t="shared" si="12"/>
        <v>9</v>
      </c>
      <c r="X48" s="931">
        <v>46.0</v>
      </c>
      <c r="Y48" s="931">
        <v>34.0</v>
      </c>
      <c r="Z48" s="934">
        <f t="shared" si="13"/>
        <v>80</v>
      </c>
      <c r="AA48" s="659" t="str">
        <f t="shared" si="37"/>
        <v>9</v>
      </c>
      <c r="AB48" s="778">
        <f t="shared" si="15"/>
        <v>27</v>
      </c>
      <c r="AC48" s="935">
        <v>87.0</v>
      </c>
      <c r="AD48" s="855">
        <v>0.0</v>
      </c>
      <c r="AE48" s="855">
        <f t="shared" si="16"/>
        <v>87</v>
      </c>
      <c r="AF48" s="936" t="str">
        <f t="shared" si="17"/>
        <v>9</v>
      </c>
      <c r="AG48" s="765">
        <f t="shared" si="18"/>
        <v>18</v>
      </c>
      <c r="AH48" s="931">
        <v>30.0</v>
      </c>
      <c r="AI48" s="931">
        <v>31.0</v>
      </c>
      <c r="AJ48" s="934">
        <f t="shared" si="19"/>
        <v>61</v>
      </c>
      <c r="AK48" s="937" t="str">
        <f t="shared" si="31"/>
        <v>7</v>
      </c>
      <c r="AL48" s="938">
        <f t="shared" si="20"/>
        <v>21</v>
      </c>
      <c r="AM48" s="958">
        <v>46.0</v>
      </c>
      <c r="AN48" s="959">
        <v>28.0</v>
      </c>
      <c r="AO48" s="960">
        <f t="shared" si="21"/>
        <v>74</v>
      </c>
      <c r="AP48" s="960" t="str">
        <f t="shared" si="39"/>
        <v>8</v>
      </c>
      <c r="AQ48" s="961">
        <f t="shared" si="22"/>
        <v>8</v>
      </c>
      <c r="AR48" s="956">
        <v>95.0</v>
      </c>
      <c r="AS48" s="956">
        <v>0.0</v>
      </c>
      <c r="AT48" s="957">
        <f t="shared" si="23"/>
        <v>95</v>
      </c>
      <c r="AU48" s="945">
        <f t="shared" si="24"/>
        <v>609</v>
      </c>
      <c r="AV48" s="946">
        <f t="shared" si="25"/>
        <v>76.13</v>
      </c>
      <c r="AW48" s="947">
        <f t="shared" si="26"/>
        <v>179</v>
      </c>
      <c r="AX48" s="948">
        <f t="shared" si="27"/>
        <v>8.136363636</v>
      </c>
      <c r="AY48" s="949" t="str">
        <f t="shared" si="28"/>
        <v>PASS</v>
      </c>
      <c r="AZ48" s="949" t="str">
        <f t="shared" si="29"/>
        <v>FCD</v>
      </c>
      <c r="BA48" s="949" t="str">
        <f t="shared" si="30"/>
        <v>FCD</v>
      </c>
    </row>
    <row r="49" ht="15.75" customHeight="1">
      <c r="A49" s="649">
        <v>45.0</v>
      </c>
      <c r="B49" s="951" t="s">
        <v>69</v>
      </c>
      <c r="C49" s="952" t="s">
        <v>70</v>
      </c>
      <c r="D49" s="931">
        <v>41.0</v>
      </c>
      <c r="E49" s="931">
        <v>45.0</v>
      </c>
      <c r="F49" s="932">
        <f t="shared" si="1"/>
        <v>86</v>
      </c>
      <c r="G49" s="659" t="str">
        <f t="shared" si="2"/>
        <v>9</v>
      </c>
      <c r="H49" s="933">
        <f t="shared" si="3"/>
        <v>36</v>
      </c>
      <c r="I49" s="931">
        <v>46.0</v>
      </c>
      <c r="J49" s="931">
        <v>21.0</v>
      </c>
      <c r="K49" s="934">
        <f t="shared" si="4"/>
        <v>67</v>
      </c>
      <c r="L49" s="659" t="str">
        <f t="shared" si="34"/>
        <v>7</v>
      </c>
      <c r="M49" s="778">
        <f t="shared" si="6"/>
        <v>28</v>
      </c>
      <c r="N49" s="931">
        <v>43.0</v>
      </c>
      <c r="O49" s="931">
        <v>30.0</v>
      </c>
      <c r="P49" s="934">
        <f t="shared" si="7"/>
        <v>73</v>
      </c>
      <c r="Q49" s="659" t="str">
        <f t="shared" si="38"/>
        <v>8</v>
      </c>
      <c r="R49" s="933">
        <f t="shared" si="9"/>
        <v>32</v>
      </c>
      <c r="S49" s="931">
        <v>40.0</v>
      </c>
      <c r="T49" s="931">
        <v>45.0</v>
      </c>
      <c r="U49" s="934">
        <f t="shared" si="10"/>
        <v>85</v>
      </c>
      <c r="V49" s="659" t="str">
        <f t="shared" si="36"/>
        <v>9</v>
      </c>
      <c r="W49" s="778">
        <f t="shared" si="12"/>
        <v>9</v>
      </c>
      <c r="X49" s="931">
        <v>42.0</v>
      </c>
      <c r="Y49" s="931">
        <v>32.0</v>
      </c>
      <c r="Z49" s="934">
        <f t="shared" si="13"/>
        <v>74</v>
      </c>
      <c r="AA49" s="659" t="str">
        <f t="shared" si="37"/>
        <v>8</v>
      </c>
      <c r="AB49" s="778">
        <f t="shared" si="15"/>
        <v>24</v>
      </c>
      <c r="AC49" s="935">
        <v>90.0</v>
      </c>
      <c r="AD49" s="855">
        <v>0.0</v>
      </c>
      <c r="AE49" s="855">
        <f t="shared" si="16"/>
        <v>90</v>
      </c>
      <c r="AF49" s="936" t="str">
        <f t="shared" si="17"/>
        <v>10</v>
      </c>
      <c r="AG49" s="765">
        <f t="shared" si="18"/>
        <v>20</v>
      </c>
      <c r="AH49" s="931">
        <v>21.0</v>
      </c>
      <c r="AI49" s="931">
        <v>38.0</v>
      </c>
      <c r="AJ49" s="934">
        <f t="shared" si="19"/>
        <v>59</v>
      </c>
      <c r="AK49" s="937" t="str">
        <f t="shared" si="31"/>
        <v>6</v>
      </c>
      <c r="AL49" s="938">
        <f t="shared" si="20"/>
        <v>18</v>
      </c>
      <c r="AM49" s="958">
        <v>48.0</v>
      </c>
      <c r="AN49" s="959">
        <v>36.0</v>
      </c>
      <c r="AO49" s="960">
        <f t="shared" si="21"/>
        <v>84</v>
      </c>
      <c r="AP49" s="960" t="str">
        <f t="shared" si="39"/>
        <v>9</v>
      </c>
      <c r="AQ49" s="961">
        <f t="shared" si="22"/>
        <v>9</v>
      </c>
      <c r="AR49" s="972">
        <v>98.0</v>
      </c>
      <c r="AS49" s="972">
        <v>0.0</v>
      </c>
      <c r="AT49" s="973">
        <f t="shared" si="23"/>
        <v>98</v>
      </c>
      <c r="AU49" s="945">
        <f t="shared" si="24"/>
        <v>618</v>
      </c>
      <c r="AV49" s="946">
        <f t="shared" si="25"/>
        <v>77.25</v>
      </c>
      <c r="AW49" s="947">
        <f t="shared" si="26"/>
        <v>176</v>
      </c>
      <c r="AX49" s="948">
        <f t="shared" si="27"/>
        <v>8</v>
      </c>
      <c r="AY49" s="949" t="str">
        <f t="shared" si="28"/>
        <v>PASS</v>
      </c>
      <c r="AZ49" s="949" t="str">
        <f t="shared" si="29"/>
        <v>FCD</v>
      </c>
      <c r="BA49" s="949" t="str">
        <f t="shared" si="30"/>
        <v>FCD</v>
      </c>
    </row>
    <row r="50" ht="15.75" customHeight="1">
      <c r="A50" s="649">
        <v>46.0</v>
      </c>
      <c r="B50" s="986" t="s">
        <v>71</v>
      </c>
      <c r="C50" s="987" t="s">
        <v>72</v>
      </c>
      <c r="D50" s="931">
        <v>43.0</v>
      </c>
      <c r="E50" s="931">
        <v>36.0</v>
      </c>
      <c r="F50" s="931">
        <f t="shared" si="1"/>
        <v>79</v>
      </c>
      <c r="G50" s="659" t="str">
        <f t="shared" si="2"/>
        <v>8</v>
      </c>
      <c r="H50" s="933">
        <f t="shared" si="3"/>
        <v>32</v>
      </c>
      <c r="I50" s="931">
        <v>46.0</v>
      </c>
      <c r="J50" s="931">
        <v>26.0</v>
      </c>
      <c r="K50" s="988">
        <f t="shared" si="4"/>
        <v>72</v>
      </c>
      <c r="L50" s="659" t="str">
        <f t="shared" si="34"/>
        <v>8</v>
      </c>
      <c r="M50" s="778">
        <f t="shared" si="6"/>
        <v>32</v>
      </c>
      <c r="N50" s="931">
        <v>47.0</v>
      </c>
      <c r="O50" s="931">
        <v>33.0</v>
      </c>
      <c r="P50" s="988">
        <f t="shared" si="7"/>
        <v>80</v>
      </c>
      <c r="Q50" s="659" t="str">
        <f t="shared" si="38"/>
        <v>9</v>
      </c>
      <c r="R50" s="933">
        <f t="shared" si="9"/>
        <v>36</v>
      </c>
      <c r="S50" s="931">
        <v>46.0</v>
      </c>
      <c r="T50" s="931">
        <v>45.0</v>
      </c>
      <c r="U50" s="988">
        <f t="shared" si="10"/>
        <v>91</v>
      </c>
      <c r="V50" s="659" t="str">
        <f t="shared" si="36"/>
        <v>10</v>
      </c>
      <c r="W50" s="778">
        <f t="shared" si="12"/>
        <v>10</v>
      </c>
      <c r="X50" s="931">
        <v>44.0</v>
      </c>
      <c r="Y50" s="931">
        <v>38.0</v>
      </c>
      <c r="Z50" s="988">
        <f t="shared" si="13"/>
        <v>82</v>
      </c>
      <c r="AA50" s="659" t="str">
        <f t="shared" si="37"/>
        <v>9</v>
      </c>
      <c r="AB50" s="778">
        <f t="shared" si="15"/>
        <v>27</v>
      </c>
      <c r="AC50" s="935">
        <v>92.0</v>
      </c>
      <c r="AD50" s="855">
        <v>0.0</v>
      </c>
      <c r="AE50" s="855">
        <f t="shared" si="16"/>
        <v>92</v>
      </c>
      <c r="AF50" s="936" t="str">
        <f t="shared" si="17"/>
        <v>10</v>
      </c>
      <c r="AG50" s="765">
        <f t="shared" si="18"/>
        <v>20</v>
      </c>
      <c r="AH50" s="931">
        <v>24.0</v>
      </c>
      <c r="AI50" s="931">
        <v>36.0</v>
      </c>
      <c r="AJ50" s="988">
        <f t="shared" si="19"/>
        <v>60</v>
      </c>
      <c r="AK50" s="937" t="str">
        <f t="shared" si="31"/>
        <v>7</v>
      </c>
      <c r="AL50" s="938">
        <f t="shared" si="20"/>
        <v>21</v>
      </c>
      <c r="AM50" s="958">
        <v>48.0</v>
      </c>
      <c r="AN50" s="959">
        <v>39.0</v>
      </c>
      <c r="AO50" s="960">
        <f t="shared" si="21"/>
        <v>87</v>
      </c>
      <c r="AP50" s="960" t="str">
        <f t="shared" si="39"/>
        <v>9</v>
      </c>
      <c r="AQ50" s="961">
        <f t="shared" si="22"/>
        <v>9</v>
      </c>
      <c r="AR50" s="956">
        <v>96.0</v>
      </c>
      <c r="AS50" s="956">
        <v>0.0</v>
      </c>
      <c r="AT50" s="957">
        <f t="shared" si="23"/>
        <v>96</v>
      </c>
      <c r="AU50" s="945">
        <f t="shared" si="24"/>
        <v>643</v>
      </c>
      <c r="AV50" s="946">
        <f t="shared" si="25"/>
        <v>80.38</v>
      </c>
      <c r="AW50" s="947">
        <f t="shared" si="26"/>
        <v>187</v>
      </c>
      <c r="AX50" s="948">
        <f t="shared" si="27"/>
        <v>8.5</v>
      </c>
      <c r="AY50" s="949" t="str">
        <f t="shared" si="28"/>
        <v>PASS</v>
      </c>
      <c r="AZ50" s="949" t="str">
        <f t="shared" si="29"/>
        <v>FCD</v>
      </c>
      <c r="BA50" s="949" t="str">
        <f t="shared" si="30"/>
        <v>FCD</v>
      </c>
    </row>
    <row r="51" ht="15.75" customHeight="1">
      <c r="A51" s="649">
        <v>47.0</v>
      </c>
      <c r="B51" s="951" t="s">
        <v>272</v>
      </c>
      <c r="C51" s="952" t="s">
        <v>273</v>
      </c>
      <c r="D51" s="931">
        <v>35.0</v>
      </c>
      <c r="E51" s="931">
        <v>22.0</v>
      </c>
      <c r="F51" s="932">
        <f t="shared" si="1"/>
        <v>57</v>
      </c>
      <c r="G51" s="659" t="str">
        <f t="shared" si="2"/>
        <v>6</v>
      </c>
      <c r="H51" s="933">
        <f t="shared" si="3"/>
        <v>24</v>
      </c>
      <c r="I51" s="931">
        <v>44.0</v>
      </c>
      <c r="J51" s="931">
        <v>21.0</v>
      </c>
      <c r="K51" s="934">
        <f t="shared" si="4"/>
        <v>65</v>
      </c>
      <c r="L51" s="659" t="str">
        <f t="shared" si="34"/>
        <v>7</v>
      </c>
      <c r="M51" s="778">
        <f t="shared" si="6"/>
        <v>28</v>
      </c>
      <c r="N51" s="931">
        <v>42.0</v>
      </c>
      <c r="O51" s="931">
        <v>21.0</v>
      </c>
      <c r="P51" s="934">
        <f t="shared" si="7"/>
        <v>63</v>
      </c>
      <c r="Q51" s="659" t="str">
        <f t="shared" si="38"/>
        <v>7</v>
      </c>
      <c r="R51" s="933">
        <f t="shared" si="9"/>
        <v>28</v>
      </c>
      <c r="S51" s="931">
        <v>46.0</v>
      </c>
      <c r="T51" s="931">
        <v>30.0</v>
      </c>
      <c r="U51" s="934">
        <f t="shared" si="10"/>
        <v>76</v>
      </c>
      <c r="V51" s="659" t="str">
        <f t="shared" si="36"/>
        <v>8</v>
      </c>
      <c r="W51" s="778">
        <f t="shared" si="12"/>
        <v>8</v>
      </c>
      <c r="X51" s="931">
        <v>40.0</v>
      </c>
      <c r="Y51" s="931">
        <v>29.0</v>
      </c>
      <c r="Z51" s="934">
        <f t="shared" si="13"/>
        <v>69</v>
      </c>
      <c r="AA51" s="659" t="str">
        <f t="shared" si="37"/>
        <v>7</v>
      </c>
      <c r="AB51" s="778">
        <f t="shared" si="15"/>
        <v>21</v>
      </c>
      <c r="AC51" s="935">
        <v>90.0</v>
      </c>
      <c r="AD51" s="855">
        <v>0.0</v>
      </c>
      <c r="AE51" s="855">
        <f t="shared" si="16"/>
        <v>90</v>
      </c>
      <c r="AF51" s="936" t="str">
        <f t="shared" si="17"/>
        <v>10</v>
      </c>
      <c r="AG51" s="765">
        <f t="shared" si="18"/>
        <v>20</v>
      </c>
      <c r="AH51" s="931">
        <v>24.0</v>
      </c>
      <c r="AI51" s="931">
        <v>26.0</v>
      </c>
      <c r="AJ51" s="934">
        <f t="shared" si="19"/>
        <v>50</v>
      </c>
      <c r="AK51" s="937" t="str">
        <f t="shared" si="31"/>
        <v>6</v>
      </c>
      <c r="AL51" s="938">
        <f t="shared" si="20"/>
        <v>18</v>
      </c>
      <c r="AM51" s="953">
        <v>40.0</v>
      </c>
      <c r="AN51" s="985">
        <v>14.0</v>
      </c>
      <c r="AO51" s="955">
        <f t="shared" si="21"/>
        <v>54</v>
      </c>
      <c r="AP51" s="955">
        <v>0.0</v>
      </c>
      <c r="AQ51" s="942">
        <f t="shared" si="22"/>
        <v>0</v>
      </c>
      <c r="AR51" s="956">
        <v>96.0</v>
      </c>
      <c r="AS51" s="956">
        <v>0.0</v>
      </c>
      <c r="AT51" s="957">
        <f t="shared" si="23"/>
        <v>96</v>
      </c>
      <c r="AU51" s="945">
        <f t="shared" si="24"/>
        <v>524</v>
      </c>
      <c r="AV51" s="946">
        <f t="shared" si="25"/>
        <v>65.5</v>
      </c>
      <c r="AW51" s="947">
        <f t="shared" si="26"/>
        <v>147</v>
      </c>
      <c r="AX51" s="948">
        <f t="shared" si="27"/>
        <v>6.681818182</v>
      </c>
      <c r="AY51" s="949" t="str">
        <f t="shared" si="28"/>
        <v>FAIL</v>
      </c>
      <c r="AZ51" s="949" t="str">
        <f t="shared" si="29"/>
        <v>SC</v>
      </c>
      <c r="BA51" s="950" t="str">
        <f t="shared" si="30"/>
        <v>FAIL</v>
      </c>
    </row>
    <row r="52" ht="15.75" customHeight="1">
      <c r="A52" s="649">
        <v>48.0</v>
      </c>
      <c r="B52" s="951" t="s">
        <v>73</v>
      </c>
      <c r="C52" s="952" t="s">
        <v>74</v>
      </c>
      <c r="D52" s="931">
        <v>40.0</v>
      </c>
      <c r="E52" s="931">
        <v>31.0</v>
      </c>
      <c r="F52" s="932">
        <f t="shared" si="1"/>
        <v>71</v>
      </c>
      <c r="G52" s="659" t="str">
        <f t="shared" si="2"/>
        <v>8</v>
      </c>
      <c r="H52" s="933">
        <f t="shared" si="3"/>
        <v>32</v>
      </c>
      <c r="I52" s="931">
        <v>45.0</v>
      </c>
      <c r="J52" s="931">
        <v>29.0</v>
      </c>
      <c r="K52" s="934">
        <f t="shared" si="4"/>
        <v>74</v>
      </c>
      <c r="L52" s="659" t="str">
        <f t="shared" si="34"/>
        <v>8</v>
      </c>
      <c r="M52" s="778">
        <f t="shared" si="6"/>
        <v>32</v>
      </c>
      <c r="N52" s="931">
        <v>43.0</v>
      </c>
      <c r="O52" s="931">
        <v>28.0</v>
      </c>
      <c r="P52" s="934">
        <f t="shared" si="7"/>
        <v>71</v>
      </c>
      <c r="Q52" s="659" t="str">
        <f t="shared" si="38"/>
        <v>8</v>
      </c>
      <c r="R52" s="933">
        <f t="shared" si="9"/>
        <v>32</v>
      </c>
      <c r="S52" s="931">
        <v>48.0</v>
      </c>
      <c r="T52" s="931">
        <v>45.0</v>
      </c>
      <c r="U52" s="934">
        <f t="shared" si="10"/>
        <v>93</v>
      </c>
      <c r="V52" s="659" t="str">
        <f t="shared" si="36"/>
        <v>10</v>
      </c>
      <c r="W52" s="778">
        <f t="shared" si="12"/>
        <v>10</v>
      </c>
      <c r="X52" s="931">
        <v>40.0</v>
      </c>
      <c r="Y52" s="931">
        <v>32.0</v>
      </c>
      <c r="Z52" s="934">
        <f t="shared" si="13"/>
        <v>72</v>
      </c>
      <c r="AA52" s="659" t="str">
        <f t="shared" si="37"/>
        <v>8</v>
      </c>
      <c r="AB52" s="778">
        <f t="shared" si="15"/>
        <v>24</v>
      </c>
      <c r="AC52" s="935">
        <v>90.0</v>
      </c>
      <c r="AD52" s="855">
        <v>0.0</v>
      </c>
      <c r="AE52" s="855">
        <f t="shared" si="16"/>
        <v>90</v>
      </c>
      <c r="AF52" s="936" t="str">
        <f t="shared" si="17"/>
        <v>10</v>
      </c>
      <c r="AG52" s="765">
        <f t="shared" si="18"/>
        <v>20</v>
      </c>
      <c r="AH52" s="931">
        <v>22.0</v>
      </c>
      <c r="AI52" s="931">
        <v>42.0</v>
      </c>
      <c r="AJ52" s="934">
        <f t="shared" si="19"/>
        <v>64</v>
      </c>
      <c r="AK52" s="937" t="str">
        <f t="shared" si="31"/>
        <v>7</v>
      </c>
      <c r="AL52" s="938">
        <f t="shared" si="20"/>
        <v>21</v>
      </c>
      <c r="AM52" s="958">
        <v>48.0</v>
      </c>
      <c r="AN52" s="959">
        <v>25.0</v>
      </c>
      <c r="AO52" s="960">
        <f t="shared" si="21"/>
        <v>73</v>
      </c>
      <c r="AP52" s="960" t="str">
        <f t="shared" ref="AP52:AP57" si="40">IF(AO52&gt;=90,"10",IF(AO52&gt;=80,"9",IF(AO52&gt;=70,"8",IF(AO52&gt;=60,"7",IF(AO52&gt;=45,"6",IF(AO52&gt;=40,"4",IF(AO52&lt;40,"0")))))))</f>
        <v>8</v>
      </c>
      <c r="AQ52" s="961">
        <f t="shared" si="22"/>
        <v>8</v>
      </c>
      <c r="AR52" s="956">
        <v>90.0</v>
      </c>
      <c r="AS52" s="956">
        <v>0.0</v>
      </c>
      <c r="AT52" s="957">
        <f t="shared" si="23"/>
        <v>90</v>
      </c>
      <c r="AU52" s="945">
        <f t="shared" si="24"/>
        <v>608</v>
      </c>
      <c r="AV52" s="946">
        <f t="shared" si="25"/>
        <v>76</v>
      </c>
      <c r="AW52" s="947">
        <f t="shared" si="26"/>
        <v>179</v>
      </c>
      <c r="AX52" s="948">
        <f t="shared" si="27"/>
        <v>8.136363636</v>
      </c>
      <c r="AY52" s="949" t="str">
        <f t="shared" si="28"/>
        <v>PASS</v>
      </c>
      <c r="AZ52" s="949" t="str">
        <f t="shared" si="29"/>
        <v>FCD</v>
      </c>
      <c r="BA52" s="949" t="str">
        <f t="shared" si="30"/>
        <v>FCD</v>
      </c>
    </row>
    <row r="53" ht="15.75" customHeight="1">
      <c r="A53" s="649">
        <v>49.0</v>
      </c>
      <c r="B53" s="951" t="s">
        <v>274</v>
      </c>
      <c r="C53" s="952" t="s">
        <v>275</v>
      </c>
      <c r="D53" s="931">
        <v>39.0</v>
      </c>
      <c r="E53" s="931">
        <v>33.0</v>
      </c>
      <c r="F53" s="932">
        <f t="shared" si="1"/>
        <v>72</v>
      </c>
      <c r="G53" s="659" t="str">
        <f t="shared" si="2"/>
        <v>8</v>
      </c>
      <c r="H53" s="933">
        <f t="shared" si="3"/>
        <v>32</v>
      </c>
      <c r="I53" s="931">
        <v>43.0</v>
      </c>
      <c r="J53" s="931">
        <v>34.0</v>
      </c>
      <c r="K53" s="934">
        <f t="shared" si="4"/>
        <v>77</v>
      </c>
      <c r="L53" s="659" t="str">
        <f t="shared" si="34"/>
        <v>8</v>
      </c>
      <c r="M53" s="778">
        <f t="shared" si="6"/>
        <v>32</v>
      </c>
      <c r="N53" s="931">
        <v>42.0</v>
      </c>
      <c r="O53" s="931">
        <v>31.0</v>
      </c>
      <c r="P53" s="934">
        <f t="shared" si="7"/>
        <v>73</v>
      </c>
      <c r="Q53" s="659" t="str">
        <f t="shared" si="38"/>
        <v>8</v>
      </c>
      <c r="R53" s="933">
        <f t="shared" si="9"/>
        <v>32</v>
      </c>
      <c r="S53" s="931">
        <v>46.0</v>
      </c>
      <c r="T53" s="931">
        <v>28.0</v>
      </c>
      <c r="U53" s="934">
        <f t="shared" si="10"/>
        <v>74</v>
      </c>
      <c r="V53" s="659" t="str">
        <f t="shared" si="36"/>
        <v>8</v>
      </c>
      <c r="W53" s="778">
        <f t="shared" si="12"/>
        <v>8</v>
      </c>
      <c r="X53" s="931">
        <v>40.0</v>
      </c>
      <c r="Y53" s="931">
        <v>31.0</v>
      </c>
      <c r="Z53" s="934">
        <f t="shared" si="13"/>
        <v>71</v>
      </c>
      <c r="AA53" s="659" t="str">
        <f t="shared" si="37"/>
        <v>8</v>
      </c>
      <c r="AB53" s="778">
        <f t="shared" si="15"/>
        <v>24</v>
      </c>
      <c r="AC53" s="935">
        <v>85.0</v>
      </c>
      <c r="AD53" s="855">
        <v>0.0</v>
      </c>
      <c r="AE53" s="855">
        <f t="shared" si="16"/>
        <v>85</v>
      </c>
      <c r="AF53" s="936" t="str">
        <f t="shared" si="17"/>
        <v>9</v>
      </c>
      <c r="AG53" s="765">
        <f t="shared" si="18"/>
        <v>18</v>
      </c>
      <c r="AH53" s="931">
        <v>22.0</v>
      </c>
      <c r="AI53" s="931">
        <v>34.0</v>
      </c>
      <c r="AJ53" s="934">
        <f t="shared" si="19"/>
        <v>56</v>
      </c>
      <c r="AK53" s="937" t="str">
        <f t="shared" si="31"/>
        <v>6</v>
      </c>
      <c r="AL53" s="938">
        <f t="shared" si="20"/>
        <v>18</v>
      </c>
      <c r="AM53" s="958">
        <v>47.0</v>
      </c>
      <c r="AN53" s="959">
        <v>28.0</v>
      </c>
      <c r="AO53" s="960">
        <f t="shared" si="21"/>
        <v>75</v>
      </c>
      <c r="AP53" s="960" t="str">
        <f t="shared" si="40"/>
        <v>8</v>
      </c>
      <c r="AQ53" s="961">
        <f t="shared" si="22"/>
        <v>8</v>
      </c>
      <c r="AR53" s="956">
        <v>90.0</v>
      </c>
      <c r="AS53" s="956">
        <v>0.0</v>
      </c>
      <c r="AT53" s="957">
        <f t="shared" si="23"/>
        <v>90</v>
      </c>
      <c r="AU53" s="945">
        <f t="shared" si="24"/>
        <v>583</v>
      </c>
      <c r="AV53" s="946">
        <f t="shared" si="25"/>
        <v>72.88</v>
      </c>
      <c r="AW53" s="947">
        <f t="shared" si="26"/>
        <v>172</v>
      </c>
      <c r="AX53" s="948">
        <f t="shared" si="27"/>
        <v>7.818181818</v>
      </c>
      <c r="AY53" s="949" t="str">
        <f t="shared" si="28"/>
        <v>PASS</v>
      </c>
      <c r="AZ53" s="949" t="str">
        <f t="shared" si="29"/>
        <v>FCD</v>
      </c>
      <c r="BA53" s="949" t="str">
        <f t="shared" si="30"/>
        <v>FCD</v>
      </c>
    </row>
    <row r="54" ht="15.75" customHeight="1">
      <c r="A54" s="649">
        <v>50.0</v>
      </c>
      <c r="B54" s="951" t="s">
        <v>276</v>
      </c>
      <c r="C54" s="952" t="s">
        <v>277</v>
      </c>
      <c r="D54" s="931">
        <v>36.0</v>
      </c>
      <c r="E54" s="931">
        <v>26.0</v>
      </c>
      <c r="F54" s="932">
        <f t="shared" si="1"/>
        <v>62</v>
      </c>
      <c r="G54" s="659" t="str">
        <f t="shared" si="2"/>
        <v>7</v>
      </c>
      <c r="H54" s="933">
        <f t="shared" si="3"/>
        <v>28</v>
      </c>
      <c r="I54" s="931">
        <v>39.0</v>
      </c>
      <c r="J54" s="931">
        <v>18.0</v>
      </c>
      <c r="K54" s="934">
        <f t="shared" si="4"/>
        <v>57</v>
      </c>
      <c r="L54" s="659" t="str">
        <f t="shared" si="34"/>
        <v>6</v>
      </c>
      <c r="M54" s="778">
        <f t="shared" si="6"/>
        <v>24</v>
      </c>
      <c r="N54" s="931">
        <v>42.0</v>
      </c>
      <c r="O54" s="931">
        <v>24.0</v>
      </c>
      <c r="P54" s="934">
        <f t="shared" si="7"/>
        <v>66</v>
      </c>
      <c r="Q54" s="659" t="str">
        <f t="shared" si="38"/>
        <v>7</v>
      </c>
      <c r="R54" s="933">
        <f t="shared" si="9"/>
        <v>28</v>
      </c>
      <c r="S54" s="931">
        <v>40.0</v>
      </c>
      <c r="T54" s="931">
        <v>27.0</v>
      </c>
      <c r="U54" s="934">
        <f t="shared" si="10"/>
        <v>67</v>
      </c>
      <c r="V54" s="659" t="str">
        <f t="shared" si="36"/>
        <v>7</v>
      </c>
      <c r="W54" s="778">
        <f t="shared" si="12"/>
        <v>7</v>
      </c>
      <c r="X54" s="931">
        <v>30.0</v>
      </c>
      <c r="Y54" s="931">
        <v>19.0</v>
      </c>
      <c r="Z54" s="934">
        <f t="shared" si="13"/>
        <v>49</v>
      </c>
      <c r="AA54" s="659" t="str">
        <f t="shared" si="37"/>
        <v>6</v>
      </c>
      <c r="AB54" s="778">
        <f t="shared" si="15"/>
        <v>18</v>
      </c>
      <c r="AC54" s="935">
        <v>87.0</v>
      </c>
      <c r="AD54" s="855">
        <v>0.0</v>
      </c>
      <c r="AE54" s="855">
        <f t="shared" si="16"/>
        <v>87</v>
      </c>
      <c r="AF54" s="936" t="str">
        <f t="shared" si="17"/>
        <v>9</v>
      </c>
      <c r="AG54" s="765">
        <f t="shared" si="18"/>
        <v>18</v>
      </c>
      <c r="AH54" s="931">
        <v>23.0</v>
      </c>
      <c r="AI54" s="931">
        <v>21.0</v>
      </c>
      <c r="AJ54" s="934">
        <f t="shared" si="19"/>
        <v>44</v>
      </c>
      <c r="AK54" s="937" t="str">
        <f t="shared" si="31"/>
        <v>4</v>
      </c>
      <c r="AL54" s="938">
        <f t="shared" si="20"/>
        <v>12</v>
      </c>
      <c r="AM54" s="958">
        <v>48.0</v>
      </c>
      <c r="AN54" s="959">
        <v>22.0</v>
      </c>
      <c r="AO54" s="960">
        <f t="shared" si="21"/>
        <v>70</v>
      </c>
      <c r="AP54" s="960" t="str">
        <f t="shared" si="40"/>
        <v>8</v>
      </c>
      <c r="AQ54" s="961">
        <f t="shared" si="22"/>
        <v>8</v>
      </c>
      <c r="AR54" s="943">
        <v>85.0</v>
      </c>
      <c r="AS54" s="943">
        <v>0.0</v>
      </c>
      <c r="AT54" s="944">
        <f t="shared" si="23"/>
        <v>85</v>
      </c>
      <c r="AU54" s="945">
        <f t="shared" si="24"/>
        <v>502</v>
      </c>
      <c r="AV54" s="946">
        <f t="shared" si="25"/>
        <v>62.75</v>
      </c>
      <c r="AW54" s="947">
        <f t="shared" si="26"/>
        <v>143</v>
      </c>
      <c r="AX54" s="948">
        <f t="shared" si="27"/>
        <v>6.5</v>
      </c>
      <c r="AY54" s="949" t="str">
        <f t="shared" si="28"/>
        <v>PASS</v>
      </c>
      <c r="AZ54" s="949" t="str">
        <f t="shared" si="29"/>
        <v>SC</v>
      </c>
      <c r="BA54" s="949" t="str">
        <f t="shared" si="30"/>
        <v>SC</v>
      </c>
    </row>
    <row r="55" ht="15.75" customHeight="1">
      <c r="A55" s="649">
        <v>51.0</v>
      </c>
      <c r="B55" s="951" t="s">
        <v>278</v>
      </c>
      <c r="C55" s="952" t="s">
        <v>279</v>
      </c>
      <c r="D55" s="931">
        <v>40.0</v>
      </c>
      <c r="E55" s="931">
        <v>30.0</v>
      </c>
      <c r="F55" s="932">
        <f t="shared" si="1"/>
        <v>70</v>
      </c>
      <c r="G55" s="659" t="str">
        <f t="shared" si="2"/>
        <v>8</v>
      </c>
      <c r="H55" s="933">
        <f t="shared" si="3"/>
        <v>32</v>
      </c>
      <c r="I55" s="931">
        <v>47.0</v>
      </c>
      <c r="J55" s="931">
        <v>35.0</v>
      </c>
      <c r="K55" s="934">
        <f t="shared" si="4"/>
        <v>82</v>
      </c>
      <c r="L55" s="659" t="str">
        <f t="shared" si="34"/>
        <v>9</v>
      </c>
      <c r="M55" s="778">
        <f t="shared" si="6"/>
        <v>36</v>
      </c>
      <c r="N55" s="931">
        <v>45.0</v>
      </c>
      <c r="O55" s="931">
        <v>33.0</v>
      </c>
      <c r="P55" s="934">
        <f t="shared" si="7"/>
        <v>78</v>
      </c>
      <c r="Q55" s="659" t="str">
        <f t="shared" si="38"/>
        <v>8</v>
      </c>
      <c r="R55" s="933">
        <f t="shared" si="9"/>
        <v>32</v>
      </c>
      <c r="S55" s="931">
        <v>45.0</v>
      </c>
      <c r="T55" s="931">
        <v>45.0</v>
      </c>
      <c r="U55" s="934">
        <f t="shared" si="10"/>
        <v>90</v>
      </c>
      <c r="V55" s="659" t="str">
        <f t="shared" si="36"/>
        <v>10</v>
      </c>
      <c r="W55" s="778">
        <f t="shared" si="12"/>
        <v>10</v>
      </c>
      <c r="X55" s="931">
        <v>43.0</v>
      </c>
      <c r="Y55" s="931">
        <v>31.0</v>
      </c>
      <c r="Z55" s="934">
        <f t="shared" si="13"/>
        <v>74</v>
      </c>
      <c r="AA55" s="659" t="str">
        <f t="shared" si="37"/>
        <v>8</v>
      </c>
      <c r="AB55" s="778">
        <f t="shared" si="15"/>
        <v>24</v>
      </c>
      <c r="AC55" s="935">
        <v>88.0</v>
      </c>
      <c r="AD55" s="855">
        <v>0.0</v>
      </c>
      <c r="AE55" s="855">
        <f t="shared" si="16"/>
        <v>88</v>
      </c>
      <c r="AF55" s="936" t="str">
        <f t="shared" si="17"/>
        <v>9</v>
      </c>
      <c r="AG55" s="765">
        <f t="shared" si="18"/>
        <v>18</v>
      </c>
      <c r="AH55" s="931">
        <v>23.0</v>
      </c>
      <c r="AI55" s="931">
        <v>26.0</v>
      </c>
      <c r="AJ55" s="934">
        <f t="shared" si="19"/>
        <v>49</v>
      </c>
      <c r="AK55" s="937" t="str">
        <f t="shared" si="31"/>
        <v>6</v>
      </c>
      <c r="AL55" s="938">
        <f t="shared" si="20"/>
        <v>18</v>
      </c>
      <c r="AM55" s="958">
        <v>49.0</v>
      </c>
      <c r="AN55" s="959">
        <v>30.0</v>
      </c>
      <c r="AO55" s="960">
        <f t="shared" si="21"/>
        <v>79</v>
      </c>
      <c r="AP55" s="960" t="str">
        <f t="shared" si="40"/>
        <v>8</v>
      </c>
      <c r="AQ55" s="961">
        <f t="shared" si="22"/>
        <v>8</v>
      </c>
      <c r="AR55" s="956">
        <v>95.0</v>
      </c>
      <c r="AS55" s="956">
        <v>0.0</v>
      </c>
      <c r="AT55" s="957">
        <f t="shared" si="23"/>
        <v>95</v>
      </c>
      <c r="AU55" s="945">
        <f t="shared" si="24"/>
        <v>610</v>
      </c>
      <c r="AV55" s="946">
        <f t="shared" si="25"/>
        <v>76.25</v>
      </c>
      <c r="AW55" s="947">
        <f t="shared" si="26"/>
        <v>178</v>
      </c>
      <c r="AX55" s="948">
        <f t="shared" si="27"/>
        <v>8.090909091</v>
      </c>
      <c r="AY55" s="949" t="str">
        <f t="shared" si="28"/>
        <v>PASS</v>
      </c>
      <c r="AZ55" s="949" t="str">
        <f t="shared" si="29"/>
        <v>FCD</v>
      </c>
      <c r="BA55" s="949" t="str">
        <f t="shared" si="30"/>
        <v>FCD</v>
      </c>
    </row>
    <row r="56" ht="15.75" customHeight="1">
      <c r="A56" s="649">
        <v>52.0</v>
      </c>
      <c r="B56" s="951" t="s">
        <v>75</v>
      </c>
      <c r="C56" s="952" t="s">
        <v>76</v>
      </c>
      <c r="D56" s="931">
        <v>37.0</v>
      </c>
      <c r="E56" s="931">
        <v>38.0</v>
      </c>
      <c r="F56" s="932">
        <f t="shared" si="1"/>
        <v>75</v>
      </c>
      <c r="G56" s="659" t="str">
        <f t="shared" si="2"/>
        <v>8</v>
      </c>
      <c r="H56" s="933">
        <f t="shared" si="3"/>
        <v>32</v>
      </c>
      <c r="I56" s="931">
        <v>40.0</v>
      </c>
      <c r="J56" s="931">
        <v>18.0</v>
      </c>
      <c r="K56" s="934">
        <f t="shared" si="4"/>
        <v>58</v>
      </c>
      <c r="L56" s="659" t="str">
        <f t="shared" si="34"/>
        <v>6</v>
      </c>
      <c r="M56" s="778">
        <f t="shared" si="6"/>
        <v>24</v>
      </c>
      <c r="N56" s="931">
        <v>37.0</v>
      </c>
      <c r="O56" s="931">
        <v>21.0</v>
      </c>
      <c r="P56" s="934">
        <f t="shared" si="7"/>
        <v>58</v>
      </c>
      <c r="Q56" s="659" t="str">
        <f t="shared" si="38"/>
        <v>6</v>
      </c>
      <c r="R56" s="933">
        <f t="shared" si="9"/>
        <v>24</v>
      </c>
      <c r="S56" s="931">
        <v>46.0</v>
      </c>
      <c r="T56" s="931">
        <v>44.0</v>
      </c>
      <c r="U56" s="934">
        <f t="shared" si="10"/>
        <v>90</v>
      </c>
      <c r="V56" s="659" t="str">
        <f t="shared" si="36"/>
        <v>10</v>
      </c>
      <c r="W56" s="778">
        <f t="shared" si="12"/>
        <v>10</v>
      </c>
      <c r="X56" s="931">
        <v>40.0</v>
      </c>
      <c r="Y56" s="931">
        <v>28.0</v>
      </c>
      <c r="Z56" s="934">
        <f t="shared" si="13"/>
        <v>68</v>
      </c>
      <c r="AA56" s="659" t="str">
        <f t="shared" si="37"/>
        <v>7</v>
      </c>
      <c r="AB56" s="778">
        <f t="shared" si="15"/>
        <v>21</v>
      </c>
      <c r="AC56" s="935">
        <v>80.0</v>
      </c>
      <c r="AD56" s="855">
        <v>0.0</v>
      </c>
      <c r="AE56" s="855">
        <f t="shared" si="16"/>
        <v>80</v>
      </c>
      <c r="AF56" s="936" t="str">
        <f t="shared" si="17"/>
        <v>9</v>
      </c>
      <c r="AG56" s="765">
        <f t="shared" si="18"/>
        <v>18</v>
      </c>
      <c r="AH56" s="931">
        <v>23.0</v>
      </c>
      <c r="AI56" s="931">
        <v>39.0</v>
      </c>
      <c r="AJ56" s="934">
        <f t="shared" si="19"/>
        <v>62</v>
      </c>
      <c r="AK56" s="937" t="str">
        <f t="shared" si="31"/>
        <v>7</v>
      </c>
      <c r="AL56" s="938">
        <f t="shared" si="20"/>
        <v>21</v>
      </c>
      <c r="AM56" s="958">
        <v>49.0</v>
      </c>
      <c r="AN56" s="959">
        <v>20.0</v>
      </c>
      <c r="AO56" s="960">
        <f t="shared" si="21"/>
        <v>69</v>
      </c>
      <c r="AP56" s="960" t="str">
        <f t="shared" si="40"/>
        <v>7</v>
      </c>
      <c r="AQ56" s="961">
        <f t="shared" si="22"/>
        <v>7</v>
      </c>
      <c r="AR56" s="956">
        <v>95.0</v>
      </c>
      <c r="AS56" s="956">
        <v>0.0</v>
      </c>
      <c r="AT56" s="957">
        <f t="shared" si="23"/>
        <v>95</v>
      </c>
      <c r="AU56" s="945">
        <f t="shared" si="24"/>
        <v>560</v>
      </c>
      <c r="AV56" s="946">
        <f t="shared" si="25"/>
        <v>70</v>
      </c>
      <c r="AW56" s="947">
        <f t="shared" si="26"/>
        <v>157</v>
      </c>
      <c r="AX56" s="948">
        <f t="shared" si="27"/>
        <v>7.136363636</v>
      </c>
      <c r="AY56" s="949" t="str">
        <f t="shared" si="28"/>
        <v>PASS</v>
      </c>
      <c r="AZ56" s="949" t="str">
        <f t="shared" si="29"/>
        <v>FCD</v>
      </c>
      <c r="BA56" s="949" t="str">
        <f t="shared" si="30"/>
        <v>FCD</v>
      </c>
    </row>
    <row r="57" ht="15.75" customHeight="1">
      <c r="A57" s="649">
        <v>53.0</v>
      </c>
      <c r="B57" s="951" t="s">
        <v>77</v>
      </c>
      <c r="C57" s="952" t="s">
        <v>78</v>
      </c>
      <c r="D57" s="931">
        <v>40.0</v>
      </c>
      <c r="E57" s="931">
        <v>36.0</v>
      </c>
      <c r="F57" s="932">
        <f t="shared" si="1"/>
        <v>76</v>
      </c>
      <c r="G57" s="659" t="str">
        <f t="shared" si="2"/>
        <v>8</v>
      </c>
      <c r="H57" s="933">
        <f t="shared" si="3"/>
        <v>32</v>
      </c>
      <c r="I57" s="931">
        <v>48.0</v>
      </c>
      <c r="J57" s="931">
        <v>39.0</v>
      </c>
      <c r="K57" s="934">
        <f t="shared" si="4"/>
        <v>87</v>
      </c>
      <c r="L57" s="659" t="str">
        <f t="shared" si="34"/>
        <v>9</v>
      </c>
      <c r="M57" s="778">
        <f t="shared" si="6"/>
        <v>36</v>
      </c>
      <c r="N57" s="931">
        <v>46.0</v>
      </c>
      <c r="O57" s="931">
        <v>25.0</v>
      </c>
      <c r="P57" s="934">
        <f t="shared" si="7"/>
        <v>71</v>
      </c>
      <c r="Q57" s="659" t="str">
        <f t="shared" si="38"/>
        <v>8</v>
      </c>
      <c r="R57" s="933">
        <f t="shared" si="9"/>
        <v>32</v>
      </c>
      <c r="S57" s="931">
        <v>46.0</v>
      </c>
      <c r="T57" s="931">
        <v>44.0</v>
      </c>
      <c r="U57" s="934">
        <f t="shared" si="10"/>
        <v>90</v>
      </c>
      <c r="V57" s="659">
        <v>0.0</v>
      </c>
      <c r="W57" s="778">
        <f t="shared" si="12"/>
        <v>0</v>
      </c>
      <c r="X57" s="931">
        <v>44.0</v>
      </c>
      <c r="Y57" s="931">
        <v>36.0</v>
      </c>
      <c r="Z57" s="934">
        <f t="shared" si="13"/>
        <v>80</v>
      </c>
      <c r="AA57" s="659" t="str">
        <f t="shared" si="37"/>
        <v>9</v>
      </c>
      <c r="AB57" s="778">
        <f t="shared" si="15"/>
        <v>27</v>
      </c>
      <c r="AC57" s="935">
        <v>80.0</v>
      </c>
      <c r="AD57" s="855">
        <v>0.0</v>
      </c>
      <c r="AE57" s="855">
        <f t="shared" si="16"/>
        <v>80</v>
      </c>
      <c r="AF57" s="936" t="str">
        <f t="shared" si="17"/>
        <v>9</v>
      </c>
      <c r="AG57" s="765">
        <f t="shared" si="18"/>
        <v>18</v>
      </c>
      <c r="AH57" s="931">
        <v>24.0</v>
      </c>
      <c r="AI57" s="931">
        <v>45.0</v>
      </c>
      <c r="AJ57" s="934">
        <f t="shared" si="19"/>
        <v>69</v>
      </c>
      <c r="AK57" s="937" t="str">
        <f t="shared" si="31"/>
        <v>7</v>
      </c>
      <c r="AL57" s="938">
        <f t="shared" si="20"/>
        <v>21</v>
      </c>
      <c r="AM57" s="958">
        <v>47.0</v>
      </c>
      <c r="AN57" s="959">
        <v>18.0</v>
      </c>
      <c r="AO57" s="960">
        <f t="shared" si="21"/>
        <v>65</v>
      </c>
      <c r="AP57" s="960" t="str">
        <f t="shared" si="40"/>
        <v>7</v>
      </c>
      <c r="AQ57" s="961">
        <f t="shared" si="22"/>
        <v>7</v>
      </c>
      <c r="AR57" s="956">
        <v>96.0</v>
      </c>
      <c r="AS57" s="956">
        <v>0.0</v>
      </c>
      <c r="AT57" s="957">
        <f t="shared" si="23"/>
        <v>96</v>
      </c>
      <c r="AU57" s="945">
        <f t="shared" si="24"/>
        <v>618</v>
      </c>
      <c r="AV57" s="946">
        <f t="shared" si="25"/>
        <v>77.25</v>
      </c>
      <c r="AW57" s="947">
        <f t="shared" si="26"/>
        <v>173</v>
      </c>
      <c r="AX57" s="948">
        <f t="shared" si="27"/>
        <v>7.863636364</v>
      </c>
      <c r="AY57" s="949" t="str">
        <f t="shared" si="28"/>
        <v>PASS</v>
      </c>
      <c r="AZ57" s="949" t="str">
        <f t="shared" si="29"/>
        <v>FCD</v>
      </c>
      <c r="BA57" s="949" t="str">
        <f t="shared" si="30"/>
        <v>FCD</v>
      </c>
    </row>
    <row r="58" ht="15.75" customHeight="1">
      <c r="A58" s="649">
        <v>54.0</v>
      </c>
      <c r="B58" s="951" t="s">
        <v>282</v>
      </c>
      <c r="C58" s="987" t="s">
        <v>283</v>
      </c>
      <c r="D58" s="931">
        <v>35.0</v>
      </c>
      <c r="E58" s="931">
        <v>27.0</v>
      </c>
      <c r="F58" s="932">
        <f t="shared" si="1"/>
        <v>62</v>
      </c>
      <c r="G58" s="659" t="str">
        <f t="shared" si="2"/>
        <v>7</v>
      </c>
      <c r="H58" s="933">
        <f t="shared" si="3"/>
        <v>28</v>
      </c>
      <c r="I58" s="931">
        <v>37.0</v>
      </c>
      <c r="J58" s="931">
        <v>18.0</v>
      </c>
      <c r="K58" s="934">
        <f t="shared" si="4"/>
        <v>55</v>
      </c>
      <c r="L58" s="659" t="str">
        <f t="shared" si="34"/>
        <v>6</v>
      </c>
      <c r="M58" s="778">
        <f t="shared" si="6"/>
        <v>24</v>
      </c>
      <c r="N58" s="965">
        <v>20.0</v>
      </c>
      <c r="O58" s="965">
        <v>11.0</v>
      </c>
      <c r="P58" s="966">
        <f t="shared" si="7"/>
        <v>31</v>
      </c>
      <c r="Q58" s="967" t="str">
        <f t="shared" si="38"/>
        <v>0</v>
      </c>
      <c r="R58" s="968">
        <f t="shared" si="9"/>
        <v>0</v>
      </c>
      <c r="S58" s="931">
        <v>42.0</v>
      </c>
      <c r="T58" s="931">
        <v>42.0</v>
      </c>
      <c r="U58" s="934">
        <f t="shared" si="10"/>
        <v>84</v>
      </c>
      <c r="V58" s="659" t="str">
        <f t="shared" ref="V58:V69" si="41">IF(U58&gt;=90,"10",IF(U58&gt;=80,"9",IF(U58&gt;=70,"8",IF(U58&gt;=60,"7",IF(U58&gt;=45,"6",IF(U58&gt;=40,"4",IF(U58&lt;40,"0")))))))</f>
        <v>9</v>
      </c>
      <c r="W58" s="778">
        <f t="shared" si="12"/>
        <v>9</v>
      </c>
      <c r="X58" s="931">
        <v>22.0</v>
      </c>
      <c r="Y58" s="931">
        <v>28.0</v>
      </c>
      <c r="Z58" s="934">
        <f t="shared" si="13"/>
        <v>50</v>
      </c>
      <c r="AA58" s="659" t="str">
        <f t="shared" si="37"/>
        <v>6</v>
      </c>
      <c r="AB58" s="778">
        <f t="shared" si="15"/>
        <v>18</v>
      </c>
      <c r="AC58" s="935">
        <v>80.0</v>
      </c>
      <c r="AD58" s="855">
        <v>0.0</v>
      </c>
      <c r="AE58" s="855">
        <f t="shared" si="16"/>
        <v>80</v>
      </c>
      <c r="AF58" s="936" t="str">
        <f t="shared" si="17"/>
        <v>9</v>
      </c>
      <c r="AG58" s="765">
        <f t="shared" si="18"/>
        <v>18</v>
      </c>
      <c r="AH58" s="931">
        <v>20.0</v>
      </c>
      <c r="AI58" s="931">
        <v>20.0</v>
      </c>
      <c r="AJ58" s="934">
        <f t="shared" si="19"/>
        <v>40</v>
      </c>
      <c r="AK58" s="937" t="str">
        <f t="shared" si="31"/>
        <v>4</v>
      </c>
      <c r="AL58" s="938">
        <f t="shared" si="20"/>
        <v>12</v>
      </c>
      <c r="AM58" s="953">
        <v>42.0</v>
      </c>
      <c r="AN58" s="985">
        <v>14.0</v>
      </c>
      <c r="AO58" s="955">
        <f t="shared" si="21"/>
        <v>56</v>
      </c>
      <c r="AP58" s="955">
        <v>0.0</v>
      </c>
      <c r="AQ58" s="942">
        <f t="shared" si="22"/>
        <v>0</v>
      </c>
      <c r="AR58" s="956">
        <v>88.0</v>
      </c>
      <c r="AS58" s="956">
        <v>0.0</v>
      </c>
      <c r="AT58" s="957">
        <f t="shared" si="23"/>
        <v>88</v>
      </c>
      <c r="AU58" s="945">
        <f t="shared" si="24"/>
        <v>458</v>
      </c>
      <c r="AV58" s="946">
        <f t="shared" si="25"/>
        <v>57.25</v>
      </c>
      <c r="AW58" s="947">
        <f t="shared" si="26"/>
        <v>109</v>
      </c>
      <c r="AX58" s="948">
        <f t="shared" si="27"/>
        <v>4.954545455</v>
      </c>
      <c r="AY58" s="949" t="str">
        <f t="shared" si="28"/>
        <v>FAIL</v>
      </c>
      <c r="AZ58" s="949" t="str">
        <f t="shared" si="29"/>
        <v>FC</v>
      </c>
      <c r="BA58" s="950" t="str">
        <f t="shared" si="30"/>
        <v>FAIL</v>
      </c>
    </row>
    <row r="59" ht="15.75" customHeight="1">
      <c r="A59" s="649">
        <v>55.0</v>
      </c>
      <c r="B59" s="951" t="s">
        <v>284</v>
      </c>
      <c r="C59" s="987" t="s">
        <v>285</v>
      </c>
      <c r="D59" s="931">
        <v>42.0</v>
      </c>
      <c r="E59" s="931">
        <v>42.0</v>
      </c>
      <c r="F59" s="932">
        <f t="shared" si="1"/>
        <v>84</v>
      </c>
      <c r="G59" s="659" t="str">
        <f t="shared" si="2"/>
        <v>9</v>
      </c>
      <c r="H59" s="933">
        <f t="shared" si="3"/>
        <v>36</v>
      </c>
      <c r="I59" s="931">
        <v>46.0</v>
      </c>
      <c r="J59" s="931">
        <v>30.0</v>
      </c>
      <c r="K59" s="934">
        <f t="shared" si="4"/>
        <v>76</v>
      </c>
      <c r="L59" s="659" t="str">
        <f t="shared" si="34"/>
        <v>8</v>
      </c>
      <c r="M59" s="778">
        <f t="shared" si="6"/>
        <v>32</v>
      </c>
      <c r="N59" s="931">
        <v>39.0</v>
      </c>
      <c r="O59" s="931">
        <v>30.0</v>
      </c>
      <c r="P59" s="934">
        <f t="shared" si="7"/>
        <v>69</v>
      </c>
      <c r="Q59" s="659" t="str">
        <f t="shared" si="38"/>
        <v>7</v>
      </c>
      <c r="R59" s="933">
        <f t="shared" si="9"/>
        <v>28</v>
      </c>
      <c r="S59" s="931">
        <v>45.0</v>
      </c>
      <c r="T59" s="931">
        <v>28.0</v>
      </c>
      <c r="U59" s="934">
        <f t="shared" si="10"/>
        <v>73</v>
      </c>
      <c r="V59" s="659" t="str">
        <f t="shared" si="41"/>
        <v>8</v>
      </c>
      <c r="W59" s="778">
        <f t="shared" si="12"/>
        <v>8</v>
      </c>
      <c r="X59" s="931">
        <v>44.0</v>
      </c>
      <c r="Y59" s="931">
        <v>38.0</v>
      </c>
      <c r="Z59" s="934">
        <f t="shared" si="13"/>
        <v>82</v>
      </c>
      <c r="AA59" s="659" t="str">
        <f t="shared" si="37"/>
        <v>9</v>
      </c>
      <c r="AB59" s="778">
        <f t="shared" si="15"/>
        <v>27</v>
      </c>
      <c r="AC59" s="935">
        <v>80.0</v>
      </c>
      <c r="AD59" s="855">
        <v>0.0</v>
      </c>
      <c r="AE59" s="855">
        <f t="shared" si="16"/>
        <v>80</v>
      </c>
      <c r="AF59" s="936" t="str">
        <f t="shared" si="17"/>
        <v>9</v>
      </c>
      <c r="AG59" s="765">
        <f t="shared" si="18"/>
        <v>18</v>
      </c>
      <c r="AH59" s="931">
        <v>24.0</v>
      </c>
      <c r="AI59" s="931">
        <v>25.0</v>
      </c>
      <c r="AJ59" s="934">
        <f t="shared" si="19"/>
        <v>49</v>
      </c>
      <c r="AK59" s="937" t="str">
        <f t="shared" si="31"/>
        <v>6</v>
      </c>
      <c r="AL59" s="938">
        <f t="shared" si="20"/>
        <v>18</v>
      </c>
      <c r="AM59" s="958">
        <v>50.0</v>
      </c>
      <c r="AN59" s="959">
        <v>28.0</v>
      </c>
      <c r="AO59" s="960">
        <f t="shared" si="21"/>
        <v>78</v>
      </c>
      <c r="AP59" s="960" t="str">
        <f t="shared" ref="AP59:AP61" si="42">IF(AO59&gt;=90,"10",IF(AO59&gt;=80,"9",IF(AO59&gt;=70,"8",IF(AO59&gt;=60,"7",IF(AO59&gt;=45,"6",IF(AO59&gt;=40,"4",IF(AO59&lt;40,"0")))))))</f>
        <v>8</v>
      </c>
      <c r="AQ59" s="961">
        <f t="shared" si="22"/>
        <v>8</v>
      </c>
      <c r="AR59" s="956">
        <v>94.0</v>
      </c>
      <c r="AS59" s="956">
        <v>0.0</v>
      </c>
      <c r="AT59" s="957">
        <f t="shared" si="23"/>
        <v>94</v>
      </c>
      <c r="AU59" s="945">
        <f t="shared" si="24"/>
        <v>591</v>
      </c>
      <c r="AV59" s="946">
        <f t="shared" si="25"/>
        <v>73.88</v>
      </c>
      <c r="AW59" s="947">
        <f t="shared" si="26"/>
        <v>175</v>
      </c>
      <c r="AX59" s="948">
        <f t="shared" si="27"/>
        <v>7.954545455</v>
      </c>
      <c r="AY59" s="949" t="str">
        <f t="shared" si="28"/>
        <v>PASS</v>
      </c>
      <c r="AZ59" s="949" t="str">
        <f t="shared" si="29"/>
        <v>FCD</v>
      </c>
      <c r="BA59" s="949" t="str">
        <f t="shared" si="30"/>
        <v>FCD</v>
      </c>
    </row>
    <row r="60" ht="15.75" customHeight="1">
      <c r="A60" s="649">
        <v>56.0</v>
      </c>
      <c r="B60" s="951" t="s">
        <v>79</v>
      </c>
      <c r="C60" s="952" t="s">
        <v>80</v>
      </c>
      <c r="D60" s="931">
        <v>43.0</v>
      </c>
      <c r="E60" s="931">
        <v>40.0</v>
      </c>
      <c r="F60" s="932">
        <f t="shared" si="1"/>
        <v>83</v>
      </c>
      <c r="G60" s="659" t="str">
        <f t="shared" si="2"/>
        <v>9</v>
      </c>
      <c r="H60" s="933">
        <f t="shared" si="3"/>
        <v>36</v>
      </c>
      <c r="I60" s="931">
        <v>48.0</v>
      </c>
      <c r="J60" s="931">
        <v>32.0</v>
      </c>
      <c r="K60" s="934">
        <f t="shared" si="4"/>
        <v>80</v>
      </c>
      <c r="L60" s="659" t="str">
        <f t="shared" si="34"/>
        <v>9</v>
      </c>
      <c r="M60" s="778">
        <f t="shared" si="6"/>
        <v>36</v>
      </c>
      <c r="N60" s="931">
        <v>45.0</v>
      </c>
      <c r="O60" s="931">
        <v>34.0</v>
      </c>
      <c r="P60" s="934">
        <f t="shared" si="7"/>
        <v>79</v>
      </c>
      <c r="Q60" s="659" t="str">
        <f t="shared" si="38"/>
        <v>8</v>
      </c>
      <c r="R60" s="933">
        <f t="shared" si="9"/>
        <v>32</v>
      </c>
      <c r="S60" s="931">
        <v>46.0</v>
      </c>
      <c r="T60" s="931">
        <v>41.0</v>
      </c>
      <c r="U60" s="934">
        <f t="shared" si="10"/>
        <v>87</v>
      </c>
      <c r="V60" s="659" t="str">
        <f t="shared" si="41"/>
        <v>9</v>
      </c>
      <c r="W60" s="778">
        <f t="shared" si="12"/>
        <v>9</v>
      </c>
      <c r="X60" s="931">
        <v>47.0</v>
      </c>
      <c r="Y60" s="931">
        <v>34.0</v>
      </c>
      <c r="Z60" s="934">
        <f t="shared" si="13"/>
        <v>81</v>
      </c>
      <c r="AA60" s="659" t="str">
        <f t="shared" si="37"/>
        <v>9</v>
      </c>
      <c r="AB60" s="778">
        <f t="shared" si="15"/>
        <v>27</v>
      </c>
      <c r="AC60" s="935">
        <v>80.0</v>
      </c>
      <c r="AD60" s="855">
        <v>0.0</v>
      </c>
      <c r="AE60" s="855">
        <f t="shared" si="16"/>
        <v>80</v>
      </c>
      <c r="AF60" s="936" t="str">
        <f t="shared" si="17"/>
        <v>9</v>
      </c>
      <c r="AG60" s="765">
        <f t="shared" si="18"/>
        <v>18</v>
      </c>
      <c r="AH60" s="931">
        <v>25.0</v>
      </c>
      <c r="AI60" s="931">
        <v>29.0</v>
      </c>
      <c r="AJ60" s="934">
        <f t="shared" si="19"/>
        <v>54</v>
      </c>
      <c r="AK60" s="937" t="str">
        <f t="shared" si="31"/>
        <v>6</v>
      </c>
      <c r="AL60" s="938">
        <f t="shared" si="20"/>
        <v>18</v>
      </c>
      <c r="AM60" s="958">
        <v>49.0</v>
      </c>
      <c r="AN60" s="959">
        <v>29.0</v>
      </c>
      <c r="AO60" s="960">
        <f t="shared" si="21"/>
        <v>78</v>
      </c>
      <c r="AP60" s="960" t="str">
        <f t="shared" si="42"/>
        <v>8</v>
      </c>
      <c r="AQ60" s="961">
        <f t="shared" si="22"/>
        <v>8</v>
      </c>
      <c r="AR60" s="956">
        <v>96.0</v>
      </c>
      <c r="AS60" s="956">
        <v>0.0</v>
      </c>
      <c r="AT60" s="957">
        <f t="shared" si="23"/>
        <v>96</v>
      </c>
      <c r="AU60" s="945">
        <f t="shared" si="24"/>
        <v>622</v>
      </c>
      <c r="AV60" s="946">
        <f t="shared" si="25"/>
        <v>77.75</v>
      </c>
      <c r="AW60" s="947">
        <f t="shared" si="26"/>
        <v>184</v>
      </c>
      <c r="AX60" s="948">
        <f t="shared" si="27"/>
        <v>8.363636364</v>
      </c>
      <c r="AY60" s="949" t="str">
        <f t="shared" si="28"/>
        <v>PASS</v>
      </c>
      <c r="AZ60" s="949" t="str">
        <f t="shared" si="29"/>
        <v>FCD</v>
      </c>
      <c r="BA60" s="949" t="str">
        <f t="shared" si="30"/>
        <v>FCD</v>
      </c>
    </row>
    <row r="61" ht="15.75" customHeight="1">
      <c r="A61" s="649">
        <v>57.0</v>
      </c>
      <c r="B61" s="951" t="s">
        <v>81</v>
      </c>
      <c r="C61" s="987" t="s">
        <v>82</v>
      </c>
      <c r="D61" s="931">
        <v>39.0</v>
      </c>
      <c r="E61" s="931">
        <v>27.0</v>
      </c>
      <c r="F61" s="932">
        <f t="shared" si="1"/>
        <v>66</v>
      </c>
      <c r="G61" s="659" t="str">
        <f t="shared" si="2"/>
        <v>7</v>
      </c>
      <c r="H61" s="933">
        <f t="shared" si="3"/>
        <v>28</v>
      </c>
      <c r="I61" s="931">
        <v>43.0</v>
      </c>
      <c r="J61" s="931">
        <v>22.0</v>
      </c>
      <c r="K61" s="934">
        <f t="shared" si="4"/>
        <v>65</v>
      </c>
      <c r="L61" s="659" t="str">
        <f t="shared" si="34"/>
        <v>7</v>
      </c>
      <c r="M61" s="778">
        <f t="shared" si="6"/>
        <v>28</v>
      </c>
      <c r="N61" s="931">
        <v>41.0</v>
      </c>
      <c r="O61" s="931">
        <v>30.0</v>
      </c>
      <c r="P61" s="934">
        <f t="shared" si="7"/>
        <v>71</v>
      </c>
      <c r="Q61" s="659" t="str">
        <f t="shared" si="38"/>
        <v>8</v>
      </c>
      <c r="R61" s="933">
        <f t="shared" si="9"/>
        <v>32</v>
      </c>
      <c r="S61" s="931">
        <v>46.0</v>
      </c>
      <c r="T61" s="931">
        <v>45.0</v>
      </c>
      <c r="U61" s="934">
        <f t="shared" si="10"/>
        <v>91</v>
      </c>
      <c r="V61" s="659" t="str">
        <f t="shared" si="41"/>
        <v>10</v>
      </c>
      <c r="W61" s="778">
        <f t="shared" si="12"/>
        <v>10</v>
      </c>
      <c r="X61" s="931">
        <v>42.0</v>
      </c>
      <c r="Y61" s="931">
        <v>34.0</v>
      </c>
      <c r="Z61" s="934">
        <f t="shared" si="13"/>
        <v>76</v>
      </c>
      <c r="AA61" s="659" t="str">
        <f t="shared" si="37"/>
        <v>8</v>
      </c>
      <c r="AB61" s="778">
        <f t="shared" si="15"/>
        <v>24</v>
      </c>
      <c r="AC61" s="935">
        <v>90.0</v>
      </c>
      <c r="AD61" s="855">
        <v>0.0</v>
      </c>
      <c r="AE61" s="855">
        <f t="shared" si="16"/>
        <v>90</v>
      </c>
      <c r="AF61" s="936" t="str">
        <f t="shared" si="17"/>
        <v>10</v>
      </c>
      <c r="AG61" s="765">
        <f t="shared" si="18"/>
        <v>20</v>
      </c>
      <c r="AH61" s="931">
        <v>24.0</v>
      </c>
      <c r="AI61" s="931">
        <v>33.0</v>
      </c>
      <c r="AJ61" s="934">
        <f t="shared" si="19"/>
        <v>57</v>
      </c>
      <c r="AK61" s="937" t="str">
        <f t="shared" si="31"/>
        <v>6</v>
      </c>
      <c r="AL61" s="938">
        <f t="shared" si="20"/>
        <v>18</v>
      </c>
      <c r="AM61" s="958">
        <v>48.0</v>
      </c>
      <c r="AN61" s="959">
        <v>29.0</v>
      </c>
      <c r="AO61" s="960">
        <f t="shared" si="21"/>
        <v>77</v>
      </c>
      <c r="AP61" s="960" t="str">
        <f t="shared" si="42"/>
        <v>8</v>
      </c>
      <c r="AQ61" s="961">
        <f t="shared" si="22"/>
        <v>8</v>
      </c>
      <c r="AR61" s="956">
        <v>98.0</v>
      </c>
      <c r="AS61" s="956">
        <v>0.0</v>
      </c>
      <c r="AT61" s="957">
        <f t="shared" si="23"/>
        <v>98</v>
      </c>
      <c r="AU61" s="945">
        <f t="shared" si="24"/>
        <v>593</v>
      </c>
      <c r="AV61" s="946">
        <f t="shared" si="25"/>
        <v>74.13</v>
      </c>
      <c r="AW61" s="947">
        <f t="shared" si="26"/>
        <v>168</v>
      </c>
      <c r="AX61" s="948">
        <f t="shared" si="27"/>
        <v>7.636363636</v>
      </c>
      <c r="AY61" s="949" t="str">
        <f t="shared" si="28"/>
        <v>PASS</v>
      </c>
      <c r="AZ61" s="949" t="str">
        <f t="shared" si="29"/>
        <v>FCD</v>
      </c>
      <c r="BA61" s="949" t="str">
        <f t="shared" si="30"/>
        <v>FCD</v>
      </c>
    </row>
    <row r="62" ht="15.75" customHeight="1">
      <c r="A62" s="649">
        <v>58.0</v>
      </c>
      <c r="B62" s="951" t="s">
        <v>286</v>
      </c>
      <c r="C62" s="987" t="s">
        <v>82</v>
      </c>
      <c r="D62" s="931">
        <v>37.0</v>
      </c>
      <c r="E62" s="931">
        <v>31.0</v>
      </c>
      <c r="F62" s="932">
        <f t="shared" si="1"/>
        <v>68</v>
      </c>
      <c r="G62" s="659" t="str">
        <f t="shared" si="2"/>
        <v>7</v>
      </c>
      <c r="H62" s="933">
        <f t="shared" si="3"/>
        <v>28</v>
      </c>
      <c r="I62" s="931">
        <v>36.0</v>
      </c>
      <c r="J62" s="931">
        <v>22.0</v>
      </c>
      <c r="K62" s="934">
        <f t="shared" si="4"/>
        <v>58</v>
      </c>
      <c r="L62" s="659" t="str">
        <f t="shared" si="34"/>
        <v>6</v>
      </c>
      <c r="M62" s="778">
        <f t="shared" si="6"/>
        <v>24</v>
      </c>
      <c r="N62" s="931">
        <v>20.0</v>
      </c>
      <c r="O62" s="931">
        <v>24.0</v>
      </c>
      <c r="P62" s="934">
        <f t="shared" si="7"/>
        <v>44</v>
      </c>
      <c r="Q62" s="659" t="str">
        <f t="shared" si="38"/>
        <v>4</v>
      </c>
      <c r="R62" s="933">
        <f t="shared" si="9"/>
        <v>16</v>
      </c>
      <c r="S62" s="931">
        <v>40.0</v>
      </c>
      <c r="T62" s="931">
        <v>44.0</v>
      </c>
      <c r="U62" s="934">
        <f t="shared" si="10"/>
        <v>84</v>
      </c>
      <c r="V62" s="659" t="str">
        <f t="shared" si="41"/>
        <v>9</v>
      </c>
      <c r="W62" s="778">
        <f t="shared" si="12"/>
        <v>9</v>
      </c>
      <c r="X62" s="931">
        <v>30.0</v>
      </c>
      <c r="Y62" s="931">
        <v>20.0</v>
      </c>
      <c r="Z62" s="934">
        <f t="shared" si="13"/>
        <v>50</v>
      </c>
      <c r="AA62" s="659" t="str">
        <f t="shared" si="37"/>
        <v>6</v>
      </c>
      <c r="AB62" s="778">
        <f t="shared" si="15"/>
        <v>18</v>
      </c>
      <c r="AC62" s="935">
        <v>85.0</v>
      </c>
      <c r="AD62" s="855">
        <v>0.0</v>
      </c>
      <c r="AE62" s="855">
        <f t="shared" si="16"/>
        <v>85</v>
      </c>
      <c r="AF62" s="936" t="str">
        <f t="shared" si="17"/>
        <v>9</v>
      </c>
      <c r="AG62" s="765">
        <f t="shared" si="18"/>
        <v>18</v>
      </c>
      <c r="AH62" s="931">
        <v>23.0</v>
      </c>
      <c r="AI62" s="931">
        <v>28.0</v>
      </c>
      <c r="AJ62" s="934">
        <f t="shared" si="19"/>
        <v>51</v>
      </c>
      <c r="AK62" s="937" t="str">
        <f t="shared" si="31"/>
        <v>6</v>
      </c>
      <c r="AL62" s="938">
        <f t="shared" si="20"/>
        <v>18</v>
      </c>
      <c r="AM62" s="953">
        <v>42.0</v>
      </c>
      <c r="AN62" s="985">
        <v>15.0</v>
      </c>
      <c r="AO62" s="955">
        <f t="shared" si="21"/>
        <v>57</v>
      </c>
      <c r="AP62" s="955">
        <v>0.0</v>
      </c>
      <c r="AQ62" s="942">
        <f t="shared" si="22"/>
        <v>0</v>
      </c>
      <c r="AR62" s="956">
        <v>95.0</v>
      </c>
      <c r="AS62" s="956">
        <v>0.0</v>
      </c>
      <c r="AT62" s="957">
        <f t="shared" si="23"/>
        <v>95</v>
      </c>
      <c r="AU62" s="945">
        <f t="shared" si="24"/>
        <v>497</v>
      </c>
      <c r="AV62" s="946">
        <f t="shared" si="25"/>
        <v>62.13</v>
      </c>
      <c r="AW62" s="947">
        <f t="shared" si="26"/>
        <v>131</v>
      </c>
      <c r="AX62" s="948">
        <f t="shared" si="27"/>
        <v>5.954545455</v>
      </c>
      <c r="AY62" s="949" t="str">
        <f t="shared" si="28"/>
        <v>FAIL</v>
      </c>
      <c r="AZ62" s="949" t="str">
        <f t="shared" si="29"/>
        <v>SC</v>
      </c>
      <c r="BA62" s="950" t="str">
        <f t="shared" si="30"/>
        <v>FAIL</v>
      </c>
    </row>
    <row r="63" ht="15.75" customHeight="1">
      <c r="A63" s="649">
        <v>59.0</v>
      </c>
      <c r="B63" s="951" t="s">
        <v>287</v>
      </c>
      <c r="C63" s="952" t="s">
        <v>288</v>
      </c>
      <c r="D63" s="989">
        <v>39.0</v>
      </c>
      <c r="E63" s="989">
        <v>32.0</v>
      </c>
      <c r="F63" s="990">
        <f t="shared" si="1"/>
        <v>71</v>
      </c>
      <c r="G63" s="991" t="str">
        <f t="shared" si="2"/>
        <v>8</v>
      </c>
      <c r="H63" s="933">
        <f t="shared" si="3"/>
        <v>32</v>
      </c>
      <c r="I63" s="931">
        <v>44.0</v>
      </c>
      <c r="J63" s="931">
        <v>36.0</v>
      </c>
      <c r="K63" s="934">
        <f t="shared" si="4"/>
        <v>80</v>
      </c>
      <c r="L63" s="659" t="str">
        <f t="shared" si="34"/>
        <v>9</v>
      </c>
      <c r="M63" s="778">
        <f t="shared" si="6"/>
        <v>36</v>
      </c>
      <c r="N63" s="931">
        <v>42.0</v>
      </c>
      <c r="O63" s="931">
        <v>22.0</v>
      </c>
      <c r="P63" s="934">
        <f t="shared" si="7"/>
        <v>64</v>
      </c>
      <c r="Q63" s="659" t="str">
        <f t="shared" si="38"/>
        <v>7</v>
      </c>
      <c r="R63" s="933">
        <f t="shared" si="9"/>
        <v>28</v>
      </c>
      <c r="S63" s="931">
        <v>47.0</v>
      </c>
      <c r="T63" s="931">
        <v>30.0</v>
      </c>
      <c r="U63" s="934">
        <f t="shared" si="10"/>
        <v>77</v>
      </c>
      <c r="V63" s="659" t="str">
        <f t="shared" si="41"/>
        <v>8</v>
      </c>
      <c r="W63" s="778">
        <f t="shared" si="12"/>
        <v>8</v>
      </c>
      <c r="X63" s="931">
        <v>40.0</v>
      </c>
      <c r="Y63" s="931">
        <v>28.0</v>
      </c>
      <c r="Z63" s="934">
        <f t="shared" si="13"/>
        <v>68</v>
      </c>
      <c r="AA63" s="659" t="str">
        <f t="shared" si="37"/>
        <v>7</v>
      </c>
      <c r="AB63" s="778">
        <f t="shared" si="15"/>
        <v>21</v>
      </c>
      <c r="AC63" s="935">
        <v>90.0</v>
      </c>
      <c r="AD63" s="855">
        <v>0.0</v>
      </c>
      <c r="AE63" s="855">
        <f t="shared" si="16"/>
        <v>90</v>
      </c>
      <c r="AF63" s="936" t="str">
        <f t="shared" si="17"/>
        <v>10</v>
      </c>
      <c r="AG63" s="765">
        <f t="shared" si="18"/>
        <v>20</v>
      </c>
      <c r="AH63" s="931">
        <v>25.0</v>
      </c>
      <c r="AI63" s="931">
        <v>33.0</v>
      </c>
      <c r="AJ63" s="934">
        <f t="shared" si="19"/>
        <v>58</v>
      </c>
      <c r="AK63" s="937" t="str">
        <f t="shared" si="31"/>
        <v>6</v>
      </c>
      <c r="AL63" s="938">
        <f t="shared" si="20"/>
        <v>18</v>
      </c>
      <c r="AM63" s="953">
        <v>45.0</v>
      </c>
      <c r="AN63" s="985">
        <v>14.0</v>
      </c>
      <c r="AO63" s="955">
        <f t="shared" si="21"/>
        <v>59</v>
      </c>
      <c r="AP63" s="955">
        <v>0.0</v>
      </c>
      <c r="AQ63" s="942">
        <f t="shared" si="22"/>
        <v>0</v>
      </c>
      <c r="AR63" s="956">
        <v>98.0</v>
      </c>
      <c r="AS63" s="956">
        <v>0.0</v>
      </c>
      <c r="AT63" s="957">
        <f t="shared" si="23"/>
        <v>98</v>
      </c>
      <c r="AU63" s="945">
        <f t="shared" si="24"/>
        <v>567</v>
      </c>
      <c r="AV63" s="946">
        <f t="shared" si="25"/>
        <v>70.88</v>
      </c>
      <c r="AW63" s="947">
        <f t="shared" si="26"/>
        <v>163</v>
      </c>
      <c r="AX63" s="948">
        <f t="shared" si="27"/>
        <v>7.409090909</v>
      </c>
      <c r="AY63" s="949" t="str">
        <f t="shared" si="28"/>
        <v>FAIL</v>
      </c>
      <c r="AZ63" s="949" t="str">
        <f t="shared" si="29"/>
        <v>FCD</v>
      </c>
      <c r="BA63" s="950" t="str">
        <f t="shared" si="30"/>
        <v>FAIL</v>
      </c>
    </row>
    <row r="64" ht="15.75" customHeight="1">
      <c r="A64" s="649">
        <v>60.0</v>
      </c>
      <c r="B64" s="951" t="s">
        <v>85</v>
      </c>
      <c r="C64" s="952" t="s">
        <v>86</v>
      </c>
      <c r="D64" s="935">
        <v>38.0</v>
      </c>
      <c r="E64" s="855">
        <v>30.0</v>
      </c>
      <c r="F64" s="877">
        <f t="shared" si="1"/>
        <v>68</v>
      </c>
      <c r="G64" s="936" t="str">
        <f t="shared" si="2"/>
        <v>7</v>
      </c>
      <c r="H64" s="933">
        <f t="shared" si="3"/>
        <v>28</v>
      </c>
      <c r="I64" s="931">
        <v>46.0</v>
      </c>
      <c r="J64" s="931">
        <v>22.0</v>
      </c>
      <c r="K64" s="934">
        <f t="shared" si="4"/>
        <v>68</v>
      </c>
      <c r="L64" s="659" t="str">
        <f t="shared" si="34"/>
        <v>7</v>
      </c>
      <c r="M64" s="778">
        <f t="shared" si="6"/>
        <v>28</v>
      </c>
      <c r="N64" s="989">
        <v>40.0</v>
      </c>
      <c r="O64" s="989">
        <v>19.0</v>
      </c>
      <c r="P64" s="992">
        <f t="shared" si="7"/>
        <v>59</v>
      </c>
      <c r="Q64" s="991" t="str">
        <f t="shared" si="38"/>
        <v>6</v>
      </c>
      <c r="R64" s="993">
        <f t="shared" si="9"/>
        <v>24</v>
      </c>
      <c r="S64" s="931">
        <v>48.0</v>
      </c>
      <c r="T64" s="931">
        <v>43.0</v>
      </c>
      <c r="U64" s="934">
        <f t="shared" si="10"/>
        <v>91</v>
      </c>
      <c r="V64" s="659" t="str">
        <f t="shared" si="41"/>
        <v>10</v>
      </c>
      <c r="W64" s="778">
        <f t="shared" si="12"/>
        <v>10</v>
      </c>
      <c r="X64" s="931">
        <v>40.0</v>
      </c>
      <c r="Y64" s="931">
        <v>19.0</v>
      </c>
      <c r="Z64" s="934">
        <f t="shared" si="13"/>
        <v>59</v>
      </c>
      <c r="AA64" s="659" t="str">
        <f t="shared" si="37"/>
        <v>6</v>
      </c>
      <c r="AB64" s="778">
        <f t="shared" si="15"/>
        <v>18</v>
      </c>
      <c r="AC64" s="994">
        <v>90.0</v>
      </c>
      <c r="AD64" s="855">
        <v>0.0</v>
      </c>
      <c r="AE64" s="995">
        <f t="shared" si="16"/>
        <v>90</v>
      </c>
      <c r="AF64" s="996" t="str">
        <f t="shared" si="17"/>
        <v>10</v>
      </c>
      <c r="AG64" s="765">
        <f t="shared" si="18"/>
        <v>20</v>
      </c>
      <c r="AH64" s="931">
        <v>21.0</v>
      </c>
      <c r="AI64" s="931">
        <v>38.0</v>
      </c>
      <c r="AJ64" s="934">
        <f t="shared" si="19"/>
        <v>59</v>
      </c>
      <c r="AK64" s="937" t="str">
        <f t="shared" si="31"/>
        <v>6</v>
      </c>
      <c r="AL64" s="938">
        <f t="shared" si="20"/>
        <v>18</v>
      </c>
      <c r="AM64" s="958">
        <v>47.0</v>
      </c>
      <c r="AN64" s="959">
        <v>28.0</v>
      </c>
      <c r="AO64" s="960">
        <f t="shared" si="21"/>
        <v>75</v>
      </c>
      <c r="AP64" s="960" t="str">
        <f>IF(AO64&gt;=90,"10",IF(AO64&gt;=80,"9",IF(AO64&gt;=70,"8",IF(AO64&gt;=60,"7",IF(AO64&gt;=45,"6",IF(AO64&gt;=40,"4",IF(AO64&lt;40,"0")))))))</f>
        <v>8</v>
      </c>
      <c r="AQ64" s="961">
        <f t="shared" si="22"/>
        <v>8</v>
      </c>
      <c r="AR64" s="956">
        <v>90.0</v>
      </c>
      <c r="AS64" s="956">
        <v>0.0</v>
      </c>
      <c r="AT64" s="957">
        <f t="shared" si="23"/>
        <v>90</v>
      </c>
      <c r="AU64" s="945">
        <f t="shared" si="24"/>
        <v>569</v>
      </c>
      <c r="AV64" s="946">
        <f t="shared" si="25"/>
        <v>71.13</v>
      </c>
      <c r="AW64" s="947">
        <f t="shared" si="26"/>
        <v>154</v>
      </c>
      <c r="AX64" s="948">
        <f t="shared" si="27"/>
        <v>7</v>
      </c>
      <c r="AY64" s="949" t="str">
        <f t="shared" si="28"/>
        <v>PASS</v>
      </c>
      <c r="AZ64" s="949" t="str">
        <f t="shared" si="29"/>
        <v>FCD</v>
      </c>
      <c r="BA64" s="949" t="str">
        <f t="shared" si="30"/>
        <v>FCD</v>
      </c>
    </row>
    <row r="65" ht="15.75" customHeight="1">
      <c r="A65" s="649">
        <v>61.0</v>
      </c>
      <c r="B65" s="951" t="s">
        <v>486</v>
      </c>
      <c r="C65" s="997" t="s">
        <v>558</v>
      </c>
      <c r="D65" s="935">
        <v>40.0</v>
      </c>
      <c r="E65" s="855">
        <v>34.0</v>
      </c>
      <c r="F65" s="877">
        <f t="shared" si="1"/>
        <v>74</v>
      </c>
      <c r="G65" s="936" t="str">
        <f t="shared" si="2"/>
        <v>8</v>
      </c>
      <c r="H65" s="933">
        <f t="shared" si="3"/>
        <v>32</v>
      </c>
      <c r="I65" s="989">
        <v>44.0</v>
      </c>
      <c r="J65" s="989">
        <v>26.0</v>
      </c>
      <c r="K65" s="992">
        <f t="shared" si="4"/>
        <v>70</v>
      </c>
      <c r="L65" s="991" t="str">
        <f t="shared" si="34"/>
        <v>8</v>
      </c>
      <c r="M65" s="778">
        <f t="shared" si="6"/>
        <v>32</v>
      </c>
      <c r="N65" s="998">
        <v>40.0</v>
      </c>
      <c r="O65" s="855">
        <v>20.0</v>
      </c>
      <c r="P65" s="877">
        <f t="shared" si="7"/>
        <v>60</v>
      </c>
      <c r="Q65" s="936" t="str">
        <f t="shared" si="38"/>
        <v>7</v>
      </c>
      <c r="R65" s="765">
        <f t="shared" si="9"/>
        <v>28</v>
      </c>
      <c r="S65" s="935">
        <v>40.0</v>
      </c>
      <c r="T65" s="855">
        <v>32.0</v>
      </c>
      <c r="U65" s="877">
        <f t="shared" si="10"/>
        <v>72</v>
      </c>
      <c r="V65" s="936" t="str">
        <f t="shared" si="41"/>
        <v>8</v>
      </c>
      <c r="W65" s="778">
        <f t="shared" si="12"/>
        <v>8</v>
      </c>
      <c r="X65" s="989">
        <v>40.0</v>
      </c>
      <c r="Y65" s="989">
        <v>29.0</v>
      </c>
      <c r="Z65" s="992">
        <f t="shared" si="13"/>
        <v>69</v>
      </c>
      <c r="AA65" s="991" t="str">
        <f t="shared" si="37"/>
        <v>7</v>
      </c>
      <c r="AB65" s="778">
        <f t="shared" si="15"/>
        <v>21</v>
      </c>
      <c r="AC65" s="998">
        <v>89.0</v>
      </c>
      <c r="AD65" s="855">
        <v>0.0</v>
      </c>
      <c r="AE65" s="855">
        <f t="shared" si="16"/>
        <v>89</v>
      </c>
      <c r="AF65" s="936" t="str">
        <f t="shared" si="17"/>
        <v>9</v>
      </c>
      <c r="AG65" s="765">
        <f t="shared" si="18"/>
        <v>18</v>
      </c>
      <c r="AH65" s="931">
        <v>24.0</v>
      </c>
      <c r="AI65" s="931">
        <v>38.0</v>
      </c>
      <c r="AJ65" s="934">
        <f t="shared" si="19"/>
        <v>62</v>
      </c>
      <c r="AK65" s="937" t="str">
        <f t="shared" si="31"/>
        <v>7</v>
      </c>
      <c r="AL65" s="938">
        <f t="shared" si="20"/>
        <v>21</v>
      </c>
      <c r="AM65" s="953">
        <v>48.0</v>
      </c>
      <c r="AN65" s="985">
        <v>14.0</v>
      </c>
      <c r="AO65" s="955">
        <f t="shared" si="21"/>
        <v>62</v>
      </c>
      <c r="AP65" s="955">
        <v>0.0</v>
      </c>
      <c r="AQ65" s="942">
        <f t="shared" si="22"/>
        <v>0</v>
      </c>
      <c r="AR65" s="956">
        <v>98.0</v>
      </c>
      <c r="AS65" s="956">
        <v>0.0</v>
      </c>
      <c r="AT65" s="957">
        <f t="shared" si="23"/>
        <v>98</v>
      </c>
      <c r="AU65" s="945">
        <f t="shared" si="24"/>
        <v>558</v>
      </c>
      <c r="AV65" s="946">
        <f t="shared" si="25"/>
        <v>69.75</v>
      </c>
      <c r="AW65" s="947">
        <f t="shared" si="26"/>
        <v>160</v>
      </c>
      <c r="AX65" s="948">
        <f t="shared" si="27"/>
        <v>7.272727273</v>
      </c>
      <c r="AY65" s="949" t="str">
        <f t="shared" si="28"/>
        <v>FAIL</v>
      </c>
      <c r="AZ65" s="949" t="str">
        <f t="shared" si="29"/>
        <v>FCD</v>
      </c>
      <c r="BA65" s="950" t="str">
        <f t="shared" si="30"/>
        <v>FAIL</v>
      </c>
    </row>
    <row r="66" ht="15.75" customHeight="1">
      <c r="A66" s="649">
        <v>62.0</v>
      </c>
      <c r="B66" s="951" t="s">
        <v>488</v>
      </c>
      <c r="C66" s="997" t="s">
        <v>489</v>
      </c>
      <c r="D66" s="935">
        <v>41.0</v>
      </c>
      <c r="E66" s="855">
        <v>36.0</v>
      </c>
      <c r="F66" s="877">
        <f t="shared" si="1"/>
        <v>77</v>
      </c>
      <c r="G66" s="936" t="str">
        <f t="shared" si="2"/>
        <v>8</v>
      </c>
      <c r="H66" s="933">
        <f t="shared" si="3"/>
        <v>32</v>
      </c>
      <c r="I66" s="935">
        <v>45.0</v>
      </c>
      <c r="J66" s="855">
        <v>32.0</v>
      </c>
      <c r="K66" s="877">
        <f t="shared" si="4"/>
        <v>77</v>
      </c>
      <c r="L66" s="936" t="str">
        <f t="shared" si="34"/>
        <v>8</v>
      </c>
      <c r="M66" s="778">
        <f t="shared" si="6"/>
        <v>32</v>
      </c>
      <c r="N66" s="998">
        <v>46.0</v>
      </c>
      <c r="O66" s="855">
        <v>30.0</v>
      </c>
      <c r="P66" s="877">
        <f t="shared" si="7"/>
        <v>76</v>
      </c>
      <c r="Q66" s="936" t="str">
        <f t="shared" si="38"/>
        <v>8</v>
      </c>
      <c r="R66" s="765">
        <f t="shared" si="9"/>
        <v>32</v>
      </c>
      <c r="S66" s="935">
        <v>46.0</v>
      </c>
      <c r="T66" s="855">
        <v>47.0</v>
      </c>
      <c r="U66" s="877">
        <f t="shared" si="10"/>
        <v>93</v>
      </c>
      <c r="V66" s="936" t="str">
        <f t="shared" si="41"/>
        <v>10</v>
      </c>
      <c r="W66" s="778">
        <f t="shared" si="12"/>
        <v>10</v>
      </c>
      <c r="X66" s="935">
        <v>45.0</v>
      </c>
      <c r="Y66" s="855">
        <v>31.0</v>
      </c>
      <c r="Z66" s="877">
        <f t="shared" si="13"/>
        <v>76</v>
      </c>
      <c r="AA66" s="936" t="str">
        <f t="shared" si="37"/>
        <v>8</v>
      </c>
      <c r="AB66" s="778">
        <f t="shared" si="15"/>
        <v>24</v>
      </c>
      <c r="AC66" s="998">
        <v>91.0</v>
      </c>
      <c r="AD66" s="855">
        <v>0.0</v>
      </c>
      <c r="AE66" s="855">
        <f t="shared" si="16"/>
        <v>91</v>
      </c>
      <c r="AF66" s="936" t="str">
        <f t="shared" si="17"/>
        <v>10</v>
      </c>
      <c r="AG66" s="765">
        <f t="shared" si="18"/>
        <v>20</v>
      </c>
      <c r="AH66" s="931">
        <v>31.0</v>
      </c>
      <c r="AI66" s="931">
        <v>41.0</v>
      </c>
      <c r="AJ66" s="992">
        <f t="shared" si="19"/>
        <v>72</v>
      </c>
      <c r="AK66" s="937" t="str">
        <f t="shared" si="31"/>
        <v>8</v>
      </c>
      <c r="AL66" s="938">
        <f t="shared" si="20"/>
        <v>24</v>
      </c>
      <c r="AM66" s="958">
        <v>48.0</v>
      </c>
      <c r="AN66" s="959">
        <v>18.0</v>
      </c>
      <c r="AO66" s="960">
        <f t="shared" si="21"/>
        <v>66</v>
      </c>
      <c r="AP66" s="960" t="str">
        <f t="shared" ref="AP66:AP69" si="43">IF(AO66&gt;=90,"10",IF(AO66&gt;=80,"9",IF(AO66&gt;=70,"8",IF(AO66&gt;=60,"7",IF(AO66&gt;=45,"6",IF(AO66&gt;=40,"4",IF(AO66&lt;40,"0")))))))</f>
        <v>7</v>
      </c>
      <c r="AQ66" s="961">
        <f t="shared" si="22"/>
        <v>7</v>
      </c>
      <c r="AR66" s="999">
        <v>95.0</v>
      </c>
      <c r="AS66" s="956">
        <v>0.0</v>
      </c>
      <c r="AT66" s="1000">
        <f t="shared" si="23"/>
        <v>95</v>
      </c>
      <c r="AU66" s="945">
        <f t="shared" si="24"/>
        <v>628</v>
      </c>
      <c r="AV66" s="946">
        <f t="shared" si="25"/>
        <v>78.5</v>
      </c>
      <c r="AW66" s="947">
        <f t="shared" si="26"/>
        <v>181</v>
      </c>
      <c r="AX66" s="948">
        <f t="shared" si="27"/>
        <v>8.227272727</v>
      </c>
      <c r="AY66" s="949" t="str">
        <f t="shared" si="28"/>
        <v>PASS</v>
      </c>
      <c r="AZ66" s="949" t="str">
        <f t="shared" si="29"/>
        <v>FCD</v>
      </c>
      <c r="BA66" s="949" t="str">
        <f t="shared" si="30"/>
        <v>FCD</v>
      </c>
    </row>
    <row r="67" ht="15.75" customHeight="1">
      <c r="A67" s="649">
        <v>63.0</v>
      </c>
      <c r="B67" s="951" t="s">
        <v>490</v>
      </c>
      <c r="C67" s="997" t="s">
        <v>491</v>
      </c>
      <c r="D67" s="935">
        <v>39.0</v>
      </c>
      <c r="E67" s="855">
        <v>33.0</v>
      </c>
      <c r="F67" s="877">
        <f t="shared" si="1"/>
        <v>72</v>
      </c>
      <c r="G67" s="936" t="str">
        <f t="shared" si="2"/>
        <v>8</v>
      </c>
      <c r="H67" s="933">
        <f t="shared" si="3"/>
        <v>32</v>
      </c>
      <c r="I67" s="935">
        <v>42.0</v>
      </c>
      <c r="J67" s="855">
        <v>33.0</v>
      </c>
      <c r="K67" s="877">
        <f t="shared" si="4"/>
        <v>75</v>
      </c>
      <c r="L67" s="936" t="str">
        <f t="shared" si="34"/>
        <v>8</v>
      </c>
      <c r="M67" s="778">
        <f t="shared" si="6"/>
        <v>32</v>
      </c>
      <c r="N67" s="998">
        <v>39.0</v>
      </c>
      <c r="O67" s="855">
        <v>22.0</v>
      </c>
      <c r="P67" s="877">
        <f t="shared" si="7"/>
        <v>61</v>
      </c>
      <c r="Q67" s="936" t="str">
        <f t="shared" si="38"/>
        <v>7</v>
      </c>
      <c r="R67" s="765">
        <f t="shared" si="9"/>
        <v>28</v>
      </c>
      <c r="S67" s="935">
        <v>42.0</v>
      </c>
      <c r="T67" s="855">
        <v>36.0</v>
      </c>
      <c r="U67" s="877">
        <f t="shared" si="10"/>
        <v>78</v>
      </c>
      <c r="V67" s="936" t="str">
        <f t="shared" si="41"/>
        <v>8</v>
      </c>
      <c r="W67" s="778">
        <f t="shared" si="12"/>
        <v>8</v>
      </c>
      <c r="X67" s="935">
        <v>36.0</v>
      </c>
      <c r="Y67" s="855">
        <v>29.0</v>
      </c>
      <c r="Z67" s="877">
        <f t="shared" si="13"/>
        <v>65</v>
      </c>
      <c r="AA67" s="936" t="str">
        <f t="shared" si="37"/>
        <v>7</v>
      </c>
      <c r="AB67" s="778">
        <f t="shared" si="15"/>
        <v>21</v>
      </c>
      <c r="AC67" s="998">
        <v>91.0</v>
      </c>
      <c r="AD67" s="855">
        <v>0.0</v>
      </c>
      <c r="AE67" s="855">
        <f t="shared" si="16"/>
        <v>91</v>
      </c>
      <c r="AF67" s="936" t="str">
        <f t="shared" si="17"/>
        <v>10</v>
      </c>
      <c r="AG67" s="765">
        <f t="shared" si="18"/>
        <v>20</v>
      </c>
      <c r="AH67" s="998">
        <v>22.0</v>
      </c>
      <c r="AI67" s="855">
        <v>31.0</v>
      </c>
      <c r="AJ67" s="877">
        <f t="shared" si="19"/>
        <v>53</v>
      </c>
      <c r="AK67" s="937" t="str">
        <f t="shared" si="31"/>
        <v>6</v>
      </c>
      <c r="AL67" s="938">
        <f t="shared" si="20"/>
        <v>18</v>
      </c>
      <c r="AM67" s="958">
        <v>47.0</v>
      </c>
      <c r="AN67" s="959">
        <v>22.0</v>
      </c>
      <c r="AO67" s="960">
        <f t="shared" si="21"/>
        <v>69</v>
      </c>
      <c r="AP67" s="960" t="str">
        <f t="shared" si="43"/>
        <v>7</v>
      </c>
      <c r="AQ67" s="961">
        <f t="shared" si="22"/>
        <v>7</v>
      </c>
      <c r="AR67" s="1001">
        <v>96.0</v>
      </c>
      <c r="AS67" s="956">
        <v>0.0</v>
      </c>
      <c r="AT67" s="1000">
        <f t="shared" si="23"/>
        <v>96</v>
      </c>
      <c r="AU67" s="945">
        <f t="shared" si="24"/>
        <v>564</v>
      </c>
      <c r="AV67" s="946">
        <f t="shared" si="25"/>
        <v>70.5</v>
      </c>
      <c r="AW67" s="947">
        <f t="shared" si="26"/>
        <v>166</v>
      </c>
      <c r="AX67" s="948">
        <f t="shared" si="27"/>
        <v>7.545454545</v>
      </c>
      <c r="AY67" s="949" t="str">
        <f t="shared" si="28"/>
        <v>PASS</v>
      </c>
      <c r="AZ67" s="949" t="str">
        <f t="shared" si="29"/>
        <v>FCD</v>
      </c>
      <c r="BA67" s="949" t="str">
        <f t="shared" si="30"/>
        <v>FCD</v>
      </c>
    </row>
    <row r="68" ht="15.75" customHeight="1">
      <c r="A68" s="649">
        <v>64.0</v>
      </c>
      <c r="B68" s="1002" t="s">
        <v>492</v>
      </c>
      <c r="C68" s="1003" t="s">
        <v>493</v>
      </c>
      <c r="D68" s="994">
        <v>36.0</v>
      </c>
      <c r="E68" s="995">
        <v>33.0</v>
      </c>
      <c r="F68" s="1004">
        <f t="shared" si="1"/>
        <v>69</v>
      </c>
      <c r="G68" s="1005" t="str">
        <f t="shared" si="2"/>
        <v>7</v>
      </c>
      <c r="H68" s="1006">
        <f t="shared" si="3"/>
        <v>28</v>
      </c>
      <c r="I68" s="994">
        <v>40.0</v>
      </c>
      <c r="J68" s="995">
        <v>31.0</v>
      </c>
      <c r="K68" s="1004">
        <f t="shared" si="4"/>
        <v>71</v>
      </c>
      <c r="L68" s="996" t="str">
        <f t="shared" si="34"/>
        <v>8</v>
      </c>
      <c r="M68" s="1006">
        <f t="shared" si="6"/>
        <v>32</v>
      </c>
      <c r="N68" s="994">
        <v>40.0</v>
      </c>
      <c r="O68" s="995">
        <v>24.0</v>
      </c>
      <c r="P68" s="1004">
        <f t="shared" si="7"/>
        <v>64</v>
      </c>
      <c r="Q68" s="996" t="str">
        <f t="shared" si="38"/>
        <v>7</v>
      </c>
      <c r="R68" s="1006">
        <f t="shared" si="9"/>
        <v>28</v>
      </c>
      <c r="S68" s="994">
        <v>44.0</v>
      </c>
      <c r="T68" s="995">
        <v>40.0</v>
      </c>
      <c r="U68" s="1004">
        <f t="shared" si="10"/>
        <v>84</v>
      </c>
      <c r="V68" s="996" t="str">
        <f t="shared" si="41"/>
        <v>9</v>
      </c>
      <c r="W68" s="1007">
        <f t="shared" si="12"/>
        <v>9</v>
      </c>
      <c r="X68" s="994">
        <v>40.0</v>
      </c>
      <c r="Y68" s="995">
        <v>27.0</v>
      </c>
      <c r="Z68" s="1004">
        <f t="shared" si="13"/>
        <v>67</v>
      </c>
      <c r="AA68" s="996" t="str">
        <f t="shared" si="37"/>
        <v>7</v>
      </c>
      <c r="AB68" s="1007">
        <f t="shared" si="15"/>
        <v>21</v>
      </c>
      <c r="AC68" s="1008">
        <v>89.0</v>
      </c>
      <c r="AD68" s="855">
        <v>0.0</v>
      </c>
      <c r="AE68" s="995">
        <f t="shared" si="16"/>
        <v>89</v>
      </c>
      <c r="AF68" s="996" t="str">
        <f t="shared" si="17"/>
        <v>9</v>
      </c>
      <c r="AG68" s="1006">
        <f t="shared" si="18"/>
        <v>18</v>
      </c>
      <c r="AH68" s="1008">
        <v>20.0</v>
      </c>
      <c r="AI68" s="995">
        <v>27.0</v>
      </c>
      <c r="AJ68" s="1004">
        <f t="shared" si="19"/>
        <v>47</v>
      </c>
      <c r="AK68" s="1009" t="str">
        <f t="shared" si="31"/>
        <v>6</v>
      </c>
      <c r="AL68" s="1010">
        <f t="shared" si="20"/>
        <v>18</v>
      </c>
      <c r="AM68" s="1011">
        <v>46.0</v>
      </c>
      <c r="AN68" s="1012">
        <v>19.0</v>
      </c>
      <c r="AO68" s="1013">
        <f t="shared" si="21"/>
        <v>65</v>
      </c>
      <c r="AP68" s="1013" t="str">
        <f t="shared" si="43"/>
        <v>7</v>
      </c>
      <c r="AQ68" s="1014">
        <f t="shared" si="22"/>
        <v>7</v>
      </c>
      <c r="AR68" s="1015">
        <v>75.0</v>
      </c>
      <c r="AS68" s="943">
        <v>0.0</v>
      </c>
      <c r="AT68" s="1016">
        <f t="shared" si="23"/>
        <v>75</v>
      </c>
      <c r="AU68" s="945">
        <f t="shared" si="24"/>
        <v>556</v>
      </c>
      <c r="AV68" s="1017">
        <f t="shared" si="25"/>
        <v>69.5</v>
      </c>
      <c r="AW68" s="947">
        <f t="shared" si="26"/>
        <v>161</v>
      </c>
      <c r="AX68" s="1018">
        <f t="shared" si="27"/>
        <v>7.318181818</v>
      </c>
      <c r="AY68" s="1019" t="str">
        <f t="shared" si="28"/>
        <v>PASS</v>
      </c>
      <c r="AZ68" s="1019" t="str">
        <f t="shared" si="29"/>
        <v>FCD</v>
      </c>
      <c r="BA68" s="1019" t="str">
        <f t="shared" si="30"/>
        <v>FCD</v>
      </c>
    </row>
    <row r="69" ht="15.75" customHeight="1">
      <c r="A69" s="649">
        <v>65.0</v>
      </c>
      <c r="B69" s="1020" t="s">
        <v>494</v>
      </c>
      <c r="C69" s="1021" t="s">
        <v>495</v>
      </c>
      <c r="D69" s="1022">
        <v>39.0</v>
      </c>
      <c r="E69" s="1023">
        <v>30.0</v>
      </c>
      <c r="F69" s="1024">
        <f t="shared" si="1"/>
        <v>69</v>
      </c>
      <c r="G69" s="1025" t="str">
        <f t="shared" si="2"/>
        <v>7</v>
      </c>
      <c r="H69" s="1026">
        <f t="shared" si="3"/>
        <v>28</v>
      </c>
      <c r="I69" s="1022">
        <v>41.0</v>
      </c>
      <c r="J69" s="1023">
        <v>28.0</v>
      </c>
      <c r="K69" s="1024">
        <f t="shared" si="4"/>
        <v>69</v>
      </c>
      <c r="L69" s="1025" t="str">
        <f t="shared" si="34"/>
        <v>7</v>
      </c>
      <c r="M69" s="1026">
        <f t="shared" si="6"/>
        <v>28</v>
      </c>
      <c r="N69" s="1022">
        <v>38.0</v>
      </c>
      <c r="O69" s="1023">
        <v>29.0</v>
      </c>
      <c r="P69" s="1024">
        <f t="shared" si="7"/>
        <v>67</v>
      </c>
      <c r="Q69" s="1027" t="str">
        <f t="shared" si="38"/>
        <v>7</v>
      </c>
      <c r="R69" s="1026">
        <f t="shared" si="9"/>
        <v>28</v>
      </c>
      <c r="S69" s="1022">
        <v>42.0</v>
      </c>
      <c r="T69" s="1023">
        <v>31.0</v>
      </c>
      <c r="U69" s="1024">
        <f t="shared" si="10"/>
        <v>73</v>
      </c>
      <c r="V69" s="1027" t="str">
        <f t="shared" si="41"/>
        <v>8</v>
      </c>
      <c r="W69" s="1026">
        <f t="shared" si="12"/>
        <v>8</v>
      </c>
      <c r="X69" s="1022">
        <v>44.0</v>
      </c>
      <c r="Y69" s="1023">
        <v>36.0</v>
      </c>
      <c r="Z69" s="1024">
        <f t="shared" si="13"/>
        <v>80</v>
      </c>
      <c r="AA69" s="1025" t="str">
        <f t="shared" si="37"/>
        <v>9</v>
      </c>
      <c r="AB69" s="1026">
        <f t="shared" si="15"/>
        <v>27</v>
      </c>
      <c r="AC69" s="1022">
        <v>89.0</v>
      </c>
      <c r="AD69" s="1023">
        <v>0.0</v>
      </c>
      <c r="AE69" s="1023">
        <f t="shared" si="16"/>
        <v>89</v>
      </c>
      <c r="AF69" s="1027" t="str">
        <f t="shared" si="17"/>
        <v>9</v>
      </c>
      <c r="AG69" s="1026">
        <f t="shared" si="18"/>
        <v>18</v>
      </c>
      <c r="AH69" s="1028">
        <v>24.0</v>
      </c>
      <c r="AI69" s="1023">
        <v>28.0</v>
      </c>
      <c r="AJ69" s="1024">
        <f t="shared" si="19"/>
        <v>52</v>
      </c>
      <c r="AK69" s="1029" t="str">
        <f t="shared" si="31"/>
        <v>6</v>
      </c>
      <c r="AL69" s="1030">
        <f t="shared" si="20"/>
        <v>18</v>
      </c>
      <c r="AM69" s="1031">
        <v>47.0</v>
      </c>
      <c r="AN69" s="1032">
        <v>20.0</v>
      </c>
      <c r="AO69" s="1029">
        <f t="shared" si="21"/>
        <v>67</v>
      </c>
      <c r="AP69" s="1029" t="str">
        <f t="shared" si="43"/>
        <v>7</v>
      </c>
      <c r="AQ69" s="1033">
        <f t="shared" si="22"/>
        <v>7</v>
      </c>
      <c r="AR69" s="1034">
        <v>96.0</v>
      </c>
      <c r="AS69" s="1035">
        <v>0.0</v>
      </c>
      <c r="AT69" s="1036">
        <f t="shared" si="23"/>
        <v>96</v>
      </c>
      <c r="AU69" s="945">
        <f t="shared" si="24"/>
        <v>566</v>
      </c>
      <c r="AV69" s="1037">
        <f t="shared" si="25"/>
        <v>70.75</v>
      </c>
      <c r="AW69" s="947">
        <f t="shared" si="26"/>
        <v>162</v>
      </c>
      <c r="AX69" s="1038">
        <f t="shared" si="27"/>
        <v>7.363636364</v>
      </c>
      <c r="AY69" s="1039" t="str">
        <f t="shared" si="28"/>
        <v>PASS</v>
      </c>
      <c r="AZ69" s="1039" t="str">
        <f t="shared" si="29"/>
        <v>FCD</v>
      </c>
      <c r="BA69" s="1039" t="str">
        <f t="shared" si="30"/>
        <v>FCD</v>
      </c>
    </row>
    <row r="70" ht="15.75" customHeight="1">
      <c r="A70" s="741"/>
      <c r="BA70" s="1040"/>
    </row>
    <row r="71" ht="15.75" customHeight="1">
      <c r="A71" s="1041"/>
      <c r="B71" s="1042" t="s">
        <v>433</v>
      </c>
      <c r="C71" s="8"/>
      <c r="D71" s="744" t="s">
        <v>606</v>
      </c>
      <c r="E71" s="7"/>
      <c r="F71" s="7"/>
      <c r="G71" s="7"/>
      <c r="H71" s="8"/>
      <c r="I71" s="1043" t="s">
        <v>607</v>
      </c>
      <c r="J71" s="7"/>
      <c r="K71" s="7"/>
      <c r="L71" s="7"/>
      <c r="M71" s="8"/>
      <c r="N71" s="1043" t="s">
        <v>608</v>
      </c>
      <c r="O71" s="7"/>
      <c r="P71" s="7"/>
      <c r="Q71" s="7"/>
      <c r="R71" s="8"/>
      <c r="S71" s="744" t="s">
        <v>609</v>
      </c>
      <c r="T71" s="7"/>
      <c r="U71" s="7"/>
      <c r="V71" s="7"/>
      <c r="W71" s="8"/>
      <c r="X71" s="1043" t="s">
        <v>563</v>
      </c>
      <c r="Y71" s="7"/>
      <c r="Z71" s="7"/>
      <c r="AA71" s="7"/>
      <c r="AB71" s="8"/>
      <c r="AC71" s="1043" t="s">
        <v>610</v>
      </c>
      <c r="AD71" s="7"/>
      <c r="AE71" s="7"/>
      <c r="AF71" s="7"/>
      <c r="AG71" s="8"/>
      <c r="AH71" s="1043" t="s">
        <v>538</v>
      </c>
      <c r="AI71" s="7"/>
      <c r="AJ71" s="7"/>
      <c r="AK71" s="7"/>
      <c r="AL71" s="8"/>
      <c r="AM71" s="1044" t="s">
        <v>611</v>
      </c>
      <c r="AN71" s="86"/>
      <c r="AO71" s="86"/>
      <c r="AP71" s="86"/>
      <c r="AQ71" s="86"/>
      <c r="AR71" s="1042"/>
      <c r="AS71" s="7"/>
      <c r="AT71" s="8"/>
      <c r="AU71" s="1045"/>
      <c r="AV71" s="1041"/>
      <c r="AW71" s="1041"/>
      <c r="AX71" s="1041"/>
      <c r="AY71" s="1046"/>
      <c r="BA71" s="1040"/>
    </row>
    <row r="72" ht="15.75" customHeight="1">
      <c r="A72" s="741"/>
      <c r="B72" s="1047" t="s">
        <v>197</v>
      </c>
      <c r="C72" s="8"/>
      <c r="D72" s="1048">
        <f>(D73/(D76-D75)*100)</f>
        <v>98.46153846</v>
      </c>
      <c r="E72" s="1049"/>
      <c r="F72" s="1049"/>
      <c r="G72" s="1049"/>
      <c r="H72" s="1050"/>
      <c r="I72" s="1048">
        <f>(I73/(I76-I75)*100)</f>
        <v>98.46153846</v>
      </c>
      <c r="J72" s="1049"/>
      <c r="K72" s="1049"/>
      <c r="L72" s="1049"/>
      <c r="M72" s="1050"/>
      <c r="N72" s="1048">
        <f>(N73/(N76-N75)*100)</f>
        <v>93.84615385</v>
      </c>
      <c r="O72" s="1049"/>
      <c r="P72" s="1049"/>
      <c r="Q72" s="1049"/>
      <c r="R72" s="1050"/>
      <c r="S72" s="1048">
        <f>(S73/(S76-S75)*100)</f>
        <v>98.46153846</v>
      </c>
      <c r="T72" s="1049"/>
      <c r="U72" s="1049"/>
      <c r="V72" s="1049"/>
      <c r="W72" s="1050"/>
      <c r="X72" s="1048">
        <f>(X73/(X76-X75)*100)</f>
        <v>96.92307692</v>
      </c>
      <c r="Y72" s="1049"/>
      <c r="Z72" s="1049"/>
      <c r="AA72" s="1049"/>
      <c r="AB72" s="1050"/>
      <c r="AC72" s="1048">
        <f>(AC73/(AC76-AC75)*100)</f>
        <v>100</v>
      </c>
      <c r="AD72" s="1049"/>
      <c r="AE72" s="1049"/>
      <c r="AF72" s="1049"/>
      <c r="AG72" s="1050"/>
      <c r="AH72" s="1051">
        <f>(AH73/(AH76-AH75)*100)</f>
        <v>96.92307692</v>
      </c>
      <c r="AI72" s="1049"/>
      <c r="AJ72" s="1049"/>
      <c r="AK72" s="1049"/>
      <c r="AL72" s="1049"/>
      <c r="AM72" s="1052">
        <f>(AM73/(AM76-AM75)*100)</f>
        <v>87.69230769</v>
      </c>
      <c r="AN72" s="7"/>
      <c r="AO72" s="7"/>
      <c r="AP72" s="7"/>
      <c r="AQ72" s="7"/>
      <c r="AR72" s="1053">
        <f>(AR73/(AR76-AR75)*100)</f>
        <v>100</v>
      </c>
      <c r="AS72" s="7"/>
      <c r="AT72" s="8"/>
      <c r="AU72" s="1054"/>
      <c r="AV72" s="741"/>
      <c r="AW72" s="741"/>
      <c r="AX72" s="741"/>
      <c r="AY72" s="741"/>
      <c r="BA72" s="1040"/>
    </row>
    <row r="73" ht="15.75" customHeight="1">
      <c r="A73" s="741"/>
      <c r="B73" s="1047" t="s">
        <v>198</v>
      </c>
      <c r="C73" s="8"/>
      <c r="D73" s="1047">
        <f>COUNTIF(E5:E69,"&gt;=18")</f>
        <v>64</v>
      </c>
      <c r="E73" s="7"/>
      <c r="F73" s="7"/>
      <c r="G73" s="7"/>
      <c r="H73" s="8"/>
      <c r="I73" s="1047">
        <f>COUNTIF(J5:J69,"&gt;=18")</f>
        <v>64</v>
      </c>
      <c r="J73" s="7"/>
      <c r="K73" s="7"/>
      <c r="L73" s="7"/>
      <c r="M73" s="8"/>
      <c r="N73" s="1047">
        <f>COUNTIF(O5:O69,"&gt;=18")</f>
        <v>61</v>
      </c>
      <c r="O73" s="7"/>
      <c r="P73" s="7"/>
      <c r="Q73" s="7"/>
      <c r="R73" s="8"/>
      <c r="S73" s="1047">
        <f>COUNTIF(T5:T69,"&gt;=18")</f>
        <v>64</v>
      </c>
      <c r="T73" s="7"/>
      <c r="U73" s="7"/>
      <c r="V73" s="7"/>
      <c r="W73" s="8"/>
      <c r="X73" s="1047">
        <f>COUNTIF(Y5:Y69,"&gt;=18")</f>
        <v>63</v>
      </c>
      <c r="Y73" s="7"/>
      <c r="Z73" s="7"/>
      <c r="AA73" s="7"/>
      <c r="AB73" s="8"/>
      <c r="AC73" s="1047">
        <f>COUNTIF(AE5:AE69,"&gt;=18")</f>
        <v>65</v>
      </c>
      <c r="AD73" s="7"/>
      <c r="AE73" s="7"/>
      <c r="AF73" s="7"/>
      <c r="AG73" s="8"/>
      <c r="AH73" s="1047">
        <f>COUNTIF(AI5:AI69,"&gt;=18")</f>
        <v>63</v>
      </c>
      <c r="AI73" s="7"/>
      <c r="AJ73" s="7"/>
      <c r="AK73" s="7"/>
      <c r="AL73" s="8"/>
      <c r="AM73" s="1055">
        <f>COUNTIF(AN5:AN69,"&gt;=18")</f>
        <v>57</v>
      </c>
      <c r="AN73" s="2"/>
      <c r="AO73" s="2"/>
      <c r="AP73" s="2"/>
      <c r="AQ73" s="2"/>
      <c r="AR73" s="1047">
        <f>COUNTIF(AT5:AT69,"&gt;=18")</f>
        <v>65</v>
      </c>
      <c r="AS73" s="7"/>
      <c r="AT73" s="8"/>
      <c r="AU73" s="1054"/>
      <c r="AV73" s="741"/>
      <c r="AW73" s="741"/>
      <c r="AX73" s="741"/>
      <c r="AY73" s="741"/>
      <c r="BA73" s="1040"/>
    </row>
    <row r="74" ht="15.75" customHeight="1">
      <c r="A74" s="741"/>
      <c r="B74" s="1047" t="s">
        <v>199</v>
      </c>
      <c r="C74" s="8"/>
      <c r="D74" s="1056">
        <f>COUNTIF(E5:E69,"&lt;18")</f>
        <v>1</v>
      </c>
      <c r="E74" s="2"/>
      <c r="F74" s="2"/>
      <c r="G74" s="2"/>
      <c r="H74" s="79"/>
      <c r="I74" s="1056">
        <f>COUNTIF(J5:J69,"&lt;18")</f>
        <v>1</v>
      </c>
      <c r="J74" s="2"/>
      <c r="K74" s="2"/>
      <c r="L74" s="2"/>
      <c r="M74" s="79"/>
      <c r="N74" s="1056">
        <f>COUNTIF(O5:O69,"&lt;18")</f>
        <v>4</v>
      </c>
      <c r="O74" s="2"/>
      <c r="P74" s="2"/>
      <c r="Q74" s="2"/>
      <c r="R74" s="79"/>
      <c r="S74" s="1056">
        <f>COUNTIF(T5:T69,"&lt;18")</f>
        <v>1</v>
      </c>
      <c r="T74" s="2"/>
      <c r="U74" s="2"/>
      <c r="V74" s="2"/>
      <c r="W74" s="79"/>
      <c r="X74" s="1056">
        <f>COUNTIF(Y5:Y69,"&lt;18")</f>
        <v>2</v>
      </c>
      <c r="Y74" s="2"/>
      <c r="Z74" s="2"/>
      <c r="AA74" s="2"/>
      <c r="AB74" s="79"/>
      <c r="AC74" s="1056">
        <f>COUNTIF(AE5:AE69,"&lt;18")</f>
        <v>0</v>
      </c>
      <c r="AD74" s="2"/>
      <c r="AE74" s="2"/>
      <c r="AF74" s="2"/>
      <c r="AG74" s="79"/>
      <c r="AH74" s="1056">
        <f>COUNTIF(AI5:AI69,"&lt;18")</f>
        <v>2</v>
      </c>
      <c r="AI74" s="2"/>
      <c r="AJ74" s="2"/>
      <c r="AK74" s="2"/>
      <c r="AL74" s="79"/>
      <c r="AM74" s="1056">
        <f>COUNTIF(AN5:AN69,"&lt;18")</f>
        <v>8</v>
      </c>
      <c r="AN74" s="2"/>
      <c r="AO74" s="2"/>
      <c r="AP74" s="2"/>
      <c r="AQ74" s="2"/>
      <c r="AR74" s="1047">
        <f>COUNTIF(AT5:AT69,"&lt;18")</f>
        <v>0</v>
      </c>
      <c r="AS74" s="7"/>
      <c r="AT74" s="8"/>
      <c r="AU74" s="1054"/>
      <c r="AV74" s="741"/>
      <c r="AW74" s="741"/>
      <c r="AX74" s="741"/>
      <c r="AY74" s="741"/>
      <c r="BA74" s="1040"/>
    </row>
    <row r="75" ht="15.75" customHeight="1">
      <c r="A75" s="749"/>
      <c r="B75" s="750" t="s">
        <v>200</v>
      </c>
      <c r="C75" s="8"/>
      <c r="D75" s="750">
        <f>COUNTIF(E5:E69,"AB")</f>
        <v>0</v>
      </c>
      <c r="E75" s="7"/>
      <c r="F75" s="7"/>
      <c r="G75" s="7"/>
      <c r="H75" s="8"/>
      <c r="I75" s="750">
        <f>COUNTIF(J5:J69,"AB")</f>
        <v>0</v>
      </c>
      <c r="J75" s="7"/>
      <c r="K75" s="7"/>
      <c r="L75" s="7"/>
      <c r="M75" s="8"/>
      <c r="N75" s="750">
        <f>COUNTIF(O5:O69,"AB")</f>
        <v>0</v>
      </c>
      <c r="O75" s="7"/>
      <c r="P75" s="7"/>
      <c r="Q75" s="7"/>
      <c r="R75" s="8"/>
      <c r="S75" s="750">
        <f>COUNTIF(T5:T69,"AB")</f>
        <v>0</v>
      </c>
      <c r="T75" s="7"/>
      <c r="U75" s="7"/>
      <c r="V75" s="7"/>
      <c r="W75" s="8"/>
      <c r="X75" s="750">
        <f>COUNTIF(Y5:Y69,"AB")</f>
        <v>0</v>
      </c>
      <c r="Y75" s="7"/>
      <c r="Z75" s="7"/>
      <c r="AA75" s="7"/>
      <c r="AB75" s="8"/>
      <c r="AC75" s="750">
        <f>COUNTIF(AD5:AD69,"AB")</f>
        <v>0</v>
      </c>
      <c r="AD75" s="7"/>
      <c r="AE75" s="7"/>
      <c r="AF75" s="7"/>
      <c r="AG75" s="8"/>
      <c r="AH75" s="750">
        <f>COUNTIF(AI5:AI69,"AB")</f>
        <v>0</v>
      </c>
      <c r="AI75" s="7"/>
      <c r="AJ75" s="7"/>
      <c r="AK75" s="7"/>
      <c r="AL75" s="8"/>
      <c r="AM75" s="750">
        <f>COUNTIF(AN5:AN69,"AB")</f>
        <v>0</v>
      </c>
      <c r="AN75" s="7"/>
      <c r="AO75" s="7"/>
      <c r="AP75" s="7"/>
      <c r="AQ75" s="7"/>
      <c r="AR75" s="750">
        <f>COUNTIF(AS5:AS69,"AB")</f>
        <v>0</v>
      </c>
      <c r="AS75" s="7"/>
      <c r="AT75" s="8"/>
      <c r="AU75" s="1057"/>
      <c r="AV75" s="1058"/>
      <c r="AX75" s="1058"/>
      <c r="BA75" s="1040"/>
    </row>
    <row r="76" ht="15.75" customHeight="1">
      <c r="A76" s="749"/>
      <c r="B76" s="752" t="s">
        <v>201</v>
      </c>
      <c r="C76" s="8"/>
      <c r="D76" s="750">
        <f>D73+D74+D75</f>
        <v>65</v>
      </c>
      <c r="E76" s="7"/>
      <c r="F76" s="7"/>
      <c r="G76" s="7"/>
      <c r="H76" s="8"/>
      <c r="I76" s="750">
        <f>I73+I74+I75</f>
        <v>65</v>
      </c>
      <c r="J76" s="7"/>
      <c r="K76" s="7"/>
      <c r="L76" s="7"/>
      <c r="M76" s="8"/>
      <c r="N76" s="750">
        <f>N73+N74+N75</f>
        <v>65</v>
      </c>
      <c r="O76" s="7"/>
      <c r="P76" s="7"/>
      <c r="Q76" s="7"/>
      <c r="R76" s="8"/>
      <c r="S76" s="750">
        <f>S73+S74+S75</f>
        <v>65</v>
      </c>
      <c r="T76" s="7"/>
      <c r="U76" s="7"/>
      <c r="V76" s="7"/>
      <c r="W76" s="8"/>
      <c r="X76" s="750">
        <f>X73+X74+X75</f>
        <v>65</v>
      </c>
      <c r="Y76" s="7"/>
      <c r="Z76" s="7"/>
      <c r="AA76" s="7"/>
      <c r="AB76" s="8"/>
      <c r="AC76" s="1059">
        <f>AC73+AC74+AC75</f>
        <v>65</v>
      </c>
      <c r="AD76" s="1049"/>
      <c r="AE76" s="1049"/>
      <c r="AF76" s="1049"/>
      <c r="AG76" s="1050"/>
      <c r="AH76" s="750">
        <f>AH73+AH74+AH75</f>
        <v>65</v>
      </c>
      <c r="AI76" s="7"/>
      <c r="AJ76" s="7"/>
      <c r="AK76" s="7"/>
      <c r="AL76" s="8"/>
      <c r="AM76" s="750">
        <f>AM73+AM74+AM75</f>
        <v>65</v>
      </c>
      <c r="AN76" s="7"/>
      <c r="AO76" s="7"/>
      <c r="AP76" s="7"/>
      <c r="AQ76" s="7"/>
      <c r="AR76" s="750">
        <f>AR73+AR74+AR75</f>
        <v>65</v>
      </c>
      <c r="AS76" s="7"/>
      <c r="AT76" s="8"/>
      <c r="AU76" s="1057"/>
      <c r="AV76" s="1058"/>
      <c r="AX76" s="1058"/>
      <c r="BA76" s="1040"/>
    </row>
    <row r="77" ht="15.75" customHeight="1">
      <c r="A77" s="749"/>
      <c r="BA77" s="1040"/>
    </row>
    <row r="78" ht="24.0" customHeight="1">
      <c r="A78" s="1060"/>
      <c r="B78" s="1061" t="s">
        <v>203</v>
      </c>
      <c r="C78" s="1062">
        <f>COUNTIF(BA5:BA69,"FCD")</f>
        <v>48</v>
      </c>
      <c r="D78" s="1063"/>
      <c r="E78" s="1063"/>
      <c r="F78" s="749"/>
      <c r="G78" s="749"/>
      <c r="H78" s="749"/>
      <c r="I78" s="749"/>
      <c r="J78" s="749"/>
      <c r="K78" s="749"/>
      <c r="L78" s="749"/>
      <c r="M78" s="749"/>
      <c r="N78" s="749"/>
      <c r="O78" s="749"/>
      <c r="P78" s="749"/>
      <c r="Q78" s="749"/>
      <c r="R78" s="749"/>
      <c r="S78" s="749"/>
      <c r="T78" s="749"/>
      <c r="U78" s="749"/>
      <c r="V78" s="749"/>
      <c r="W78" s="749"/>
      <c r="X78" s="749"/>
      <c r="Y78" s="749"/>
      <c r="Z78" s="741"/>
      <c r="AA78" s="749"/>
      <c r="AB78" s="749"/>
      <c r="AC78" s="749"/>
      <c r="AD78" s="749"/>
      <c r="AE78" s="749"/>
      <c r="AF78" s="749"/>
      <c r="AG78" s="749"/>
      <c r="AH78" s="749"/>
      <c r="AI78" s="749"/>
      <c r="AJ78" s="741"/>
      <c r="AK78" s="749"/>
      <c r="AL78" s="749"/>
      <c r="AM78" s="749"/>
      <c r="AN78" s="749"/>
      <c r="AO78" s="749"/>
      <c r="AP78" s="749"/>
      <c r="AQ78" s="749"/>
      <c r="AR78" s="749"/>
      <c r="AS78" s="749"/>
      <c r="AT78" s="741"/>
      <c r="AU78" s="1064"/>
      <c r="AV78" s="749"/>
      <c r="AW78" s="749"/>
      <c r="AX78" s="749"/>
      <c r="AY78" s="749"/>
      <c r="BA78" s="1040"/>
    </row>
    <row r="79" ht="22.5" customHeight="1">
      <c r="A79" s="1060"/>
      <c r="B79" s="1061" t="s">
        <v>204</v>
      </c>
      <c r="C79" s="1062">
        <f>COUNTIF(BA5:BA69,"FC")</f>
        <v>0</v>
      </c>
      <c r="D79" s="1063"/>
      <c r="E79" s="1063"/>
      <c r="F79" s="749"/>
      <c r="G79" s="749"/>
      <c r="H79" s="749"/>
      <c r="I79" s="749"/>
      <c r="J79" s="749"/>
      <c r="K79" s="749"/>
      <c r="L79" s="749"/>
      <c r="M79" s="749"/>
      <c r="N79" s="749"/>
      <c r="O79" s="749"/>
      <c r="P79" s="749"/>
      <c r="Q79" s="749"/>
      <c r="R79" s="749"/>
      <c r="S79" s="749"/>
      <c r="T79" s="749"/>
      <c r="U79" s="749"/>
      <c r="V79" s="749"/>
      <c r="W79" s="749"/>
      <c r="X79" s="749"/>
      <c r="Y79" s="749"/>
      <c r="Z79" s="741"/>
      <c r="AA79" s="749"/>
      <c r="AB79" s="749"/>
      <c r="AC79" s="749"/>
      <c r="AD79" s="749"/>
      <c r="AE79" s="749"/>
      <c r="AF79" s="749"/>
      <c r="AG79" s="749"/>
      <c r="AH79" s="749"/>
      <c r="AI79" s="749"/>
      <c r="AJ79" s="741"/>
      <c r="AK79" s="749"/>
      <c r="AL79" s="749"/>
      <c r="AM79" s="749"/>
      <c r="AN79" s="749"/>
      <c r="AO79" s="749"/>
      <c r="AP79" s="749"/>
      <c r="AQ79" s="749"/>
      <c r="AR79" s="749"/>
      <c r="AS79" s="749"/>
      <c r="AT79" s="741"/>
      <c r="AU79" s="1064"/>
      <c r="AV79" s="749"/>
      <c r="AW79" s="749"/>
      <c r="AX79" s="749"/>
      <c r="AY79" s="749"/>
      <c r="BA79" s="1040"/>
    </row>
    <row r="80" ht="21.0" customHeight="1">
      <c r="A80" s="1060"/>
      <c r="B80" s="1061" t="s">
        <v>205</v>
      </c>
      <c r="C80" s="1062">
        <f>COUNTIF(BA5:BA69,"SC")</f>
        <v>4</v>
      </c>
      <c r="D80" s="1063"/>
      <c r="E80" s="1063"/>
      <c r="F80" s="749"/>
      <c r="G80" s="749"/>
      <c r="H80" s="749"/>
      <c r="I80" s="749"/>
      <c r="J80" s="749"/>
      <c r="K80" s="749"/>
      <c r="L80" s="749"/>
      <c r="M80" s="749"/>
      <c r="N80" s="749"/>
      <c r="O80" s="749"/>
      <c r="P80" s="749"/>
      <c r="Q80" s="749"/>
      <c r="R80" s="749"/>
      <c r="S80" s="749"/>
      <c r="T80" s="749"/>
      <c r="U80" s="749"/>
      <c r="V80" s="749"/>
      <c r="W80" s="749"/>
      <c r="X80" s="749"/>
      <c r="Y80" s="749"/>
      <c r="Z80" s="741"/>
      <c r="AA80" s="749"/>
      <c r="AB80" s="749"/>
      <c r="AC80" s="749"/>
      <c r="AD80" s="749"/>
      <c r="AE80" s="749"/>
      <c r="AF80" s="749"/>
      <c r="AG80" s="749"/>
      <c r="AH80" s="749"/>
      <c r="AI80" s="749"/>
      <c r="AJ80" s="741"/>
      <c r="AK80" s="749"/>
      <c r="AL80" s="749"/>
      <c r="AM80" s="749"/>
      <c r="AN80" s="749"/>
      <c r="AO80" s="749"/>
      <c r="AP80" s="749"/>
      <c r="AQ80" s="749"/>
      <c r="AR80" s="749"/>
      <c r="AS80" s="749"/>
      <c r="AT80" s="741"/>
      <c r="AU80" s="1064"/>
      <c r="AV80" s="749"/>
      <c r="AW80" s="749"/>
      <c r="AX80" s="749"/>
      <c r="AY80" s="749"/>
      <c r="BA80" s="1040"/>
    </row>
    <row r="81" ht="20.25" customHeight="1">
      <c r="A81" s="1060"/>
      <c r="B81" s="1061" t="s">
        <v>206</v>
      </c>
      <c r="C81" s="1062">
        <f>COUNTIF(BA5:BA69,"FAIL")</f>
        <v>13</v>
      </c>
      <c r="D81" s="1063"/>
      <c r="E81" s="1063"/>
      <c r="F81" s="749"/>
      <c r="G81" s="749"/>
      <c r="H81" s="749"/>
      <c r="I81" s="749"/>
      <c r="J81" s="749"/>
      <c r="K81" s="749"/>
      <c r="L81" s="749"/>
      <c r="M81" s="749"/>
      <c r="N81" s="749"/>
      <c r="O81" s="749"/>
      <c r="P81" s="749"/>
      <c r="Q81" s="749"/>
      <c r="R81" s="749"/>
      <c r="S81" s="749"/>
      <c r="T81" s="749"/>
      <c r="U81" s="749"/>
      <c r="V81" s="749"/>
      <c r="W81" s="749"/>
      <c r="X81" s="749"/>
      <c r="Y81" s="749"/>
      <c r="Z81" s="741"/>
      <c r="AA81" s="749"/>
      <c r="AB81" s="749"/>
      <c r="AC81" s="749"/>
      <c r="AD81" s="749"/>
      <c r="AE81" s="749"/>
      <c r="AF81" s="749"/>
      <c r="AG81" s="749"/>
      <c r="AH81" s="749"/>
      <c r="AI81" s="749"/>
      <c r="AJ81" s="741"/>
      <c r="AK81" s="749"/>
      <c r="AL81" s="749"/>
      <c r="AM81" s="749"/>
      <c r="AN81" s="749"/>
      <c r="AO81" s="749"/>
      <c r="AP81" s="749"/>
      <c r="AQ81" s="749"/>
      <c r="AR81" s="749"/>
      <c r="AS81" s="749"/>
      <c r="AT81" s="741"/>
      <c r="AU81" s="1064"/>
      <c r="AV81" s="749"/>
      <c r="AW81" s="749"/>
      <c r="AX81" s="749"/>
      <c r="AY81" s="749"/>
      <c r="BA81" s="1040"/>
    </row>
    <row r="82" ht="21.75" customHeight="1">
      <c r="A82" s="1060"/>
      <c r="B82" s="1061" t="s">
        <v>207</v>
      </c>
      <c r="C82" s="1062">
        <f>C78+C79+C80+C81</f>
        <v>65</v>
      </c>
      <c r="D82" s="1063"/>
      <c r="E82" s="1063"/>
      <c r="F82" s="749"/>
      <c r="G82" s="749"/>
      <c r="H82" s="749"/>
      <c r="I82" s="749"/>
      <c r="J82" s="749"/>
      <c r="K82" s="749"/>
      <c r="L82" s="749"/>
      <c r="M82" s="749"/>
      <c r="N82" s="749"/>
      <c r="O82" s="749"/>
      <c r="P82" s="749"/>
      <c r="Q82" s="749"/>
      <c r="R82" s="749"/>
      <c r="S82" s="749"/>
      <c r="T82" s="749"/>
      <c r="U82" s="749"/>
      <c r="V82" s="749"/>
      <c r="W82" s="749"/>
      <c r="X82" s="749"/>
      <c r="Y82" s="749"/>
      <c r="Z82" s="741"/>
      <c r="AA82" s="749"/>
      <c r="AB82" s="749"/>
      <c r="AC82" s="749"/>
      <c r="AD82" s="749"/>
      <c r="AE82" s="749"/>
      <c r="AF82" s="749"/>
      <c r="AG82" s="749"/>
      <c r="AH82" s="749"/>
      <c r="AI82" s="749"/>
      <c r="AJ82" s="741"/>
      <c r="AK82" s="749"/>
      <c r="AL82" s="749"/>
      <c r="AM82" s="749"/>
      <c r="AN82" s="749"/>
      <c r="AO82" s="749"/>
      <c r="AP82" s="749"/>
      <c r="AQ82" s="749"/>
      <c r="AR82" s="749"/>
      <c r="AS82" s="749"/>
      <c r="AT82" s="741"/>
      <c r="AU82" s="1064"/>
      <c r="AV82" s="749"/>
      <c r="AW82" s="749"/>
      <c r="AX82" s="749"/>
      <c r="AY82" s="749"/>
      <c r="BA82" s="1040"/>
    </row>
    <row r="83" ht="21.0" customHeight="1">
      <c r="A83" s="1060"/>
      <c r="B83" s="1061" t="s">
        <v>208</v>
      </c>
      <c r="C83" s="1065">
        <f>((C78+C79+C80)/C82)*100</f>
        <v>80</v>
      </c>
      <c r="D83" s="1066"/>
      <c r="E83" s="1066"/>
      <c r="F83" s="749"/>
      <c r="G83" s="749"/>
      <c r="H83" s="749"/>
      <c r="I83" s="749"/>
      <c r="J83" s="749"/>
      <c r="K83" s="749"/>
      <c r="L83" s="749"/>
      <c r="M83" s="749"/>
      <c r="N83" s="749"/>
      <c r="O83" s="749"/>
      <c r="P83" s="749"/>
      <c r="Q83" s="749"/>
      <c r="R83" s="749"/>
      <c r="S83" s="749"/>
      <c r="T83" s="749"/>
      <c r="U83" s="749"/>
      <c r="V83" s="749"/>
      <c r="W83" s="749"/>
      <c r="X83" s="749"/>
      <c r="Y83" s="749"/>
      <c r="Z83" s="741"/>
      <c r="AA83" s="749"/>
      <c r="AB83" s="749"/>
      <c r="AC83" s="749"/>
      <c r="AD83" s="749"/>
      <c r="AE83" s="749"/>
      <c r="AF83" s="749"/>
      <c r="AG83" s="749"/>
      <c r="AH83" s="749"/>
      <c r="AI83" s="749"/>
      <c r="AJ83" s="741"/>
      <c r="AK83" s="749"/>
      <c r="AL83" s="749"/>
      <c r="AM83" s="749"/>
      <c r="AN83" s="749"/>
      <c r="AO83" s="749"/>
      <c r="AP83" s="749"/>
      <c r="AQ83" s="749"/>
      <c r="AR83" s="749"/>
      <c r="AS83" s="749"/>
      <c r="AT83" s="741"/>
      <c r="AU83" s="1064"/>
      <c r="AV83" s="749"/>
      <c r="AW83" s="749"/>
      <c r="AX83" s="749"/>
      <c r="AY83" s="749"/>
      <c r="BA83" s="1040"/>
    </row>
    <row r="84" ht="15.75" customHeight="1">
      <c r="A84" s="749"/>
      <c r="B84" s="1067"/>
      <c r="C84" s="749"/>
      <c r="D84" s="749"/>
      <c r="E84" s="749"/>
      <c r="F84" s="749"/>
      <c r="G84" s="749"/>
      <c r="H84" s="749"/>
      <c r="I84" s="749"/>
      <c r="J84" s="749"/>
      <c r="K84" s="749"/>
      <c r="L84" s="749"/>
      <c r="M84" s="749"/>
      <c r="N84" s="749"/>
      <c r="O84" s="749"/>
      <c r="P84" s="749"/>
      <c r="Q84" s="749"/>
      <c r="R84" s="749"/>
      <c r="S84" s="749"/>
      <c r="T84" s="749"/>
      <c r="U84" s="749"/>
      <c r="V84" s="749"/>
      <c r="W84" s="749"/>
      <c r="X84" s="749"/>
      <c r="Y84" s="749"/>
      <c r="Z84" s="741"/>
      <c r="AA84" s="749"/>
      <c r="AB84" s="749"/>
      <c r="AC84" s="749"/>
      <c r="AD84" s="749"/>
      <c r="AE84" s="749"/>
      <c r="AF84" s="749"/>
      <c r="AG84" s="749"/>
      <c r="AH84" s="749"/>
      <c r="AI84" s="749"/>
      <c r="AJ84" s="741"/>
      <c r="AK84" s="749"/>
      <c r="AL84" s="749"/>
      <c r="AM84" s="749"/>
      <c r="AN84" s="749"/>
      <c r="AO84" s="749"/>
      <c r="AP84" s="749"/>
      <c r="AQ84" s="749"/>
      <c r="AR84" s="749"/>
      <c r="AS84" s="749"/>
      <c r="AT84" s="741"/>
      <c r="AU84" s="1064"/>
      <c r="AV84" s="749"/>
      <c r="AW84" s="749"/>
      <c r="AX84" s="749"/>
      <c r="AY84" s="749"/>
      <c r="BA84" s="1040"/>
    </row>
    <row r="85" ht="15.75" customHeight="1">
      <c r="A85" s="749"/>
      <c r="B85" s="1067"/>
      <c r="C85" s="749"/>
      <c r="D85" s="749"/>
      <c r="E85" s="749"/>
      <c r="F85" s="749"/>
      <c r="G85" s="749"/>
      <c r="H85" s="749"/>
      <c r="I85" s="749"/>
      <c r="J85" s="749"/>
      <c r="K85" s="749"/>
      <c r="L85" s="749"/>
      <c r="M85" s="749"/>
      <c r="N85" s="749"/>
      <c r="O85" s="749"/>
      <c r="P85" s="749"/>
      <c r="Q85" s="749"/>
      <c r="R85" s="749"/>
      <c r="S85" s="749"/>
      <c r="T85" s="749"/>
      <c r="U85" s="749"/>
      <c r="V85" s="749"/>
      <c r="W85" s="749"/>
      <c r="X85" s="749"/>
      <c r="Y85" s="749"/>
      <c r="Z85" s="741"/>
      <c r="AA85" s="749"/>
      <c r="AB85" s="749"/>
      <c r="AC85" s="749"/>
      <c r="AD85" s="749"/>
      <c r="AE85" s="749"/>
      <c r="AF85" s="749"/>
      <c r="AG85" s="749"/>
      <c r="AH85" s="749"/>
      <c r="AI85" s="749"/>
      <c r="AJ85" s="741"/>
      <c r="AK85" s="749"/>
      <c r="AL85" s="749"/>
      <c r="AM85" s="749"/>
      <c r="AN85" s="749"/>
      <c r="AO85" s="749"/>
      <c r="AP85" s="749"/>
      <c r="AQ85" s="749"/>
      <c r="AR85" s="749"/>
      <c r="AS85" s="749"/>
      <c r="AT85" s="741"/>
      <c r="AU85" s="1064"/>
      <c r="AV85" s="749"/>
      <c r="AW85" s="749"/>
      <c r="AX85" s="749"/>
      <c r="AY85" s="749"/>
      <c r="BA85" s="1040"/>
    </row>
    <row r="86" ht="15.75" customHeight="1">
      <c r="A86" s="749"/>
      <c r="B86" s="1067"/>
      <c r="C86" s="749"/>
      <c r="D86" s="749"/>
      <c r="E86" s="749"/>
      <c r="F86" s="749"/>
      <c r="G86" s="749"/>
      <c r="H86" s="749"/>
      <c r="I86" s="749"/>
      <c r="J86" s="749"/>
      <c r="K86" s="749"/>
      <c r="L86" s="749"/>
      <c r="M86" s="749"/>
      <c r="N86" s="749"/>
      <c r="O86" s="749"/>
      <c r="P86" s="749"/>
      <c r="Q86" s="749"/>
      <c r="R86" s="749"/>
      <c r="S86" s="749"/>
      <c r="T86" s="749"/>
      <c r="U86" s="749"/>
      <c r="V86" s="749"/>
      <c r="W86" s="749"/>
      <c r="X86" s="749"/>
      <c r="Y86" s="749"/>
      <c r="Z86" s="741"/>
      <c r="AA86" s="749"/>
      <c r="AB86" s="749"/>
      <c r="AC86" s="749"/>
      <c r="AD86" s="749"/>
      <c r="AE86" s="749"/>
      <c r="AF86" s="749"/>
      <c r="AG86" s="749"/>
      <c r="AH86" s="749"/>
      <c r="AI86" s="749"/>
      <c r="AJ86" s="741"/>
      <c r="AK86" s="749"/>
      <c r="AL86" s="749"/>
      <c r="AM86" s="749"/>
      <c r="AN86" s="749"/>
      <c r="AO86" s="749"/>
      <c r="AP86" s="749"/>
      <c r="AQ86" s="749"/>
      <c r="AR86" s="749"/>
      <c r="AS86" s="749"/>
      <c r="AT86" s="741"/>
      <c r="AU86" s="1064"/>
      <c r="AV86" s="749"/>
      <c r="AW86" s="749"/>
      <c r="AX86" s="749"/>
      <c r="AY86" s="749"/>
      <c r="BA86" s="1040"/>
    </row>
    <row r="87" ht="15.75" customHeight="1">
      <c r="A87" s="749"/>
      <c r="B87" s="1067"/>
      <c r="C87" s="749"/>
      <c r="D87" s="749"/>
      <c r="E87" s="749"/>
      <c r="F87" s="749"/>
      <c r="G87" s="749"/>
      <c r="H87" s="749"/>
      <c r="I87" s="749"/>
      <c r="J87" s="749"/>
      <c r="K87" s="749"/>
      <c r="L87" s="749"/>
      <c r="M87" s="749"/>
      <c r="N87" s="749"/>
      <c r="O87" s="749"/>
      <c r="P87" s="749"/>
      <c r="Q87" s="749"/>
      <c r="R87" s="749"/>
      <c r="S87" s="749"/>
      <c r="T87" s="749"/>
      <c r="U87" s="749"/>
      <c r="V87" s="749"/>
      <c r="W87" s="749"/>
      <c r="X87" s="749"/>
      <c r="Y87" s="749"/>
      <c r="Z87" s="741"/>
      <c r="AA87" s="749"/>
      <c r="AB87" s="749"/>
      <c r="AC87" s="749"/>
      <c r="AD87" s="749"/>
      <c r="AE87" s="749"/>
      <c r="AF87" s="749"/>
      <c r="AG87" s="749"/>
      <c r="AH87" s="749"/>
      <c r="AI87" s="749"/>
      <c r="AJ87" s="741"/>
      <c r="AK87" s="749"/>
      <c r="AL87" s="749"/>
      <c r="AM87" s="749"/>
      <c r="AN87" s="749"/>
      <c r="AO87" s="749"/>
      <c r="AP87" s="749"/>
      <c r="AQ87" s="749"/>
      <c r="AR87" s="749"/>
      <c r="AS87" s="749"/>
      <c r="AT87" s="741"/>
      <c r="AU87" s="1064"/>
      <c r="AV87" s="749"/>
      <c r="AW87" s="749"/>
      <c r="AX87" s="749"/>
      <c r="AY87" s="749"/>
      <c r="BA87" s="1040"/>
    </row>
    <row r="88" ht="15.75" customHeight="1">
      <c r="A88" s="749"/>
      <c r="B88" s="1067"/>
      <c r="C88" s="749"/>
      <c r="D88" s="749"/>
      <c r="E88" s="749"/>
      <c r="F88" s="749"/>
      <c r="G88" s="749"/>
      <c r="H88" s="749"/>
      <c r="I88" s="749"/>
      <c r="J88" s="749"/>
      <c r="K88" s="749"/>
      <c r="L88" s="749"/>
      <c r="M88" s="749"/>
      <c r="N88" s="749"/>
      <c r="O88" s="749"/>
      <c r="P88" s="749"/>
      <c r="Q88" s="749"/>
      <c r="R88" s="749"/>
      <c r="S88" s="749"/>
      <c r="T88" s="749"/>
      <c r="U88" s="749"/>
      <c r="V88" s="749"/>
      <c r="W88" s="749"/>
      <c r="X88" s="749"/>
      <c r="Y88" s="749"/>
      <c r="Z88" s="741"/>
      <c r="AA88" s="749"/>
      <c r="AB88" s="749"/>
      <c r="AC88" s="749"/>
      <c r="AD88" s="749"/>
      <c r="AE88" s="749"/>
      <c r="AF88" s="749"/>
      <c r="AG88" s="749"/>
      <c r="AH88" s="749"/>
      <c r="AI88" s="749"/>
      <c r="AJ88" s="741"/>
      <c r="AK88" s="749"/>
      <c r="AL88" s="749"/>
      <c r="AM88" s="749"/>
      <c r="AN88" s="749"/>
      <c r="AO88" s="749"/>
      <c r="AP88" s="749"/>
      <c r="AQ88" s="749"/>
      <c r="AR88" s="749"/>
      <c r="AS88" s="749"/>
      <c r="AT88" s="741"/>
      <c r="AU88" s="1064"/>
      <c r="AV88" s="749"/>
      <c r="AW88" s="749"/>
      <c r="AX88" s="749"/>
      <c r="AY88" s="749"/>
      <c r="BA88" s="1040"/>
    </row>
    <row r="89" ht="15.75" customHeight="1">
      <c r="A89" s="749"/>
      <c r="B89" s="1067"/>
      <c r="C89" s="1068"/>
      <c r="D89" s="749"/>
      <c r="E89" s="749"/>
      <c r="F89" s="749"/>
      <c r="G89" s="749"/>
      <c r="H89" s="749"/>
      <c r="I89" s="749"/>
      <c r="J89" s="749"/>
      <c r="K89" s="749"/>
      <c r="L89" s="749"/>
      <c r="M89" s="749"/>
      <c r="N89" s="749"/>
      <c r="O89" s="749"/>
      <c r="P89" s="749"/>
      <c r="Q89" s="749"/>
      <c r="R89" s="749"/>
      <c r="S89" s="749"/>
      <c r="T89" s="749"/>
      <c r="U89" s="749"/>
      <c r="V89" s="1069"/>
      <c r="W89" s="1069"/>
      <c r="X89" s="749"/>
      <c r="Y89" s="749"/>
      <c r="Z89" s="741"/>
      <c r="AA89" s="749"/>
      <c r="AB89" s="749"/>
      <c r="AC89" s="749"/>
      <c r="AD89" s="749"/>
      <c r="AE89" s="749"/>
      <c r="AF89" s="749"/>
      <c r="AG89" s="749"/>
      <c r="AH89" s="749"/>
      <c r="AI89" s="749"/>
      <c r="AJ89" s="741"/>
      <c r="AK89" s="749"/>
      <c r="AL89" s="749"/>
      <c r="AM89" s="749"/>
      <c r="AN89" s="749"/>
      <c r="AO89" s="749"/>
      <c r="AP89" s="749"/>
      <c r="AQ89" s="749"/>
      <c r="AR89" s="749"/>
      <c r="AS89" s="749"/>
      <c r="AT89" s="741"/>
      <c r="AU89" s="1064"/>
      <c r="AV89" s="749"/>
      <c r="AW89" s="749"/>
      <c r="AX89" s="749"/>
      <c r="AY89" s="749"/>
      <c r="BA89" s="1040"/>
    </row>
    <row r="90" ht="15.75" customHeight="1">
      <c r="A90" s="749"/>
      <c r="B90" s="1067"/>
      <c r="C90" s="749"/>
      <c r="D90" s="749"/>
      <c r="E90" s="749"/>
      <c r="F90" s="749"/>
      <c r="G90" s="749"/>
      <c r="H90" s="749"/>
      <c r="I90" s="749"/>
      <c r="J90" s="749"/>
      <c r="K90" s="749"/>
      <c r="L90" s="749"/>
      <c r="M90" s="749"/>
      <c r="N90" s="749"/>
      <c r="O90" s="749"/>
      <c r="P90" s="749"/>
      <c r="Q90" s="749"/>
      <c r="R90" s="749"/>
      <c r="S90" s="749"/>
      <c r="T90" s="749"/>
      <c r="U90" s="749"/>
      <c r="V90" s="749"/>
      <c r="W90" s="749"/>
      <c r="X90" s="749"/>
      <c r="Y90" s="749"/>
      <c r="Z90" s="741"/>
      <c r="AA90" s="749"/>
      <c r="AB90" s="749"/>
      <c r="AC90" s="749"/>
      <c r="AD90" s="749"/>
      <c r="AE90" s="749"/>
      <c r="AF90" s="749"/>
      <c r="AG90" s="749"/>
      <c r="AH90" s="749"/>
      <c r="AI90" s="749"/>
      <c r="AJ90" s="741"/>
      <c r="AK90" s="749"/>
      <c r="AL90" s="749"/>
      <c r="AM90" s="749"/>
      <c r="AN90" s="749"/>
      <c r="AO90" s="749"/>
      <c r="AP90" s="749"/>
      <c r="AQ90" s="749"/>
      <c r="AR90" s="749"/>
      <c r="AS90" s="749"/>
      <c r="AT90" s="741"/>
      <c r="AU90" s="1064"/>
      <c r="AV90" s="749"/>
      <c r="AW90" s="749"/>
      <c r="AX90" s="749"/>
      <c r="AY90" s="749"/>
      <c r="BA90" s="1040"/>
    </row>
    <row r="91" ht="15.75" customHeight="1">
      <c r="A91" s="749"/>
      <c r="B91" s="1067"/>
      <c r="C91" s="749"/>
      <c r="D91" s="749"/>
      <c r="E91" s="749"/>
      <c r="F91" s="749"/>
      <c r="G91" s="749"/>
      <c r="H91" s="749"/>
      <c r="I91" s="749"/>
      <c r="J91" s="749"/>
      <c r="K91" s="749"/>
      <c r="L91" s="749"/>
      <c r="M91" s="749"/>
      <c r="N91" s="749"/>
      <c r="O91" s="749"/>
      <c r="P91" s="749"/>
      <c r="Q91" s="749"/>
      <c r="R91" s="749"/>
      <c r="S91" s="749"/>
      <c r="T91" s="749"/>
      <c r="U91" s="749"/>
      <c r="V91" s="749"/>
      <c r="W91" s="749"/>
      <c r="X91" s="749"/>
      <c r="Y91" s="749"/>
      <c r="Z91" s="741"/>
      <c r="AA91" s="749"/>
      <c r="AB91" s="749"/>
      <c r="AC91" s="749"/>
      <c r="AD91" s="749"/>
      <c r="AE91" s="749"/>
      <c r="AF91" s="749"/>
      <c r="AG91" s="749"/>
      <c r="AH91" s="749"/>
      <c r="AI91" s="749"/>
      <c r="AJ91" s="741"/>
      <c r="AK91" s="749"/>
      <c r="AL91" s="749"/>
      <c r="AM91" s="749"/>
      <c r="AN91" s="749"/>
      <c r="AO91" s="749"/>
      <c r="AP91" s="749"/>
      <c r="AQ91" s="749"/>
      <c r="AR91" s="749"/>
      <c r="AS91" s="749"/>
      <c r="AT91" s="741"/>
      <c r="AU91" s="1064"/>
      <c r="AV91" s="749"/>
      <c r="AW91" s="749"/>
      <c r="AX91" s="749"/>
      <c r="AY91" s="749"/>
      <c r="BA91" s="1040"/>
    </row>
    <row r="92" ht="15.75" customHeight="1">
      <c r="A92" s="749"/>
      <c r="B92" s="1070"/>
      <c r="Z92" s="741"/>
      <c r="AJ92" s="741"/>
      <c r="AT92" s="741"/>
      <c r="AU92" s="1057"/>
      <c r="AV92" s="1058"/>
      <c r="AX92" s="1058"/>
      <c r="BA92" s="1040"/>
    </row>
    <row r="93" ht="15.75" customHeight="1">
      <c r="A93" s="749"/>
      <c r="B93" s="1070"/>
      <c r="Z93" s="741"/>
      <c r="AJ93" s="741"/>
      <c r="AT93" s="741"/>
      <c r="AU93" s="1057"/>
      <c r="AV93" s="1058"/>
      <c r="AX93" s="1058"/>
      <c r="BA93" s="1040"/>
    </row>
    <row r="94" ht="15.75" customHeight="1">
      <c r="A94" s="749"/>
      <c r="B94" s="1070"/>
      <c r="Z94" s="741"/>
      <c r="AJ94" s="741"/>
      <c r="AT94" s="741"/>
      <c r="AU94" s="1057"/>
      <c r="AV94" s="1058"/>
      <c r="AX94" s="1058"/>
      <c r="BA94" s="1040"/>
    </row>
    <row r="95" ht="15.75" customHeight="1">
      <c r="A95" s="749"/>
      <c r="B95" s="1070"/>
      <c r="Z95" s="741"/>
      <c r="AJ95" s="741"/>
      <c r="AT95" s="741"/>
      <c r="AU95" s="1057"/>
      <c r="AV95" s="1058"/>
      <c r="AX95" s="1058"/>
      <c r="BA95" s="1040"/>
    </row>
    <row r="96" ht="15.75" customHeight="1">
      <c r="A96" s="749"/>
      <c r="B96" s="1070"/>
      <c r="Z96" s="741"/>
      <c r="AJ96" s="741"/>
      <c r="AT96" s="741"/>
      <c r="AU96" s="1057"/>
      <c r="AV96" s="1058"/>
      <c r="AX96" s="1058"/>
      <c r="BA96" s="1040"/>
    </row>
    <row r="97" ht="15.75" customHeight="1">
      <c r="A97" s="749"/>
      <c r="B97" s="1070"/>
      <c r="Z97" s="741"/>
      <c r="AJ97" s="741"/>
      <c r="AT97" s="741"/>
      <c r="AU97" s="1057"/>
      <c r="AV97" s="1058"/>
      <c r="AX97" s="1058"/>
      <c r="BA97" s="1040"/>
    </row>
    <row r="98" ht="15.75" customHeight="1">
      <c r="A98" s="749"/>
      <c r="B98" s="1070"/>
      <c r="Z98" s="741"/>
      <c r="AJ98" s="741"/>
      <c r="AT98" s="741"/>
      <c r="AU98" s="1057"/>
      <c r="AV98" s="1058"/>
      <c r="AX98" s="1058"/>
      <c r="BA98" s="1040"/>
    </row>
    <row r="99" ht="15.75" customHeight="1">
      <c r="A99" s="749"/>
      <c r="B99" s="1070"/>
      <c r="Z99" s="741"/>
      <c r="AJ99" s="741"/>
      <c r="AT99" s="741"/>
      <c r="AU99" s="1057"/>
      <c r="AV99" s="1058"/>
      <c r="AX99" s="1058"/>
      <c r="BA99" s="1040"/>
    </row>
    <row r="100" ht="15.75" customHeight="1">
      <c r="A100" s="749"/>
      <c r="B100" s="1070"/>
      <c r="Z100" s="741"/>
      <c r="AJ100" s="741"/>
      <c r="AT100" s="741"/>
      <c r="AU100" s="1057"/>
      <c r="AV100" s="1058"/>
      <c r="AX100" s="1058"/>
      <c r="BA100" s="1040"/>
    </row>
    <row r="101" ht="15.75" customHeight="1">
      <c r="A101" s="749"/>
      <c r="B101" s="1070"/>
      <c r="Z101" s="741"/>
      <c r="AJ101" s="741"/>
      <c r="AT101" s="741"/>
      <c r="AU101" s="1057"/>
      <c r="AV101" s="1058"/>
      <c r="AX101" s="1058"/>
      <c r="BA101" s="1040"/>
    </row>
    <row r="102" ht="15.75" customHeight="1">
      <c r="A102" s="749"/>
      <c r="B102" s="1070"/>
      <c r="Z102" s="741"/>
      <c r="AJ102" s="741"/>
      <c r="AT102" s="741"/>
      <c r="AU102" s="1057"/>
      <c r="AV102" s="1058"/>
      <c r="AX102" s="1058"/>
      <c r="BA102" s="1040"/>
    </row>
    <row r="103" ht="15.75" customHeight="1">
      <c r="A103" s="749"/>
      <c r="B103" s="1070"/>
      <c r="Z103" s="741"/>
      <c r="AJ103" s="741"/>
      <c r="AT103" s="741"/>
      <c r="AU103" s="1057"/>
      <c r="AV103" s="1058"/>
      <c r="AX103" s="1058"/>
      <c r="BA103" s="1040"/>
    </row>
    <row r="104" ht="15.75" customHeight="1">
      <c r="A104" s="749"/>
      <c r="B104" s="1070"/>
      <c r="Z104" s="741"/>
      <c r="AJ104" s="741"/>
      <c r="AT104" s="741"/>
      <c r="AU104" s="1057"/>
      <c r="AV104" s="1058"/>
      <c r="AX104" s="1058"/>
      <c r="BA104" s="1040"/>
    </row>
    <row r="105" ht="15.75" customHeight="1">
      <c r="A105" s="749"/>
      <c r="B105" s="1070"/>
      <c r="Z105" s="741"/>
      <c r="AJ105" s="741"/>
      <c r="AT105" s="741"/>
      <c r="AU105" s="1057"/>
      <c r="AV105" s="1058"/>
      <c r="AX105" s="1058"/>
      <c r="BA105" s="1040"/>
    </row>
    <row r="106" ht="15.75" customHeight="1">
      <c r="A106" s="749"/>
      <c r="B106" s="1070"/>
      <c r="Z106" s="741"/>
      <c r="AJ106" s="741"/>
      <c r="AT106" s="741"/>
      <c r="AU106" s="1057"/>
      <c r="AV106" s="1058"/>
      <c r="AX106" s="1058"/>
      <c r="BA106" s="1040"/>
    </row>
    <row r="107" ht="15.75" customHeight="1">
      <c r="A107" s="749"/>
      <c r="B107" s="1070"/>
      <c r="Z107" s="741"/>
      <c r="AJ107" s="741"/>
      <c r="AT107" s="741"/>
      <c r="AU107" s="1057"/>
      <c r="AV107" s="1058"/>
      <c r="AX107" s="1058"/>
      <c r="BA107" s="1040"/>
    </row>
    <row r="108" ht="15.75" customHeight="1">
      <c r="A108" s="749"/>
      <c r="B108" s="1070"/>
      <c r="Z108" s="741"/>
      <c r="AJ108" s="741"/>
      <c r="AT108" s="741"/>
      <c r="AU108" s="1057"/>
      <c r="AV108" s="1058"/>
      <c r="AX108" s="1058"/>
      <c r="BA108" s="1040"/>
    </row>
    <row r="109" ht="15.75" customHeight="1">
      <c r="A109" s="749"/>
      <c r="B109" s="1070"/>
      <c r="Z109" s="741"/>
      <c r="AJ109" s="741"/>
      <c r="AT109" s="741"/>
      <c r="AU109" s="1057"/>
      <c r="AV109" s="1058"/>
      <c r="AX109" s="1058"/>
      <c r="BA109" s="1040"/>
    </row>
    <row r="110" ht="15.75" customHeight="1">
      <c r="A110" s="749"/>
      <c r="B110" s="1070"/>
      <c r="Z110" s="741"/>
      <c r="AJ110" s="741"/>
      <c r="AT110" s="741"/>
      <c r="AU110" s="1057"/>
      <c r="AV110" s="1058"/>
      <c r="AX110" s="1058"/>
      <c r="BA110" s="1040"/>
    </row>
    <row r="111" ht="15.75" customHeight="1">
      <c r="A111" s="749"/>
      <c r="B111" s="1070"/>
      <c r="Z111" s="741"/>
      <c r="AJ111" s="741"/>
      <c r="AT111" s="741"/>
      <c r="AU111" s="1057"/>
      <c r="AV111" s="1058"/>
      <c r="AX111" s="1058"/>
      <c r="BA111" s="1040"/>
    </row>
    <row r="112" ht="15.75" customHeight="1">
      <c r="A112" s="749"/>
      <c r="B112" s="1070"/>
      <c r="Z112" s="741"/>
      <c r="AJ112" s="741"/>
      <c r="AT112" s="741"/>
      <c r="AU112" s="1057"/>
      <c r="AV112" s="1058"/>
      <c r="AX112" s="1058"/>
      <c r="BA112" s="1040"/>
    </row>
    <row r="113" ht="15.75" customHeight="1">
      <c r="A113" s="749"/>
      <c r="B113" s="1070"/>
      <c r="Z113" s="741"/>
      <c r="AJ113" s="741"/>
      <c r="AT113" s="741"/>
      <c r="AU113" s="1057"/>
      <c r="AV113" s="1058"/>
      <c r="AX113" s="1058"/>
      <c r="BA113" s="1040"/>
    </row>
    <row r="114" ht="15.75" customHeight="1">
      <c r="A114" s="749"/>
      <c r="B114" s="1070"/>
      <c r="Z114" s="741"/>
      <c r="AJ114" s="741"/>
      <c r="AT114" s="741"/>
      <c r="AU114" s="1057"/>
      <c r="AV114" s="1058"/>
      <c r="AX114" s="1058"/>
      <c r="BA114" s="1040"/>
    </row>
    <row r="115" ht="15.75" customHeight="1">
      <c r="A115" s="749"/>
      <c r="B115" s="1070"/>
      <c r="Z115" s="741"/>
      <c r="AJ115" s="741"/>
      <c r="AT115" s="741"/>
      <c r="AU115" s="1057"/>
      <c r="AV115" s="1058"/>
      <c r="AX115" s="1058"/>
      <c r="BA115" s="1040"/>
    </row>
    <row r="116" ht="15.75" customHeight="1">
      <c r="A116" s="749"/>
      <c r="B116" s="1070"/>
      <c r="Z116" s="741"/>
      <c r="AJ116" s="741"/>
      <c r="AT116" s="741"/>
      <c r="AU116" s="1057"/>
      <c r="AV116" s="1058"/>
      <c r="AX116" s="1058"/>
      <c r="BA116" s="1040"/>
    </row>
    <row r="117" ht="15.75" customHeight="1">
      <c r="A117" s="749"/>
      <c r="B117" s="1070"/>
      <c r="Z117" s="741"/>
      <c r="AJ117" s="741"/>
      <c r="AT117" s="741"/>
      <c r="AU117" s="1057"/>
      <c r="AV117" s="1058"/>
      <c r="AX117" s="1058"/>
      <c r="BA117" s="1040"/>
    </row>
    <row r="118" ht="15.75" customHeight="1">
      <c r="A118" s="749"/>
      <c r="B118" s="1070"/>
      <c r="Z118" s="741"/>
      <c r="AJ118" s="741"/>
      <c r="AT118" s="741"/>
      <c r="AU118" s="1057"/>
      <c r="AV118" s="1058"/>
      <c r="AX118" s="1058"/>
      <c r="BA118" s="1040"/>
    </row>
    <row r="119" ht="15.75" customHeight="1">
      <c r="A119" s="749"/>
      <c r="B119" s="1070"/>
      <c r="Z119" s="741"/>
      <c r="AJ119" s="741"/>
      <c r="AT119" s="741"/>
      <c r="AU119" s="1057"/>
      <c r="AV119" s="1058"/>
      <c r="AX119" s="1058"/>
      <c r="BA119" s="1040"/>
    </row>
    <row r="120" ht="15.75" customHeight="1">
      <c r="A120" s="749"/>
      <c r="B120" s="1070"/>
      <c r="Z120" s="741"/>
      <c r="AJ120" s="741"/>
      <c r="AT120" s="741"/>
      <c r="AU120" s="1057"/>
      <c r="AV120" s="1058"/>
      <c r="AX120" s="1058"/>
      <c r="BA120" s="1040"/>
    </row>
    <row r="121" ht="15.75" customHeight="1">
      <c r="A121" s="749"/>
      <c r="B121" s="1070"/>
      <c r="Z121" s="741"/>
      <c r="AJ121" s="741"/>
      <c r="AT121" s="741"/>
      <c r="AU121" s="1057"/>
      <c r="AV121" s="1058"/>
      <c r="AX121" s="1058"/>
      <c r="BA121" s="1040"/>
    </row>
    <row r="122" ht="15.75" customHeight="1">
      <c r="A122" s="749"/>
      <c r="B122" s="1070"/>
      <c r="Z122" s="741"/>
      <c r="AJ122" s="741"/>
      <c r="AT122" s="741"/>
      <c r="AU122" s="1057"/>
      <c r="AV122" s="1058"/>
      <c r="AX122" s="1058"/>
      <c r="BA122" s="1040"/>
    </row>
    <row r="123" ht="15.75" customHeight="1">
      <c r="A123" s="749"/>
      <c r="B123" s="1070"/>
      <c r="Z123" s="741"/>
      <c r="AJ123" s="741"/>
      <c r="AT123" s="741"/>
      <c r="AU123" s="1057"/>
      <c r="AV123" s="1058"/>
      <c r="AX123" s="1058"/>
      <c r="BA123" s="1040"/>
    </row>
    <row r="124" ht="15.75" customHeight="1">
      <c r="A124" s="749"/>
      <c r="B124" s="1070"/>
      <c r="Z124" s="741"/>
      <c r="AJ124" s="741"/>
      <c r="AT124" s="741"/>
      <c r="AU124" s="1057"/>
      <c r="AV124" s="1058"/>
      <c r="AX124" s="1058"/>
      <c r="BA124" s="1040"/>
    </row>
    <row r="125" ht="15.75" customHeight="1">
      <c r="A125" s="749"/>
      <c r="B125" s="1070"/>
      <c r="Z125" s="741"/>
      <c r="AJ125" s="741"/>
      <c r="AT125" s="741"/>
      <c r="AU125" s="1057"/>
      <c r="AV125" s="1058"/>
      <c r="AX125" s="1058"/>
      <c r="BA125" s="1040"/>
    </row>
    <row r="126" ht="15.75" customHeight="1">
      <c r="A126" s="749"/>
      <c r="B126" s="1070"/>
      <c r="Z126" s="741"/>
      <c r="AJ126" s="741"/>
      <c r="AT126" s="741"/>
      <c r="AU126" s="1057"/>
      <c r="AV126" s="1058"/>
      <c r="AX126" s="1058"/>
      <c r="BA126" s="1040"/>
    </row>
    <row r="127" ht="15.75" customHeight="1">
      <c r="A127" s="749"/>
      <c r="B127" s="1070"/>
      <c r="Z127" s="741"/>
      <c r="AJ127" s="741"/>
      <c r="AT127" s="741"/>
      <c r="AU127" s="1057"/>
      <c r="AV127" s="1058"/>
      <c r="AX127" s="1058"/>
      <c r="BA127" s="1040"/>
    </row>
    <row r="128" ht="15.75" customHeight="1">
      <c r="A128" s="749"/>
      <c r="B128" s="1070"/>
      <c r="Z128" s="741"/>
      <c r="AJ128" s="741"/>
      <c r="AT128" s="741"/>
      <c r="AU128" s="1057"/>
      <c r="AV128" s="1058"/>
      <c r="AX128" s="1058"/>
      <c r="BA128" s="1040"/>
    </row>
    <row r="129" ht="15.75" customHeight="1">
      <c r="A129" s="749"/>
      <c r="B129" s="1070"/>
      <c r="Z129" s="741"/>
      <c r="AJ129" s="741"/>
      <c r="AT129" s="741"/>
      <c r="AU129" s="1057"/>
      <c r="AV129" s="1058"/>
      <c r="AX129" s="1058"/>
      <c r="BA129" s="1040"/>
    </row>
    <row r="130" ht="15.75" customHeight="1">
      <c r="A130" s="749"/>
      <c r="B130" s="1070"/>
      <c r="Z130" s="741"/>
      <c r="AJ130" s="741"/>
      <c r="AT130" s="741"/>
      <c r="AU130" s="1057"/>
      <c r="AV130" s="1058"/>
      <c r="AX130" s="1058"/>
      <c r="BA130" s="1040"/>
    </row>
    <row r="131" ht="15.75" customHeight="1">
      <c r="A131" s="749"/>
      <c r="B131" s="1070"/>
      <c r="Z131" s="741"/>
      <c r="AJ131" s="741"/>
      <c r="AT131" s="741"/>
      <c r="AU131" s="1057"/>
      <c r="AV131" s="1058"/>
      <c r="AX131" s="1058"/>
      <c r="BA131" s="1040"/>
    </row>
    <row r="132" ht="15.75" customHeight="1">
      <c r="A132" s="749"/>
      <c r="B132" s="1070"/>
      <c r="Z132" s="741"/>
      <c r="AJ132" s="741"/>
      <c r="AT132" s="741"/>
      <c r="AU132" s="1057"/>
      <c r="AV132" s="1058"/>
      <c r="AX132" s="1058"/>
      <c r="BA132" s="1040"/>
    </row>
    <row r="133" ht="15.75" customHeight="1">
      <c r="A133" s="749"/>
      <c r="B133" s="1070"/>
      <c r="Z133" s="741"/>
      <c r="AJ133" s="741"/>
      <c r="AT133" s="741"/>
      <c r="AU133" s="1057"/>
      <c r="AV133" s="1058"/>
      <c r="AX133" s="1058"/>
      <c r="BA133" s="1040"/>
    </row>
    <row r="134" ht="15.75" customHeight="1">
      <c r="A134" s="749"/>
      <c r="B134" s="1070"/>
      <c r="Z134" s="741"/>
      <c r="AJ134" s="741"/>
      <c r="AT134" s="741"/>
      <c r="AU134" s="1057"/>
      <c r="AV134" s="1058"/>
      <c r="AX134" s="1058"/>
      <c r="BA134" s="1040"/>
    </row>
    <row r="135" ht="15.75" customHeight="1">
      <c r="A135" s="749"/>
      <c r="B135" s="1070"/>
      <c r="Z135" s="741"/>
      <c r="AJ135" s="741"/>
      <c r="AT135" s="741"/>
      <c r="AU135" s="1057"/>
      <c r="AV135" s="1058"/>
      <c r="AX135" s="1058"/>
      <c r="BA135" s="1040"/>
    </row>
    <row r="136" ht="15.75" customHeight="1">
      <c r="A136" s="749"/>
      <c r="B136" s="1070"/>
      <c r="Z136" s="741"/>
      <c r="AJ136" s="741"/>
      <c r="AT136" s="741"/>
      <c r="AU136" s="1057"/>
      <c r="AV136" s="1058"/>
      <c r="AX136" s="1058"/>
      <c r="BA136" s="1040"/>
    </row>
    <row r="137" ht="15.75" customHeight="1">
      <c r="A137" s="749"/>
      <c r="B137" s="1070"/>
      <c r="Z137" s="741"/>
      <c r="AJ137" s="741"/>
      <c r="AT137" s="741"/>
      <c r="AU137" s="1057"/>
      <c r="AV137" s="1058"/>
      <c r="AX137" s="1058"/>
      <c r="BA137" s="1040"/>
    </row>
    <row r="138" ht="15.75" customHeight="1">
      <c r="A138" s="749"/>
      <c r="B138" s="1070"/>
      <c r="Z138" s="741"/>
      <c r="AJ138" s="741"/>
      <c r="AT138" s="741"/>
      <c r="AU138" s="1057"/>
      <c r="AV138" s="1058"/>
      <c r="AX138" s="1058"/>
      <c r="BA138" s="1040"/>
    </row>
    <row r="139" ht="15.75" customHeight="1">
      <c r="A139" s="749"/>
      <c r="B139" s="1070"/>
      <c r="Z139" s="741"/>
      <c r="AJ139" s="741"/>
      <c r="AT139" s="741"/>
      <c r="AU139" s="1057"/>
      <c r="AV139" s="1058"/>
      <c r="AX139" s="1058"/>
      <c r="BA139" s="1040"/>
    </row>
    <row r="140" ht="15.75" customHeight="1">
      <c r="A140" s="749"/>
      <c r="B140" s="1070"/>
      <c r="Z140" s="741"/>
      <c r="AJ140" s="741"/>
      <c r="AT140" s="741"/>
      <c r="AU140" s="1057"/>
      <c r="AV140" s="1058"/>
      <c r="AX140" s="1058"/>
      <c r="BA140" s="1040"/>
    </row>
    <row r="141" ht="15.75" customHeight="1">
      <c r="A141" s="749"/>
      <c r="B141" s="1070"/>
      <c r="Z141" s="741"/>
      <c r="AJ141" s="741"/>
      <c r="AT141" s="741"/>
      <c r="AU141" s="1057"/>
      <c r="AV141" s="1058"/>
      <c r="AX141" s="1058"/>
      <c r="BA141" s="1040"/>
    </row>
    <row r="142" ht="15.75" customHeight="1">
      <c r="A142" s="749"/>
      <c r="B142" s="1070"/>
      <c r="Z142" s="741"/>
      <c r="AJ142" s="741"/>
      <c r="AT142" s="741"/>
      <c r="AU142" s="1057"/>
      <c r="AV142" s="1058"/>
      <c r="AX142" s="1058"/>
      <c r="BA142" s="1040"/>
    </row>
    <row r="143" ht="15.75" customHeight="1">
      <c r="A143" s="749"/>
      <c r="B143" s="1070"/>
      <c r="Z143" s="741"/>
      <c r="AJ143" s="741"/>
      <c r="AT143" s="741"/>
      <c r="AU143" s="1057"/>
      <c r="AV143" s="1058"/>
      <c r="AX143" s="1058"/>
      <c r="BA143" s="1040"/>
    </row>
    <row r="144" ht="15.75" customHeight="1">
      <c r="A144" s="749"/>
      <c r="B144" s="1070"/>
      <c r="Z144" s="741"/>
      <c r="AJ144" s="741"/>
      <c r="AT144" s="741"/>
      <c r="AU144" s="1057"/>
      <c r="AV144" s="1058"/>
      <c r="AX144" s="1058"/>
      <c r="BA144" s="1040"/>
    </row>
    <row r="145" ht="15.75" customHeight="1">
      <c r="A145" s="749"/>
      <c r="B145" s="1070"/>
      <c r="Z145" s="741"/>
      <c r="AJ145" s="741"/>
      <c r="AT145" s="741"/>
      <c r="AU145" s="1057"/>
      <c r="AV145" s="1058"/>
      <c r="AX145" s="1058"/>
      <c r="BA145" s="1040"/>
    </row>
    <row r="146" ht="15.75" customHeight="1">
      <c r="A146" s="749"/>
      <c r="B146" s="1070"/>
      <c r="Z146" s="741"/>
      <c r="AJ146" s="741"/>
      <c r="AT146" s="741"/>
      <c r="AU146" s="1057"/>
      <c r="AV146" s="1058"/>
      <c r="AX146" s="1058"/>
      <c r="BA146" s="1040"/>
    </row>
    <row r="147" ht="15.75" customHeight="1">
      <c r="A147" s="749"/>
      <c r="B147" s="1070"/>
      <c r="Z147" s="741"/>
      <c r="AJ147" s="741"/>
      <c r="AT147" s="741"/>
      <c r="AU147" s="1057"/>
      <c r="AV147" s="1058"/>
      <c r="AX147" s="1058"/>
      <c r="BA147" s="1040"/>
    </row>
    <row r="148" ht="15.75" customHeight="1">
      <c r="A148" s="749"/>
      <c r="B148" s="1070"/>
      <c r="Z148" s="741"/>
      <c r="AJ148" s="741"/>
      <c r="AT148" s="741"/>
      <c r="AU148" s="1057"/>
      <c r="AV148" s="1058"/>
      <c r="AX148" s="1058"/>
      <c r="BA148" s="1040"/>
    </row>
    <row r="149" ht="15.75" customHeight="1">
      <c r="A149" s="749"/>
      <c r="B149" s="1070"/>
      <c r="Z149" s="741"/>
      <c r="AJ149" s="741"/>
      <c r="AT149" s="741"/>
      <c r="AU149" s="1057"/>
      <c r="AV149" s="1058"/>
      <c r="AX149" s="1058"/>
      <c r="BA149" s="1040"/>
    </row>
    <row r="150" ht="15.75" customHeight="1">
      <c r="A150" s="749"/>
      <c r="B150" s="1070"/>
      <c r="Z150" s="741"/>
      <c r="AJ150" s="741"/>
      <c r="AT150" s="741"/>
      <c r="AU150" s="1057"/>
      <c r="AV150" s="1058"/>
      <c r="AX150" s="1058"/>
      <c r="BA150" s="1040"/>
    </row>
    <row r="151" ht="15.75" customHeight="1">
      <c r="A151" s="749"/>
      <c r="B151" s="1070"/>
      <c r="Z151" s="741"/>
      <c r="AJ151" s="741"/>
      <c r="AT151" s="741"/>
      <c r="AU151" s="1057"/>
      <c r="AV151" s="1058"/>
      <c r="AX151" s="1058"/>
      <c r="BA151" s="1040"/>
    </row>
    <row r="152" ht="15.75" customHeight="1">
      <c r="A152" s="749"/>
      <c r="B152" s="1070"/>
      <c r="Z152" s="741"/>
      <c r="AJ152" s="741"/>
      <c r="AT152" s="741"/>
      <c r="AU152" s="1057"/>
      <c r="AV152" s="1058"/>
      <c r="AX152" s="1058"/>
      <c r="BA152" s="1040"/>
    </row>
    <row r="153" ht="15.75" customHeight="1">
      <c r="A153" s="749"/>
      <c r="B153" s="1070"/>
      <c r="Z153" s="741"/>
      <c r="AJ153" s="741"/>
      <c r="AT153" s="741"/>
      <c r="AU153" s="1057"/>
      <c r="AV153" s="1058"/>
      <c r="AX153" s="1058"/>
      <c r="BA153" s="1040"/>
    </row>
    <row r="154" ht="15.75" customHeight="1">
      <c r="A154" s="749"/>
      <c r="B154" s="1070"/>
      <c r="Z154" s="741"/>
      <c r="AJ154" s="741"/>
      <c r="AT154" s="741"/>
      <c r="AU154" s="1057"/>
      <c r="AV154" s="1058"/>
      <c r="AX154" s="1058"/>
      <c r="BA154" s="1040"/>
    </row>
    <row r="155" ht="15.75" customHeight="1">
      <c r="A155" s="749"/>
      <c r="B155" s="1070"/>
      <c r="Z155" s="741"/>
      <c r="AJ155" s="741"/>
      <c r="AT155" s="741"/>
      <c r="AU155" s="1057"/>
      <c r="AV155" s="1058"/>
      <c r="AX155" s="1058"/>
      <c r="BA155" s="1040"/>
    </row>
    <row r="156" ht="15.75" customHeight="1">
      <c r="A156" s="749"/>
      <c r="B156" s="1070"/>
      <c r="Z156" s="741"/>
      <c r="AJ156" s="741"/>
      <c r="AT156" s="741"/>
      <c r="AU156" s="1057"/>
      <c r="AV156" s="1058"/>
      <c r="AX156" s="1058"/>
      <c r="BA156" s="1040"/>
    </row>
    <row r="157" ht="15.75" customHeight="1">
      <c r="A157" s="749"/>
      <c r="B157" s="1070"/>
      <c r="Z157" s="741"/>
      <c r="AJ157" s="741"/>
      <c r="AT157" s="741"/>
      <c r="AU157" s="1057"/>
      <c r="AV157" s="1058"/>
      <c r="AX157" s="1058"/>
      <c r="BA157" s="1040"/>
    </row>
    <row r="158" ht="15.75" customHeight="1">
      <c r="A158" s="749"/>
      <c r="B158" s="1070"/>
      <c r="Z158" s="741"/>
      <c r="AJ158" s="741"/>
      <c r="AT158" s="741"/>
      <c r="AU158" s="1057"/>
      <c r="AV158" s="1058"/>
      <c r="AX158" s="1058"/>
      <c r="BA158" s="1040"/>
    </row>
    <row r="159" ht="15.75" customHeight="1">
      <c r="A159" s="749"/>
      <c r="B159" s="1070"/>
      <c r="Z159" s="741"/>
      <c r="AJ159" s="741"/>
      <c r="AT159" s="741"/>
      <c r="AU159" s="1057"/>
      <c r="AV159" s="1058"/>
      <c r="AX159" s="1058"/>
      <c r="BA159" s="1040"/>
    </row>
    <row r="160" ht="15.75" customHeight="1">
      <c r="A160" s="749"/>
      <c r="B160" s="1070"/>
      <c r="Z160" s="741"/>
      <c r="AJ160" s="741"/>
      <c r="AT160" s="741"/>
      <c r="AU160" s="1057"/>
      <c r="AV160" s="1058"/>
      <c r="AX160" s="1058"/>
      <c r="BA160" s="1040"/>
    </row>
    <row r="161" ht="15.75" customHeight="1">
      <c r="A161" s="749"/>
      <c r="B161" s="1070"/>
      <c r="Z161" s="741"/>
      <c r="AJ161" s="741"/>
      <c r="AT161" s="741"/>
      <c r="AU161" s="1057"/>
      <c r="AV161" s="1058"/>
      <c r="AX161" s="1058"/>
      <c r="BA161" s="1040"/>
    </row>
    <row r="162" ht="15.75" customHeight="1">
      <c r="A162" s="749"/>
      <c r="B162" s="1070"/>
      <c r="Z162" s="741"/>
      <c r="AJ162" s="741"/>
      <c r="AT162" s="741"/>
      <c r="AU162" s="1057"/>
      <c r="AV162" s="1058"/>
      <c r="AX162" s="1058"/>
      <c r="BA162" s="1040"/>
    </row>
    <row r="163" ht="15.75" customHeight="1">
      <c r="A163" s="749"/>
      <c r="B163" s="1070"/>
      <c r="Z163" s="741"/>
      <c r="AJ163" s="741"/>
      <c r="AT163" s="741"/>
      <c r="AU163" s="1057"/>
      <c r="AV163" s="1058"/>
      <c r="AX163" s="1058"/>
      <c r="BA163" s="1040"/>
    </row>
    <row r="164" ht="15.75" customHeight="1">
      <c r="A164" s="749"/>
      <c r="B164" s="1070"/>
      <c r="Z164" s="741"/>
      <c r="AJ164" s="741"/>
      <c r="AT164" s="741"/>
      <c r="AU164" s="1057"/>
      <c r="AV164" s="1058"/>
      <c r="AX164" s="1058"/>
      <c r="BA164" s="1040"/>
    </row>
    <row r="165" ht="15.75" customHeight="1">
      <c r="A165" s="749"/>
      <c r="B165" s="1070"/>
      <c r="Z165" s="741"/>
      <c r="AJ165" s="741"/>
      <c r="AT165" s="741"/>
      <c r="AU165" s="1057"/>
      <c r="AV165" s="1058"/>
      <c r="AX165" s="1058"/>
      <c r="BA165" s="1040"/>
    </row>
    <row r="166" ht="15.75" customHeight="1">
      <c r="A166" s="749"/>
      <c r="B166" s="1070"/>
      <c r="Z166" s="741"/>
      <c r="AJ166" s="741"/>
      <c r="AT166" s="741"/>
      <c r="AU166" s="1057"/>
      <c r="AV166" s="1058"/>
      <c r="AX166" s="1058"/>
      <c r="BA166" s="1040"/>
    </row>
    <row r="167" ht="15.75" customHeight="1">
      <c r="A167" s="749"/>
      <c r="B167" s="1070"/>
      <c r="Z167" s="741"/>
      <c r="AJ167" s="741"/>
      <c r="AT167" s="741"/>
      <c r="AU167" s="1057"/>
      <c r="AV167" s="1058"/>
      <c r="AX167" s="1058"/>
      <c r="BA167" s="1040"/>
    </row>
    <row r="168" ht="15.75" customHeight="1">
      <c r="A168" s="749"/>
      <c r="B168" s="1070"/>
      <c r="Z168" s="741"/>
      <c r="AJ168" s="741"/>
      <c r="AT168" s="741"/>
      <c r="AU168" s="1057"/>
      <c r="AV168" s="1058"/>
      <c r="AX168" s="1058"/>
      <c r="BA168" s="1040"/>
    </row>
    <row r="169" ht="15.75" customHeight="1">
      <c r="A169" s="749"/>
      <c r="B169" s="1070"/>
      <c r="Z169" s="741"/>
      <c r="AJ169" s="741"/>
      <c r="AT169" s="741"/>
      <c r="AU169" s="1057"/>
      <c r="AV169" s="1058"/>
      <c r="AX169" s="1058"/>
      <c r="BA169" s="1040"/>
    </row>
    <row r="170" ht="15.75" customHeight="1">
      <c r="A170" s="749"/>
      <c r="B170" s="1070"/>
      <c r="Z170" s="741"/>
      <c r="AJ170" s="741"/>
      <c r="AT170" s="741"/>
      <c r="AU170" s="1057"/>
      <c r="AV170" s="1058"/>
      <c r="AX170" s="1058"/>
      <c r="BA170" s="1040"/>
    </row>
    <row r="171" ht="15.75" customHeight="1">
      <c r="A171" s="749"/>
      <c r="B171" s="1070"/>
      <c r="Z171" s="741"/>
      <c r="AJ171" s="741"/>
      <c r="AT171" s="741"/>
      <c r="AU171" s="1057"/>
      <c r="AV171" s="1058"/>
      <c r="AX171" s="1058"/>
      <c r="BA171" s="1040"/>
    </row>
    <row r="172" ht="15.75" customHeight="1">
      <c r="A172" s="749"/>
      <c r="B172" s="1070"/>
      <c r="Z172" s="741"/>
      <c r="AJ172" s="741"/>
      <c r="AT172" s="741"/>
      <c r="AU172" s="1057"/>
      <c r="AV172" s="1058"/>
      <c r="AX172" s="1058"/>
      <c r="BA172" s="1040"/>
    </row>
    <row r="173" ht="15.75" customHeight="1">
      <c r="A173" s="749"/>
      <c r="B173" s="1070"/>
      <c r="Z173" s="741"/>
      <c r="AJ173" s="741"/>
      <c r="AT173" s="741"/>
      <c r="AU173" s="1057"/>
      <c r="AV173" s="1058"/>
      <c r="AX173" s="1058"/>
      <c r="BA173" s="1040"/>
    </row>
    <row r="174" ht="15.75" customHeight="1">
      <c r="A174" s="749"/>
      <c r="B174" s="1070"/>
      <c r="Z174" s="741"/>
      <c r="AJ174" s="741"/>
      <c r="AT174" s="741"/>
      <c r="AU174" s="1057"/>
      <c r="AV174" s="1058"/>
      <c r="AX174" s="1058"/>
      <c r="BA174" s="1040"/>
    </row>
    <row r="175" ht="15.75" customHeight="1">
      <c r="A175" s="749"/>
      <c r="B175" s="1070"/>
      <c r="Z175" s="741"/>
      <c r="AJ175" s="741"/>
      <c r="AT175" s="741"/>
      <c r="AU175" s="1057"/>
      <c r="AV175" s="1058"/>
      <c r="AX175" s="1058"/>
      <c r="BA175" s="1040"/>
    </row>
    <row r="176" ht="15.75" customHeight="1">
      <c r="A176" s="749"/>
      <c r="B176" s="1070"/>
      <c r="Z176" s="741"/>
      <c r="AJ176" s="741"/>
      <c r="AT176" s="741"/>
      <c r="AU176" s="1057"/>
      <c r="AV176" s="1058"/>
      <c r="AX176" s="1058"/>
      <c r="BA176" s="1040"/>
    </row>
    <row r="177" ht="15.75" customHeight="1">
      <c r="A177" s="749"/>
      <c r="B177" s="1070"/>
      <c r="Z177" s="741"/>
      <c r="AJ177" s="741"/>
      <c r="AT177" s="741"/>
      <c r="AU177" s="1057"/>
      <c r="AV177" s="1058"/>
      <c r="AX177" s="1058"/>
      <c r="BA177" s="1040"/>
    </row>
    <row r="178" ht="15.75" customHeight="1">
      <c r="A178" s="749"/>
      <c r="B178" s="1070"/>
      <c r="Z178" s="741"/>
      <c r="AJ178" s="741"/>
      <c r="AT178" s="741"/>
      <c r="AU178" s="1057"/>
      <c r="AV178" s="1058"/>
      <c r="AX178" s="1058"/>
      <c r="BA178" s="1040"/>
    </row>
    <row r="179" ht="15.75" customHeight="1">
      <c r="A179" s="749"/>
      <c r="B179" s="1070"/>
      <c r="Z179" s="741"/>
      <c r="AJ179" s="741"/>
      <c r="AT179" s="741"/>
      <c r="AU179" s="1057"/>
      <c r="AV179" s="1058"/>
      <c r="AX179" s="1058"/>
      <c r="BA179" s="1040"/>
    </row>
    <row r="180" ht="15.75" customHeight="1">
      <c r="A180" s="749"/>
      <c r="B180" s="1070"/>
      <c r="Z180" s="741"/>
      <c r="AJ180" s="741"/>
      <c r="AT180" s="741"/>
      <c r="AU180" s="1057"/>
      <c r="AV180" s="1058"/>
      <c r="AX180" s="1058"/>
      <c r="BA180" s="1040"/>
    </row>
    <row r="181" ht="15.75" customHeight="1">
      <c r="A181" s="749"/>
      <c r="B181" s="1070"/>
      <c r="Z181" s="741"/>
      <c r="AJ181" s="741"/>
      <c r="AT181" s="741"/>
      <c r="AU181" s="1057"/>
      <c r="AV181" s="1058"/>
      <c r="AX181" s="1058"/>
      <c r="BA181" s="1040"/>
    </row>
    <row r="182" ht="15.75" customHeight="1">
      <c r="A182" s="749"/>
      <c r="B182" s="1070"/>
      <c r="Z182" s="741"/>
      <c r="AJ182" s="741"/>
      <c r="AT182" s="741"/>
      <c r="AU182" s="1057"/>
      <c r="AV182" s="1058"/>
      <c r="AX182" s="1058"/>
      <c r="BA182" s="1040"/>
    </row>
    <row r="183" ht="15.75" customHeight="1">
      <c r="A183" s="749"/>
      <c r="B183" s="1070"/>
      <c r="Z183" s="741"/>
      <c r="AJ183" s="741"/>
      <c r="AT183" s="741"/>
      <c r="AU183" s="1057"/>
      <c r="AV183" s="1058"/>
      <c r="AX183" s="1058"/>
      <c r="BA183" s="1040"/>
    </row>
    <row r="184" ht="15.75" customHeight="1">
      <c r="A184" s="749"/>
      <c r="B184" s="1070"/>
      <c r="Z184" s="741"/>
      <c r="AJ184" s="741"/>
      <c r="AT184" s="741"/>
      <c r="AU184" s="1057"/>
      <c r="AV184" s="1058"/>
      <c r="AX184" s="1058"/>
      <c r="BA184" s="1040"/>
    </row>
    <row r="185" ht="15.75" customHeight="1">
      <c r="A185" s="749"/>
      <c r="B185" s="1070"/>
      <c r="Z185" s="741"/>
      <c r="AJ185" s="741"/>
      <c r="AT185" s="741"/>
      <c r="AU185" s="1057"/>
      <c r="AV185" s="1058"/>
      <c r="AX185" s="1058"/>
      <c r="BA185" s="1040"/>
    </row>
    <row r="186" ht="15.75" customHeight="1">
      <c r="A186" s="749"/>
      <c r="B186" s="1070"/>
      <c r="Z186" s="741"/>
      <c r="AJ186" s="741"/>
      <c r="AT186" s="741"/>
      <c r="AU186" s="1057"/>
      <c r="AV186" s="1058"/>
      <c r="AX186" s="1058"/>
      <c r="BA186" s="1040"/>
    </row>
    <row r="187" ht="15.75" customHeight="1">
      <c r="A187" s="749"/>
      <c r="B187" s="1070"/>
      <c r="Z187" s="741"/>
      <c r="AJ187" s="741"/>
      <c r="AT187" s="741"/>
      <c r="AU187" s="1057"/>
      <c r="AV187" s="1058"/>
      <c r="AX187" s="1058"/>
      <c r="BA187" s="1040"/>
    </row>
    <row r="188" ht="15.75" customHeight="1">
      <c r="A188" s="749"/>
      <c r="B188" s="1070"/>
      <c r="Z188" s="741"/>
      <c r="AJ188" s="741"/>
      <c r="AT188" s="741"/>
      <c r="AU188" s="1057"/>
      <c r="AV188" s="1058"/>
      <c r="AX188" s="1058"/>
      <c r="BA188" s="1040"/>
    </row>
    <row r="189" ht="15.75" customHeight="1">
      <c r="A189" s="749"/>
      <c r="B189" s="1070"/>
      <c r="Z189" s="741"/>
      <c r="AJ189" s="741"/>
      <c r="AT189" s="741"/>
      <c r="AU189" s="1057"/>
      <c r="AV189" s="1058"/>
      <c r="AX189" s="1058"/>
      <c r="BA189" s="1040"/>
    </row>
    <row r="190" ht="15.75" customHeight="1">
      <c r="A190" s="749"/>
      <c r="B190" s="1070"/>
      <c r="Z190" s="741"/>
      <c r="AJ190" s="741"/>
      <c r="AT190" s="741"/>
      <c r="AU190" s="1057"/>
      <c r="AV190" s="1058"/>
      <c r="AX190" s="1058"/>
      <c r="BA190" s="1040"/>
    </row>
    <row r="191" ht="15.75" customHeight="1">
      <c r="A191" s="749"/>
      <c r="B191" s="1070"/>
      <c r="Z191" s="741"/>
      <c r="AJ191" s="741"/>
      <c r="AT191" s="741"/>
      <c r="AU191" s="1057"/>
      <c r="AV191" s="1058"/>
      <c r="AX191" s="1058"/>
      <c r="BA191" s="1040"/>
    </row>
    <row r="192" ht="15.75" customHeight="1">
      <c r="A192" s="749"/>
      <c r="B192" s="1070"/>
      <c r="Z192" s="741"/>
      <c r="AJ192" s="741"/>
      <c r="AT192" s="741"/>
      <c r="AU192" s="1057"/>
      <c r="AV192" s="1058"/>
      <c r="AX192" s="1058"/>
      <c r="BA192" s="1040"/>
    </row>
    <row r="193" ht="15.75" customHeight="1">
      <c r="A193" s="749"/>
      <c r="B193" s="1070"/>
      <c r="Z193" s="741"/>
      <c r="AJ193" s="741"/>
      <c r="AT193" s="741"/>
      <c r="AU193" s="1057"/>
      <c r="AV193" s="1058"/>
      <c r="AX193" s="1058"/>
      <c r="BA193" s="1040"/>
    </row>
    <row r="194" ht="15.75" customHeight="1">
      <c r="A194" s="749"/>
      <c r="B194" s="1070"/>
      <c r="Z194" s="741"/>
      <c r="AJ194" s="741"/>
      <c r="AT194" s="741"/>
      <c r="AU194" s="1057"/>
      <c r="AV194" s="1058"/>
      <c r="AX194" s="1058"/>
      <c r="BA194" s="1040"/>
    </row>
    <row r="195" ht="15.75" customHeight="1">
      <c r="A195" s="749"/>
      <c r="B195" s="1070"/>
      <c r="Z195" s="741"/>
      <c r="AJ195" s="741"/>
      <c r="AT195" s="741"/>
      <c r="AU195" s="1057"/>
      <c r="AV195" s="1058"/>
      <c r="AX195" s="1058"/>
      <c r="BA195" s="1040"/>
    </row>
    <row r="196" ht="15.75" customHeight="1">
      <c r="A196" s="749"/>
      <c r="B196" s="1070"/>
      <c r="Z196" s="741"/>
      <c r="AJ196" s="741"/>
      <c r="AT196" s="741"/>
      <c r="AU196" s="1057"/>
      <c r="AV196" s="1058"/>
      <c r="AX196" s="1058"/>
      <c r="BA196" s="1040"/>
    </row>
    <row r="197" ht="15.75" customHeight="1">
      <c r="A197" s="749"/>
      <c r="B197" s="1070"/>
      <c r="Z197" s="741"/>
      <c r="AJ197" s="741"/>
      <c r="AT197" s="741"/>
      <c r="AU197" s="1057"/>
      <c r="AV197" s="1058"/>
      <c r="AX197" s="1058"/>
      <c r="BA197" s="1040"/>
    </row>
    <row r="198" ht="15.75" customHeight="1">
      <c r="A198" s="749"/>
      <c r="B198" s="1070"/>
      <c r="Z198" s="741"/>
      <c r="AJ198" s="741"/>
      <c r="AT198" s="741"/>
      <c r="AU198" s="1057"/>
      <c r="AV198" s="1058"/>
      <c r="AX198" s="1058"/>
      <c r="BA198" s="1040"/>
    </row>
    <row r="199" ht="15.75" customHeight="1">
      <c r="A199" s="749"/>
      <c r="B199" s="1070"/>
      <c r="Z199" s="741"/>
      <c r="AJ199" s="741"/>
      <c r="AT199" s="741"/>
      <c r="AU199" s="1057"/>
      <c r="AV199" s="1058"/>
      <c r="AX199" s="1058"/>
      <c r="BA199" s="1040"/>
    </row>
    <row r="200" ht="15.75" customHeight="1">
      <c r="A200" s="749"/>
      <c r="B200" s="1070"/>
      <c r="Z200" s="741"/>
      <c r="AJ200" s="741"/>
      <c r="AT200" s="741"/>
      <c r="AU200" s="1057"/>
      <c r="AV200" s="1058"/>
      <c r="AX200" s="1058"/>
      <c r="BA200" s="1040"/>
    </row>
    <row r="201" ht="15.75" customHeight="1">
      <c r="A201" s="749"/>
      <c r="B201" s="1070"/>
      <c r="Z201" s="741"/>
      <c r="AJ201" s="741"/>
      <c r="AT201" s="741"/>
      <c r="AU201" s="1057"/>
      <c r="AV201" s="1058"/>
      <c r="AX201" s="1058"/>
      <c r="BA201" s="1040"/>
    </row>
    <row r="202" ht="15.75" customHeight="1">
      <c r="A202" s="749"/>
      <c r="B202" s="1070"/>
      <c r="Z202" s="741"/>
      <c r="AJ202" s="741"/>
      <c r="AT202" s="741"/>
      <c r="AU202" s="1057"/>
      <c r="AV202" s="1058"/>
      <c r="AX202" s="1058"/>
      <c r="BA202" s="1040"/>
    </row>
    <row r="203" ht="15.75" customHeight="1">
      <c r="A203" s="749"/>
      <c r="B203" s="1070"/>
      <c r="Z203" s="741"/>
      <c r="AJ203" s="741"/>
      <c r="AT203" s="741"/>
      <c r="AU203" s="1057"/>
      <c r="AV203" s="1058"/>
      <c r="AX203" s="1058"/>
      <c r="BA203" s="1040"/>
    </row>
    <row r="204" ht="15.75" customHeight="1">
      <c r="A204" s="749"/>
      <c r="B204" s="1070"/>
      <c r="Z204" s="741"/>
      <c r="AJ204" s="741"/>
      <c r="AT204" s="741"/>
      <c r="AU204" s="1057"/>
      <c r="AV204" s="1058"/>
      <c r="AX204" s="1058"/>
      <c r="BA204" s="1040"/>
    </row>
    <row r="205" ht="15.75" customHeight="1">
      <c r="A205" s="749"/>
      <c r="B205" s="1070"/>
      <c r="Z205" s="741"/>
      <c r="AJ205" s="741"/>
      <c r="AT205" s="741"/>
      <c r="AU205" s="1057"/>
      <c r="AV205" s="1058"/>
      <c r="AX205" s="1058"/>
      <c r="BA205" s="1040"/>
    </row>
    <row r="206" ht="15.75" customHeight="1">
      <c r="A206" s="749"/>
      <c r="B206" s="1070"/>
      <c r="Z206" s="741"/>
      <c r="AJ206" s="741"/>
      <c r="AT206" s="741"/>
      <c r="AU206" s="1057"/>
      <c r="AV206" s="1058"/>
      <c r="AX206" s="1058"/>
      <c r="BA206" s="1040"/>
    </row>
    <row r="207" ht="15.75" customHeight="1">
      <c r="A207" s="749"/>
      <c r="B207" s="1070"/>
      <c r="Z207" s="741"/>
      <c r="AJ207" s="741"/>
      <c r="AT207" s="741"/>
      <c r="AU207" s="1057"/>
      <c r="AV207" s="1058"/>
      <c r="AX207" s="1058"/>
      <c r="BA207" s="1040"/>
    </row>
    <row r="208" ht="15.75" customHeight="1">
      <c r="A208" s="749"/>
      <c r="B208" s="1070"/>
      <c r="Z208" s="741"/>
      <c r="AJ208" s="741"/>
      <c r="AT208" s="741"/>
      <c r="AU208" s="1057"/>
      <c r="AV208" s="1058"/>
      <c r="AX208" s="1058"/>
      <c r="BA208" s="1040"/>
    </row>
    <row r="209" ht="15.75" customHeight="1">
      <c r="A209" s="749"/>
      <c r="B209" s="1070"/>
      <c r="Z209" s="741"/>
      <c r="AJ209" s="741"/>
      <c r="AT209" s="741"/>
      <c r="AU209" s="1057"/>
      <c r="AV209" s="1058"/>
      <c r="AX209" s="1058"/>
      <c r="BA209" s="1040"/>
    </row>
    <row r="210" ht="15.75" customHeight="1">
      <c r="A210" s="749"/>
      <c r="B210" s="1070"/>
      <c r="Z210" s="741"/>
      <c r="AJ210" s="741"/>
      <c r="AT210" s="741"/>
      <c r="AU210" s="1057"/>
      <c r="AV210" s="1058"/>
      <c r="AX210" s="1058"/>
      <c r="BA210" s="1040"/>
    </row>
    <row r="211" ht="15.75" customHeight="1">
      <c r="A211" s="749"/>
      <c r="B211" s="1070"/>
      <c r="Z211" s="741"/>
      <c r="AJ211" s="741"/>
      <c r="AT211" s="741"/>
      <c r="AU211" s="1057"/>
      <c r="AV211" s="1058"/>
      <c r="AX211" s="1058"/>
      <c r="BA211" s="1040"/>
    </row>
    <row r="212" ht="15.75" customHeight="1">
      <c r="A212" s="749"/>
      <c r="B212" s="1070"/>
      <c r="Z212" s="741"/>
      <c r="AJ212" s="741"/>
      <c r="AT212" s="741"/>
      <c r="AU212" s="1057"/>
      <c r="AV212" s="1058"/>
      <c r="AX212" s="1058"/>
      <c r="BA212" s="1040"/>
    </row>
    <row r="213" ht="15.75" customHeight="1">
      <c r="A213" s="749"/>
      <c r="B213" s="1070"/>
      <c r="Z213" s="741"/>
      <c r="AJ213" s="741"/>
      <c r="AT213" s="741"/>
      <c r="AU213" s="1057"/>
      <c r="AV213" s="1058"/>
      <c r="AX213" s="1058"/>
      <c r="BA213" s="1040"/>
    </row>
    <row r="214" ht="15.75" customHeight="1">
      <c r="A214" s="749"/>
      <c r="B214" s="1070"/>
      <c r="Z214" s="741"/>
      <c r="AJ214" s="741"/>
      <c r="AT214" s="741"/>
      <c r="AU214" s="1057"/>
      <c r="AV214" s="1058"/>
      <c r="AX214" s="1058"/>
      <c r="BA214" s="1040"/>
    </row>
    <row r="215" ht="15.75" customHeight="1">
      <c r="A215" s="749"/>
      <c r="B215" s="1070"/>
      <c r="Z215" s="741"/>
      <c r="AJ215" s="741"/>
      <c r="AT215" s="741"/>
      <c r="AU215" s="1057"/>
      <c r="AV215" s="1058"/>
      <c r="AX215" s="1058"/>
      <c r="BA215" s="1040"/>
    </row>
    <row r="216" ht="15.75" customHeight="1">
      <c r="A216" s="749"/>
      <c r="B216" s="1070"/>
      <c r="Z216" s="741"/>
      <c r="AJ216" s="741"/>
      <c r="AT216" s="741"/>
      <c r="AU216" s="1057"/>
      <c r="AV216" s="1058"/>
      <c r="AX216" s="1058"/>
      <c r="BA216" s="1040"/>
    </row>
    <row r="217" ht="15.75" customHeight="1">
      <c r="A217" s="749"/>
      <c r="B217" s="1070"/>
      <c r="Z217" s="741"/>
      <c r="AJ217" s="741"/>
      <c r="AT217" s="741"/>
      <c r="AU217" s="1057"/>
      <c r="AV217" s="1058"/>
      <c r="AX217" s="1058"/>
      <c r="BA217" s="1040"/>
    </row>
    <row r="218" ht="15.75" customHeight="1">
      <c r="A218" s="749"/>
      <c r="B218" s="1070"/>
      <c r="Z218" s="741"/>
      <c r="AJ218" s="741"/>
      <c r="AT218" s="741"/>
      <c r="AU218" s="1057"/>
      <c r="AV218" s="1058"/>
      <c r="AX218" s="1058"/>
      <c r="BA218" s="1040"/>
    </row>
    <row r="219" ht="15.75" customHeight="1">
      <c r="A219" s="749"/>
      <c r="B219" s="1070"/>
      <c r="Z219" s="741"/>
      <c r="AJ219" s="741"/>
      <c r="AT219" s="741"/>
      <c r="AU219" s="1057"/>
      <c r="AV219" s="1058"/>
      <c r="AX219" s="1058"/>
      <c r="BA219" s="1040"/>
    </row>
    <row r="220" ht="15.75" customHeight="1">
      <c r="A220" s="749"/>
      <c r="B220" s="1070"/>
      <c r="Z220" s="741"/>
      <c r="AJ220" s="741"/>
      <c r="AT220" s="741"/>
      <c r="AU220" s="1057"/>
      <c r="AV220" s="1058"/>
      <c r="AX220" s="1058"/>
      <c r="BA220" s="1040"/>
    </row>
    <row r="221" ht="15.75" customHeight="1">
      <c r="A221" s="749"/>
      <c r="B221" s="1070"/>
      <c r="Z221" s="741"/>
      <c r="AJ221" s="741"/>
      <c r="AT221" s="741"/>
      <c r="AU221" s="1057"/>
      <c r="AV221" s="1058"/>
      <c r="AX221" s="1058"/>
      <c r="BA221" s="1040"/>
    </row>
    <row r="222" ht="15.75" customHeight="1">
      <c r="A222" s="749"/>
      <c r="B222" s="1070"/>
      <c r="Z222" s="741"/>
      <c r="AJ222" s="741"/>
      <c r="AT222" s="741"/>
      <c r="AU222" s="1057"/>
      <c r="AV222" s="1058"/>
      <c r="AX222" s="1058"/>
      <c r="BA222" s="1040"/>
    </row>
    <row r="223" ht="15.75" customHeight="1">
      <c r="A223" s="749"/>
      <c r="B223" s="1070"/>
      <c r="Z223" s="741"/>
      <c r="AJ223" s="741"/>
      <c r="AT223" s="741"/>
      <c r="AU223" s="1057"/>
      <c r="AV223" s="1058"/>
      <c r="AX223" s="1058"/>
      <c r="BA223" s="1040"/>
    </row>
    <row r="224" ht="15.75" customHeight="1">
      <c r="A224" s="749"/>
      <c r="B224" s="1070"/>
      <c r="Z224" s="741"/>
      <c r="AJ224" s="741"/>
      <c r="AT224" s="741"/>
      <c r="AU224" s="1057"/>
      <c r="AV224" s="1058"/>
      <c r="AX224" s="1058"/>
      <c r="BA224" s="1040"/>
    </row>
    <row r="225" ht="15.75" customHeight="1">
      <c r="A225" s="749"/>
      <c r="B225" s="1070"/>
      <c r="Z225" s="741"/>
      <c r="AJ225" s="741"/>
      <c r="AT225" s="741"/>
      <c r="AU225" s="1057"/>
      <c r="AV225" s="1058"/>
      <c r="AX225" s="1058"/>
      <c r="BA225" s="1040"/>
    </row>
    <row r="226" ht="15.75" customHeight="1">
      <c r="A226" s="749"/>
      <c r="B226" s="1070"/>
      <c r="Z226" s="741"/>
      <c r="AJ226" s="741"/>
      <c r="AT226" s="741"/>
      <c r="AU226" s="1057"/>
      <c r="AV226" s="1058"/>
      <c r="AX226" s="1058"/>
      <c r="BA226" s="1040"/>
    </row>
    <row r="227" ht="15.75" customHeight="1">
      <c r="A227" s="749"/>
      <c r="B227" s="1070"/>
      <c r="Z227" s="741"/>
      <c r="AJ227" s="741"/>
      <c r="AT227" s="741"/>
      <c r="AU227" s="1057"/>
      <c r="AV227" s="1058"/>
      <c r="AX227" s="1058"/>
      <c r="BA227" s="1040"/>
    </row>
    <row r="228" ht="15.75" customHeight="1">
      <c r="A228" s="749"/>
      <c r="B228" s="1070"/>
      <c r="Z228" s="741"/>
      <c r="AJ228" s="741"/>
      <c r="AT228" s="741"/>
      <c r="AU228" s="1057"/>
      <c r="AV228" s="1058"/>
      <c r="AX228" s="1058"/>
      <c r="BA228" s="1040"/>
    </row>
    <row r="229" ht="15.75" customHeight="1">
      <c r="A229" s="749"/>
      <c r="B229" s="1070"/>
      <c r="Z229" s="741"/>
      <c r="AJ229" s="741"/>
      <c r="AT229" s="741"/>
      <c r="AU229" s="1057"/>
      <c r="AV229" s="1058"/>
      <c r="AX229" s="1058"/>
      <c r="BA229" s="1040"/>
    </row>
    <row r="230" ht="15.75" customHeight="1">
      <c r="A230" s="749"/>
      <c r="B230" s="1070"/>
      <c r="Z230" s="741"/>
      <c r="AJ230" s="741"/>
      <c r="AT230" s="741"/>
      <c r="AU230" s="1057"/>
      <c r="AV230" s="1058"/>
      <c r="AX230" s="1058"/>
      <c r="BA230" s="1040"/>
    </row>
    <row r="231" ht="15.75" customHeight="1">
      <c r="A231" s="749"/>
      <c r="B231" s="1070"/>
      <c r="Z231" s="741"/>
      <c r="AJ231" s="741"/>
      <c r="AT231" s="741"/>
      <c r="AU231" s="1057"/>
      <c r="AV231" s="1058"/>
      <c r="AX231" s="1058"/>
      <c r="BA231" s="1040"/>
    </row>
    <row r="232" ht="15.75" customHeight="1">
      <c r="A232" s="749"/>
      <c r="B232" s="1070"/>
      <c r="Z232" s="741"/>
      <c r="AJ232" s="741"/>
      <c r="AT232" s="741"/>
      <c r="AU232" s="1057"/>
      <c r="AV232" s="1058"/>
      <c r="AX232" s="1058"/>
      <c r="BA232" s="1040"/>
    </row>
    <row r="233" ht="15.75" customHeight="1">
      <c r="A233" s="749"/>
      <c r="B233" s="1070"/>
      <c r="Z233" s="741"/>
      <c r="AJ233" s="741"/>
      <c r="AT233" s="741"/>
      <c r="AU233" s="1057"/>
      <c r="AV233" s="1058"/>
      <c r="AX233" s="1058"/>
      <c r="BA233" s="1040"/>
    </row>
    <row r="234" ht="15.75" customHeight="1">
      <c r="A234" s="749"/>
      <c r="B234" s="1070"/>
      <c r="Z234" s="741"/>
      <c r="AJ234" s="741"/>
      <c r="AT234" s="741"/>
      <c r="AU234" s="1057"/>
      <c r="AV234" s="1058"/>
      <c r="AX234" s="1058"/>
      <c r="BA234" s="1040"/>
    </row>
    <row r="235" ht="15.75" customHeight="1">
      <c r="A235" s="749"/>
      <c r="B235" s="1070"/>
      <c r="Z235" s="741"/>
      <c r="AJ235" s="741"/>
      <c r="AT235" s="741"/>
      <c r="AU235" s="1057"/>
      <c r="AV235" s="1058"/>
      <c r="AX235" s="1058"/>
      <c r="BA235" s="1040"/>
    </row>
    <row r="236" ht="15.75" customHeight="1">
      <c r="A236" s="749"/>
      <c r="B236" s="1070"/>
      <c r="Z236" s="741"/>
      <c r="AJ236" s="741"/>
      <c r="AT236" s="741"/>
      <c r="AU236" s="1057"/>
      <c r="AV236" s="1058"/>
      <c r="AX236" s="1058"/>
      <c r="BA236" s="1040"/>
    </row>
    <row r="237" ht="15.75" customHeight="1">
      <c r="A237" s="749"/>
      <c r="B237" s="1070"/>
      <c r="Z237" s="741"/>
      <c r="AJ237" s="741"/>
      <c r="AT237" s="741"/>
      <c r="AU237" s="1057"/>
      <c r="AV237" s="1058"/>
      <c r="AX237" s="1058"/>
      <c r="BA237" s="1040"/>
    </row>
    <row r="238" ht="15.75" customHeight="1">
      <c r="A238" s="749"/>
      <c r="B238" s="1070"/>
      <c r="Z238" s="741"/>
      <c r="AJ238" s="741"/>
      <c r="AT238" s="741"/>
      <c r="AU238" s="1057"/>
      <c r="AV238" s="1058"/>
      <c r="AX238" s="1058"/>
      <c r="BA238" s="1040"/>
    </row>
    <row r="239" ht="15.75" customHeight="1">
      <c r="A239" s="749"/>
      <c r="B239" s="1070"/>
      <c r="Z239" s="741"/>
      <c r="AJ239" s="741"/>
      <c r="AT239" s="741"/>
      <c r="AU239" s="1057"/>
      <c r="AV239" s="1058"/>
      <c r="AX239" s="1058"/>
      <c r="BA239" s="1040"/>
    </row>
    <row r="240" ht="15.75" customHeight="1">
      <c r="A240" s="749"/>
      <c r="B240" s="1070"/>
      <c r="Z240" s="741"/>
      <c r="AJ240" s="741"/>
      <c r="AT240" s="741"/>
      <c r="AU240" s="1057"/>
      <c r="AV240" s="1058"/>
      <c r="AX240" s="1058"/>
      <c r="BA240" s="1040"/>
    </row>
    <row r="241" ht="15.75" customHeight="1">
      <c r="A241" s="749"/>
      <c r="B241" s="1070"/>
      <c r="Z241" s="741"/>
      <c r="AJ241" s="741"/>
      <c r="AT241" s="741"/>
      <c r="AU241" s="1057"/>
      <c r="AV241" s="1058"/>
      <c r="AX241" s="1058"/>
      <c r="BA241" s="1040"/>
    </row>
    <row r="242" ht="15.75" customHeight="1">
      <c r="A242" s="749"/>
      <c r="B242" s="1070"/>
      <c r="Z242" s="741"/>
      <c r="AJ242" s="741"/>
      <c r="AT242" s="741"/>
      <c r="AU242" s="1057"/>
      <c r="AV242" s="1058"/>
      <c r="AX242" s="1058"/>
      <c r="BA242" s="1040"/>
    </row>
    <row r="243" ht="15.75" customHeight="1">
      <c r="A243" s="749"/>
      <c r="B243" s="1070"/>
      <c r="Z243" s="741"/>
      <c r="AJ243" s="741"/>
      <c r="AT243" s="741"/>
      <c r="AU243" s="1057"/>
      <c r="AV243" s="1058"/>
      <c r="AX243" s="1058"/>
      <c r="BA243" s="1040"/>
    </row>
    <row r="244" ht="15.75" customHeight="1">
      <c r="A244" s="749"/>
      <c r="B244" s="1070"/>
      <c r="Z244" s="741"/>
      <c r="AJ244" s="741"/>
      <c r="AT244" s="741"/>
      <c r="AU244" s="1057"/>
      <c r="AV244" s="1058"/>
      <c r="AX244" s="1058"/>
      <c r="BA244" s="1040"/>
    </row>
    <row r="245" ht="15.75" customHeight="1">
      <c r="A245" s="749"/>
      <c r="B245" s="1070"/>
      <c r="Z245" s="741"/>
      <c r="AJ245" s="741"/>
      <c r="AT245" s="741"/>
      <c r="AU245" s="1057"/>
      <c r="AV245" s="1058"/>
      <c r="AX245" s="1058"/>
      <c r="BA245" s="1040"/>
    </row>
    <row r="246" ht="15.75" customHeight="1">
      <c r="A246" s="749"/>
      <c r="B246" s="1070"/>
      <c r="Z246" s="741"/>
      <c r="AJ246" s="741"/>
      <c r="AT246" s="741"/>
      <c r="AU246" s="1057"/>
      <c r="AV246" s="1058"/>
      <c r="AX246" s="1058"/>
      <c r="BA246" s="1040"/>
    </row>
    <row r="247" ht="15.75" customHeight="1">
      <c r="A247" s="749"/>
      <c r="B247" s="1070"/>
      <c r="Z247" s="741"/>
      <c r="AJ247" s="741"/>
      <c r="AT247" s="741"/>
      <c r="AU247" s="1057"/>
      <c r="AV247" s="1058"/>
      <c r="AX247" s="1058"/>
      <c r="BA247" s="1040"/>
    </row>
    <row r="248" ht="15.75" customHeight="1">
      <c r="A248" s="749"/>
      <c r="B248" s="1070"/>
      <c r="Z248" s="741"/>
      <c r="AJ248" s="741"/>
      <c r="AT248" s="741"/>
      <c r="AU248" s="1057"/>
      <c r="AV248" s="1058"/>
      <c r="AX248" s="1058"/>
      <c r="BA248" s="1040"/>
    </row>
    <row r="249" ht="15.75" customHeight="1">
      <c r="A249" s="749"/>
      <c r="B249" s="1070"/>
      <c r="Z249" s="741"/>
      <c r="AJ249" s="741"/>
      <c r="AT249" s="741"/>
      <c r="AU249" s="1057"/>
      <c r="AV249" s="1058"/>
      <c r="AX249" s="1058"/>
      <c r="BA249" s="1040"/>
    </row>
    <row r="250" ht="15.75" customHeight="1">
      <c r="A250" s="749"/>
      <c r="B250" s="1070"/>
      <c r="Z250" s="741"/>
      <c r="AJ250" s="741"/>
      <c r="AT250" s="741"/>
      <c r="AU250" s="1057"/>
      <c r="AV250" s="1058"/>
      <c r="AX250" s="1058"/>
      <c r="BA250" s="1040"/>
    </row>
    <row r="251" ht="15.75" customHeight="1">
      <c r="A251" s="749"/>
      <c r="B251" s="1070"/>
      <c r="Z251" s="741"/>
      <c r="AJ251" s="741"/>
      <c r="AT251" s="741"/>
      <c r="AU251" s="1057"/>
      <c r="AV251" s="1058"/>
      <c r="AX251" s="1058"/>
      <c r="BA251" s="1040"/>
    </row>
    <row r="252" ht="15.75" customHeight="1">
      <c r="A252" s="749"/>
      <c r="B252" s="1070"/>
      <c r="Z252" s="741"/>
      <c r="AJ252" s="741"/>
      <c r="AT252" s="741"/>
      <c r="AU252" s="1057"/>
      <c r="AV252" s="1058"/>
      <c r="AX252" s="1058"/>
      <c r="BA252" s="1040"/>
    </row>
    <row r="253" ht="15.75" customHeight="1">
      <c r="A253" s="749"/>
      <c r="B253" s="1070"/>
      <c r="Z253" s="741"/>
      <c r="AJ253" s="741"/>
      <c r="AT253" s="741"/>
      <c r="AU253" s="1057"/>
      <c r="AV253" s="1058"/>
      <c r="AX253" s="1058"/>
      <c r="BA253" s="1040"/>
    </row>
    <row r="254" ht="15.75" customHeight="1">
      <c r="A254" s="749"/>
      <c r="B254" s="1070"/>
      <c r="Z254" s="741"/>
      <c r="AJ254" s="741"/>
      <c r="AT254" s="741"/>
      <c r="AU254" s="1057"/>
      <c r="AV254" s="1058"/>
      <c r="AX254" s="1058"/>
      <c r="BA254" s="1040"/>
    </row>
    <row r="255" ht="15.75" customHeight="1">
      <c r="A255" s="749"/>
      <c r="B255" s="1070"/>
      <c r="Z255" s="741"/>
      <c r="AJ255" s="741"/>
      <c r="AT255" s="741"/>
      <c r="AU255" s="1057"/>
      <c r="AV255" s="1058"/>
      <c r="AX255" s="1058"/>
      <c r="BA255" s="1040"/>
    </row>
    <row r="256" ht="15.75" customHeight="1">
      <c r="A256" s="749"/>
      <c r="B256" s="1070"/>
      <c r="Z256" s="741"/>
      <c r="AJ256" s="741"/>
      <c r="AT256" s="741"/>
      <c r="AU256" s="1057"/>
      <c r="AV256" s="1058"/>
      <c r="AX256" s="1058"/>
      <c r="BA256" s="1040"/>
    </row>
    <row r="257" ht="15.75" customHeight="1">
      <c r="A257" s="749"/>
      <c r="B257" s="1070"/>
      <c r="Z257" s="741"/>
      <c r="AJ257" s="741"/>
      <c r="AT257" s="741"/>
      <c r="AU257" s="1057"/>
      <c r="AV257" s="1058"/>
      <c r="AX257" s="1058"/>
      <c r="BA257" s="1040"/>
    </row>
    <row r="258" ht="15.75" customHeight="1">
      <c r="A258" s="749"/>
      <c r="B258" s="1070"/>
      <c r="Z258" s="741"/>
      <c r="AJ258" s="741"/>
      <c r="AT258" s="741"/>
      <c r="AU258" s="1057"/>
      <c r="AV258" s="1058"/>
      <c r="AX258" s="1058"/>
      <c r="BA258" s="1040"/>
    </row>
    <row r="259" ht="15.75" customHeight="1">
      <c r="A259" s="749"/>
      <c r="B259" s="1070"/>
      <c r="Z259" s="741"/>
      <c r="AJ259" s="741"/>
      <c r="AT259" s="741"/>
      <c r="AU259" s="1057"/>
      <c r="AV259" s="1058"/>
      <c r="AX259" s="1058"/>
      <c r="BA259" s="1040"/>
    </row>
    <row r="260" ht="15.75" customHeight="1">
      <c r="A260" s="749"/>
      <c r="B260" s="1070"/>
      <c r="Z260" s="741"/>
      <c r="AJ260" s="741"/>
      <c r="AT260" s="741"/>
      <c r="AU260" s="1057"/>
      <c r="AV260" s="1058"/>
      <c r="AX260" s="1058"/>
      <c r="BA260" s="1040"/>
    </row>
    <row r="261" ht="15.75" customHeight="1">
      <c r="A261" s="749"/>
      <c r="B261" s="1070"/>
      <c r="Z261" s="741"/>
      <c r="AJ261" s="741"/>
      <c r="AT261" s="741"/>
      <c r="AU261" s="1057"/>
      <c r="AV261" s="1058"/>
      <c r="AX261" s="1058"/>
      <c r="BA261" s="1040"/>
    </row>
    <row r="262" ht="15.75" customHeight="1">
      <c r="A262" s="749"/>
      <c r="B262" s="1070"/>
      <c r="Z262" s="741"/>
      <c r="AJ262" s="741"/>
      <c r="AT262" s="741"/>
      <c r="AU262" s="1057"/>
      <c r="AV262" s="1058"/>
      <c r="AX262" s="1058"/>
      <c r="BA262" s="1040"/>
    </row>
    <row r="263" ht="15.75" customHeight="1">
      <c r="A263" s="749"/>
      <c r="B263" s="1070"/>
      <c r="Z263" s="741"/>
      <c r="AJ263" s="741"/>
      <c r="AT263" s="741"/>
      <c r="AU263" s="1057"/>
      <c r="AV263" s="1058"/>
      <c r="AX263" s="1058"/>
      <c r="BA263" s="1040"/>
    </row>
    <row r="264" ht="15.75" customHeight="1">
      <c r="A264" s="749"/>
      <c r="B264" s="1070"/>
      <c r="Z264" s="741"/>
      <c r="AJ264" s="741"/>
      <c r="AT264" s="741"/>
      <c r="AU264" s="1057"/>
      <c r="AV264" s="1058"/>
      <c r="AX264" s="1058"/>
      <c r="BA264" s="1040"/>
    </row>
    <row r="265" ht="15.75" customHeight="1">
      <c r="A265" s="749"/>
      <c r="B265" s="1070"/>
      <c r="Z265" s="741"/>
      <c r="AJ265" s="741"/>
      <c r="AT265" s="741"/>
      <c r="AU265" s="1057"/>
      <c r="AV265" s="1058"/>
      <c r="AX265" s="1058"/>
      <c r="BA265" s="1040"/>
    </row>
    <row r="266" ht="15.75" customHeight="1">
      <c r="A266" s="749"/>
      <c r="B266" s="1070"/>
      <c r="Z266" s="741"/>
      <c r="AJ266" s="741"/>
      <c r="AT266" s="741"/>
      <c r="AU266" s="1057"/>
      <c r="AV266" s="1058"/>
      <c r="AX266" s="1058"/>
      <c r="BA266" s="1040"/>
    </row>
    <row r="267" ht="15.75" customHeight="1">
      <c r="A267" s="749"/>
      <c r="B267" s="1070"/>
      <c r="Z267" s="741"/>
      <c r="AJ267" s="741"/>
      <c r="AT267" s="741"/>
      <c r="AU267" s="1057"/>
      <c r="AV267" s="1058"/>
      <c r="AX267" s="1058"/>
      <c r="BA267" s="1040"/>
    </row>
    <row r="268" ht="15.75" customHeight="1">
      <c r="A268" s="749"/>
      <c r="B268" s="1070"/>
      <c r="Z268" s="741"/>
      <c r="AJ268" s="741"/>
      <c r="AT268" s="741"/>
      <c r="AU268" s="1057"/>
      <c r="AV268" s="1058"/>
      <c r="AX268" s="1058"/>
      <c r="BA268" s="1040"/>
    </row>
    <row r="269" ht="15.75" customHeight="1">
      <c r="A269" s="749"/>
      <c r="B269" s="1070"/>
      <c r="Z269" s="741"/>
      <c r="AJ269" s="741"/>
      <c r="AT269" s="741"/>
      <c r="AU269" s="1057"/>
      <c r="AV269" s="1058"/>
      <c r="AX269" s="1058"/>
      <c r="BA269" s="1040"/>
    </row>
    <row r="270" ht="15.75" customHeight="1">
      <c r="A270" s="749"/>
      <c r="B270" s="1070"/>
      <c r="Z270" s="741"/>
      <c r="AJ270" s="741"/>
      <c r="AT270" s="741"/>
      <c r="AU270" s="1057"/>
      <c r="AV270" s="1058"/>
      <c r="AX270" s="1058"/>
      <c r="BA270" s="1040"/>
    </row>
    <row r="271" ht="15.75" customHeight="1">
      <c r="A271" s="749"/>
      <c r="B271" s="1070"/>
      <c r="Z271" s="741"/>
      <c r="AJ271" s="741"/>
      <c r="AT271" s="741"/>
      <c r="AU271" s="1057"/>
      <c r="AV271" s="1058"/>
      <c r="AX271" s="1058"/>
      <c r="BA271" s="1040"/>
    </row>
    <row r="272" ht="15.75" customHeight="1">
      <c r="A272" s="749"/>
      <c r="B272" s="1070"/>
      <c r="Z272" s="741"/>
      <c r="AJ272" s="741"/>
      <c r="AT272" s="741"/>
      <c r="AU272" s="1057"/>
      <c r="AV272" s="1058"/>
      <c r="AX272" s="1058"/>
      <c r="BA272" s="1040"/>
    </row>
    <row r="273" ht="15.75" customHeight="1">
      <c r="A273" s="749"/>
      <c r="B273" s="1070"/>
      <c r="Z273" s="741"/>
      <c r="AJ273" s="741"/>
      <c r="AT273" s="741"/>
      <c r="AU273" s="1057"/>
      <c r="AV273" s="1058"/>
      <c r="AX273" s="1058"/>
      <c r="BA273" s="1040"/>
    </row>
    <row r="274" ht="15.75" customHeight="1">
      <c r="A274" s="749"/>
      <c r="B274" s="1070"/>
      <c r="Z274" s="741"/>
      <c r="AJ274" s="741"/>
      <c r="AT274" s="741"/>
      <c r="AU274" s="1057"/>
      <c r="AV274" s="1058"/>
      <c r="AX274" s="1058"/>
      <c r="BA274" s="1040"/>
    </row>
    <row r="275" ht="15.75" customHeight="1">
      <c r="A275" s="749"/>
      <c r="B275" s="1070"/>
      <c r="Z275" s="741"/>
      <c r="AJ275" s="741"/>
      <c r="AT275" s="741"/>
      <c r="AU275" s="1057"/>
      <c r="AV275" s="1058"/>
      <c r="AX275" s="1058"/>
      <c r="BA275" s="1040"/>
    </row>
    <row r="276" ht="15.75" customHeight="1">
      <c r="A276" s="749"/>
      <c r="B276" s="1070"/>
      <c r="Z276" s="741"/>
      <c r="AJ276" s="741"/>
      <c r="AT276" s="741"/>
      <c r="AU276" s="1057"/>
      <c r="AV276" s="1058"/>
      <c r="AX276" s="1058"/>
      <c r="BA276" s="1040"/>
    </row>
    <row r="277" ht="15.75" customHeight="1">
      <c r="A277" s="749"/>
      <c r="B277" s="1070"/>
      <c r="Z277" s="741"/>
      <c r="AJ277" s="741"/>
      <c r="AT277" s="741"/>
      <c r="AU277" s="1057"/>
      <c r="AV277" s="1058"/>
      <c r="AX277" s="1058"/>
      <c r="BA277" s="1040"/>
    </row>
    <row r="278" ht="15.75" customHeight="1">
      <c r="A278" s="749"/>
      <c r="B278" s="1070"/>
      <c r="Z278" s="741"/>
      <c r="AJ278" s="741"/>
      <c r="AT278" s="741"/>
      <c r="AU278" s="1057"/>
      <c r="AV278" s="1058"/>
      <c r="AX278" s="1058"/>
      <c r="BA278" s="1040"/>
    </row>
    <row r="279" ht="15.75" customHeight="1">
      <c r="A279" s="749"/>
      <c r="B279" s="1070"/>
      <c r="Z279" s="741"/>
      <c r="AJ279" s="741"/>
      <c r="AT279" s="741"/>
      <c r="AU279" s="1057"/>
      <c r="AV279" s="1058"/>
      <c r="AX279" s="1058"/>
      <c r="BA279" s="1040"/>
    </row>
    <row r="280" ht="15.75" customHeight="1">
      <c r="A280" s="749"/>
      <c r="B280" s="1070"/>
      <c r="Z280" s="741"/>
      <c r="AJ280" s="741"/>
      <c r="AT280" s="741"/>
      <c r="AU280" s="1057"/>
      <c r="AV280" s="1058"/>
      <c r="AX280" s="1058"/>
      <c r="BA280" s="1040"/>
    </row>
    <row r="281" ht="15.75" customHeight="1">
      <c r="A281" s="749"/>
      <c r="B281" s="1070"/>
      <c r="Z281" s="741"/>
      <c r="AJ281" s="741"/>
      <c r="AT281" s="741"/>
      <c r="AU281" s="1057"/>
      <c r="AV281" s="1058"/>
      <c r="AX281" s="1058"/>
      <c r="BA281" s="1040"/>
    </row>
    <row r="282" ht="15.75" customHeight="1">
      <c r="A282" s="749"/>
      <c r="B282" s="1070"/>
      <c r="Z282" s="741"/>
      <c r="AJ282" s="741"/>
      <c r="AT282" s="741"/>
      <c r="AU282" s="1057"/>
      <c r="AV282" s="1058"/>
      <c r="AX282" s="1058"/>
      <c r="BA282" s="1040"/>
    </row>
    <row r="283" ht="15.75" customHeight="1">
      <c r="A283" s="749"/>
      <c r="B283" s="1070"/>
      <c r="Z283" s="741"/>
      <c r="AJ283" s="741"/>
      <c r="AT283" s="741"/>
      <c r="AU283" s="1057"/>
      <c r="AV283" s="1058"/>
      <c r="AX283" s="1058"/>
      <c r="BA283" s="1040"/>
    </row>
    <row r="284" ht="15.75" customHeight="1">
      <c r="A284" s="749"/>
      <c r="B284" s="1070"/>
      <c r="Z284" s="741"/>
      <c r="AJ284" s="741"/>
      <c r="AT284" s="741"/>
      <c r="AU284" s="1057"/>
      <c r="AV284" s="1058"/>
      <c r="AX284" s="1058"/>
      <c r="BA284" s="1040"/>
    </row>
    <row r="285" ht="15.75" customHeight="1">
      <c r="A285" s="749"/>
      <c r="B285" s="1070"/>
      <c r="Z285" s="741"/>
      <c r="AJ285" s="741"/>
      <c r="AT285" s="741"/>
      <c r="AU285" s="1057"/>
      <c r="AV285" s="1058"/>
      <c r="AX285" s="1058"/>
      <c r="BA285" s="1040"/>
    </row>
    <row r="286" ht="15.75" customHeight="1">
      <c r="A286" s="749"/>
      <c r="B286" s="1070"/>
      <c r="Z286" s="741"/>
      <c r="AJ286" s="741"/>
      <c r="AT286" s="741"/>
      <c r="AU286" s="1057"/>
      <c r="AV286" s="1058"/>
      <c r="AX286" s="1058"/>
      <c r="BA286" s="1040"/>
    </row>
    <row r="287" ht="15.75" customHeight="1">
      <c r="A287" s="749"/>
      <c r="B287" s="1070"/>
      <c r="Z287" s="741"/>
      <c r="AJ287" s="741"/>
      <c r="AT287" s="741"/>
      <c r="AU287" s="1057"/>
      <c r="AV287" s="1058"/>
      <c r="AX287" s="1058"/>
      <c r="BA287" s="1040"/>
    </row>
    <row r="288" ht="15.75" customHeight="1">
      <c r="A288" s="749"/>
      <c r="B288" s="1070"/>
      <c r="Z288" s="741"/>
      <c r="AJ288" s="741"/>
      <c r="AT288" s="741"/>
      <c r="AU288" s="1057"/>
      <c r="AV288" s="1058"/>
      <c r="AX288" s="1058"/>
      <c r="BA288" s="1040"/>
    </row>
    <row r="289" ht="15.75" customHeight="1">
      <c r="A289" s="749"/>
      <c r="B289" s="1070"/>
      <c r="Z289" s="741"/>
      <c r="AJ289" s="741"/>
      <c r="AT289" s="741"/>
      <c r="AU289" s="1057"/>
      <c r="AV289" s="1058"/>
      <c r="AX289" s="1058"/>
      <c r="BA289" s="1040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1">
    <mergeCell ref="I3:M3"/>
    <mergeCell ref="N3:R3"/>
    <mergeCell ref="S3:W3"/>
    <mergeCell ref="X3:AB3"/>
    <mergeCell ref="AC3:AG3"/>
    <mergeCell ref="AH3:AL3"/>
    <mergeCell ref="AM3:AQ3"/>
    <mergeCell ref="AR3:AT3"/>
    <mergeCell ref="A1:BA1"/>
    <mergeCell ref="A2:A4"/>
    <mergeCell ref="B2:B4"/>
    <mergeCell ref="C2:C4"/>
    <mergeCell ref="I2:M2"/>
    <mergeCell ref="N2:R2"/>
    <mergeCell ref="BA2:BA4"/>
    <mergeCell ref="S2:W2"/>
    <mergeCell ref="X2:AB2"/>
    <mergeCell ref="AC2:AG2"/>
    <mergeCell ref="AH2:AL2"/>
    <mergeCell ref="AM2:AQ2"/>
    <mergeCell ref="AR2:AT2"/>
    <mergeCell ref="AU2:AU4"/>
    <mergeCell ref="AV2:AV4"/>
    <mergeCell ref="AW2:AW4"/>
    <mergeCell ref="AX2:AX4"/>
    <mergeCell ref="AY2:AY4"/>
    <mergeCell ref="AZ2:AZ4"/>
    <mergeCell ref="S71:W71"/>
    <mergeCell ref="X71:AB71"/>
    <mergeCell ref="AH74:AL74"/>
    <mergeCell ref="AM74:AQ74"/>
    <mergeCell ref="AR74:AT74"/>
    <mergeCell ref="B74:C74"/>
    <mergeCell ref="D74:H74"/>
    <mergeCell ref="I74:M74"/>
    <mergeCell ref="N74:R74"/>
    <mergeCell ref="S74:W74"/>
    <mergeCell ref="X74:AB74"/>
    <mergeCell ref="AC74:AG74"/>
    <mergeCell ref="AH75:AL75"/>
    <mergeCell ref="AM75:AQ75"/>
    <mergeCell ref="AR75:AT75"/>
    <mergeCell ref="B75:C75"/>
    <mergeCell ref="D75:H75"/>
    <mergeCell ref="I75:M75"/>
    <mergeCell ref="N75:R75"/>
    <mergeCell ref="S75:W75"/>
    <mergeCell ref="X75:AB75"/>
    <mergeCell ref="AC75:AG75"/>
    <mergeCell ref="AH76:AL76"/>
    <mergeCell ref="AM76:AQ76"/>
    <mergeCell ref="AR76:AT76"/>
    <mergeCell ref="B76:C76"/>
    <mergeCell ref="D76:H76"/>
    <mergeCell ref="I76:M76"/>
    <mergeCell ref="N76:R76"/>
    <mergeCell ref="S76:W76"/>
    <mergeCell ref="X76:AB76"/>
    <mergeCell ref="AC76:AG76"/>
    <mergeCell ref="A77:AY77"/>
    <mergeCell ref="AC71:AG71"/>
    <mergeCell ref="AH71:AL71"/>
    <mergeCell ref="AM71:AQ71"/>
    <mergeCell ref="AR71:AT71"/>
    <mergeCell ref="D2:H2"/>
    <mergeCell ref="D3:H3"/>
    <mergeCell ref="A70:AY70"/>
    <mergeCell ref="B71:C71"/>
    <mergeCell ref="D71:H71"/>
    <mergeCell ref="I71:M71"/>
    <mergeCell ref="N71:R71"/>
    <mergeCell ref="AH72:AL72"/>
    <mergeCell ref="AM72:AQ72"/>
    <mergeCell ref="AR72:AT72"/>
    <mergeCell ref="B72:C72"/>
    <mergeCell ref="D72:H72"/>
    <mergeCell ref="I72:M72"/>
    <mergeCell ref="N72:R72"/>
    <mergeCell ref="S72:W72"/>
    <mergeCell ref="X72:AB72"/>
    <mergeCell ref="AC72:AG72"/>
    <mergeCell ref="AH73:AL73"/>
    <mergeCell ref="AM73:AQ73"/>
    <mergeCell ref="AR73:AT73"/>
    <mergeCell ref="B73:C73"/>
    <mergeCell ref="D73:H73"/>
    <mergeCell ref="I73:M73"/>
    <mergeCell ref="N73:R73"/>
    <mergeCell ref="S73:W73"/>
    <mergeCell ref="X73:AB73"/>
    <mergeCell ref="AC73:AG73"/>
  </mergeCells>
  <hyperlinks>
    <hyperlink r:id="rId1" ref="A2"/>
  </hyperlinks>
  <printOptions gridLines="1" horizontalCentered="1"/>
  <pageMargins bottom="0.75" footer="0.0" header="0.0" left="0.1" right="0.1" top="0.15"/>
  <pageSetup fitToHeight="0" cellComments="atEnd" orientation="landscape" pageOrder="overThenDown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38"/>
    <col customWidth="1" min="2" max="2" width="12.0"/>
    <col customWidth="1" min="3" max="3" width="24.5"/>
    <col customWidth="1" min="4" max="4" width="4.13"/>
    <col customWidth="1" min="5" max="5" width="3.75"/>
    <col customWidth="1" min="6" max="6" width="4.25"/>
    <col customWidth="1" min="7" max="7" width="3.0"/>
    <col customWidth="1" min="8" max="8" width="3.88"/>
    <col customWidth="1" min="9" max="9" width="3.75"/>
    <col customWidth="1" min="10" max="10" width="4.0"/>
    <col customWidth="1" min="11" max="12" width="3.25"/>
    <col customWidth="1" min="13" max="14" width="3.63"/>
    <col customWidth="1" min="15" max="15" width="3.25"/>
    <col customWidth="1" min="16" max="16" width="3.75"/>
    <col customWidth="1" min="17" max="17" width="3.25"/>
    <col customWidth="1" min="18" max="18" width="4.0"/>
    <col customWidth="1" min="19" max="19" width="3.63"/>
    <col customWidth="1" min="20" max="20" width="4.0"/>
    <col customWidth="1" min="21" max="21" width="3.88"/>
    <col customWidth="1" min="22" max="22" width="3.38"/>
    <col customWidth="1" min="23" max="23" width="4.0"/>
    <col customWidth="1" min="24" max="24" width="3.38"/>
    <col customWidth="1" min="25" max="25" width="3.13"/>
    <col customWidth="1" min="26" max="26" width="4.25"/>
    <col customWidth="1" min="27" max="27" width="2.75"/>
    <col customWidth="1" min="28" max="28" width="4.25"/>
    <col customWidth="1" min="29" max="29" width="3.75"/>
    <col customWidth="1" min="30" max="30" width="3.25"/>
    <col customWidth="1" min="31" max="31" width="4.88"/>
    <col customWidth="1" min="32" max="32" width="3.13"/>
    <col customWidth="1" min="33" max="33" width="4.63"/>
    <col customWidth="1" min="34" max="34" width="3.25"/>
    <col customWidth="1" min="35" max="35" width="4.13"/>
    <col customWidth="1" min="36" max="36" width="4.38"/>
    <col customWidth="1" min="37" max="37" width="2.63"/>
    <col customWidth="1" min="38" max="38" width="3.88"/>
    <col customWidth="1" min="39" max="40" width="4.25"/>
    <col customWidth="1" min="41" max="41" width="4.0"/>
    <col customWidth="1" min="42" max="43" width="3.38"/>
    <col customWidth="1" hidden="1" min="44" max="44" width="4.63"/>
    <col customWidth="1" hidden="1" min="45" max="45" width="4.25"/>
    <col customWidth="1" hidden="1" min="46" max="46" width="3.5"/>
    <col customWidth="1" min="47" max="47" width="5.0"/>
    <col customWidth="1" min="48" max="48" width="7.13"/>
    <col customWidth="1" min="49" max="49" width="6.63"/>
    <col customWidth="1" min="50" max="50" width="5.63"/>
    <col customWidth="1" hidden="1" min="51" max="51" width="6.88"/>
    <col customWidth="1" hidden="1" min="52" max="52" width="5.63"/>
    <col customWidth="1" min="53" max="53" width="6.0"/>
  </cols>
  <sheetData>
    <row r="1" ht="96.0" customHeight="1">
      <c r="A1" s="899" t="s">
        <v>612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8"/>
    </row>
    <row r="2" ht="30.0" customHeight="1">
      <c r="A2" s="538" t="s">
        <v>1</v>
      </c>
      <c r="B2" s="543" t="s">
        <v>2</v>
      </c>
      <c r="C2" s="543" t="s">
        <v>3</v>
      </c>
      <c r="D2" s="904" t="s">
        <v>613</v>
      </c>
      <c r="E2" s="2"/>
      <c r="F2" s="2"/>
      <c r="G2" s="2"/>
      <c r="H2" s="12"/>
      <c r="I2" s="902" t="s">
        <v>586</v>
      </c>
      <c r="J2" s="2"/>
      <c r="K2" s="2"/>
      <c r="L2" s="2"/>
      <c r="M2" s="12"/>
      <c r="N2" s="902" t="s">
        <v>587</v>
      </c>
      <c r="O2" s="2"/>
      <c r="P2" s="2"/>
      <c r="Q2" s="2"/>
      <c r="R2" s="12"/>
      <c r="S2" s="903" t="s">
        <v>588</v>
      </c>
      <c r="T2" s="2"/>
      <c r="U2" s="2"/>
      <c r="V2" s="2"/>
      <c r="W2" s="12"/>
      <c r="X2" s="902" t="s">
        <v>589</v>
      </c>
      <c r="Y2" s="2"/>
      <c r="Z2" s="2"/>
      <c r="AA2" s="2"/>
      <c r="AB2" s="12"/>
      <c r="AC2" s="902" t="s">
        <v>590</v>
      </c>
      <c r="AD2" s="2"/>
      <c r="AE2" s="2"/>
      <c r="AF2" s="2"/>
      <c r="AG2" s="12"/>
      <c r="AH2" s="904" t="s">
        <v>591</v>
      </c>
      <c r="AI2" s="2"/>
      <c r="AJ2" s="2"/>
      <c r="AK2" s="2"/>
      <c r="AL2" s="12"/>
      <c r="AM2" s="905" t="s">
        <v>592</v>
      </c>
      <c r="AN2" s="2"/>
      <c r="AO2" s="2"/>
      <c r="AP2" s="2"/>
      <c r="AQ2" s="12"/>
      <c r="AR2" s="906" t="s">
        <v>614</v>
      </c>
      <c r="AS2" s="2"/>
      <c r="AT2" s="12"/>
      <c r="AU2" s="907" t="s">
        <v>594</v>
      </c>
      <c r="AV2" s="908" t="s">
        <v>595</v>
      </c>
      <c r="AW2" s="544" t="s">
        <v>14</v>
      </c>
      <c r="AX2" s="909" t="s">
        <v>15</v>
      </c>
      <c r="AY2" s="910"/>
      <c r="AZ2" s="910"/>
      <c r="BA2" s="911" t="s">
        <v>596</v>
      </c>
    </row>
    <row r="3" ht="31.5" customHeight="1">
      <c r="A3" s="15"/>
      <c r="B3" s="18"/>
      <c r="C3" s="18"/>
      <c r="D3" s="1071" t="s">
        <v>597</v>
      </c>
      <c r="E3" s="2"/>
      <c r="F3" s="2"/>
      <c r="G3" s="2"/>
      <c r="H3" s="12"/>
      <c r="I3" s="1072" t="s">
        <v>598</v>
      </c>
      <c r="J3" s="2"/>
      <c r="K3" s="2"/>
      <c r="L3" s="2"/>
      <c r="M3" s="12"/>
      <c r="N3" s="1072" t="s">
        <v>599</v>
      </c>
      <c r="O3" s="2"/>
      <c r="P3" s="2"/>
      <c r="Q3" s="2"/>
      <c r="R3" s="12"/>
      <c r="S3" s="1072" t="s">
        <v>600</v>
      </c>
      <c r="T3" s="2"/>
      <c r="U3" s="2"/>
      <c r="V3" s="2"/>
      <c r="W3" s="12"/>
      <c r="X3" s="1072" t="s">
        <v>601</v>
      </c>
      <c r="Y3" s="2"/>
      <c r="Z3" s="2"/>
      <c r="AA3" s="2"/>
      <c r="AB3" s="12"/>
      <c r="AC3" s="1072" t="s">
        <v>602</v>
      </c>
      <c r="AD3" s="2"/>
      <c r="AE3" s="2"/>
      <c r="AF3" s="2"/>
      <c r="AG3" s="12"/>
      <c r="AH3" s="1072" t="s">
        <v>603</v>
      </c>
      <c r="AI3" s="2"/>
      <c r="AJ3" s="2"/>
      <c r="AK3" s="2"/>
      <c r="AL3" s="2"/>
      <c r="AM3" s="1073" t="s">
        <v>604</v>
      </c>
      <c r="AN3" s="7"/>
      <c r="AO3" s="7"/>
      <c r="AP3" s="7"/>
      <c r="AQ3" s="8"/>
      <c r="AR3" s="906" t="s">
        <v>615</v>
      </c>
      <c r="AS3" s="2"/>
      <c r="AT3" s="12"/>
      <c r="AU3" s="15"/>
      <c r="AV3" s="15"/>
      <c r="AW3" s="18"/>
      <c r="AY3" s="15"/>
      <c r="AZ3" s="15"/>
      <c r="BA3" s="15"/>
    </row>
    <row r="4" ht="15.75" customHeight="1">
      <c r="A4" s="22"/>
      <c r="B4" s="12"/>
      <c r="C4" s="12"/>
      <c r="D4" s="1074" t="s">
        <v>24</v>
      </c>
      <c r="E4" s="947" t="s">
        <v>25</v>
      </c>
      <c r="F4" s="541" t="s">
        <v>26</v>
      </c>
      <c r="G4" s="1075" t="s">
        <v>27</v>
      </c>
      <c r="H4" s="1076" t="s">
        <v>14</v>
      </c>
      <c r="I4" s="1077" t="s">
        <v>24</v>
      </c>
      <c r="J4" s="947" t="s">
        <v>25</v>
      </c>
      <c r="K4" s="1072" t="s">
        <v>26</v>
      </c>
      <c r="L4" s="1075" t="s">
        <v>27</v>
      </c>
      <c r="M4" s="1076" t="s">
        <v>14</v>
      </c>
      <c r="N4" s="1077" t="s">
        <v>24</v>
      </c>
      <c r="O4" s="1077" t="s">
        <v>25</v>
      </c>
      <c r="P4" s="1072" t="s">
        <v>26</v>
      </c>
      <c r="Q4" s="1075" t="s">
        <v>27</v>
      </c>
      <c r="R4" s="1076" t="s">
        <v>14</v>
      </c>
      <c r="S4" s="1077" t="s">
        <v>24</v>
      </c>
      <c r="T4" s="1077" t="s">
        <v>25</v>
      </c>
      <c r="U4" s="1072" t="s">
        <v>26</v>
      </c>
      <c r="V4" s="1075" t="s">
        <v>27</v>
      </c>
      <c r="W4" s="1076" t="s">
        <v>14</v>
      </c>
      <c r="X4" s="947" t="s">
        <v>24</v>
      </c>
      <c r="Y4" s="947" t="s">
        <v>25</v>
      </c>
      <c r="Z4" s="541" t="s">
        <v>26</v>
      </c>
      <c r="AA4" s="1075" t="s">
        <v>27</v>
      </c>
      <c r="AB4" s="1076" t="s">
        <v>14</v>
      </c>
      <c r="AC4" s="1078" t="s">
        <v>24</v>
      </c>
      <c r="AD4" s="1078" t="s">
        <v>25</v>
      </c>
      <c r="AE4" s="1079" t="s">
        <v>26</v>
      </c>
      <c r="AF4" s="1080" t="s">
        <v>27</v>
      </c>
      <c r="AG4" s="993" t="s">
        <v>14</v>
      </c>
      <c r="AH4" s="1077" t="s">
        <v>24</v>
      </c>
      <c r="AI4" s="1077" t="s">
        <v>25</v>
      </c>
      <c r="AJ4" s="1072" t="s">
        <v>26</v>
      </c>
      <c r="AK4" s="1075" t="s">
        <v>27</v>
      </c>
      <c r="AL4" s="1081" t="s">
        <v>14</v>
      </c>
      <c r="AM4" s="1082" t="s">
        <v>24</v>
      </c>
      <c r="AN4" s="1083" t="s">
        <v>25</v>
      </c>
      <c r="AO4" s="1084" t="s">
        <v>26</v>
      </c>
      <c r="AP4" s="1075" t="s">
        <v>27</v>
      </c>
      <c r="AQ4" s="1080" t="s">
        <v>14</v>
      </c>
      <c r="AR4" s="1077" t="s">
        <v>24</v>
      </c>
      <c r="AS4" s="1077" t="s">
        <v>25</v>
      </c>
      <c r="AT4" s="1072" t="s">
        <v>26</v>
      </c>
      <c r="AU4" s="22"/>
      <c r="AV4" s="22"/>
      <c r="AW4" s="12"/>
      <c r="AY4" s="928"/>
      <c r="AZ4" s="22"/>
      <c r="BA4" s="22"/>
    </row>
    <row r="5" ht="15.75" customHeight="1">
      <c r="A5" s="649">
        <v>1.0</v>
      </c>
      <c r="B5" s="1085" t="s">
        <v>87</v>
      </c>
      <c r="C5" s="930" t="s">
        <v>88</v>
      </c>
      <c r="D5" s="931">
        <v>40.0</v>
      </c>
      <c r="E5" s="931">
        <v>33.0</v>
      </c>
      <c r="F5" s="932">
        <f t="shared" ref="F5:F70" si="1">SUM(D5+E5)</f>
        <v>73</v>
      </c>
      <c r="G5" s="659" t="str">
        <f t="shared" ref="G5:G70" si="2">IF(F5&gt;=90,"10",IF(F5&gt;=80,"9",IF(F5&gt;=70,"8",IF(F5&gt;=60,"7",IF(F5&gt;=45,"6",IF(F5&gt;=40,"4",IF(F5&lt;40,"0")))))))</f>
        <v>8</v>
      </c>
      <c r="H5" s="933">
        <f t="shared" ref="H5:H70" si="3">G5*4</f>
        <v>32</v>
      </c>
      <c r="I5" s="931">
        <v>44.0</v>
      </c>
      <c r="J5" s="931">
        <v>30.0</v>
      </c>
      <c r="K5" s="934">
        <f t="shared" ref="K5:K46" si="4">SUM(I5+J5)</f>
        <v>74</v>
      </c>
      <c r="L5" s="659" t="str">
        <f t="shared" ref="L5:L29" si="5">IF(K5&gt;=90,"10",IF(K5&gt;=80,"9",IF(K5&gt;=70,"8",IF(K5&gt;=60,"7",IF(K5&gt;=45,"6",IF(K5&gt;=40,"4",IF(K5&lt;40,"0")))))))</f>
        <v>8</v>
      </c>
      <c r="M5" s="778">
        <f t="shared" ref="M5:M70" si="6">L5*4</f>
        <v>32</v>
      </c>
      <c r="N5" s="931">
        <v>36.0</v>
      </c>
      <c r="O5" s="931">
        <v>33.0</v>
      </c>
      <c r="P5" s="934">
        <f t="shared" ref="P5:P70" si="7">SUM(N5:O5)</f>
        <v>69</v>
      </c>
      <c r="Q5" s="659" t="str">
        <f t="shared" ref="Q5:Q8" si="8">IF(P5&gt;=90,"10",IF(P5&gt;=80,"9",IF(P5&gt;=70,"8",IF(P5&gt;=60,"7",IF(P5&gt;=45,"6",IF(P5&gt;=40,"4",IF(P5&lt;40,"0")))))))</f>
        <v>7</v>
      </c>
      <c r="R5" s="933">
        <f t="shared" ref="R5:R70" si="9">Q5*4</f>
        <v>28</v>
      </c>
      <c r="S5" s="931">
        <v>42.0</v>
      </c>
      <c r="T5" s="931">
        <v>43.0</v>
      </c>
      <c r="U5" s="934">
        <f t="shared" ref="U5:U70" si="10">SUM(S5:T5)</f>
        <v>85</v>
      </c>
      <c r="V5" s="659" t="str">
        <f t="shared" ref="V5:V46" si="11">IF(U5&gt;=90,"10",IF(U5&gt;=80,"9",IF(U5&gt;=70,"8",IF(U5&gt;=60,"7",IF(U5&gt;=45,"6",IF(U5&gt;=40,"4",IF(U5&lt;40,"0")))))))</f>
        <v>9</v>
      </c>
      <c r="W5" s="778">
        <f t="shared" ref="W5:W70" si="12">V5*1</f>
        <v>9</v>
      </c>
      <c r="X5" s="931">
        <v>40.0</v>
      </c>
      <c r="Y5" s="931">
        <v>39.0</v>
      </c>
      <c r="Z5" s="934">
        <f t="shared" ref="Z5:Z70" si="13">SUM(X5+Y5)</f>
        <v>79</v>
      </c>
      <c r="AA5" s="659" t="str">
        <f t="shared" ref="AA5:AA70" si="14">IF(Z5&gt;=90,"10",IF(Z5&gt;=80,"9",IF(Z5&gt;=70,"8",IF(Z5&gt;=60,"7",IF(Z5&gt;=45,"6",IF(Z5&gt;=40,"4",IF(Z5&lt;40,"0")))))))</f>
        <v>8</v>
      </c>
      <c r="AB5" s="778">
        <f t="shared" ref="AB5:AB70" si="15">AA5*3</f>
        <v>24</v>
      </c>
      <c r="AC5" s="935">
        <v>80.0</v>
      </c>
      <c r="AD5" s="855">
        <v>0.0</v>
      </c>
      <c r="AE5" s="855">
        <f t="shared" ref="AE5:AE70" si="16">SUM(AC5+AD5)</f>
        <v>80</v>
      </c>
      <c r="AF5" s="936" t="str">
        <f t="shared" ref="AF5:AF70" si="17">IF(AE5&gt;=90,"10",IF(AE5&gt;=80,"9",IF(AE5&gt;=70,"8",IF(AE5&gt;=60,"7",IF(AE5&gt;=45,"6",IF(AE5&gt;=40,"4",IF(AE5&lt;40,"0")))))))</f>
        <v>9</v>
      </c>
      <c r="AG5" s="765">
        <f t="shared" ref="AG5:AG70" si="18">AF5*2</f>
        <v>18</v>
      </c>
      <c r="AH5" s="931">
        <v>24.0</v>
      </c>
      <c r="AI5" s="931">
        <v>38.0</v>
      </c>
      <c r="AJ5" s="934">
        <f t="shared" ref="AJ5:AJ70" si="19">SUM(AH5:AI5)</f>
        <v>62</v>
      </c>
      <c r="AK5" s="937" t="str">
        <f>AP5</f>
        <v>7</v>
      </c>
      <c r="AL5" s="938">
        <f t="shared" ref="AL5:AL70" si="20">AK5*3</f>
        <v>21</v>
      </c>
      <c r="AM5" s="1086">
        <v>42.0</v>
      </c>
      <c r="AN5" s="1087">
        <v>20.0</v>
      </c>
      <c r="AO5" s="1088">
        <f t="shared" ref="AO5:AO70" si="21">SUM(AM5:AN5)</f>
        <v>62</v>
      </c>
      <c r="AP5" s="937" t="str">
        <f t="shared" ref="AP5:AP9" si="22">IF(AO5&gt;=90,"10",IF(AO5&gt;=80,"9",IF(AO5&gt;=70,"8",IF(AO5&gt;=60,"7",IF(AO5&gt;=45,"6",IF(AO5&gt;=40,"4",IF(AO5&lt;40,"0")))))))</f>
        <v>7</v>
      </c>
      <c r="AQ5" s="961">
        <f t="shared" ref="AQ5:AQ70" si="23">AP5*1</f>
        <v>7</v>
      </c>
      <c r="AR5" s="1089">
        <v>80.0</v>
      </c>
      <c r="AS5" s="1089">
        <v>0.0</v>
      </c>
      <c r="AT5" s="1090">
        <f t="shared" ref="AT5:AT70" si="24">SUM(AR5+AS5)</f>
        <v>80</v>
      </c>
      <c r="AU5" s="945">
        <f t="shared" ref="AU5:AU70" si="25">F5+K5+U5+P5+Z5+AE5+AJ5+AO5</f>
        <v>584</v>
      </c>
      <c r="AV5" s="946">
        <f t="shared" ref="AV5:AV70" si="26">ROUNDUP(AU5/800*100,2)</f>
        <v>73</v>
      </c>
      <c r="AW5" s="947">
        <f t="shared" ref="AW5:AW70" si="27">SUM(H5+M5+R5+W5+AB5+AG5+AL5+AQ5)</f>
        <v>171</v>
      </c>
      <c r="AX5" s="948">
        <f t="shared" ref="AX5:AX70" si="28">AW5/22</f>
        <v>7.772727273</v>
      </c>
      <c r="AY5" s="949" t="str">
        <f t="shared" ref="AY5:AY70" si="29">IF((OR(E5&lt;18,F5&lt;40,J5&lt;18,K5&lt;40,O5&lt;18,P5&lt;40,T5&lt;18,U5&lt;40,Y5&lt;18,Z5&lt;40,AE5&lt;40,AI5&lt;18,AJ5&lt;40,AN5&lt;18,AO5&lt;40,AT5&lt;40)),"FAIL","PASS")</f>
        <v>PASS</v>
      </c>
      <c r="AZ5" s="949" t="str">
        <f t="shared" ref="AZ5:AZ70" si="30">IF(AV5&gt;69.44,"FCD",IF(AV5&lt;59.66,"FC","SC"))</f>
        <v>FCD</v>
      </c>
      <c r="BA5" s="1091" t="str">
        <f t="shared" ref="BA5:BA70" si="31">IF(AY5="FAIL",AY5,AZ5)</f>
        <v>FCD</v>
      </c>
    </row>
    <row r="6" ht="15.75" customHeight="1">
      <c r="A6" s="649">
        <v>2.0</v>
      </c>
      <c r="B6" s="1092" t="s">
        <v>291</v>
      </c>
      <c r="C6" s="952" t="s">
        <v>292</v>
      </c>
      <c r="D6" s="931">
        <v>44.0</v>
      </c>
      <c r="E6" s="931">
        <v>31.0</v>
      </c>
      <c r="F6" s="932">
        <f t="shared" si="1"/>
        <v>75</v>
      </c>
      <c r="G6" s="659" t="str">
        <f t="shared" si="2"/>
        <v>8</v>
      </c>
      <c r="H6" s="933">
        <f t="shared" si="3"/>
        <v>32</v>
      </c>
      <c r="I6" s="931">
        <v>45.0</v>
      </c>
      <c r="J6" s="931">
        <v>35.0</v>
      </c>
      <c r="K6" s="934">
        <f t="shared" si="4"/>
        <v>80</v>
      </c>
      <c r="L6" s="659" t="str">
        <f t="shared" si="5"/>
        <v>9</v>
      </c>
      <c r="M6" s="778">
        <f t="shared" si="6"/>
        <v>36</v>
      </c>
      <c r="N6" s="931">
        <v>42.0</v>
      </c>
      <c r="O6" s="931">
        <v>29.0</v>
      </c>
      <c r="P6" s="934">
        <f t="shared" si="7"/>
        <v>71</v>
      </c>
      <c r="Q6" s="659" t="str">
        <f t="shared" si="8"/>
        <v>8</v>
      </c>
      <c r="R6" s="933">
        <f t="shared" si="9"/>
        <v>32</v>
      </c>
      <c r="S6" s="931">
        <v>46.0</v>
      </c>
      <c r="T6" s="931">
        <v>43.0</v>
      </c>
      <c r="U6" s="934">
        <f t="shared" si="10"/>
        <v>89</v>
      </c>
      <c r="V6" s="659" t="str">
        <f t="shared" si="11"/>
        <v>9</v>
      </c>
      <c r="W6" s="778">
        <f t="shared" si="12"/>
        <v>9</v>
      </c>
      <c r="X6" s="931">
        <v>38.0</v>
      </c>
      <c r="Y6" s="931">
        <v>36.0</v>
      </c>
      <c r="Z6" s="934">
        <f t="shared" si="13"/>
        <v>74</v>
      </c>
      <c r="AA6" s="659" t="str">
        <f t="shared" si="14"/>
        <v>8</v>
      </c>
      <c r="AB6" s="778">
        <f t="shared" si="15"/>
        <v>24</v>
      </c>
      <c r="AC6" s="935">
        <v>80.0</v>
      </c>
      <c r="AD6" s="855">
        <v>0.0</v>
      </c>
      <c r="AE6" s="855">
        <f t="shared" si="16"/>
        <v>80</v>
      </c>
      <c r="AF6" s="936" t="str">
        <f t="shared" si="17"/>
        <v>9</v>
      </c>
      <c r="AG6" s="765">
        <f t="shared" si="18"/>
        <v>18</v>
      </c>
      <c r="AH6" s="931">
        <v>20.0</v>
      </c>
      <c r="AI6" s="931">
        <v>34.0</v>
      </c>
      <c r="AJ6" s="934">
        <f t="shared" si="19"/>
        <v>54</v>
      </c>
      <c r="AK6" s="937" t="str">
        <f t="shared" ref="AK6:AK29" si="32">IF(AJ6&gt;=90,"10",IF(AJ6&gt;=80,"9",IF(AJ6&gt;=70,"8",IF(AJ6&gt;=60,"7",IF(AJ6&gt;=45,"6",IF(AJ6&gt;=40,"4",IF(AJ6&lt;40,"0")))))))</f>
        <v>6</v>
      </c>
      <c r="AL6" s="938">
        <f t="shared" si="20"/>
        <v>18</v>
      </c>
      <c r="AM6" s="958">
        <v>42.0</v>
      </c>
      <c r="AN6" s="959">
        <v>22.0</v>
      </c>
      <c r="AO6" s="1093">
        <f t="shared" si="21"/>
        <v>64</v>
      </c>
      <c r="AP6" s="937" t="str">
        <f t="shared" si="22"/>
        <v>7</v>
      </c>
      <c r="AQ6" s="961">
        <f t="shared" si="23"/>
        <v>7</v>
      </c>
      <c r="AR6" s="1089">
        <v>85.0</v>
      </c>
      <c r="AS6" s="1089">
        <v>0.0</v>
      </c>
      <c r="AT6" s="1090">
        <f t="shared" si="24"/>
        <v>85</v>
      </c>
      <c r="AU6" s="945">
        <f t="shared" si="25"/>
        <v>587</v>
      </c>
      <c r="AV6" s="946">
        <f t="shared" si="26"/>
        <v>73.38</v>
      </c>
      <c r="AW6" s="947">
        <f t="shared" si="27"/>
        <v>176</v>
      </c>
      <c r="AX6" s="948">
        <f t="shared" si="28"/>
        <v>8</v>
      </c>
      <c r="AY6" s="949" t="str">
        <f t="shared" si="29"/>
        <v>PASS</v>
      </c>
      <c r="AZ6" s="949" t="str">
        <f t="shared" si="30"/>
        <v>FCD</v>
      </c>
      <c r="BA6" s="1091" t="str">
        <f t="shared" si="31"/>
        <v>FCD</v>
      </c>
    </row>
    <row r="7" ht="15.75" customHeight="1">
      <c r="A7" s="649">
        <v>3.0</v>
      </c>
      <c r="B7" s="1092" t="s">
        <v>293</v>
      </c>
      <c r="C7" s="952" t="s">
        <v>294</v>
      </c>
      <c r="D7" s="931">
        <v>38.0</v>
      </c>
      <c r="E7" s="931">
        <v>31.0</v>
      </c>
      <c r="F7" s="932">
        <f t="shared" si="1"/>
        <v>69</v>
      </c>
      <c r="G7" s="659" t="str">
        <f t="shared" si="2"/>
        <v>7</v>
      </c>
      <c r="H7" s="933">
        <f t="shared" si="3"/>
        <v>28</v>
      </c>
      <c r="I7" s="931">
        <v>47.0</v>
      </c>
      <c r="J7" s="931">
        <v>35.0</v>
      </c>
      <c r="K7" s="934">
        <f t="shared" si="4"/>
        <v>82</v>
      </c>
      <c r="L7" s="659" t="str">
        <f t="shared" si="5"/>
        <v>9</v>
      </c>
      <c r="M7" s="778">
        <f t="shared" si="6"/>
        <v>36</v>
      </c>
      <c r="N7" s="931">
        <v>47.0</v>
      </c>
      <c r="O7" s="931">
        <v>18.0</v>
      </c>
      <c r="P7" s="934">
        <f t="shared" si="7"/>
        <v>65</v>
      </c>
      <c r="Q7" s="659" t="str">
        <f t="shared" si="8"/>
        <v>7</v>
      </c>
      <c r="R7" s="933">
        <f t="shared" si="9"/>
        <v>28</v>
      </c>
      <c r="S7" s="931">
        <v>46.0</v>
      </c>
      <c r="T7" s="931">
        <v>45.0</v>
      </c>
      <c r="U7" s="934">
        <f t="shared" si="10"/>
        <v>91</v>
      </c>
      <c r="V7" s="659" t="str">
        <f t="shared" si="11"/>
        <v>10</v>
      </c>
      <c r="W7" s="778">
        <f t="shared" si="12"/>
        <v>10</v>
      </c>
      <c r="X7" s="931">
        <v>43.0</v>
      </c>
      <c r="Y7" s="931">
        <v>40.0</v>
      </c>
      <c r="Z7" s="934">
        <f t="shared" si="13"/>
        <v>83</v>
      </c>
      <c r="AA7" s="659" t="str">
        <f t="shared" si="14"/>
        <v>9</v>
      </c>
      <c r="AB7" s="778">
        <f t="shared" si="15"/>
        <v>27</v>
      </c>
      <c r="AC7" s="935">
        <v>90.0</v>
      </c>
      <c r="AD7" s="855">
        <v>0.0</v>
      </c>
      <c r="AE7" s="855">
        <f t="shared" si="16"/>
        <v>90</v>
      </c>
      <c r="AF7" s="936" t="str">
        <f t="shared" si="17"/>
        <v>10</v>
      </c>
      <c r="AG7" s="765">
        <f t="shared" si="18"/>
        <v>20</v>
      </c>
      <c r="AH7" s="931">
        <v>27.0</v>
      </c>
      <c r="AI7" s="931">
        <v>33.0</v>
      </c>
      <c r="AJ7" s="934">
        <f t="shared" si="19"/>
        <v>60</v>
      </c>
      <c r="AK7" s="937" t="str">
        <f t="shared" si="32"/>
        <v>7</v>
      </c>
      <c r="AL7" s="938">
        <f t="shared" si="20"/>
        <v>21</v>
      </c>
      <c r="AM7" s="958">
        <v>43.0</v>
      </c>
      <c r="AN7" s="959">
        <v>24.0</v>
      </c>
      <c r="AO7" s="1093">
        <f t="shared" si="21"/>
        <v>67</v>
      </c>
      <c r="AP7" s="937" t="str">
        <f t="shared" si="22"/>
        <v>7</v>
      </c>
      <c r="AQ7" s="961">
        <f t="shared" si="23"/>
        <v>7</v>
      </c>
      <c r="AR7" s="1089">
        <v>88.0</v>
      </c>
      <c r="AS7" s="1089">
        <v>0.0</v>
      </c>
      <c r="AT7" s="1090">
        <f t="shared" si="24"/>
        <v>88</v>
      </c>
      <c r="AU7" s="945">
        <f t="shared" si="25"/>
        <v>607</v>
      </c>
      <c r="AV7" s="946">
        <f t="shared" si="26"/>
        <v>75.88</v>
      </c>
      <c r="AW7" s="947">
        <f t="shared" si="27"/>
        <v>177</v>
      </c>
      <c r="AX7" s="948">
        <f t="shared" si="28"/>
        <v>8.045454545</v>
      </c>
      <c r="AY7" s="949" t="str">
        <f t="shared" si="29"/>
        <v>PASS</v>
      </c>
      <c r="AZ7" s="949" t="str">
        <f t="shared" si="30"/>
        <v>FCD</v>
      </c>
      <c r="BA7" s="1091" t="str">
        <f t="shared" si="31"/>
        <v>FCD</v>
      </c>
    </row>
    <row r="8" ht="15.75" customHeight="1">
      <c r="A8" s="649">
        <v>4.0</v>
      </c>
      <c r="B8" s="1092" t="s">
        <v>89</v>
      </c>
      <c r="C8" s="952" t="s">
        <v>90</v>
      </c>
      <c r="D8" s="931">
        <v>35.0</v>
      </c>
      <c r="E8" s="931">
        <v>36.0</v>
      </c>
      <c r="F8" s="932">
        <f t="shared" si="1"/>
        <v>71</v>
      </c>
      <c r="G8" s="659" t="str">
        <f t="shared" si="2"/>
        <v>8</v>
      </c>
      <c r="H8" s="933">
        <f t="shared" si="3"/>
        <v>32</v>
      </c>
      <c r="I8" s="931">
        <v>40.0</v>
      </c>
      <c r="J8" s="931">
        <v>43.0</v>
      </c>
      <c r="K8" s="934">
        <f t="shared" si="4"/>
        <v>83</v>
      </c>
      <c r="L8" s="659" t="str">
        <f t="shared" si="5"/>
        <v>9</v>
      </c>
      <c r="M8" s="778">
        <f t="shared" si="6"/>
        <v>36</v>
      </c>
      <c r="N8" s="931">
        <v>31.0</v>
      </c>
      <c r="O8" s="931">
        <v>30.0</v>
      </c>
      <c r="P8" s="934">
        <f t="shared" si="7"/>
        <v>61</v>
      </c>
      <c r="Q8" s="659" t="str">
        <f t="shared" si="8"/>
        <v>7</v>
      </c>
      <c r="R8" s="933">
        <f t="shared" si="9"/>
        <v>28</v>
      </c>
      <c r="S8" s="931">
        <v>46.0</v>
      </c>
      <c r="T8" s="931">
        <v>44.0</v>
      </c>
      <c r="U8" s="934">
        <f t="shared" si="10"/>
        <v>90</v>
      </c>
      <c r="V8" s="659" t="str">
        <f t="shared" si="11"/>
        <v>10</v>
      </c>
      <c r="W8" s="778">
        <f t="shared" si="12"/>
        <v>10</v>
      </c>
      <c r="X8" s="931">
        <v>30.0</v>
      </c>
      <c r="Y8" s="931">
        <v>32.0</v>
      </c>
      <c r="Z8" s="934">
        <f t="shared" si="13"/>
        <v>62</v>
      </c>
      <c r="AA8" s="659" t="str">
        <f t="shared" si="14"/>
        <v>7</v>
      </c>
      <c r="AB8" s="778">
        <f t="shared" si="15"/>
        <v>21</v>
      </c>
      <c r="AC8" s="935">
        <v>80.0</v>
      </c>
      <c r="AD8" s="855">
        <v>0.0</v>
      </c>
      <c r="AE8" s="855">
        <f t="shared" si="16"/>
        <v>80</v>
      </c>
      <c r="AF8" s="936" t="str">
        <f t="shared" si="17"/>
        <v>9</v>
      </c>
      <c r="AG8" s="765">
        <f t="shared" si="18"/>
        <v>18</v>
      </c>
      <c r="AH8" s="931">
        <v>20.0</v>
      </c>
      <c r="AI8" s="931">
        <v>35.0</v>
      </c>
      <c r="AJ8" s="934">
        <f t="shared" si="19"/>
        <v>55</v>
      </c>
      <c r="AK8" s="937" t="str">
        <f t="shared" si="32"/>
        <v>6</v>
      </c>
      <c r="AL8" s="938">
        <f t="shared" si="20"/>
        <v>18</v>
      </c>
      <c r="AM8" s="958">
        <v>43.0</v>
      </c>
      <c r="AN8" s="959">
        <v>26.0</v>
      </c>
      <c r="AO8" s="1093">
        <f t="shared" si="21"/>
        <v>69</v>
      </c>
      <c r="AP8" s="960" t="str">
        <f t="shared" si="22"/>
        <v>7</v>
      </c>
      <c r="AQ8" s="961">
        <f t="shared" si="23"/>
        <v>7</v>
      </c>
      <c r="AR8" s="1089">
        <v>80.0</v>
      </c>
      <c r="AS8" s="1089">
        <v>0.0</v>
      </c>
      <c r="AT8" s="1090">
        <f t="shared" si="24"/>
        <v>80</v>
      </c>
      <c r="AU8" s="945">
        <f t="shared" si="25"/>
        <v>571</v>
      </c>
      <c r="AV8" s="946">
        <f t="shared" si="26"/>
        <v>71.38</v>
      </c>
      <c r="AW8" s="947">
        <f t="shared" si="27"/>
        <v>170</v>
      </c>
      <c r="AX8" s="948">
        <f t="shared" si="28"/>
        <v>7.727272727</v>
      </c>
      <c r="AY8" s="949" t="str">
        <f t="shared" si="29"/>
        <v>PASS</v>
      </c>
      <c r="AZ8" s="949" t="str">
        <f t="shared" si="30"/>
        <v>FCD</v>
      </c>
      <c r="BA8" s="1091" t="str">
        <f t="shared" si="31"/>
        <v>FCD</v>
      </c>
    </row>
    <row r="9" ht="15.75" customHeight="1">
      <c r="A9" s="649">
        <v>5.0</v>
      </c>
      <c r="B9" s="1092" t="s">
        <v>295</v>
      </c>
      <c r="C9" s="952" t="s">
        <v>296</v>
      </c>
      <c r="D9" s="931">
        <v>36.0</v>
      </c>
      <c r="E9" s="931">
        <v>23.0</v>
      </c>
      <c r="F9" s="932">
        <f t="shared" si="1"/>
        <v>59</v>
      </c>
      <c r="G9" s="659" t="str">
        <f t="shared" si="2"/>
        <v>6</v>
      </c>
      <c r="H9" s="933">
        <f t="shared" si="3"/>
        <v>24</v>
      </c>
      <c r="I9" s="931">
        <v>43.0</v>
      </c>
      <c r="J9" s="931">
        <v>30.0</v>
      </c>
      <c r="K9" s="934">
        <f t="shared" si="4"/>
        <v>73</v>
      </c>
      <c r="L9" s="659" t="str">
        <f t="shared" si="5"/>
        <v>8</v>
      </c>
      <c r="M9" s="778">
        <f t="shared" si="6"/>
        <v>32</v>
      </c>
      <c r="N9" s="1094">
        <v>39.0</v>
      </c>
      <c r="O9" s="1094">
        <v>12.0</v>
      </c>
      <c r="P9" s="1095">
        <f t="shared" si="7"/>
        <v>51</v>
      </c>
      <c r="Q9" s="600">
        <v>0.0</v>
      </c>
      <c r="R9" s="1096">
        <f t="shared" si="9"/>
        <v>0</v>
      </c>
      <c r="S9" s="931">
        <v>44.0</v>
      </c>
      <c r="T9" s="931">
        <v>44.0</v>
      </c>
      <c r="U9" s="934">
        <f t="shared" si="10"/>
        <v>88</v>
      </c>
      <c r="V9" s="659" t="str">
        <f t="shared" si="11"/>
        <v>9</v>
      </c>
      <c r="W9" s="778">
        <f t="shared" si="12"/>
        <v>9</v>
      </c>
      <c r="X9" s="931">
        <v>40.0</v>
      </c>
      <c r="Y9" s="931">
        <v>32.0</v>
      </c>
      <c r="Z9" s="934">
        <f t="shared" si="13"/>
        <v>72</v>
      </c>
      <c r="AA9" s="659" t="str">
        <f t="shared" si="14"/>
        <v>8</v>
      </c>
      <c r="AB9" s="778">
        <f t="shared" si="15"/>
        <v>24</v>
      </c>
      <c r="AC9" s="935">
        <v>95.0</v>
      </c>
      <c r="AD9" s="855">
        <v>0.0</v>
      </c>
      <c r="AE9" s="855">
        <f t="shared" si="16"/>
        <v>95</v>
      </c>
      <c r="AF9" s="936" t="str">
        <f t="shared" si="17"/>
        <v>10</v>
      </c>
      <c r="AG9" s="765">
        <f t="shared" si="18"/>
        <v>20</v>
      </c>
      <c r="AH9" s="931">
        <v>28.0</v>
      </c>
      <c r="AI9" s="931">
        <v>18.0</v>
      </c>
      <c r="AJ9" s="934">
        <f t="shared" si="19"/>
        <v>46</v>
      </c>
      <c r="AK9" s="937" t="str">
        <f t="shared" si="32"/>
        <v>6</v>
      </c>
      <c r="AL9" s="938">
        <f t="shared" si="20"/>
        <v>18</v>
      </c>
      <c r="AM9" s="958">
        <v>46.0</v>
      </c>
      <c r="AN9" s="959">
        <v>24.0</v>
      </c>
      <c r="AO9" s="1093">
        <f t="shared" si="21"/>
        <v>70</v>
      </c>
      <c r="AP9" s="960" t="str">
        <f t="shared" si="22"/>
        <v>8</v>
      </c>
      <c r="AQ9" s="961">
        <f t="shared" si="23"/>
        <v>8</v>
      </c>
      <c r="AR9" s="1089">
        <v>85.0</v>
      </c>
      <c r="AS9" s="1089">
        <v>0.0</v>
      </c>
      <c r="AT9" s="1090">
        <f t="shared" si="24"/>
        <v>85</v>
      </c>
      <c r="AU9" s="945">
        <f t="shared" si="25"/>
        <v>554</v>
      </c>
      <c r="AV9" s="946">
        <f t="shared" si="26"/>
        <v>69.25</v>
      </c>
      <c r="AW9" s="947">
        <f t="shared" si="27"/>
        <v>135</v>
      </c>
      <c r="AX9" s="948">
        <f t="shared" si="28"/>
        <v>6.136363636</v>
      </c>
      <c r="AY9" s="949" t="str">
        <f t="shared" si="29"/>
        <v>FAIL</v>
      </c>
      <c r="AZ9" s="949" t="str">
        <f t="shared" si="30"/>
        <v>SC</v>
      </c>
      <c r="BA9" s="1097" t="str">
        <f t="shared" si="31"/>
        <v>FAIL</v>
      </c>
    </row>
    <row r="10" ht="15.75" customHeight="1">
      <c r="A10" s="649">
        <v>6.0</v>
      </c>
      <c r="B10" s="1092" t="s">
        <v>297</v>
      </c>
      <c r="C10" s="952" t="s">
        <v>298</v>
      </c>
      <c r="D10" s="931">
        <v>25.0</v>
      </c>
      <c r="E10" s="931">
        <v>18.0</v>
      </c>
      <c r="F10" s="932">
        <f t="shared" si="1"/>
        <v>43</v>
      </c>
      <c r="G10" s="659" t="str">
        <f t="shared" si="2"/>
        <v>4</v>
      </c>
      <c r="H10" s="933">
        <f t="shared" si="3"/>
        <v>16</v>
      </c>
      <c r="I10" s="931">
        <v>31.0</v>
      </c>
      <c r="J10" s="931">
        <v>22.0</v>
      </c>
      <c r="K10" s="934">
        <f t="shared" si="4"/>
        <v>53</v>
      </c>
      <c r="L10" s="659" t="str">
        <f t="shared" si="5"/>
        <v>6</v>
      </c>
      <c r="M10" s="778">
        <f t="shared" si="6"/>
        <v>24</v>
      </c>
      <c r="N10" s="931">
        <v>20.0</v>
      </c>
      <c r="O10" s="931">
        <v>24.0</v>
      </c>
      <c r="P10" s="934">
        <f t="shared" si="7"/>
        <v>44</v>
      </c>
      <c r="Q10" s="659" t="str">
        <f t="shared" ref="Q10:Q70" si="33">IF(P10&gt;=90,"10",IF(P10&gt;=80,"9",IF(P10&gt;=70,"8",IF(P10&gt;=60,"7",IF(P10&gt;=45,"6",IF(P10&gt;=40,"4",IF(P10&lt;40,"0")))))))</f>
        <v>4</v>
      </c>
      <c r="R10" s="933">
        <f t="shared" si="9"/>
        <v>16</v>
      </c>
      <c r="S10" s="931">
        <v>35.0</v>
      </c>
      <c r="T10" s="931">
        <v>43.0</v>
      </c>
      <c r="U10" s="934">
        <f t="shared" si="10"/>
        <v>78</v>
      </c>
      <c r="V10" s="659" t="str">
        <f t="shared" si="11"/>
        <v>8</v>
      </c>
      <c r="W10" s="778">
        <f t="shared" si="12"/>
        <v>8</v>
      </c>
      <c r="X10" s="931">
        <v>28.0</v>
      </c>
      <c r="Y10" s="931">
        <v>18.0</v>
      </c>
      <c r="Z10" s="934">
        <f t="shared" si="13"/>
        <v>46</v>
      </c>
      <c r="AA10" s="659" t="str">
        <f t="shared" si="14"/>
        <v>6</v>
      </c>
      <c r="AB10" s="778">
        <f t="shared" si="15"/>
        <v>18</v>
      </c>
      <c r="AC10" s="935">
        <v>68.0</v>
      </c>
      <c r="AD10" s="855">
        <v>0.0</v>
      </c>
      <c r="AE10" s="855">
        <f t="shared" si="16"/>
        <v>68</v>
      </c>
      <c r="AF10" s="936" t="str">
        <f t="shared" si="17"/>
        <v>7</v>
      </c>
      <c r="AG10" s="765">
        <f t="shared" si="18"/>
        <v>14</v>
      </c>
      <c r="AH10" s="931">
        <v>20.0</v>
      </c>
      <c r="AI10" s="931">
        <v>34.0</v>
      </c>
      <c r="AJ10" s="934">
        <f t="shared" si="19"/>
        <v>54</v>
      </c>
      <c r="AK10" s="937" t="str">
        <f t="shared" si="32"/>
        <v>6</v>
      </c>
      <c r="AL10" s="938">
        <f t="shared" si="20"/>
        <v>18</v>
      </c>
      <c r="AM10" s="1098">
        <v>37.0</v>
      </c>
      <c r="AN10" s="1099">
        <v>13.0</v>
      </c>
      <c r="AO10" s="1100">
        <f t="shared" si="21"/>
        <v>50</v>
      </c>
      <c r="AP10" s="1101">
        <v>0.0</v>
      </c>
      <c r="AQ10" s="1102">
        <f t="shared" si="23"/>
        <v>0</v>
      </c>
      <c r="AR10" s="1103">
        <v>80.0</v>
      </c>
      <c r="AS10" s="1103">
        <v>0.0</v>
      </c>
      <c r="AT10" s="1104">
        <f t="shared" si="24"/>
        <v>80</v>
      </c>
      <c r="AU10" s="945">
        <f t="shared" si="25"/>
        <v>436</v>
      </c>
      <c r="AV10" s="946">
        <f t="shared" si="26"/>
        <v>54.5</v>
      </c>
      <c r="AW10" s="947">
        <f t="shared" si="27"/>
        <v>114</v>
      </c>
      <c r="AX10" s="948">
        <f t="shared" si="28"/>
        <v>5.181818182</v>
      </c>
      <c r="AY10" s="949" t="str">
        <f t="shared" si="29"/>
        <v>FAIL</v>
      </c>
      <c r="AZ10" s="949" t="str">
        <f t="shared" si="30"/>
        <v>FC</v>
      </c>
      <c r="BA10" s="1097" t="str">
        <f t="shared" si="31"/>
        <v>FAIL</v>
      </c>
    </row>
    <row r="11" ht="15.75" customHeight="1">
      <c r="A11" s="649">
        <v>7.0</v>
      </c>
      <c r="B11" s="1092" t="s">
        <v>91</v>
      </c>
      <c r="C11" s="952" t="s">
        <v>92</v>
      </c>
      <c r="D11" s="931">
        <v>36.0</v>
      </c>
      <c r="E11" s="931">
        <v>32.0</v>
      </c>
      <c r="F11" s="932">
        <f t="shared" si="1"/>
        <v>68</v>
      </c>
      <c r="G11" s="659" t="str">
        <f t="shared" si="2"/>
        <v>7</v>
      </c>
      <c r="H11" s="933">
        <f t="shared" si="3"/>
        <v>28</v>
      </c>
      <c r="I11" s="931">
        <v>42.0</v>
      </c>
      <c r="J11" s="931">
        <v>30.0</v>
      </c>
      <c r="K11" s="934">
        <f t="shared" si="4"/>
        <v>72</v>
      </c>
      <c r="L11" s="659" t="str">
        <f t="shared" si="5"/>
        <v>8</v>
      </c>
      <c r="M11" s="778">
        <f t="shared" si="6"/>
        <v>32</v>
      </c>
      <c r="N11" s="931">
        <v>35.0</v>
      </c>
      <c r="O11" s="931">
        <v>23.0</v>
      </c>
      <c r="P11" s="934">
        <f t="shared" si="7"/>
        <v>58</v>
      </c>
      <c r="Q11" s="659" t="str">
        <f t="shared" si="33"/>
        <v>6</v>
      </c>
      <c r="R11" s="933">
        <f t="shared" si="9"/>
        <v>24</v>
      </c>
      <c r="S11" s="931">
        <v>45.0</v>
      </c>
      <c r="T11" s="931">
        <v>49.0</v>
      </c>
      <c r="U11" s="934">
        <f t="shared" si="10"/>
        <v>94</v>
      </c>
      <c r="V11" s="659" t="str">
        <f t="shared" si="11"/>
        <v>10</v>
      </c>
      <c r="W11" s="778">
        <f t="shared" si="12"/>
        <v>10</v>
      </c>
      <c r="X11" s="931">
        <v>35.0</v>
      </c>
      <c r="Y11" s="931">
        <v>29.0</v>
      </c>
      <c r="Z11" s="934">
        <f t="shared" si="13"/>
        <v>64</v>
      </c>
      <c r="AA11" s="659" t="str">
        <f t="shared" si="14"/>
        <v>7</v>
      </c>
      <c r="AB11" s="778">
        <f t="shared" si="15"/>
        <v>21</v>
      </c>
      <c r="AC11" s="935">
        <v>80.0</v>
      </c>
      <c r="AD11" s="855">
        <v>0.0</v>
      </c>
      <c r="AE11" s="855">
        <f t="shared" si="16"/>
        <v>80</v>
      </c>
      <c r="AF11" s="936" t="str">
        <f t="shared" si="17"/>
        <v>9</v>
      </c>
      <c r="AG11" s="765">
        <f t="shared" si="18"/>
        <v>18</v>
      </c>
      <c r="AH11" s="931">
        <v>20.0</v>
      </c>
      <c r="AI11" s="931">
        <v>35.0</v>
      </c>
      <c r="AJ11" s="934">
        <f t="shared" si="19"/>
        <v>55</v>
      </c>
      <c r="AK11" s="937" t="str">
        <f t="shared" si="32"/>
        <v>6</v>
      </c>
      <c r="AL11" s="938">
        <f t="shared" si="20"/>
        <v>18</v>
      </c>
      <c r="AM11" s="958">
        <v>45.0</v>
      </c>
      <c r="AN11" s="959">
        <v>23.0</v>
      </c>
      <c r="AO11" s="1093">
        <f t="shared" si="21"/>
        <v>68</v>
      </c>
      <c r="AP11" s="960" t="str">
        <f t="shared" ref="AP11:AP46" si="34">IF(AO11&gt;=90,"10",IF(AO11&gt;=80,"9",IF(AO11&gt;=70,"8",IF(AO11&gt;=60,"7",IF(AO11&gt;=45,"6",IF(AO11&gt;=40,"4",IF(AO11&lt;40,"0")))))))</f>
        <v>7</v>
      </c>
      <c r="AQ11" s="961">
        <f t="shared" si="23"/>
        <v>7</v>
      </c>
      <c r="AR11" s="1103">
        <v>75.0</v>
      </c>
      <c r="AS11" s="1103">
        <v>0.0</v>
      </c>
      <c r="AT11" s="1104">
        <f t="shared" si="24"/>
        <v>75</v>
      </c>
      <c r="AU11" s="945">
        <f t="shared" si="25"/>
        <v>559</v>
      </c>
      <c r="AV11" s="946">
        <f t="shared" si="26"/>
        <v>69.88</v>
      </c>
      <c r="AW11" s="947">
        <f t="shared" si="27"/>
        <v>158</v>
      </c>
      <c r="AX11" s="948">
        <f t="shared" si="28"/>
        <v>7.181818182</v>
      </c>
      <c r="AY11" s="949" t="str">
        <f t="shared" si="29"/>
        <v>PASS</v>
      </c>
      <c r="AZ11" s="949" t="str">
        <f t="shared" si="30"/>
        <v>FCD</v>
      </c>
      <c r="BA11" s="1091" t="str">
        <f t="shared" si="31"/>
        <v>FCD</v>
      </c>
    </row>
    <row r="12" ht="15.75" customHeight="1">
      <c r="A12" s="649">
        <v>8.0</v>
      </c>
      <c r="B12" s="1092" t="s">
        <v>93</v>
      </c>
      <c r="C12" s="952" t="s">
        <v>94</v>
      </c>
      <c r="D12" s="931">
        <v>37.0</v>
      </c>
      <c r="E12" s="931">
        <v>39.0</v>
      </c>
      <c r="F12" s="932">
        <f t="shared" si="1"/>
        <v>76</v>
      </c>
      <c r="G12" s="659" t="str">
        <f t="shared" si="2"/>
        <v>8</v>
      </c>
      <c r="H12" s="933">
        <f t="shared" si="3"/>
        <v>32</v>
      </c>
      <c r="I12" s="931">
        <v>43.0</v>
      </c>
      <c r="J12" s="931">
        <v>18.0</v>
      </c>
      <c r="K12" s="934">
        <f t="shared" si="4"/>
        <v>61</v>
      </c>
      <c r="L12" s="659" t="str">
        <f t="shared" si="5"/>
        <v>7</v>
      </c>
      <c r="M12" s="778">
        <f t="shared" si="6"/>
        <v>28</v>
      </c>
      <c r="N12" s="931">
        <v>40.0</v>
      </c>
      <c r="O12" s="931">
        <v>18.0</v>
      </c>
      <c r="P12" s="934">
        <f t="shared" si="7"/>
        <v>58</v>
      </c>
      <c r="Q12" s="659" t="str">
        <f t="shared" si="33"/>
        <v>6</v>
      </c>
      <c r="R12" s="933">
        <f t="shared" si="9"/>
        <v>24</v>
      </c>
      <c r="S12" s="931">
        <v>46.0</v>
      </c>
      <c r="T12" s="931">
        <v>49.0</v>
      </c>
      <c r="U12" s="934">
        <f t="shared" si="10"/>
        <v>95</v>
      </c>
      <c r="V12" s="659" t="str">
        <f t="shared" si="11"/>
        <v>10</v>
      </c>
      <c r="W12" s="778">
        <f t="shared" si="12"/>
        <v>10</v>
      </c>
      <c r="X12" s="931">
        <v>40.0</v>
      </c>
      <c r="Y12" s="931">
        <v>28.0</v>
      </c>
      <c r="Z12" s="934">
        <f t="shared" si="13"/>
        <v>68</v>
      </c>
      <c r="AA12" s="659" t="str">
        <f t="shared" si="14"/>
        <v>7</v>
      </c>
      <c r="AB12" s="778">
        <f t="shared" si="15"/>
        <v>21</v>
      </c>
      <c r="AC12" s="935">
        <v>91.0</v>
      </c>
      <c r="AD12" s="855">
        <v>0.0</v>
      </c>
      <c r="AE12" s="855">
        <f t="shared" si="16"/>
        <v>91</v>
      </c>
      <c r="AF12" s="936" t="str">
        <f t="shared" si="17"/>
        <v>10</v>
      </c>
      <c r="AG12" s="765">
        <f t="shared" si="18"/>
        <v>20</v>
      </c>
      <c r="AH12" s="931">
        <v>24.0</v>
      </c>
      <c r="AI12" s="931">
        <v>20.0</v>
      </c>
      <c r="AJ12" s="934">
        <f t="shared" si="19"/>
        <v>44</v>
      </c>
      <c r="AK12" s="937" t="str">
        <f t="shared" si="32"/>
        <v>4</v>
      </c>
      <c r="AL12" s="938">
        <f t="shared" si="20"/>
        <v>12</v>
      </c>
      <c r="AM12" s="958">
        <v>47.0</v>
      </c>
      <c r="AN12" s="959">
        <v>33.0</v>
      </c>
      <c r="AO12" s="1093">
        <f t="shared" si="21"/>
        <v>80</v>
      </c>
      <c r="AP12" s="960" t="str">
        <f t="shared" si="34"/>
        <v>9</v>
      </c>
      <c r="AQ12" s="961">
        <f t="shared" si="23"/>
        <v>9</v>
      </c>
      <c r="AR12" s="1103">
        <v>88.0</v>
      </c>
      <c r="AS12" s="1103">
        <v>0.0</v>
      </c>
      <c r="AT12" s="1104">
        <f t="shared" si="24"/>
        <v>88</v>
      </c>
      <c r="AU12" s="945">
        <f t="shared" si="25"/>
        <v>573</v>
      </c>
      <c r="AV12" s="946">
        <f t="shared" si="26"/>
        <v>71.63</v>
      </c>
      <c r="AW12" s="947">
        <f t="shared" si="27"/>
        <v>156</v>
      </c>
      <c r="AX12" s="948">
        <f t="shared" si="28"/>
        <v>7.090909091</v>
      </c>
      <c r="AY12" s="949" t="str">
        <f t="shared" si="29"/>
        <v>PASS</v>
      </c>
      <c r="AZ12" s="949" t="str">
        <f t="shared" si="30"/>
        <v>FCD</v>
      </c>
      <c r="BA12" s="1091" t="str">
        <f t="shared" si="31"/>
        <v>FCD</v>
      </c>
    </row>
    <row r="13" ht="15.75" customHeight="1">
      <c r="A13" s="649">
        <v>9.0</v>
      </c>
      <c r="B13" s="1092" t="s">
        <v>299</v>
      </c>
      <c r="C13" s="952" t="s">
        <v>300</v>
      </c>
      <c r="D13" s="931">
        <v>38.0</v>
      </c>
      <c r="E13" s="931">
        <v>33.0</v>
      </c>
      <c r="F13" s="932">
        <f t="shared" si="1"/>
        <v>71</v>
      </c>
      <c r="G13" s="659" t="str">
        <f t="shared" si="2"/>
        <v>8</v>
      </c>
      <c r="H13" s="933">
        <f t="shared" si="3"/>
        <v>32</v>
      </c>
      <c r="I13" s="931">
        <v>40.0</v>
      </c>
      <c r="J13" s="931">
        <v>36.0</v>
      </c>
      <c r="K13" s="934">
        <f t="shared" si="4"/>
        <v>76</v>
      </c>
      <c r="L13" s="659" t="str">
        <f t="shared" si="5"/>
        <v>8</v>
      </c>
      <c r="M13" s="778">
        <f t="shared" si="6"/>
        <v>32</v>
      </c>
      <c r="N13" s="931">
        <v>34.0</v>
      </c>
      <c r="O13" s="931">
        <v>20.0</v>
      </c>
      <c r="P13" s="934">
        <f t="shared" si="7"/>
        <v>54</v>
      </c>
      <c r="Q13" s="659" t="str">
        <f t="shared" si="33"/>
        <v>6</v>
      </c>
      <c r="R13" s="933">
        <f t="shared" si="9"/>
        <v>24</v>
      </c>
      <c r="S13" s="931">
        <v>41.0</v>
      </c>
      <c r="T13" s="931">
        <v>30.0</v>
      </c>
      <c r="U13" s="934">
        <f t="shared" si="10"/>
        <v>71</v>
      </c>
      <c r="V13" s="659" t="str">
        <f t="shared" si="11"/>
        <v>8</v>
      </c>
      <c r="W13" s="778">
        <f t="shared" si="12"/>
        <v>8</v>
      </c>
      <c r="X13" s="931">
        <v>41.0</v>
      </c>
      <c r="Y13" s="931">
        <v>32.0</v>
      </c>
      <c r="Z13" s="934">
        <f t="shared" si="13"/>
        <v>73</v>
      </c>
      <c r="AA13" s="659" t="str">
        <f t="shared" si="14"/>
        <v>8</v>
      </c>
      <c r="AB13" s="778">
        <f t="shared" si="15"/>
        <v>24</v>
      </c>
      <c r="AC13" s="935">
        <v>81.0</v>
      </c>
      <c r="AD13" s="855">
        <v>0.0</v>
      </c>
      <c r="AE13" s="855">
        <f t="shared" si="16"/>
        <v>81</v>
      </c>
      <c r="AF13" s="936" t="str">
        <f t="shared" si="17"/>
        <v>9</v>
      </c>
      <c r="AG13" s="765">
        <f t="shared" si="18"/>
        <v>18</v>
      </c>
      <c r="AH13" s="931">
        <v>29.0</v>
      </c>
      <c r="AI13" s="931">
        <v>36.0</v>
      </c>
      <c r="AJ13" s="934">
        <f t="shared" si="19"/>
        <v>65</v>
      </c>
      <c r="AK13" s="937" t="str">
        <f t="shared" si="32"/>
        <v>7</v>
      </c>
      <c r="AL13" s="938">
        <f t="shared" si="20"/>
        <v>21</v>
      </c>
      <c r="AM13" s="958">
        <v>43.0</v>
      </c>
      <c r="AN13" s="959">
        <v>23.0</v>
      </c>
      <c r="AO13" s="1093">
        <f t="shared" si="21"/>
        <v>66</v>
      </c>
      <c r="AP13" s="960" t="str">
        <f t="shared" si="34"/>
        <v>7</v>
      </c>
      <c r="AQ13" s="961">
        <f t="shared" si="23"/>
        <v>7</v>
      </c>
      <c r="AR13" s="1103">
        <v>80.0</v>
      </c>
      <c r="AS13" s="1103">
        <v>0.0</v>
      </c>
      <c r="AT13" s="1104">
        <f t="shared" si="24"/>
        <v>80</v>
      </c>
      <c r="AU13" s="945">
        <f t="shared" si="25"/>
        <v>557</v>
      </c>
      <c r="AV13" s="946">
        <f t="shared" si="26"/>
        <v>69.63</v>
      </c>
      <c r="AW13" s="947">
        <f t="shared" si="27"/>
        <v>166</v>
      </c>
      <c r="AX13" s="948">
        <f t="shared" si="28"/>
        <v>7.545454545</v>
      </c>
      <c r="AY13" s="949" t="str">
        <f t="shared" si="29"/>
        <v>PASS</v>
      </c>
      <c r="AZ13" s="949" t="str">
        <f t="shared" si="30"/>
        <v>FCD</v>
      </c>
      <c r="BA13" s="1091" t="str">
        <f t="shared" si="31"/>
        <v>FCD</v>
      </c>
    </row>
    <row r="14" ht="15.75" customHeight="1">
      <c r="A14" s="649">
        <v>10.0</v>
      </c>
      <c r="B14" s="1092" t="s">
        <v>95</v>
      </c>
      <c r="C14" s="952" t="s">
        <v>96</v>
      </c>
      <c r="D14" s="931">
        <v>42.0</v>
      </c>
      <c r="E14" s="931">
        <v>43.0</v>
      </c>
      <c r="F14" s="932">
        <f t="shared" si="1"/>
        <v>85</v>
      </c>
      <c r="G14" s="659" t="str">
        <f t="shared" si="2"/>
        <v>9</v>
      </c>
      <c r="H14" s="933">
        <f t="shared" si="3"/>
        <v>36</v>
      </c>
      <c r="I14" s="931">
        <v>48.0</v>
      </c>
      <c r="J14" s="931">
        <v>30.0</v>
      </c>
      <c r="K14" s="934">
        <f t="shared" si="4"/>
        <v>78</v>
      </c>
      <c r="L14" s="659" t="str">
        <f t="shared" si="5"/>
        <v>8</v>
      </c>
      <c r="M14" s="778">
        <f t="shared" si="6"/>
        <v>32</v>
      </c>
      <c r="N14" s="931">
        <v>47.0</v>
      </c>
      <c r="O14" s="931">
        <v>36.0</v>
      </c>
      <c r="P14" s="934">
        <f t="shared" si="7"/>
        <v>83</v>
      </c>
      <c r="Q14" s="659" t="str">
        <f t="shared" si="33"/>
        <v>9</v>
      </c>
      <c r="R14" s="933">
        <f t="shared" si="9"/>
        <v>36</v>
      </c>
      <c r="S14" s="931">
        <v>46.0</v>
      </c>
      <c r="T14" s="931">
        <v>44.0</v>
      </c>
      <c r="U14" s="934">
        <f t="shared" si="10"/>
        <v>90</v>
      </c>
      <c r="V14" s="659" t="str">
        <f t="shared" si="11"/>
        <v>10</v>
      </c>
      <c r="W14" s="778">
        <f t="shared" si="12"/>
        <v>10</v>
      </c>
      <c r="X14" s="931">
        <v>50.0</v>
      </c>
      <c r="Y14" s="931">
        <v>43.0</v>
      </c>
      <c r="Z14" s="934">
        <f t="shared" si="13"/>
        <v>93</v>
      </c>
      <c r="AA14" s="659" t="str">
        <f t="shared" si="14"/>
        <v>10</v>
      </c>
      <c r="AB14" s="778">
        <f t="shared" si="15"/>
        <v>30</v>
      </c>
      <c r="AC14" s="935">
        <v>81.0</v>
      </c>
      <c r="AD14" s="855">
        <v>0.0</v>
      </c>
      <c r="AE14" s="855">
        <f t="shared" si="16"/>
        <v>81</v>
      </c>
      <c r="AF14" s="936" t="str">
        <f t="shared" si="17"/>
        <v>9</v>
      </c>
      <c r="AG14" s="765">
        <f t="shared" si="18"/>
        <v>18</v>
      </c>
      <c r="AH14" s="931">
        <v>28.0</v>
      </c>
      <c r="AI14" s="931">
        <v>37.0</v>
      </c>
      <c r="AJ14" s="934">
        <f t="shared" si="19"/>
        <v>65</v>
      </c>
      <c r="AK14" s="937" t="str">
        <f t="shared" si="32"/>
        <v>7</v>
      </c>
      <c r="AL14" s="938">
        <f t="shared" si="20"/>
        <v>21</v>
      </c>
      <c r="AM14" s="958">
        <v>45.0</v>
      </c>
      <c r="AN14" s="959">
        <v>28.0</v>
      </c>
      <c r="AO14" s="1093">
        <f t="shared" si="21"/>
        <v>73</v>
      </c>
      <c r="AP14" s="960" t="str">
        <f t="shared" si="34"/>
        <v>8</v>
      </c>
      <c r="AQ14" s="961">
        <f t="shared" si="23"/>
        <v>8</v>
      </c>
      <c r="AR14" s="1089">
        <v>85.0</v>
      </c>
      <c r="AS14" s="1089">
        <v>0.0</v>
      </c>
      <c r="AT14" s="1090">
        <f t="shared" si="24"/>
        <v>85</v>
      </c>
      <c r="AU14" s="945">
        <f t="shared" si="25"/>
        <v>648</v>
      </c>
      <c r="AV14" s="946">
        <f t="shared" si="26"/>
        <v>81</v>
      </c>
      <c r="AW14" s="947">
        <f t="shared" si="27"/>
        <v>191</v>
      </c>
      <c r="AX14" s="948">
        <f t="shared" si="28"/>
        <v>8.681818182</v>
      </c>
      <c r="AY14" s="949" t="str">
        <f t="shared" si="29"/>
        <v>PASS</v>
      </c>
      <c r="AZ14" s="949" t="str">
        <f t="shared" si="30"/>
        <v>FCD</v>
      </c>
      <c r="BA14" s="1091" t="str">
        <f t="shared" si="31"/>
        <v>FCD</v>
      </c>
    </row>
    <row r="15" ht="15.75" customHeight="1">
      <c r="A15" s="649">
        <v>11.0</v>
      </c>
      <c r="B15" s="1092" t="s">
        <v>97</v>
      </c>
      <c r="C15" s="952" t="s">
        <v>98</v>
      </c>
      <c r="D15" s="931">
        <v>43.0</v>
      </c>
      <c r="E15" s="931">
        <v>40.0</v>
      </c>
      <c r="F15" s="932">
        <f t="shared" si="1"/>
        <v>83</v>
      </c>
      <c r="G15" s="659" t="str">
        <f t="shared" si="2"/>
        <v>9</v>
      </c>
      <c r="H15" s="933">
        <f t="shared" si="3"/>
        <v>36</v>
      </c>
      <c r="I15" s="931">
        <v>48.0</v>
      </c>
      <c r="J15" s="931">
        <v>42.0</v>
      </c>
      <c r="K15" s="934">
        <f t="shared" si="4"/>
        <v>90</v>
      </c>
      <c r="L15" s="659" t="str">
        <f t="shared" si="5"/>
        <v>10</v>
      </c>
      <c r="M15" s="778">
        <f t="shared" si="6"/>
        <v>40</v>
      </c>
      <c r="N15" s="931">
        <v>50.0</v>
      </c>
      <c r="O15" s="931">
        <v>33.0</v>
      </c>
      <c r="P15" s="934">
        <f t="shared" si="7"/>
        <v>83</v>
      </c>
      <c r="Q15" s="659" t="str">
        <f t="shared" si="33"/>
        <v>9</v>
      </c>
      <c r="R15" s="933">
        <f t="shared" si="9"/>
        <v>36</v>
      </c>
      <c r="S15" s="931">
        <v>46.0</v>
      </c>
      <c r="T15" s="931">
        <v>49.0</v>
      </c>
      <c r="U15" s="934">
        <f t="shared" si="10"/>
        <v>95</v>
      </c>
      <c r="V15" s="659" t="str">
        <f t="shared" si="11"/>
        <v>10</v>
      </c>
      <c r="W15" s="778">
        <f t="shared" si="12"/>
        <v>10</v>
      </c>
      <c r="X15" s="931">
        <v>45.0</v>
      </c>
      <c r="Y15" s="931">
        <v>37.0</v>
      </c>
      <c r="Z15" s="934">
        <f t="shared" si="13"/>
        <v>82</v>
      </c>
      <c r="AA15" s="659" t="str">
        <f t="shared" si="14"/>
        <v>9</v>
      </c>
      <c r="AB15" s="778">
        <f t="shared" si="15"/>
        <v>27</v>
      </c>
      <c r="AC15" s="935">
        <v>91.0</v>
      </c>
      <c r="AD15" s="855">
        <v>0.0</v>
      </c>
      <c r="AE15" s="855">
        <f t="shared" si="16"/>
        <v>91</v>
      </c>
      <c r="AF15" s="936" t="str">
        <f t="shared" si="17"/>
        <v>10</v>
      </c>
      <c r="AG15" s="765">
        <f t="shared" si="18"/>
        <v>20</v>
      </c>
      <c r="AH15" s="931">
        <v>49.0</v>
      </c>
      <c r="AI15" s="931">
        <v>35.0</v>
      </c>
      <c r="AJ15" s="934">
        <f t="shared" si="19"/>
        <v>84</v>
      </c>
      <c r="AK15" s="937" t="str">
        <f t="shared" si="32"/>
        <v>9</v>
      </c>
      <c r="AL15" s="938">
        <f t="shared" si="20"/>
        <v>27</v>
      </c>
      <c r="AM15" s="958">
        <v>45.0</v>
      </c>
      <c r="AN15" s="959">
        <v>30.0</v>
      </c>
      <c r="AO15" s="1093">
        <f t="shared" si="21"/>
        <v>75</v>
      </c>
      <c r="AP15" s="960" t="str">
        <f t="shared" si="34"/>
        <v>8</v>
      </c>
      <c r="AQ15" s="961">
        <f t="shared" si="23"/>
        <v>8</v>
      </c>
      <c r="AR15" s="1089">
        <v>80.0</v>
      </c>
      <c r="AS15" s="1089">
        <v>0.0</v>
      </c>
      <c r="AT15" s="1090">
        <f t="shared" si="24"/>
        <v>80</v>
      </c>
      <c r="AU15" s="945">
        <f t="shared" si="25"/>
        <v>683</v>
      </c>
      <c r="AV15" s="946">
        <f t="shared" si="26"/>
        <v>85.38</v>
      </c>
      <c r="AW15" s="947">
        <f t="shared" si="27"/>
        <v>204</v>
      </c>
      <c r="AX15" s="948">
        <f t="shared" si="28"/>
        <v>9.272727273</v>
      </c>
      <c r="AY15" s="949" t="str">
        <f t="shared" si="29"/>
        <v>PASS</v>
      </c>
      <c r="AZ15" s="949" t="str">
        <f t="shared" si="30"/>
        <v>FCD</v>
      </c>
      <c r="BA15" s="1091" t="str">
        <f t="shared" si="31"/>
        <v>FCD</v>
      </c>
    </row>
    <row r="16" ht="15.75" customHeight="1">
      <c r="A16" s="649">
        <v>12.0</v>
      </c>
      <c r="B16" s="1092" t="s">
        <v>301</v>
      </c>
      <c r="C16" s="952" t="s">
        <v>302</v>
      </c>
      <c r="D16" s="931">
        <v>42.0</v>
      </c>
      <c r="E16" s="931">
        <v>36.0</v>
      </c>
      <c r="F16" s="932">
        <f t="shared" si="1"/>
        <v>78</v>
      </c>
      <c r="G16" s="659" t="str">
        <f t="shared" si="2"/>
        <v>8</v>
      </c>
      <c r="H16" s="933">
        <f t="shared" si="3"/>
        <v>32</v>
      </c>
      <c r="I16" s="931">
        <v>44.0</v>
      </c>
      <c r="J16" s="931">
        <v>33.0</v>
      </c>
      <c r="K16" s="934">
        <f t="shared" si="4"/>
        <v>77</v>
      </c>
      <c r="L16" s="659" t="str">
        <f t="shared" si="5"/>
        <v>8</v>
      </c>
      <c r="M16" s="778">
        <f t="shared" si="6"/>
        <v>32</v>
      </c>
      <c r="N16" s="931">
        <v>40.0</v>
      </c>
      <c r="O16" s="931">
        <v>33.0</v>
      </c>
      <c r="P16" s="934">
        <f t="shared" si="7"/>
        <v>73</v>
      </c>
      <c r="Q16" s="659" t="str">
        <f t="shared" si="33"/>
        <v>8</v>
      </c>
      <c r="R16" s="933">
        <f t="shared" si="9"/>
        <v>32</v>
      </c>
      <c r="S16" s="931">
        <v>46.0</v>
      </c>
      <c r="T16" s="931">
        <v>45.0</v>
      </c>
      <c r="U16" s="934">
        <f t="shared" si="10"/>
        <v>91</v>
      </c>
      <c r="V16" s="659" t="str">
        <f t="shared" si="11"/>
        <v>10</v>
      </c>
      <c r="W16" s="778">
        <f t="shared" si="12"/>
        <v>10</v>
      </c>
      <c r="X16" s="931">
        <v>36.0</v>
      </c>
      <c r="Y16" s="931">
        <v>35.0</v>
      </c>
      <c r="Z16" s="934">
        <f t="shared" si="13"/>
        <v>71</v>
      </c>
      <c r="AA16" s="659" t="str">
        <f t="shared" si="14"/>
        <v>8</v>
      </c>
      <c r="AB16" s="778">
        <f t="shared" si="15"/>
        <v>24</v>
      </c>
      <c r="AC16" s="935">
        <v>84.0</v>
      </c>
      <c r="AD16" s="855">
        <v>0.0</v>
      </c>
      <c r="AE16" s="855">
        <f t="shared" si="16"/>
        <v>84</v>
      </c>
      <c r="AF16" s="936" t="str">
        <f t="shared" si="17"/>
        <v>9</v>
      </c>
      <c r="AG16" s="765">
        <f t="shared" si="18"/>
        <v>18</v>
      </c>
      <c r="AH16" s="931">
        <v>27.0</v>
      </c>
      <c r="AI16" s="931">
        <v>47.0</v>
      </c>
      <c r="AJ16" s="934">
        <f t="shared" si="19"/>
        <v>74</v>
      </c>
      <c r="AK16" s="937" t="str">
        <f t="shared" si="32"/>
        <v>8</v>
      </c>
      <c r="AL16" s="938">
        <f t="shared" si="20"/>
        <v>24</v>
      </c>
      <c r="AM16" s="958">
        <v>45.0</v>
      </c>
      <c r="AN16" s="959">
        <v>22.0</v>
      </c>
      <c r="AO16" s="1093">
        <f t="shared" si="21"/>
        <v>67</v>
      </c>
      <c r="AP16" s="960" t="str">
        <f t="shared" si="34"/>
        <v>7</v>
      </c>
      <c r="AQ16" s="961">
        <f t="shared" si="23"/>
        <v>7</v>
      </c>
      <c r="AR16" s="1089">
        <v>82.0</v>
      </c>
      <c r="AS16" s="1089">
        <v>0.0</v>
      </c>
      <c r="AT16" s="1090">
        <f t="shared" si="24"/>
        <v>82</v>
      </c>
      <c r="AU16" s="945">
        <f t="shared" si="25"/>
        <v>615</v>
      </c>
      <c r="AV16" s="946">
        <f t="shared" si="26"/>
        <v>76.88</v>
      </c>
      <c r="AW16" s="947">
        <f t="shared" si="27"/>
        <v>179</v>
      </c>
      <c r="AX16" s="948">
        <f t="shared" si="28"/>
        <v>8.136363636</v>
      </c>
      <c r="AY16" s="949" t="str">
        <f t="shared" si="29"/>
        <v>PASS</v>
      </c>
      <c r="AZ16" s="949" t="str">
        <f t="shared" si="30"/>
        <v>FCD</v>
      </c>
      <c r="BA16" s="1091" t="str">
        <f t="shared" si="31"/>
        <v>FCD</v>
      </c>
    </row>
    <row r="17" ht="15.75" customHeight="1">
      <c r="A17" s="649">
        <v>13.0</v>
      </c>
      <c r="B17" s="1092" t="s">
        <v>99</v>
      </c>
      <c r="C17" s="952" t="s">
        <v>100</v>
      </c>
      <c r="D17" s="931">
        <v>39.0</v>
      </c>
      <c r="E17" s="931">
        <v>40.0</v>
      </c>
      <c r="F17" s="932">
        <f t="shared" si="1"/>
        <v>79</v>
      </c>
      <c r="G17" s="659" t="str">
        <f t="shared" si="2"/>
        <v>8</v>
      </c>
      <c r="H17" s="933">
        <f t="shared" si="3"/>
        <v>32</v>
      </c>
      <c r="I17" s="931">
        <v>44.0</v>
      </c>
      <c r="J17" s="931">
        <v>31.0</v>
      </c>
      <c r="K17" s="934">
        <f t="shared" si="4"/>
        <v>75</v>
      </c>
      <c r="L17" s="659" t="str">
        <f t="shared" si="5"/>
        <v>8</v>
      </c>
      <c r="M17" s="778">
        <f t="shared" si="6"/>
        <v>32</v>
      </c>
      <c r="N17" s="931">
        <v>49.0</v>
      </c>
      <c r="O17" s="931">
        <v>38.0</v>
      </c>
      <c r="P17" s="934">
        <f t="shared" si="7"/>
        <v>87</v>
      </c>
      <c r="Q17" s="659" t="str">
        <f t="shared" si="33"/>
        <v>9</v>
      </c>
      <c r="R17" s="933">
        <f t="shared" si="9"/>
        <v>36</v>
      </c>
      <c r="S17" s="931">
        <v>45.0</v>
      </c>
      <c r="T17" s="931">
        <v>39.0</v>
      </c>
      <c r="U17" s="934">
        <f t="shared" si="10"/>
        <v>84</v>
      </c>
      <c r="V17" s="659" t="str">
        <f t="shared" si="11"/>
        <v>9</v>
      </c>
      <c r="W17" s="778">
        <f t="shared" si="12"/>
        <v>9</v>
      </c>
      <c r="X17" s="931">
        <v>43.0</v>
      </c>
      <c r="Y17" s="931">
        <v>34.0</v>
      </c>
      <c r="Z17" s="934">
        <f t="shared" si="13"/>
        <v>77</v>
      </c>
      <c r="AA17" s="659" t="str">
        <f t="shared" si="14"/>
        <v>8</v>
      </c>
      <c r="AB17" s="778">
        <f t="shared" si="15"/>
        <v>24</v>
      </c>
      <c r="AC17" s="935">
        <v>80.0</v>
      </c>
      <c r="AD17" s="855">
        <v>0.0</v>
      </c>
      <c r="AE17" s="855">
        <f t="shared" si="16"/>
        <v>80</v>
      </c>
      <c r="AF17" s="936" t="str">
        <f t="shared" si="17"/>
        <v>9</v>
      </c>
      <c r="AG17" s="765">
        <f t="shared" si="18"/>
        <v>18</v>
      </c>
      <c r="AH17" s="931">
        <v>22.0</v>
      </c>
      <c r="AI17" s="931">
        <v>41.0</v>
      </c>
      <c r="AJ17" s="934">
        <f t="shared" si="19"/>
        <v>63</v>
      </c>
      <c r="AK17" s="937" t="str">
        <f t="shared" si="32"/>
        <v>7</v>
      </c>
      <c r="AL17" s="938">
        <f t="shared" si="20"/>
        <v>21</v>
      </c>
      <c r="AM17" s="958">
        <v>47.0</v>
      </c>
      <c r="AN17" s="959">
        <v>26.0</v>
      </c>
      <c r="AO17" s="1093">
        <f t="shared" si="21"/>
        <v>73</v>
      </c>
      <c r="AP17" s="960" t="str">
        <f t="shared" si="34"/>
        <v>8</v>
      </c>
      <c r="AQ17" s="961">
        <f t="shared" si="23"/>
        <v>8</v>
      </c>
      <c r="AR17" s="1089">
        <v>84.0</v>
      </c>
      <c r="AS17" s="1089">
        <v>0.0</v>
      </c>
      <c r="AT17" s="1090">
        <f t="shared" si="24"/>
        <v>84</v>
      </c>
      <c r="AU17" s="945">
        <f t="shared" si="25"/>
        <v>618</v>
      </c>
      <c r="AV17" s="946">
        <f t="shared" si="26"/>
        <v>77.25</v>
      </c>
      <c r="AW17" s="947">
        <f t="shared" si="27"/>
        <v>180</v>
      </c>
      <c r="AX17" s="948">
        <f t="shared" si="28"/>
        <v>8.181818182</v>
      </c>
      <c r="AY17" s="949" t="str">
        <f t="shared" si="29"/>
        <v>PASS</v>
      </c>
      <c r="AZ17" s="949" t="str">
        <f t="shared" si="30"/>
        <v>FCD</v>
      </c>
      <c r="BA17" s="1091" t="str">
        <f t="shared" si="31"/>
        <v>FCD</v>
      </c>
    </row>
    <row r="18" ht="15.75" customHeight="1">
      <c r="A18" s="649">
        <v>14.0</v>
      </c>
      <c r="B18" s="1092" t="s">
        <v>303</v>
      </c>
      <c r="C18" s="952" t="s">
        <v>304</v>
      </c>
      <c r="D18" s="931">
        <v>39.0</v>
      </c>
      <c r="E18" s="931">
        <v>29.0</v>
      </c>
      <c r="F18" s="932">
        <f t="shared" si="1"/>
        <v>68</v>
      </c>
      <c r="G18" s="659" t="str">
        <f t="shared" si="2"/>
        <v>7</v>
      </c>
      <c r="H18" s="933">
        <f t="shared" si="3"/>
        <v>28</v>
      </c>
      <c r="I18" s="931">
        <v>43.0</v>
      </c>
      <c r="J18" s="931">
        <v>28.0</v>
      </c>
      <c r="K18" s="934">
        <f t="shared" si="4"/>
        <v>71</v>
      </c>
      <c r="L18" s="659" t="str">
        <f t="shared" si="5"/>
        <v>8</v>
      </c>
      <c r="M18" s="778">
        <f t="shared" si="6"/>
        <v>32</v>
      </c>
      <c r="N18" s="931">
        <v>48.0</v>
      </c>
      <c r="O18" s="931">
        <v>23.0</v>
      </c>
      <c r="P18" s="934">
        <f t="shared" si="7"/>
        <v>71</v>
      </c>
      <c r="Q18" s="659" t="str">
        <f t="shared" si="33"/>
        <v>8</v>
      </c>
      <c r="R18" s="933">
        <f t="shared" si="9"/>
        <v>32</v>
      </c>
      <c r="S18" s="931">
        <v>46.0</v>
      </c>
      <c r="T18" s="931">
        <v>49.0</v>
      </c>
      <c r="U18" s="934">
        <f t="shared" si="10"/>
        <v>95</v>
      </c>
      <c r="V18" s="659" t="str">
        <f t="shared" si="11"/>
        <v>10</v>
      </c>
      <c r="W18" s="778">
        <f t="shared" si="12"/>
        <v>10</v>
      </c>
      <c r="X18" s="931">
        <v>42.0</v>
      </c>
      <c r="Y18" s="931">
        <v>33.0</v>
      </c>
      <c r="Z18" s="934">
        <f t="shared" si="13"/>
        <v>75</v>
      </c>
      <c r="AA18" s="659" t="str">
        <f t="shared" si="14"/>
        <v>8</v>
      </c>
      <c r="AB18" s="778">
        <f t="shared" si="15"/>
        <v>24</v>
      </c>
      <c r="AC18" s="935">
        <v>80.0</v>
      </c>
      <c r="AD18" s="855">
        <v>0.0</v>
      </c>
      <c r="AE18" s="855">
        <f t="shared" si="16"/>
        <v>80</v>
      </c>
      <c r="AF18" s="936" t="str">
        <f t="shared" si="17"/>
        <v>9</v>
      </c>
      <c r="AG18" s="765">
        <f t="shared" si="18"/>
        <v>18</v>
      </c>
      <c r="AH18" s="931">
        <v>29.0</v>
      </c>
      <c r="AI18" s="931">
        <v>25.0</v>
      </c>
      <c r="AJ18" s="934">
        <f t="shared" si="19"/>
        <v>54</v>
      </c>
      <c r="AK18" s="937" t="str">
        <f t="shared" si="32"/>
        <v>6</v>
      </c>
      <c r="AL18" s="938">
        <f t="shared" si="20"/>
        <v>18</v>
      </c>
      <c r="AM18" s="958">
        <v>48.0</v>
      </c>
      <c r="AN18" s="959">
        <v>39.0</v>
      </c>
      <c r="AO18" s="1093">
        <f t="shared" si="21"/>
        <v>87</v>
      </c>
      <c r="AP18" s="960" t="str">
        <f t="shared" si="34"/>
        <v>9</v>
      </c>
      <c r="AQ18" s="961">
        <f t="shared" si="23"/>
        <v>9</v>
      </c>
      <c r="AR18" s="1089">
        <v>80.0</v>
      </c>
      <c r="AS18" s="1089">
        <v>0.0</v>
      </c>
      <c r="AT18" s="1090">
        <f t="shared" si="24"/>
        <v>80</v>
      </c>
      <c r="AU18" s="945">
        <f t="shared" si="25"/>
        <v>601</v>
      </c>
      <c r="AV18" s="946">
        <f t="shared" si="26"/>
        <v>75.13</v>
      </c>
      <c r="AW18" s="947">
        <f t="shared" si="27"/>
        <v>171</v>
      </c>
      <c r="AX18" s="948">
        <f t="shared" si="28"/>
        <v>7.772727273</v>
      </c>
      <c r="AY18" s="949" t="str">
        <f t="shared" si="29"/>
        <v>PASS</v>
      </c>
      <c r="AZ18" s="949" t="str">
        <f t="shared" si="30"/>
        <v>FCD</v>
      </c>
      <c r="BA18" s="1091" t="str">
        <f t="shared" si="31"/>
        <v>FCD</v>
      </c>
    </row>
    <row r="19" ht="15.75" customHeight="1">
      <c r="A19" s="649">
        <v>15.0</v>
      </c>
      <c r="B19" s="1092" t="s">
        <v>101</v>
      </c>
      <c r="C19" s="952" t="s">
        <v>102</v>
      </c>
      <c r="D19" s="931">
        <v>39.0</v>
      </c>
      <c r="E19" s="931">
        <v>34.0</v>
      </c>
      <c r="F19" s="932">
        <f t="shared" si="1"/>
        <v>73</v>
      </c>
      <c r="G19" s="659" t="str">
        <f t="shared" si="2"/>
        <v>8</v>
      </c>
      <c r="H19" s="933">
        <f t="shared" si="3"/>
        <v>32</v>
      </c>
      <c r="I19" s="931">
        <v>45.0</v>
      </c>
      <c r="J19" s="931">
        <v>30.0</v>
      </c>
      <c r="K19" s="934">
        <f t="shared" si="4"/>
        <v>75</v>
      </c>
      <c r="L19" s="659" t="str">
        <f t="shared" si="5"/>
        <v>8</v>
      </c>
      <c r="M19" s="778">
        <f t="shared" si="6"/>
        <v>32</v>
      </c>
      <c r="N19" s="931">
        <v>47.0</v>
      </c>
      <c r="O19" s="931">
        <v>31.0</v>
      </c>
      <c r="P19" s="934">
        <f t="shared" si="7"/>
        <v>78</v>
      </c>
      <c r="Q19" s="659" t="str">
        <f t="shared" si="33"/>
        <v>8</v>
      </c>
      <c r="R19" s="933">
        <f t="shared" si="9"/>
        <v>32</v>
      </c>
      <c r="S19" s="931">
        <v>46.0</v>
      </c>
      <c r="T19" s="931">
        <v>45.0</v>
      </c>
      <c r="U19" s="934">
        <f t="shared" si="10"/>
        <v>91</v>
      </c>
      <c r="V19" s="659" t="str">
        <f t="shared" si="11"/>
        <v>10</v>
      </c>
      <c r="W19" s="778">
        <f t="shared" si="12"/>
        <v>10</v>
      </c>
      <c r="X19" s="931">
        <v>44.0</v>
      </c>
      <c r="Y19" s="931">
        <v>34.0</v>
      </c>
      <c r="Z19" s="934">
        <f t="shared" si="13"/>
        <v>78</v>
      </c>
      <c r="AA19" s="659" t="str">
        <f t="shared" si="14"/>
        <v>8</v>
      </c>
      <c r="AB19" s="778">
        <f t="shared" si="15"/>
        <v>24</v>
      </c>
      <c r="AC19" s="935">
        <v>80.0</v>
      </c>
      <c r="AD19" s="855">
        <v>0.0</v>
      </c>
      <c r="AE19" s="855">
        <f t="shared" si="16"/>
        <v>80</v>
      </c>
      <c r="AF19" s="936" t="str">
        <f t="shared" si="17"/>
        <v>9</v>
      </c>
      <c r="AG19" s="765">
        <f t="shared" si="18"/>
        <v>18</v>
      </c>
      <c r="AH19" s="931">
        <v>48.0</v>
      </c>
      <c r="AI19" s="931">
        <v>34.0</v>
      </c>
      <c r="AJ19" s="934">
        <f t="shared" si="19"/>
        <v>82</v>
      </c>
      <c r="AK19" s="937" t="str">
        <f t="shared" si="32"/>
        <v>9</v>
      </c>
      <c r="AL19" s="938">
        <f t="shared" si="20"/>
        <v>27</v>
      </c>
      <c r="AM19" s="958">
        <v>43.0</v>
      </c>
      <c r="AN19" s="959">
        <v>18.0</v>
      </c>
      <c r="AO19" s="1093">
        <f t="shared" si="21"/>
        <v>61</v>
      </c>
      <c r="AP19" s="960" t="str">
        <f t="shared" si="34"/>
        <v>7</v>
      </c>
      <c r="AQ19" s="961">
        <f t="shared" si="23"/>
        <v>7</v>
      </c>
      <c r="AR19" s="1089">
        <v>86.0</v>
      </c>
      <c r="AS19" s="1089">
        <v>0.0</v>
      </c>
      <c r="AT19" s="1090">
        <f t="shared" si="24"/>
        <v>86</v>
      </c>
      <c r="AU19" s="945">
        <f t="shared" si="25"/>
        <v>618</v>
      </c>
      <c r="AV19" s="946">
        <f t="shared" si="26"/>
        <v>77.25</v>
      </c>
      <c r="AW19" s="947">
        <f t="shared" si="27"/>
        <v>182</v>
      </c>
      <c r="AX19" s="948">
        <f t="shared" si="28"/>
        <v>8.272727273</v>
      </c>
      <c r="AY19" s="949" t="str">
        <f t="shared" si="29"/>
        <v>PASS</v>
      </c>
      <c r="AZ19" s="949" t="str">
        <f t="shared" si="30"/>
        <v>FCD</v>
      </c>
      <c r="BA19" s="1091" t="str">
        <f t="shared" si="31"/>
        <v>FCD</v>
      </c>
    </row>
    <row r="20" ht="15.75" customHeight="1">
      <c r="A20" s="649">
        <v>16.0</v>
      </c>
      <c r="B20" s="1105" t="s">
        <v>103</v>
      </c>
      <c r="C20" s="1106" t="s">
        <v>104</v>
      </c>
      <c r="D20" s="931">
        <v>38.0</v>
      </c>
      <c r="E20" s="931">
        <v>39.0</v>
      </c>
      <c r="F20" s="932">
        <f t="shared" si="1"/>
        <v>77</v>
      </c>
      <c r="G20" s="659" t="str">
        <f t="shared" si="2"/>
        <v>8</v>
      </c>
      <c r="H20" s="933">
        <f t="shared" si="3"/>
        <v>32</v>
      </c>
      <c r="I20" s="931">
        <v>43.0</v>
      </c>
      <c r="J20" s="931">
        <v>27.0</v>
      </c>
      <c r="K20" s="934">
        <f t="shared" si="4"/>
        <v>70</v>
      </c>
      <c r="L20" s="659" t="str">
        <f t="shared" si="5"/>
        <v>8</v>
      </c>
      <c r="M20" s="778">
        <f t="shared" si="6"/>
        <v>32</v>
      </c>
      <c r="N20" s="931">
        <v>45.0</v>
      </c>
      <c r="O20" s="931">
        <v>26.0</v>
      </c>
      <c r="P20" s="934">
        <f t="shared" si="7"/>
        <v>71</v>
      </c>
      <c r="Q20" s="659" t="str">
        <f t="shared" si="33"/>
        <v>8</v>
      </c>
      <c r="R20" s="933">
        <f t="shared" si="9"/>
        <v>32</v>
      </c>
      <c r="S20" s="931">
        <v>45.0</v>
      </c>
      <c r="T20" s="931">
        <v>40.0</v>
      </c>
      <c r="U20" s="934">
        <f t="shared" si="10"/>
        <v>85</v>
      </c>
      <c r="V20" s="659" t="str">
        <f t="shared" si="11"/>
        <v>9</v>
      </c>
      <c r="W20" s="778">
        <f t="shared" si="12"/>
        <v>9</v>
      </c>
      <c r="X20" s="931">
        <v>40.0</v>
      </c>
      <c r="Y20" s="931">
        <v>34.0</v>
      </c>
      <c r="Z20" s="934">
        <f t="shared" si="13"/>
        <v>74</v>
      </c>
      <c r="AA20" s="659" t="str">
        <f t="shared" si="14"/>
        <v>8</v>
      </c>
      <c r="AB20" s="778">
        <f t="shared" si="15"/>
        <v>24</v>
      </c>
      <c r="AC20" s="935">
        <v>80.0</v>
      </c>
      <c r="AD20" s="855">
        <v>0.0</v>
      </c>
      <c r="AE20" s="855">
        <f t="shared" si="16"/>
        <v>80</v>
      </c>
      <c r="AF20" s="936" t="str">
        <f t="shared" si="17"/>
        <v>9</v>
      </c>
      <c r="AG20" s="765">
        <f t="shared" si="18"/>
        <v>18</v>
      </c>
      <c r="AH20" s="931">
        <v>48.0</v>
      </c>
      <c r="AI20" s="931">
        <v>25.0</v>
      </c>
      <c r="AJ20" s="934">
        <f t="shared" si="19"/>
        <v>73</v>
      </c>
      <c r="AK20" s="937" t="str">
        <f t="shared" si="32"/>
        <v>8</v>
      </c>
      <c r="AL20" s="938">
        <f t="shared" si="20"/>
        <v>24</v>
      </c>
      <c r="AM20" s="958">
        <v>48.0</v>
      </c>
      <c r="AN20" s="959">
        <v>28.0</v>
      </c>
      <c r="AO20" s="1093">
        <f t="shared" si="21"/>
        <v>76</v>
      </c>
      <c r="AP20" s="960" t="str">
        <f t="shared" si="34"/>
        <v>8</v>
      </c>
      <c r="AQ20" s="961">
        <f t="shared" si="23"/>
        <v>8</v>
      </c>
      <c r="AR20" s="1089">
        <v>88.0</v>
      </c>
      <c r="AS20" s="1089">
        <v>0.0</v>
      </c>
      <c r="AT20" s="1090">
        <f t="shared" si="24"/>
        <v>88</v>
      </c>
      <c r="AU20" s="945">
        <f t="shared" si="25"/>
        <v>606</v>
      </c>
      <c r="AV20" s="946">
        <f t="shared" si="26"/>
        <v>75.75</v>
      </c>
      <c r="AW20" s="947">
        <f t="shared" si="27"/>
        <v>179</v>
      </c>
      <c r="AX20" s="948">
        <f t="shared" si="28"/>
        <v>8.136363636</v>
      </c>
      <c r="AY20" s="949" t="str">
        <f t="shared" si="29"/>
        <v>PASS</v>
      </c>
      <c r="AZ20" s="949" t="str">
        <f t="shared" si="30"/>
        <v>FCD</v>
      </c>
      <c r="BA20" s="1091" t="str">
        <f t="shared" si="31"/>
        <v>FCD</v>
      </c>
    </row>
    <row r="21" ht="15.75" customHeight="1">
      <c r="A21" s="649">
        <v>17.0</v>
      </c>
      <c r="B21" s="1092" t="s">
        <v>305</v>
      </c>
      <c r="C21" s="952" t="s">
        <v>306</v>
      </c>
      <c r="D21" s="931">
        <v>37.0</v>
      </c>
      <c r="E21" s="931">
        <v>35.0</v>
      </c>
      <c r="F21" s="932">
        <f t="shared" si="1"/>
        <v>72</v>
      </c>
      <c r="G21" s="659" t="str">
        <f t="shared" si="2"/>
        <v>8</v>
      </c>
      <c r="H21" s="933">
        <f t="shared" si="3"/>
        <v>32</v>
      </c>
      <c r="I21" s="931">
        <v>41.0</v>
      </c>
      <c r="J21" s="931">
        <v>21.0</v>
      </c>
      <c r="K21" s="934">
        <f t="shared" si="4"/>
        <v>62</v>
      </c>
      <c r="L21" s="659" t="str">
        <f t="shared" si="5"/>
        <v>7</v>
      </c>
      <c r="M21" s="778">
        <f t="shared" si="6"/>
        <v>28</v>
      </c>
      <c r="N21" s="931">
        <v>46.0</v>
      </c>
      <c r="O21" s="931">
        <v>32.0</v>
      </c>
      <c r="P21" s="934">
        <f t="shared" si="7"/>
        <v>78</v>
      </c>
      <c r="Q21" s="659" t="str">
        <f t="shared" si="33"/>
        <v>8</v>
      </c>
      <c r="R21" s="933">
        <f t="shared" si="9"/>
        <v>32</v>
      </c>
      <c r="S21" s="931">
        <v>44.0</v>
      </c>
      <c r="T21" s="931">
        <v>45.0</v>
      </c>
      <c r="U21" s="934">
        <f t="shared" si="10"/>
        <v>89</v>
      </c>
      <c r="V21" s="659" t="str">
        <f t="shared" si="11"/>
        <v>9</v>
      </c>
      <c r="W21" s="778">
        <f t="shared" si="12"/>
        <v>9</v>
      </c>
      <c r="X21" s="931">
        <v>40.0</v>
      </c>
      <c r="Y21" s="931">
        <v>30.0</v>
      </c>
      <c r="Z21" s="934">
        <f t="shared" si="13"/>
        <v>70</v>
      </c>
      <c r="AA21" s="659" t="str">
        <f t="shared" si="14"/>
        <v>8</v>
      </c>
      <c r="AB21" s="778">
        <f t="shared" si="15"/>
        <v>24</v>
      </c>
      <c r="AC21" s="935">
        <v>88.0</v>
      </c>
      <c r="AD21" s="855">
        <v>0.0</v>
      </c>
      <c r="AE21" s="855">
        <f t="shared" si="16"/>
        <v>88</v>
      </c>
      <c r="AF21" s="936" t="str">
        <f t="shared" si="17"/>
        <v>9</v>
      </c>
      <c r="AG21" s="765">
        <f t="shared" si="18"/>
        <v>18</v>
      </c>
      <c r="AH21" s="931">
        <v>20.0</v>
      </c>
      <c r="AI21" s="931">
        <v>44.0</v>
      </c>
      <c r="AJ21" s="934">
        <f t="shared" si="19"/>
        <v>64</v>
      </c>
      <c r="AK21" s="937" t="str">
        <f t="shared" si="32"/>
        <v>7</v>
      </c>
      <c r="AL21" s="938">
        <f t="shared" si="20"/>
        <v>21</v>
      </c>
      <c r="AM21" s="958">
        <v>45.0</v>
      </c>
      <c r="AN21" s="959">
        <v>22.0</v>
      </c>
      <c r="AO21" s="1093">
        <f t="shared" si="21"/>
        <v>67</v>
      </c>
      <c r="AP21" s="960" t="str">
        <f t="shared" si="34"/>
        <v>7</v>
      </c>
      <c r="AQ21" s="961">
        <f t="shared" si="23"/>
        <v>7</v>
      </c>
      <c r="AR21" s="1089">
        <v>80.0</v>
      </c>
      <c r="AS21" s="1089">
        <v>0.0</v>
      </c>
      <c r="AT21" s="1090">
        <f t="shared" si="24"/>
        <v>80</v>
      </c>
      <c r="AU21" s="945">
        <f t="shared" si="25"/>
        <v>590</v>
      </c>
      <c r="AV21" s="946">
        <f t="shared" si="26"/>
        <v>73.75</v>
      </c>
      <c r="AW21" s="947">
        <f t="shared" si="27"/>
        <v>171</v>
      </c>
      <c r="AX21" s="948">
        <f t="shared" si="28"/>
        <v>7.772727273</v>
      </c>
      <c r="AY21" s="949" t="str">
        <f t="shared" si="29"/>
        <v>PASS</v>
      </c>
      <c r="AZ21" s="949" t="str">
        <f t="shared" si="30"/>
        <v>FCD</v>
      </c>
      <c r="BA21" s="1091" t="str">
        <f t="shared" si="31"/>
        <v>FCD</v>
      </c>
    </row>
    <row r="22" ht="15.75" customHeight="1">
      <c r="A22" s="649">
        <v>18.0</v>
      </c>
      <c r="B22" s="1092" t="s">
        <v>105</v>
      </c>
      <c r="C22" s="952" t="s">
        <v>106</v>
      </c>
      <c r="D22" s="931">
        <v>41.0</v>
      </c>
      <c r="E22" s="931">
        <v>35.0</v>
      </c>
      <c r="F22" s="932">
        <f t="shared" si="1"/>
        <v>76</v>
      </c>
      <c r="G22" s="659" t="str">
        <f t="shared" si="2"/>
        <v>8</v>
      </c>
      <c r="H22" s="933">
        <f t="shared" si="3"/>
        <v>32</v>
      </c>
      <c r="I22" s="931">
        <v>47.0</v>
      </c>
      <c r="J22" s="931">
        <v>24.0</v>
      </c>
      <c r="K22" s="934">
        <f t="shared" si="4"/>
        <v>71</v>
      </c>
      <c r="L22" s="659" t="str">
        <f t="shared" si="5"/>
        <v>8</v>
      </c>
      <c r="M22" s="778">
        <f t="shared" si="6"/>
        <v>32</v>
      </c>
      <c r="N22" s="931">
        <v>41.0</v>
      </c>
      <c r="O22" s="931">
        <v>23.0</v>
      </c>
      <c r="P22" s="934">
        <f t="shared" si="7"/>
        <v>64</v>
      </c>
      <c r="Q22" s="659" t="str">
        <f t="shared" si="33"/>
        <v>7</v>
      </c>
      <c r="R22" s="933">
        <f t="shared" si="9"/>
        <v>28</v>
      </c>
      <c r="S22" s="931">
        <v>46.0</v>
      </c>
      <c r="T22" s="931">
        <v>45.0</v>
      </c>
      <c r="U22" s="934">
        <f t="shared" si="10"/>
        <v>91</v>
      </c>
      <c r="V22" s="659" t="str">
        <f t="shared" si="11"/>
        <v>10</v>
      </c>
      <c r="W22" s="778">
        <f t="shared" si="12"/>
        <v>10</v>
      </c>
      <c r="X22" s="931">
        <v>42.0</v>
      </c>
      <c r="Y22" s="931">
        <v>28.0</v>
      </c>
      <c r="Z22" s="934">
        <f t="shared" si="13"/>
        <v>70</v>
      </c>
      <c r="AA22" s="659" t="str">
        <f t="shared" si="14"/>
        <v>8</v>
      </c>
      <c r="AB22" s="778">
        <f t="shared" si="15"/>
        <v>24</v>
      </c>
      <c r="AC22" s="935">
        <v>87.0</v>
      </c>
      <c r="AD22" s="855">
        <v>0.0</v>
      </c>
      <c r="AE22" s="855">
        <f t="shared" si="16"/>
        <v>87</v>
      </c>
      <c r="AF22" s="936" t="str">
        <f t="shared" si="17"/>
        <v>9</v>
      </c>
      <c r="AG22" s="765">
        <f t="shared" si="18"/>
        <v>18</v>
      </c>
      <c r="AH22" s="931">
        <v>29.0</v>
      </c>
      <c r="AI22" s="931">
        <v>31.0</v>
      </c>
      <c r="AJ22" s="934">
        <f t="shared" si="19"/>
        <v>60</v>
      </c>
      <c r="AK22" s="937" t="str">
        <f t="shared" si="32"/>
        <v>7</v>
      </c>
      <c r="AL22" s="938">
        <f t="shared" si="20"/>
        <v>21</v>
      </c>
      <c r="AM22" s="958">
        <v>46.0</v>
      </c>
      <c r="AN22" s="959">
        <v>27.0</v>
      </c>
      <c r="AO22" s="1093">
        <f t="shared" si="21"/>
        <v>73</v>
      </c>
      <c r="AP22" s="960" t="str">
        <f t="shared" si="34"/>
        <v>8</v>
      </c>
      <c r="AQ22" s="961">
        <f t="shared" si="23"/>
        <v>8</v>
      </c>
      <c r="AR22" s="1089">
        <v>85.0</v>
      </c>
      <c r="AS22" s="1089">
        <v>0.0</v>
      </c>
      <c r="AT22" s="1090">
        <f t="shared" si="24"/>
        <v>85</v>
      </c>
      <c r="AU22" s="945">
        <f t="shared" si="25"/>
        <v>592</v>
      </c>
      <c r="AV22" s="946">
        <f t="shared" si="26"/>
        <v>74</v>
      </c>
      <c r="AW22" s="947">
        <f t="shared" si="27"/>
        <v>173</v>
      </c>
      <c r="AX22" s="948">
        <f t="shared" si="28"/>
        <v>7.863636364</v>
      </c>
      <c r="AY22" s="949" t="str">
        <f t="shared" si="29"/>
        <v>PASS</v>
      </c>
      <c r="AZ22" s="949" t="str">
        <f t="shared" si="30"/>
        <v>FCD</v>
      </c>
      <c r="BA22" s="1091" t="str">
        <f t="shared" si="31"/>
        <v>FCD</v>
      </c>
    </row>
    <row r="23" ht="15.75" customHeight="1">
      <c r="A23" s="649">
        <v>19.0</v>
      </c>
      <c r="B23" s="1092" t="s">
        <v>107</v>
      </c>
      <c r="C23" s="952" t="s">
        <v>108</v>
      </c>
      <c r="D23" s="931">
        <v>50.0</v>
      </c>
      <c r="E23" s="931">
        <v>40.0</v>
      </c>
      <c r="F23" s="932">
        <f t="shared" si="1"/>
        <v>90</v>
      </c>
      <c r="G23" s="659" t="str">
        <f t="shared" si="2"/>
        <v>10</v>
      </c>
      <c r="H23" s="933">
        <f t="shared" si="3"/>
        <v>40</v>
      </c>
      <c r="I23" s="931">
        <v>50.0</v>
      </c>
      <c r="J23" s="931">
        <v>38.0</v>
      </c>
      <c r="K23" s="934">
        <f t="shared" si="4"/>
        <v>88</v>
      </c>
      <c r="L23" s="659" t="str">
        <f t="shared" si="5"/>
        <v>9</v>
      </c>
      <c r="M23" s="778">
        <f t="shared" si="6"/>
        <v>36</v>
      </c>
      <c r="N23" s="931">
        <v>50.0</v>
      </c>
      <c r="O23" s="931">
        <v>28.0</v>
      </c>
      <c r="P23" s="934">
        <f t="shared" si="7"/>
        <v>78</v>
      </c>
      <c r="Q23" s="659" t="str">
        <f t="shared" si="33"/>
        <v>8</v>
      </c>
      <c r="R23" s="933">
        <f t="shared" si="9"/>
        <v>32</v>
      </c>
      <c r="S23" s="931">
        <v>50.0</v>
      </c>
      <c r="T23" s="931">
        <v>45.0</v>
      </c>
      <c r="U23" s="934">
        <f t="shared" si="10"/>
        <v>95</v>
      </c>
      <c r="V23" s="659" t="str">
        <f t="shared" si="11"/>
        <v>10</v>
      </c>
      <c r="W23" s="778">
        <f t="shared" si="12"/>
        <v>10</v>
      </c>
      <c r="X23" s="931">
        <v>50.0</v>
      </c>
      <c r="Y23" s="931">
        <v>33.0</v>
      </c>
      <c r="Z23" s="934">
        <f t="shared" si="13"/>
        <v>83</v>
      </c>
      <c r="AA23" s="659" t="str">
        <f t="shared" si="14"/>
        <v>9</v>
      </c>
      <c r="AB23" s="778">
        <f t="shared" si="15"/>
        <v>27</v>
      </c>
      <c r="AC23" s="935">
        <v>92.0</v>
      </c>
      <c r="AD23" s="855">
        <v>0.0</v>
      </c>
      <c r="AE23" s="855">
        <f t="shared" si="16"/>
        <v>92</v>
      </c>
      <c r="AF23" s="936" t="str">
        <f t="shared" si="17"/>
        <v>10</v>
      </c>
      <c r="AG23" s="765">
        <f t="shared" si="18"/>
        <v>20</v>
      </c>
      <c r="AH23" s="931">
        <v>50.0</v>
      </c>
      <c r="AI23" s="931">
        <v>30.0</v>
      </c>
      <c r="AJ23" s="934">
        <f t="shared" si="19"/>
        <v>80</v>
      </c>
      <c r="AK23" s="937" t="str">
        <f t="shared" si="32"/>
        <v>9</v>
      </c>
      <c r="AL23" s="938">
        <f t="shared" si="20"/>
        <v>27</v>
      </c>
      <c r="AM23" s="958">
        <v>50.0</v>
      </c>
      <c r="AN23" s="959">
        <v>40.0</v>
      </c>
      <c r="AO23" s="1093">
        <f t="shared" si="21"/>
        <v>90</v>
      </c>
      <c r="AP23" s="960" t="str">
        <f t="shared" si="34"/>
        <v>10</v>
      </c>
      <c r="AQ23" s="961">
        <f t="shared" si="23"/>
        <v>10</v>
      </c>
      <c r="AR23" s="1089">
        <v>100.0</v>
      </c>
      <c r="AS23" s="1089">
        <v>0.0</v>
      </c>
      <c r="AT23" s="1090">
        <f t="shared" si="24"/>
        <v>100</v>
      </c>
      <c r="AU23" s="945">
        <f t="shared" si="25"/>
        <v>696</v>
      </c>
      <c r="AV23" s="946">
        <f t="shared" si="26"/>
        <v>87</v>
      </c>
      <c r="AW23" s="947">
        <f t="shared" si="27"/>
        <v>202</v>
      </c>
      <c r="AX23" s="948">
        <f t="shared" si="28"/>
        <v>9.181818182</v>
      </c>
      <c r="AY23" s="949" t="str">
        <f t="shared" si="29"/>
        <v>PASS</v>
      </c>
      <c r="AZ23" s="949" t="str">
        <f t="shared" si="30"/>
        <v>FCD</v>
      </c>
      <c r="BA23" s="1091" t="str">
        <f t="shared" si="31"/>
        <v>FCD</v>
      </c>
    </row>
    <row r="24" ht="15.75" customHeight="1">
      <c r="A24" s="649">
        <v>20.0</v>
      </c>
      <c r="B24" s="1092" t="s">
        <v>109</v>
      </c>
      <c r="C24" s="952" t="s">
        <v>110</v>
      </c>
      <c r="D24" s="931">
        <v>43.0</v>
      </c>
      <c r="E24" s="931">
        <v>38.0</v>
      </c>
      <c r="F24" s="932">
        <f t="shared" si="1"/>
        <v>81</v>
      </c>
      <c r="G24" s="659" t="str">
        <f t="shared" si="2"/>
        <v>9</v>
      </c>
      <c r="H24" s="933">
        <f t="shared" si="3"/>
        <v>36</v>
      </c>
      <c r="I24" s="931">
        <v>43.0</v>
      </c>
      <c r="J24" s="931">
        <v>40.0</v>
      </c>
      <c r="K24" s="934">
        <f t="shared" si="4"/>
        <v>83</v>
      </c>
      <c r="L24" s="659" t="str">
        <f t="shared" si="5"/>
        <v>9</v>
      </c>
      <c r="M24" s="778">
        <f t="shared" si="6"/>
        <v>36</v>
      </c>
      <c r="N24" s="931">
        <v>46.0</v>
      </c>
      <c r="O24" s="931">
        <v>32.0</v>
      </c>
      <c r="P24" s="934">
        <f t="shared" si="7"/>
        <v>78</v>
      </c>
      <c r="Q24" s="659" t="str">
        <f t="shared" si="33"/>
        <v>8</v>
      </c>
      <c r="R24" s="933">
        <f t="shared" si="9"/>
        <v>32</v>
      </c>
      <c r="S24" s="931">
        <v>46.0</v>
      </c>
      <c r="T24" s="931">
        <v>45.0</v>
      </c>
      <c r="U24" s="934">
        <f t="shared" si="10"/>
        <v>91</v>
      </c>
      <c r="V24" s="659" t="str">
        <f t="shared" si="11"/>
        <v>10</v>
      </c>
      <c r="W24" s="778">
        <f t="shared" si="12"/>
        <v>10</v>
      </c>
      <c r="X24" s="931">
        <v>45.0</v>
      </c>
      <c r="Y24" s="931">
        <v>35.0</v>
      </c>
      <c r="Z24" s="934">
        <f t="shared" si="13"/>
        <v>80</v>
      </c>
      <c r="AA24" s="659" t="str">
        <f t="shared" si="14"/>
        <v>9</v>
      </c>
      <c r="AB24" s="778">
        <f t="shared" si="15"/>
        <v>27</v>
      </c>
      <c r="AC24" s="935">
        <v>87.0</v>
      </c>
      <c r="AD24" s="855">
        <v>0.0</v>
      </c>
      <c r="AE24" s="855">
        <f t="shared" si="16"/>
        <v>87</v>
      </c>
      <c r="AF24" s="936" t="str">
        <f t="shared" si="17"/>
        <v>9</v>
      </c>
      <c r="AG24" s="765">
        <f t="shared" si="18"/>
        <v>18</v>
      </c>
      <c r="AH24" s="931">
        <v>30.0</v>
      </c>
      <c r="AI24" s="931">
        <v>38.0</v>
      </c>
      <c r="AJ24" s="934">
        <f t="shared" si="19"/>
        <v>68</v>
      </c>
      <c r="AK24" s="937" t="str">
        <f t="shared" si="32"/>
        <v>7</v>
      </c>
      <c r="AL24" s="938">
        <f t="shared" si="20"/>
        <v>21</v>
      </c>
      <c r="AM24" s="958">
        <v>46.0</v>
      </c>
      <c r="AN24" s="959">
        <v>21.0</v>
      </c>
      <c r="AO24" s="1093">
        <f t="shared" si="21"/>
        <v>67</v>
      </c>
      <c r="AP24" s="960" t="str">
        <f t="shared" si="34"/>
        <v>7</v>
      </c>
      <c r="AQ24" s="961">
        <f t="shared" si="23"/>
        <v>7</v>
      </c>
      <c r="AR24" s="1089">
        <v>88.0</v>
      </c>
      <c r="AS24" s="1089">
        <v>0.0</v>
      </c>
      <c r="AT24" s="1090">
        <f t="shared" si="24"/>
        <v>88</v>
      </c>
      <c r="AU24" s="945">
        <f t="shared" si="25"/>
        <v>635</v>
      </c>
      <c r="AV24" s="946">
        <f t="shared" si="26"/>
        <v>79.38</v>
      </c>
      <c r="AW24" s="947">
        <f t="shared" si="27"/>
        <v>187</v>
      </c>
      <c r="AX24" s="948">
        <f t="shared" si="28"/>
        <v>8.5</v>
      </c>
      <c r="AY24" s="949" t="str">
        <f t="shared" si="29"/>
        <v>PASS</v>
      </c>
      <c r="AZ24" s="949" t="str">
        <f t="shared" si="30"/>
        <v>FCD</v>
      </c>
      <c r="BA24" s="1091" t="str">
        <f t="shared" si="31"/>
        <v>FCD</v>
      </c>
    </row>
    <row r="25" ht="15.75" customHeight="1">
      <c r="A25" s="649">
        <v>21.0</v>
      </c>
      <c r="B25" s="1105" t="s">
        <v>111</v>
      </c>
      <c r="C25" s="952" t="s">
        <v>112</v>
      </c>
      <c r="D25" s="931">
        <v>40.0</v>
      </c>
      <c r="E25" s="931">
        <v>35.0</v>
      </c>
      <c r="F25" s="932">
        <f t="shared" si="1"/>
        <v>75</v>
      </c>
      <c r="G25" s="659" t="str">
        <f t="shared" si="2"/>
        <v>8</v>
      </c>
      <c r="H25" s="933">
        <f t="shared" si="3"/>
        <v>32</v>
      </c>
      <c r="I25" s="931">
        <v>47.0</v>
      </c>
      <c r="J25" s="931">
        <v>38.0</v>
      </c>
      <c r="K25" s="934">
        <f t="shared" si="4"/>
        <v>85</v>
      </c>
      <c r="L25" s="659" t="str">
        <f t="shared" si="5"/>
        <v>9</v>
      </c>
      <c r="M25" s="778">
        <f t="shared" si="6"/>
        <v>36</v>
      </c>
      <c r="N25" s="931">
        <v>46.0</v>
      </c>
      <c r="O25" s="931">
        <v>33.0</v>
      </c>
      <c r="P25" s="934">
        <f t="shared" si="7"/>
        <v>79</v>
      </c>
      <c r="Q25" s="659" t="str">
        <f t="shared" si="33"/>
        <v>8</v>
      </c>
      <c r="R25" s="933">
        <f t="shared" si="9"/>
        <v>32</v>
      </c>
      <c r="S25" s="931">
        <v>47.0</v>
      </c>
      <c r="T25" s="931">
        <v>48.0</v>
      </c>
      <c r="U25" s="934">
        <f t="shared" si="10"/>
        <v>95</v>
      </c>
      <c r="V25" s="659" t="str">
        <f t="shared" si="11"/>
        <v>10</v>
      </c>
      <c r="W25" s="778">
        <f t="shared" si="12"/>
        <v>10</v>
      </c>
      <c r="X25" s="931">
        <v>45.0</v>
      </c>
      <c r="Y25" s="931">
        <v>30.0</v>
      </c>
      <c r="Z25" s="934">
        <f t="shared" si="13"/>
        <v>75</v>
      </c>
      <c r="AA25" s="659" t="str">
        <f t="shared" si="14"/>
        <v>8</v>
      </c>
      <c r="AB25" s="778">
        <f t="shared" si="15"/>
        <v>24</v>
      </c>
      <c r="AC25" s="935">
        <v>90.0</v>
      </c>
      <c r="AD25" s="855">
        <v>0.0</v>
      </c>
      <c r="AE25" s="855">
        <f t="shared" si="16"/>
        <v>90</v>
      </c>
      <c r="AF25" s="936" t="str">
        <f t="shared" si="17"/>
        <v>10</v>
      </c>
      <c r="AG25" s="765">
        <f t="shared" si="18"/>
        <v>20</v>
      </c>
      <c r="AH25" s="931">
        <v>27.0</v>
      </c>
      <c r="AI25" s="931">
        <v>28.0</v>
      </c>
      <c r="AJ25" s="934">
        <f t="shared" si="19"/>
        <v>55</v>
      </c>
      <c r="AK25" s="937" t="str">
        <f t="shared" si="32"/>
        <v>6</v>
      </c>
      <c r="AL25" s="938">
        <f t="shared" si="20"/>
        <v>18</v>
      </c>
      <c r="AM25" s="958">
        <v>44.0</v>
      </c>
      <c r="AN25" s="959">
        <v>39.0</v>
      </c>
      <c r="AO25" s="1093">
        <f t="shared" si="21"/>
        <v>83</v>
      </c>
      <c r="AP25" s="960" t="str">
        <f t="shared" si="34"/>
        <v>9</v>
      </c>
      <c r="AQ25" s="961">
        <f t="shared" si="23"/>
        <v>9</v>
      </c>
      <c r="AR25" s="1089">
        <v>85.0</v>
      </c>
      <c r="AS25" s="1089">
        <v>0.0</v>
      </c>
      <c r="AT25" s="1090">
        <f t="shared" si="24"/>
        <v>85</v>
      </c>
      <c r="AU25" s="945">
        <f t="shared" si="25"/>
        <v>637</v>
      </c>
      <c r="AV25" s="946">
        <f t="shared" si="26"/>
        <v>79.63</v>
      </c>
      <c r="AW25" s="947">
        <f t="shared" si="27"/>
        <v>181</v>
      </c>
      <c r="AX25" s="948">
        <f t="shared" si="28"/>
        <v>8.227272727</v>
      </c>
      <c r="AY25" s="949" t="str">
        <f t="shared" si="29"/>
        <v>PASS</v>
      </c>
      <c r="AZ25" s="949" t="str">
        <f t="shared" si="30"/>
        <v>FCD</v>
      </c>
      <c r="BA25" s="1091" t="str">
        <f t="shared" si="31"/>
        <v>FCD</v>
      </c>
    </row>
    <row r="26" ht="15.75" customHeight="1">
      <c r="A26" s="649">
        <v>22.0</v>
      </c>
      <c r="B26" s="1092" t="s">
        <v>307</v>
      </c>
      <c r="C26" s="952" t="s">
        <v>308</v>
      </c>
      <c r="D26" s="931">
        <v>42.0</v>
      </c>
      <c r="E26" s="931">
        <v>43.0</v>
      </c>
      <c r="F26" s="932">
        <f t="shared" si="1"/>
        <v>85</v>
      </c>
      <c r="G26" s="659" t="str">
        <f t="shared" si="2"/>
        <v>9</v>
      </c>
      <c r="H26" s="933">
        <f t="shared" si="3"/>
        <v>36</v>
      </c>
      <c r="I26" s="931">
        <v>47.0</v>
      </c>
      <c r="J26" s="931">
        <v>32.0</v>
      </c>
      <c r="K26" s="934">
        <f t="shared" si="4"/>
        <v>79</v>
      </c>
      <c r="L26" s="659" t="str">
        <f t="shared" si="5"/>
        <v>8</v>
      </c>
      <c r="M26" s="778">
        <f t="shared" si="6"/>
        <v>32</v>
      </c>
      <c r="N26" s="931">
        <v>47.0</v>
      </c>
      <c r="O26" s="931">
        <v>24.0</v>
      </c>
      <c r="P26" s="934">
        <f t="shared" si="7"/>
        <v>71</v>
      </c>
      <c r="Q26" s="659" t="str">
        <f t="shared" si="33"/>
        <v>8</v>
      </c>
      <c r="R26" s="933">
        <f t="shared" si="9"/>
        <v>32</v>
      </c>
      <c r="S26" s="931">
        <v>45.0</v>
      </c>
      <c r="T26" s="931">
        <v>34.0</v>
      </c>
      <c r="U26" s="934">
        <f t="shared" si="10"/>
        <v>79</v>
      </c>
      <c r="V26" s="659" t="str">
        <f t="shared" si="11"/>
        <v>8</v>
      </c>
      <c r="W26" s="778">
        <f t="shared" si="12"/>
        <v>8</v>
      </c>
      <c r="X26" s="931">
        <v>48.0</v>
      </c>
      <c r="Y26" s="931">
        <v>32.0</v>
      </c>
      <c r="Z26" s="934">
        <f t="shared" si="13"/>
        <v>80</v>
      </c>
      <c r="AA26" s="659" t="str">
        <f t="shared" si="14"/>
        <v>9</v>
      </c>
      <c r="AB26" s="778">
        <f t="shared" si="15"/>
        <v>27</v>
      </c>
      <c r="AC26" s="935">
        <v>80.0</v>
      </c>
      <c r="AD26" s="855">
        <v>0.0</v>
      </c>
      <c r="AE26" s="855">
        <f t="shared" si="16"/>
        <v>80</v>
      </c>
      <c r="AF26" s="936" t="str">
        <f t="shared" si="17"/>
        <v>9</v>
      </c>
      <c r="AG26" s="765">
        <f t="shared" si="18"/>
        <v>18</v>
      </c>
      <c r="AH26" s="931">
        <v>27.0</v>
      </c>
      <c r="AI26" s="931">
        <v>34.0</v>
      </c>
      <c r="AJ26" s="934">
        <f t="shared" si="19"/>
        <v>61</v>
      </c>
      <c r="AK26" s="937" t="str">
        <f t="shared" si="32"/>
        <v>7</v>
      </c>
      <c r="AL26" s="938">
        <f t="shared" si="20"/>
        <v>21</v>
      </c>
      <c r="AM26" s="958">
        <v>43.0</v>
      </c>
      <c r="AN26" s="959">
        <v>36.0</v>
      </c>
      <c r="AO26" s="1093">
        <f t="shared" si="21"/>
        <v>79</v>
      </c>
      <c r="AP26" s="960" t="str">
        <f t="shared" si="34"/>
        <v>8</v>
      </c>
      <c r="AQ26" s="961">
        <f t="shared" si="23"/>
        <v>8</v>
      </c>
      <c r="AR26" s="1089">
        <v>85.0</v>
      </c>
      <c r="AS26" s="1089">
        <v>0.0</v>
      </c>
      <c r="AT26" s="1090">
        <f t="shared" si="24"/>
        <v>85</v>
      </c>
      <c r="AU26" s="945">
        <f t="shared" si="25"/>
        <v>614</v>
      </c>
      <c r="AV26" s="946">
        <f t="shared" si="26"/>
        <v>76.75</v>
      </c>
      <c r="AW26" s="947">
        <f t="shared" si="27"/>
        <v>182</v>
      </c>
      <c r="AX26" s="948">
        <f t="shared" si="28"/>
        <v>8.272727273</v>
      </c>
      <c r="AY26" s="949" t="str">
        <f t="shared" si="29"/>
        <v>PASS</v>
      </c>
      <c r="AZ26" s="949" t="str">
        <f t="shared" si="30"/>
        <v>FCD</v>
      </c>
      <c r="BA26" s="1091" t="str">
        <f t="shared" si="31"/>
        <v>FCD</v>
      </c>
    </row>
    <row r="27" ht="15.75" customHeight="1">
      <c r="A27" s="649">
        <v>23.0</v>
      </c>
      <c r="B27" s="1092" t="s">
        <v>113</v>
      </c>
      <c r="C27" s="952" t="s">
        <v>114</v>
      </c>
      <c r="D27" s="931">
        <v>41.0</v>
      </c>
      <c r="E27" s="931">
        <v>36.0</v>
      </c>
      <c r="F27" s="932">
        <f t="shared" si="1"/>
        <v>77</v>
      </c>
      <c r="G27" s="659" t="str">
        <f t="shared" si="2"/>
        <v>8</v>
      </c>
      <c r="H27" s="933">
        <f t="shared" si="3"/>
        <v>32</v>
      </c>
      <c r="I27" s="931">
        <v>48.0</v>
      </c>
      <c r="J27" s="931">
        <v>32.0</v>
      </c>
      <c r="K27" s="934">
        <f t="shared" si="4"/>
        <v>80</v>
      </c>
      <c r="L27" s="659" t="str">
        <f t="shared" si="5"/>
        <v>9</v>
      </c>
      <c r="M27" s="778">
        <f t="shared" si="6"/>
        <v>36</v>
      </c>
      <c r="N27" s="931">
        <v>49.0</v>
      </c>
      <c r="O27" s="931">
        <v>34.0</v>
      </c>
      <c r="P27" s="934">
        <f t="shared" si="7"/>
        <v>83</v>
      </c>
      <c r="Q27" s="659" t="str">
        <f t="shared" si="33"/>
        <v>9</v>
      </c>
      <c r="R27" s="933">
        <f t="shared" si="9"/>
        <v>36</v>
      </c>
      <c r="S27" s="931">
        <v>46.0</v>
      </c>
      <c r="T27" s="931">
        <v>45.0</v>
      </c>
      <c r="U27" s="934">
        <f t="shared" si="10"/>
        <v>91</v>
      </c>
      <c r="V27" s="659" t="str">
        <f t="shared" si="11"/>
        <v>10</v>
      </c>
      <c r="W27" s="778">
        <f t="shared" si="12"/>
        <v>10</v>
      </c>
      <c r="X27" s="931">
        <v>44.0</v>
      </c>
      <c r="Y27" s="931">
        <v>34.0</v>
      </c>
      <c r="Z27" s="934">
        <f t="shared" si="13"/>
        <v>78</v>
      </c>
      <c r="AA27" s="659" t="str">
        <f t="shared" si="14"/>
        <v>8</v>
      </c>
      <c r="AB27" s="778">
        <f t="shared" si="15"/>
        <v>24</v>
      </c>
      <c r="AC27" s="935">
        <v>80.0</v>
      </c>
      <c r="AD27" s="855">
        <v>0.0</v>
      </c>
      <c r="AE27" s="855">
        <f t="shared" si="16"/>
        <v>80</v>
      </c>
      <c r="AF27" s="936" t="str">
        <f t="shared" si="17"/>
        <v>9</v>
      </c>
      <c r="AG27" s="765">
        <f t="shared" si="18"/>
        <v>18</v>
      </c>
      <c r="AH27" s="931">
        <v>30.0</v>
      </c>
      <c r="AI27" s="931">
        <v>36.0</v>
      </c>
      <c r="AJ27" s="934">
        <f t="shared" si="19"/>
        <v>66</v>
      </c>
      <c r="AK27" s="937" t="str">
        <f t="shared" si="32"/>
        <v>7</v>
      </c>
      <c r="AL27" s="938">
        <f t="shared" si="20"/>
        <v>21</v>
      </c>
      <c r="AM27" s="958">
        <v>42.0</v>
      </c>
      <c r="AN27" s="959">
        <v>26.0</v>
      </c>
      <c r="AO27" s="1093">
        <f t="shared" si="21"/>
        <v>68</v>
      </c>
      <c r="AP27" s="960" t="str">
        <f t="shared" si="34"/>
        <v>7</v>
      </c>
      <c r="AQ27" s="961">
        <f t="shared" si="23"/>
        <v>7</v>
      </c>
      <c r="AR27" s="1089">
        <v>86.0</v>
      </c>
      <c r="AS27" s="1089">
        <v>0.0</v>
      </c>
      <c r="AT27" s="1090">
        <f t="shared" si="24"/>
        <v>86</v>
      </c>
      <c r="AU27" s="945">
        <f t="shared" si="25"/>
        <v>623</v>
      </c>
      <c r="AV27" s="946">
        <f t="shared" si="26"/>
        <v>77.88</v>
      </c>
      <c r="AW27" s="947">
        <f t="shared" si="27"/>
        <v>184</v>
      </c>
      <c r="AX27" s="948">
        <f t="shared" si="28"/>
        <v>8.363636364</v>
      </c>
      <c r="AY27" s="949" t="str">
        <f t="shared" si="29"/>
        <v>PASS</v>
      </c>
      <c r="AZ27" s="949" t="str">
        <f t="shared" si="30"/>
        <v>FCD</v>
      </c>
      <c r="BA27" s="1091" t="str">
        <f t="shared" si="31"/>
        <v>FCD</v>
      </c>
    </row>
    <row r="28" ht="15.75" customHeight="1">
      <c r="A28" s="649">
        <v>24.0</v>
      </c>
      <c r="B28" s="1092" t="s">
        <v>309</v>
      </c>
      <c r="C28" s="952" t="s">
        <v>310</v>
      </c>
      <c r="D28" s="931">
        <v>42.0</v>
      </c>
      <c r="E28" s="931">
        <v>42.0</v>
      </c>
      <c r="F28" s="932">
        <f t="shared" si="1"/>
        <v>84</v>
      </c>
      <c r="G28" s="659" t="str">
        <f t="shared" si="2"/>
        <v>9</v>
      </c>
      <c r="H28" s="933">
        <f t="shared" si="3"/>
        <v>36</v>
      </c>
      <c r="I28" s="931">
        <v>43.0</v>
      </c>
      <c r="J28" s="931">
        <v>31.0</v>
      </c>
      <c r="K28" s="934">
        <f t="shared" si="4"/>
        <v>74</v>
      </c>
      <c r="L28" s="659" t="str">
        <f t="shared" si="5"/>
        <v>8</v>
      </c>
      <c r="M28" s="778">
        <f t="shared" si="6"/>
        <v>32</v>
      </c>
      <c r="N28" s="931">
        <v>39.0</v>
      </c>
      <c r="O28" s="931">
        <v>33.0</v>
      </c>
      <c r="P28" s="934">
        <f t="shared" si="7"/>
        <v>72</v>
      </c>
      <c r="Q28" s="659" t="str">
        <f t="shared" si="33"/>
        <v>8</v>
      </c>
      <c r="R28" s="933">
        <f t="shared" si="9"/>
        <v>32</v>
      </c>
      <c r="S28" s="931">
        <v>46.0</v>
      </c>
      <c r="T28" s="931">
        <v>34.0</v>
      </c>
      <c r="U28" s="934">
        <f t="shared" si="10"/>
        <v>80</v>
      </c>
      <c r="V28" s="659" t="str">
        <f t="shared" si="11"/>
        <v>9</v>
      </c>
      <c r="W28" s="778">
        <f t="shared" si="12"/>
        <v>9</v>
      </c>
      <c r="X28" s="931">
        <v>42.0</v>
      </c>
      <c r="Y28" s="931">
        <v>40.0</v>
      </c>
      <c r="Z28" s="934">
        <f t="shared" si="13"/>
        <v>82</v>
      </c>
      <c r="AA28" s="659" t="str">
        <f t="shared" si="14"/>
        <v>9</v>
      </c>
      <c r="AB28" s="778">
        <f t="shared" si="15"/>
        <v>27</v>
      </c>
      <c r="AC28" s="935">
        <v>95.0</v>
      </c>
      <c r="AD28" s="855">
        <v>0.0</v>
      </c>
      <c r="AE28" s="855">
        <f t="shared" si="16"/>
        <v>95</v>
      </c>
      <c r="AF28" s="936" t="str">
        <f t="shared" si="17"/>
        <v>10</v>
      </c>
      <c r="AG28" s="765">
        <f t="shared" si="18"/>
        <v>20</v>
      </c>
      <c r="AH28" s="931">
        <v>27.0</v>
      </c>
      <c r="AI28" s="931">
        <v>45.0</v>
      </c>
      <c r="AJ28" s="934">
        <f t="shared" si="19"/>
        <v>72</v>
      </c>
      <c r="AK28" s="937" t="str">
        <f t="shared" si="32"/>
        <v>8</v>
      </c>
      <c r="AL28" s="938">
        <f t="shared" si="20"/>
        <v>24</v>
      </c>
      <c r="AM28" s="958">
        <v>45.0</v>
      </c>
      <c r="AN28" s="959">
        <v>25.0</v>
      </c>
      <c r="AO28" s="1093">
        <f t="shared" si="21"/>
        <v>70</v>
      </c>
      <c r="AP28" s="960" t="str">
        <f t="shared" si="34"/>
        <v>8</v>
      </c>
      <c r="AQ28" s="961">
        <f t="shared" si="23"/>
        <v>8</v>
      </c>
      <c r="AR28" s="1089">
        <v>90.0</v>
      </c>
      <c r="AS28" s="1089">
        <v>0.0</v>
      </c>
      <c r="AT28" s="1090">
        <f t="shared" si="24"/>
        <v>90</v>
      </c>
      <c r="AU28" s="945">
        <f t="shared" si="25"/>
        <v>629</v>
      </c>
      <c r="AV28" s="946">
        <f t="shared" si="26"/>
        <v>78.63</v>
      </c>
      <c r="AW28" s="947">
        <f t="shared" si="27"/>
        <v>188</v>
      </c>
      <c r="AX28" s="948">
        <f t="shared" si="28"/>
        <v>8.545454545</v>
      </c>
      <c r="AY28" s="949" t="str">
        <f t="shared" si="29"/>
        <v>PASS</v>
      </c>
      <c r="AZ28" s="949" t="str">
        <f t="shared" si="30"/>
        <v>FCD</v>
      </c>
      <c r="BA28" s="1091" t="str">
        <f t="shared" si="31"/>
        <v>FCD</v>
      </c>
    </row>
    <row r="29" ht="15.75" customHeight="1">
      <c r="A29" s="649">
        <v>25.0</v>
      </c>
      <c r="B29" s="1092" t="s">
        <v>311</v>
      </c>
      <c r="C29" s="952" t="s">
        <v>312</v>
      </c>
      <c r="D29" s="931">
        <v>37.0</v>
      </c>
      <c r="E29" s="931">
        <v>30.0</v>
      </c>
      <c r="F29" s="932">
        <f t="shared" si="1"/>
        <v>67</v>
      </c>
      <c r="G29" s="659" t="str">
        <f t="shared" si="2"/>
        <v>7</v>
      </c>
      <c r="H29" s="933">
        <f t="shared" si="3"/>
        <v>28</v>
      </c>
      <c r="I29" s="931">
        <v>44.0</v>
      </c>
      <c r="J29" s="931">
        <v>36.0</v>
      </c>
      <c r="K29" s="934">
        <f t="shared" si="4"/>
        <v>80</v>
      </c>
      <c r="L29" s="659" t="str">
        <f t="shared" si="5"/>
        <v>9</v>
      </c>
      <c r="M29" s="778">
        <f t="shared" si="6"/>
        <v>36</v>
      </c>
      <c r="N29" s="931">
        <v>41.0</v>
      </c>
      <c r="O29" s="931">
        <v>28.0</v>
      </c>
      <c r="P29" s="934">
        <f t="shared" si="7"/>
        <v>69</v>
      </c>
      <c r="Q29" s="659" t="str">
        <f t="shared" si="33"/>
        <v>7</v>
      </c>
      <c r="R29" s="933">
        <f t="shared" si="9"/>
        <v>28</v>
      </c>
      <c r="S29" s="931">
        <v>45.0</v>
      </c>
      <c r="T29" s="931">
        <v>45.0</v>
      </c>
      <c r="U29" s="934">
        <f t="shared" si="10"/>
        <v>90</v>
      </c>
      <c r="V29" s="659" t="str">
        <f t="shared" si="11"/>
        <v>10</v>
      </c>
      <c r="W29" s="778">
        <f t="shared" si="12"/>
        <v>10</v>
      </c>
      <c r="X29" s="931">
        <v>30.0</v>
      </c>
      <c r="Y29" s="931">
        <v>33.0</v>
      </c>
      <c r="Z29" s="934">
        <f t="shared" si="13"/>
        <v>63</v>
      </c>
      <c r="AA29" s="659" t="str">
        <f t="shared" si="14"/>
        <v>7</v>
      </c>
      <c r="AB29" s="778">
        <f t="shared" si="15"/>
        <v>21</v>
      </c>
      <c r="AC29" s="935">
        <v>84.0</v>
      </c>
      <c r="AD29" s="855">
        <v>0.0</v>
      </c>
      <c r="AE29" s="855">
        <f t="shared" si="16"/>
        <v>84</v>
      </c>
      <c r="AF29" s="936" t="str">
        <f t="shared" si="17"/>
        <v>9</v>
      </c>
      <c r="AG29" s="765">
        <f t="shared" si="18"/>
        <v>18</v>
      </c>
      <c r="AH29" s="931">
        <v>20.0</v>
      </c>
      <c r="AI29" s="931">
        <v>41.0</v>
      </c>
      <c r="AJ29" s="934">
        <f t="shared" si="19"/>
        <v>61</v>
      </c>
      <c r="AK29" s="937" t="str">
        <f t="shared" si="32"/>
        <v>7</v>
      </c>
      <c r="AL29" s="938">
        <f t="shared" si="20"/>
        <v>21</v>
      </c>
      <c r="AM29" s="958">
        <v>42.0</v>
      </c>
      <c r="AN29" s="959">
        <v>24.0</v>
      </c>
      <c r="AO29" s="1093">
        <f t="shared" si="21"/>
        <v>66</v>
      </c>
      <c r="AP29" s="960" t="str">
        <f t="shared" si="34"/>
        <v>7</v>
      </c>
      <c r="AQ29" s="961">
        <f t="shared" si="23"/>
        <v>7</v>
      </c>
      <c r="AR29" s="1089">
        <v>85.0</v>
      </c>
      <c r="AS29" s="1089">
        <v>0.0</v>
      </c>
      <c r="AT29" s="1090">
        <f t="shared" si="24"/>
        <v>85</v>
      </c>
      <c r="AU29" s="945">
        <f t="shared" si="25"/>
        <v>580</v>
      </c>
      <c r="AV29" s="946">
        <f t="shared" si="26"/>
        <v>72.5</v>
      </c>
      <c r="AW29" s="947">
        <f t="shared" si="27"/>
        <v>169</v>
      </c>
      <c r="AX29" s="948">
        <f t="shared" si="28"/>
        <v>7.681818182</v>
      </c>
      <c r="AY29" s="949" t="str">
        <f t="shared" si="29"/>
        <v>PASS</v>
      </c>
      <c r="AZ29" s="949" t="str">
        <f t="shared" si="30"/>
        <v>FCD</v>
      </c>
      <c r="BA29" s="1091" t="str">
        <f t="shared" si="31"/>
        <v>FCD</v>
      </c>
    </row>
    <row r="30" ht="15.75" customHeight="1">
      <c r="A30" s="649">
        <v>26.0</v>
      </c>
      <c r="B30" s="1092" t="s">
        <v>313</v>
      </c>
      <c r="C30" s="952" t="s">
        <v>314</v>
      </c>
      <c r="D30" s="931">
        <v>36.0</v>
      </c>
      <c r="E30" s="931">
        <v>26.0</v>
      </c>
      <c r="F30" s="932">
        <f t="shared" si="1"/>
        <v>62</v>
      </c>
      <c r="G30" s="659" t="str">
        <f t="shared" si="2"/>
        <v>7</v>
      </c>
      <c r="H30" s="933">
        <f t="shared" si="3"/>
        <v>28</v>
      </c>
      <c r="I30" s="931">
        <v>47.0</v>
      </c>
      <c r="J30" s="931">
        <v>18.0</v>
      </c>
      <c r="K30" s="934">
        <f t="shared" si="4"/>
        <v>65</v>
      </c>
      <c r="L30" s="659">
        <v>0.0</v>
      </c>
      <c r="M30" s="778">
        <f t="shared" si="6"/>
        <v>0</v>
      </c>
      <c r="N30" s="931">
        <v>45.0</v>
      </c>
      <c r="O30" s="931">
        <v>36.0</v>
      </c>
      <c r="P30" s="934">
        <f t="shared" si="7"/>
        <v>81</v>
      </c>
      <c r="Q30" s="659" t="str">
        <f t="shared" si="33"/>
        <v>9</v>
      </c>
      <c r="R30" s="933">
        <f t="shared" si="9"/>
        <v>36</v>
      </c>
      <c r="S30" s="931">
        <v>44.0</v>
      </c>
      <c r="T30" s="931">
        <v>46.0</v>
      </c>
      <c r="U30" s="934">
        <f t="shared" si="10"/>
        <v>90</v>
      </c>
      <c r="V30" s="659" t="str">
        <f t="shared" si="11"/>
        <v>10</v>
      </c>
      <c r="W30" s="778">
        <f t="shared" si="12"/>
        <v>10</v>
      </c>
      <c r="X30" s="931">
        <v>43.0</v>
      </c>
      <c r="Y30" s="931">
        <v>32.0</v>
      </c>
      <c r="Z30" s="934">
        <f t="shared" si="13"/>
        <v>75</v>
      </c>
      <c r="AA30" s="659" t="str">
        <f t="shared" si="14"/>
        <v>8</v>
      </c>
      <c r="AB30" s="778">
        <f t="shared" si="15"/>
        <v>24</v>
      </c>
      <c r="AC30" s="935">
        <v>84.0</v>
      </c>
      <c r="AD30" s="855">
        <v>0.0</v>
      </c>
      <c r="AE30" s="855">
        <f t="shared" si="16"/>
        <v>84</v>
      </c>
      <c r="AF30" s="936" t="str">
        <f t="shared" si="17"/>
        <v>9</v>
      </c>
      <c r="AG30" s="765">
        <f t="shared" si="18"/>
        <v>18</v>
      </c>
      <c r="AH30" s="931">
        <v>24.0</v>
      </c>
      <c r="AI30" s="931">
        <v>24.0</v>
      </c>
      <c r="AJ30" s="934">
        <f t="shared" si="19"/>
        <v>48</v>
      </c>
      <c r="AK30" s="937">
        <v>0.0</v>
      </c>
      <c r="AL30" s="938">
        <f t="shared" si="20"/>
        <v>0</v>
      </c>
      <c r="AM30" s="958">
        <v>42.0</v>
      </c>
      <c r="AN30" s="959">
        <v>26.0</v>
      </c>
      <c r="AO30" s="1093">
        <f t="shared" si="21"/>
        <v>68</v>
      </c>
      <c r="AP30" s="960" t="str">
        <f t="shared" si="34"/>
        <v>7</v>
      </c>
      <c r="AQ30" s="961">
        <f t="shared" si="23"/>
        <v>7</v>
      </c>
      <c r="AR30" s="1089">
        <v>88.0</v>
      </c>
      <c r="AS30" s="1089">
        <v>0.0</v>
      </c>
      <c r="AT30" s="1090">
        <f t="shared" si="24"/>
        <v>88</v>
      </c>
      <c r="AU30" s="945">
        <f t="shared" si="25"/>
        <v>573</v>
      </c>
      <c r="AV30" s="946">
        <f t="shared" si="26"/>
        <v>71.63</v>
      </c>
      <c r="AW30" s="947">
        <f t="shared" si="27"/>
        <v>123</v>
      </c>
      <c r="AX30" s="948">
        <f t="shared" si="28"/>
        <v>5.590909091</v>
      </c>
      <c r="AY30" s="949" t="str">
        <f t="shared" si="29"/>
        <v>PASS</v>
      </c>
      <c r="AZ30" s="949" t="str">
        <f t="shared" si="30"/>
        <v>FCD</v>
      </c>
      <c r="BA30" s="1091" t="str">
        <f t="shared" si="31"/>
        <v>FCD</v>
      </c>
    </row>
    <row r="31" ht="15.75" customHeight="1">
      <c r="A31" s="649">
        <v>27.0</v>
      </c>
      <c r="B31" s="1092" t="s">
        <v>315</v>
      </c>
      <c r="C31" s="952" t="s">
        <v>316</v>
      </c>
      <c r="D31" s="931">
        <v>40.0</v>
      </c>
      <c r="E31" s="931">
        <v>40.0</v>
      </c>
      <c r="F31" s="932">
        <f t="shared" si="1"/>
        <v>80</v>
      </c>
      <c r="G31" s="659" t="str">
        <f t="shared" si="2"/>
        <v>9</v>
      </c>
      <c r="H31" s="933">
        <f t="shared" si="3"/>
        <v>36</v>
      </c>
      <c r="I31" s="931">
        <v>44.0</v>
      </c>
      <c r="J31" s="931">
        <v>29.0</v>
      </c>
      <c r="K31" s="934">
        <f t="shared" si="4"/>
        <v>73</v>
      </c>
      <c r="L31" s="659" t="str">
        <f t="shared" ref="L31:L70" si="35">IF(K31&gt;=90,"10",IF(K31&gt;=80,"9",IF(K31&gt;=70,"8",IF(K31&gt;=60,"7",IF(K31&gt;=45,"6",IF(K31&gt;=40,"4",IF(K31&lt;40,"0")))))))</f>
        <v>8</v>
      </c>
      <c r="M31" s="778">
        <f t="shared" si="6"/>
        <v>32</v>
      </c>
      <c r="N31" s="931">
        <v>42.0</v>
      </c>
      <c r="O31" s="931">
        <v>33.0</v>
      </c>
      <c r="P31" s="934">
        <f t="shared" si="7"/>
        <v>75</v>
      </c>
      <c r="Q31" s="659" t="str">
        <f t="shared" si="33"/>
        <v>8</v>
      </c>
      <c r="R31" s="933">
        <f t="shared" si="9"/>
        <v>32</v>
      </c>
      <c r="S31" s="931">
        <v>40.0</v>
      </c>
      <c r="T31" s="931">
        <v>46.0</v>
      </c>
      <c r="U31" s="934">
        <f t="shared" si="10"/>
        <v>86</v>
      </c>
      <c r="V31" s="659" t="str">
        <f t="shared" si="11"/>
        <v>9</v>
      </c>
      <c r="W31" s="778">
        <f t="shared" si="12"/>
        <v>9</v>
      </c>
      <c r="X31" s="931">
        <v>47.0</v>
      </c>
      <c r="Y31" s="931">
        <v>31.0</v>
      </c>
      <c r="Z31" s="934">
        <f t="shared" si="13"/>
        <v>78</v>
      </c>
      <c r="AA31" s="659" t="str">
        <f t="shared" si="14"/>
        <v>8</v>
      </c>
      <c r="AB31" s="778">
        <f t="shared" si="15"/>
        <v>24</v>
      </c>
      <c r="AC31" s="935">
        <v>84.0</v>
      </c>
      <c r="AD31" s="855">
        <v>0.0</v>
      </c>
      <c r="AE31" s="855">
        <f t="shared" si="16"/>
        <v>84</v>
      </c>
      <c r="AF31" s="936" t="str">
        <f t="shared" si="17"/>
        <v>9</v>
      </c>
      <c r="AG31" s="765">
        <f t="shared" si="18"/>
        <v>18</v>
      </c>
      <c r="AH31" s="931">
        <v>27.0</v>
      </c>
      <c r="AI31" s="931">
        <v>24.0</v>
      </c>
      <c r="AJ31" s="934">
        <f t="shared" si="19"/>
        <v>51</v>
      </c>
      <c r="AK31" s="937" t="str">
        <f t="shared" ref="AK31:AK70" si="36">IF(AJ31&gt;=90,"10",IF(AJ31&gt;=80,"9",IF(AJ31&gt;=70,"8",IF(AJ31&gt;=60,"7",IF(AJ31&gt;=45,"6",IF(AJ31&gt;=40,"4",IF(AJ31&lt;40,"0")))))))</f>
        <v>6</v>
      </c>
      <c r="AL31" s="938">
        <f t="shared" si="20"/>
        <v>18</v>
      </c>
      <c r="AM31" s="958">
        <v>46.0</v>
      </c>
      <c r="AN31" s="959">
        <v>30.0</v>
      </c>
      <c r="AO31" s="1093">
        <f t="shared" si="21"/>
        <v>76</v>
      </c>
      <c r="AP31" s="960" t="str">
        <f t="shared" si="34"/>
        <v>8</v>
      </c>
      <c r="AQ31" s="961">
        <f t="shared" si="23"/>
        <v>8</v>
      </c>
      <c r="AR31" s="1089">
        <v>90.0</v>
      </c>
      <c r="AS31" s="1089">
        <v>0.0</v>
      </c>
      <c r="AT31" s="1090">
        <f t="shared" si="24"/>
        <v>90</v>
      </c>
      <c r="AU31" s="945">
        <f t="shared" si="25"/>
        <v>603</v>
      </c>
      <c r="AV31" s="946">
        <f t="shared" si="26"/>
        <v>75.38</v>
      </c>
      <c r="AW31" s="947">
        <f t="shared" si="27"/>
        <v>177</v>
      </c>
      <c r="AX31" s="948">
        <f t="shared" si="28"/>
        <v>8.045454545</v>
      </c>
      <c r="AY31" s="949" t="str">
        <f t="shared" si="29"/>
        <v>PASS</v>
      </c>
      <c r="AZ31" s="949" t="str">
        <f t="shared" si="30"/>
        <v>FCD</v>
      </c>
      <c r="BA31" s="1091" t="str">
        <f t="shared" si="31"/>
        <v>FCD</v>
      </c>
    </row>
    <row r="32" ht="15.75" customHeight="1">
      <c r="A32" s="649">
        <v>28.0</v>
      </c>
      <c r="B32" s="1092" t="s">
        <v>317</v>
      </c>
      <c r="C32" s="952" t="s">
        <v>318</v>
      </c>
      <c r="D32" s="931">
        <v>40.0</v>
      </c>
      <c r="E32" s="931">
        <v>22.0</v>
      </c>
      <c r="F32" s="932">
        <f t="shared" si="1"/>
        <v>62</v>
      </c>
      <c r="G32" s="659" t="str">
        <f t="shared" si="2"/>
        <v>7</v>
      </c>
      <c r="H32" s="933">
        <f t="shared" si="3"/>
        <v>28</v>
      </c>
      <c r="I32" s="931">
        <v>44.0</v>
      </c>
      <c r="J32" s="931">
        <v>26.0</v>
      </c>
      <c r="K32" s="934">
        <f t="shared" si="4"/>
        <v>70</v>
      </c>
      <c r="L32" s="659" t="str">
        <f t="shared" si="35"/>
        <v>8</v>
      </c>
      <c r="M32" s="778">
        <f t="shared" si="6"/>
        <v>32</v>
      </c>
      <c r="N32" s="931">
        <v>34.0</v>
      </c>
      <c r="O32" s="931">
        <v>24.0</v>
      </c>
      <c r="P32" s="934">
        <f t="shared" si="7"/>
        <v>58</v>
      </c>
      <c r="Q32" s="659" t="str">
        <f t="shared" si="33"/>
        <v>6</v>
      </c>
      <c r="R32" s="933">
        <f t="shared" si="9"/>
        <v>24</v>
      </c>
      <c r="S32" s="931">
        <v>47.0</v>
      </c>
      <c r="T32" s="931">
        <v>45.0</v>
      </c>
      <c r="U32" s="934">
        <f t="shared" si="10"/>
        <v>92</v>
      </c>
      <c r="V32" s="659" t="str">
        <f t="shared" si="11"/>
        <v>10</v>
      </c>
      <c r="W32" s="778">
        <f t="shared" si="12"/>
        <v>10</v>
      </c>
      <c r="X32" s="931">
        <v>42.0</v>
      </c>
      <c r="Y32" s="931">
        <v>30.0</v>
      </c>
      <c r="Z32" s="934">
        <f t="shared" si="13"/>
        <v>72</v>
      </c>
      <c r="AA32" s="659" t="str">
        <f t="shared" si="14"/>
        <v>8</v>
      </c>
      <c r="AB32" s="778">
        <f t="shared" si="15"/>
        <v>24</v>
      </c>
      <c r="AC32" s="935">
        <v>84.0</v>
      </c>
      <c r="AD32" s="855">
        <v>0.0</v>
      </c>
      <c r="AE32" s="855">
        <f t="shared" si="16"/>
        <v>84</v>
      </c>
      <c r="AF32" s="936" t="str">
        <f t="shared" si="17"/>
        <v>9</v>
      </c>
      <c r="AG32" s="765">
        <f t="shared" si="18"/>
        <v>18</v>
      </c>
      <c r="AH32" s="931">
        <v>29.0</v>
      </c>
      <c r="AI32" s="931">
        <v>29.0</v>
      </c>
      <c r="AJ32" s="934">
        <f t="shared" si="19"/>
        <v>58</v>
      </c>
      <c r="AK32" s="937" t="str">
        <f t="shared" si="36"/>
        <v>6</v>
      </c>
      <c r="AL32" s="938">
        <f t="shared" si="20"/>
        <v>18</v>
      </c>
      <c r="AM32" s="958">
        <v>46.0</v>
      </c>
      <c r="AN32" s="959">
        <v>18.0</v>
      </c>
      <c r="AO32" s="1093">
        <f t="shared" si="21"/>
        <v>64</v>
      </c>
      <c r="AP32" s="960" t="str">
        <f t="shared" si="34"/>
        <v>7</v>
      </c>
      <c r="AQ32" s="961">
        <f t="shared" si="23"/>
        <v>7</v>
      </c>
      <c r="AR32" s="1089">
        <v>92.0</v>
      </c>
      <c r="AS32" s="1089">
        <v>0.0</v>
      </c>
      <c r="AT32" s="1090">
        <f t="shared" si="24"/>
        <v>92</v>
      </c>
      <c r="AU32" s="945">
        <f t="shared" si="25"/>
        <v>560</v>
      </c>
      <c r="AV32" s="946">
        <f t="shared" si="26"/>
        <v>70</v>
      </c>
      <c r="AW32" s="947">
        <f t="shared" si="27"/>
        <v>161</v>
      </c>
      <c r="AX32" s="948">
        <f t="shared" si="28"/>
        <v>7.318181818</v>
      </c>
      <c r="AY32" s="949" t="str">
        <f t="shared" si="29"/>
        <v>PASS</v>
      </c>
      <c r="AZ32" s="949" t="str">
        <f t="shared" si="30"/>
        <v>FCD</v>
      </c>
      <c r="BA32" s="1091" t="str">
        <f t="shared" si="31"/>
        <v>FCD</v>
      </c>
    </row>
    <row r="33" ht="15.75" customHeight="1">
      <c r="A33" s="649">
        <v>29.0</v>
      </c>
      <c r="B33" s="1092" t="s">
        <v>115</v>
      </c>
      <c r="C33" s="952" t="s">
        <v>116</v>
      </c>
      <c r="D33" s="931">
        <v>41.0</v>
      </c>
      <c r="E33" s="931">
        <v>40.0</v>
      </c>
      <c r="F33" s="932">
        <f t="shared" si="1"/>
        <v>81</v>
      </c>
      <c r="G33" s="659" t="str">
        <f t="shared" si="2"/>
        <v>9</v>
      </c>
      <c r="H33" s="933">
        <f t="shared" si="3"/>
        <v>36</v>
      </c>
      <c r="I33" s="931">
        <v>48.0</v>
      </c>
      <c r="J33" s="931">
        <v>23.0</v>
      </c>
      <c r="K33" s="934">
        <f t="shared" si="4"/>
        <v>71</v>
      </c>
      <c r="L33" s="659" t="str">
        <f t="shared" si="35"/>
        <v>8</v>
      </c>
      <c r="M33" s="778">
        <f t="shared" si="6"/>
        <v>32</v>
      </c>
      <c r="N33" s="931">
        <v>43.0</v>
      </c>
      <c r="O33" s="931">
        <v>31.0</v>
      </c>
      <c r="P33" s="934">
        <f t="shared" si="7"/>
        <v>74</v>
      </c>
      <c r="Q33" s="659" t="str">
        <f t="shared" si="33"/>
        <v>8</v>
      </c>
      <c r="R33" s="933">
        <f t="shared" si="9"/>
        <v>32</v>
      </c>
      <c r="S33" s="931">
        <v>47.0</v>
      </c>
      <c r="T33" s="931">
        <v>47.0</v>
      </c>
      <c r="U33" s="934">
        <f t="shared" si="10"/>
        <v>94</v>
      </c>
      <c r="V33" s="659" t="str">
        <f t="shared" si="11"/>
        <v>10</v>
      </c>
      <c r="W33" s="778">
        <f t="shared" si="12"/>
        <v>10</v>
      </c>
      <c r="X33" s="931">
        <v>46.0</v>
      </c>
      <c r="Y33" s="931">
        <v>42.0</v>
      </c>
      <c r="Z33" s="934">
        <f t="shared" si="13"/>
        <v>88</v>
      </c>
      <c r="AA33" s="659" t="str">
        <f t="shared" si="14"/>
        <v>9</v>
      </c>
      <c r="AB33" s="778">
        <f t="shared" si="15"/>
        <v>27</v>
      </c>
      <c r="AC33" s="935">
        <v>92.0</v>
      </c>
      <c r="AD33" s="855">
        <v>0.0</v>
      </c>
      <c r="AE33" s="855">
        <f t="shared" si="16"/>
        <v>92</v>
      </c>
      <c r="AF33" s="936" t="str">
        <f t="shared" si="17"/>
        <v>10</v>
      </c>
      <c r="AG33" s="765">
        <f t="shared" si="18"/>
        <v>20</v>
      </c>
      <c r="AH33" s="931">
        <v>29.0</v>
      </c>
      <c r="AI33" s="931">
        <v>32.0</v>
      </c>
      <c r="AJ33" s="934">
        <f t="shared" si="19"/>
        <v>61</v>
      </c>
      <c r="AK33" s="937" t="str">
        <f t="shared" si="36"/>
        <v>7</v>
      </c>
      <c r="AL33" s="938">
        <f t="shared" si="20"/>
        <v>21</v>
      </c>
      <c r="AM33" s="958">
        <v>48.0</v>
      </c>
      <c r="AN33" s="959">
        <v>35.0</v>
      </c>
      <c r="AO33" s="1093">
        <f t="shared" si="21"/>
        <v>83</v>
      </c>
      <c r="AP33" s="960" t="str">
        <f t="shared" si="34"/>
        <v>9</v>
      </c>
      <c r="AQ33" s="961">
        <f t="shared" si="23"/>
        <v>9</v>
      </c>
      <c r="AR33" s="1089">
        <v>85.0</v>
      </c>
      <c r="AS33" s="1089">
        <v>0.0</v>
      </c>
      <c r="AT33" s="1090">
        <f t="shared" si="24"/>
        <v>85</v>
      </c>
      <c r="AU33" s="945">
        <f t="shared" si="25"/>
        <v>644</v>
      </c>
      <c r="AV33" s="946">
        <f t="shared" si="26"/>
        <v>80.5</v>
      </c>
      <c r="AW33" s="947">
        <f t="shared" si="27"/>
        <v>187</v>
      </c>
      <c r="AX33" s="948">
        <f t="shared" si="28"/>
        <v>8.5</v>
      </c>
      <c r="AY33" s="949" t="str">
        <f t="shared" si="29"/>
        <v>PASS</v>
      </c>
      <c r="AZ33" s="949" t="str">
        <f t="shared" si="30"/>
        <v>FCD</v>
      </c>
      <c r="BA33" s="1091" t="str">
        <f t="shared" si="31"/>
        <v>FCD</v>
      </c>
    </row>
    <row r="34" ht="15.75" customHeight="1">
      <c r="A34" s="649">
        <v>30.0</v>
      </c>
      <c r="B34" s="1092" t="s">
        <v>319</v>
      </c>
      <c r="C34" s="952" t="s">
        <v>320</v>
      </c>
      <c r="D34" s="931">
        <v>40.0</v>
      </c>
      <c r="E34" s="931">
        <v>32.0</v>
      </c>
      <c r="F34" s="932">
        <f t="shared" si="1"/>
        <v>72</v>
      </c>
      <c r="G34" s="659" t="str">
        <f t="shared" si="2"/>
        <v>8</v>
      </c>
      <c r="H34" s="933">
        <f t="shared" si="3"/>
        <v>32</v>
      </c>
      <c r="I34" s="931">
        <v>47.0</v>
      </c>
      <c r="J34" s="931">
        <v>30.0</v>
      </c>
      <c r="K34" s="934">
        <f t="shared" si="4"/>
        <v>77</v>
      </c>
      <c r="L34" s="659" t="str">
        <f t="shared" si="35"/>
        <v>8</v>
      </c>
      <c r="M34" s="778">
        <f t="shared" si="6"/>
        <v>32</v>
      </c>
      <c r="N34" s="931">
        <v>49.0</v>
      </c>
      <c r="O34" s="931">
        <v>20.0</v>
      </c>
      <c r="P34" s="934">
        <f t="shared" si="7"/>
        <v>69</v>
      </c>
      <c r="Q34" s="659" t="str">
        <f t="shared" si="33"/>
        <v>7</v>
      </c>
      <c r="R34" s="933">
        <f t="shared" si="9"/>
        <v>28</v>
      </c>
      <c r="S34" s="931">
        <v>47.0</v>
      </c>
      <c r="T34" s="931">
        <v>47.0</v>
      </c>
      <c r="U34" s="934">
        <f t="shared" si="10"/>
        <v>94</v>
      </c>
      <c r="V34" s="659" t="str">
        <f t="shared" si="11"/>
        <v>10</v>
      </c>
      <c r="W34" s="778">
        <f t="shared" si="12"/>
        <v>10</v>
      </c>
      <c r="X34" s="931">
        <v>40.0</v>
      </c>
      <c r="Y34" s="931">
        <v>30.0</v>
      </c>
      <c r="Z34" s="934">
        <f t="shared" si="13"/>
        <v>70</v>
      </c>
      <c r="AA34" s="659" t="str">
        <f t="shared" si="14"/>
        <v>8</v>
      </c>
      <c r="AB34" s="778">
        <f t="shared" si="15"/>
        <v>24</v>
      </c>
      <c r="AC34" s="935">
        <v>92.0</v>
      </c>
      <c r="AD34" s="855">
        <v>0.0</v>
      </c>
      <c r="AE34" s="855">
        <f t="shared" si="16"/>
        <v>92</v>
      </c>
      <c r="AF34" s="936" t="str">
        <f t="shared" si="17"/>
        <v>10</v>
      </c>
      <c r="AG34" s="765">
        <f t="shared" si="18"/>
        <v>20</v>
      </c>
      <c r="AH34" s="931">
        <v>26.0</v>
      </c>
      <c r="AI34" s="931">
        <v>31.0</v>
      </c>
      <c r="AJ34" s="934">
        <f t="shared" si="19"/>
        <v>57</v>
      </c>
      <c r="AK34" s="937" t="str">
        <f t="shared" si="36"/>
        <v>6</v>
      </c>
      <c r="AL34" s="938">
        <f t="shared" si="20"/>
        <v>18</v>
      </c>
      <c r="AM34" s="958">
        <v>47.0</v>
      </c>
      <c r="AN34" s="959">
        <v>29.0</v>
      </c>
      <c r="AO34" s="1093">
        <f t="shared" si="21"/>
        <v>76</v>
      </c>
      <c r="AP34" s="960" t="str">
        <f t="shared" si="34"/>
        <v>8</v>
      </c>
      <c r="AQ34" s="961">
        <f t="shared" si="23"/>
        <v>8</v>
      </c>
      <c r="AR34" s="1089">
        <v>90.0</v>
      </c>
      <c r="AS34" s="1089">
        <v>0.0</v>
      </c>
      <c r="AT34" s="1090">
        <f t="shared" si="24"/>
        <v>90</v>
      </c>
      <c r="AU34" s="945">
        <f t="shared" si="25"/>
        <v>607</v>
      </c>
      <c r="AV34" s="946">
        <f t="shared" si="26"/>
        <v>75.88</v>
      </c>
      <c r="AW34" s="947">
        <f t="shared" si="27"/>
        <v>172</v>
      </c>
      <c r="AX34" s="948">
        <f t="shared" si="28"/>
        <v>7.818181818</v>
      </c>
      <c r="AY34" s="949" t="str">
        <f t="shared" si="29"/>
        <v>PASS</v>
      </c>
      <c r="AZ34" s="949" t="str">
        <f t="shared" si="30"/>
        <v>FCD</v>
      </c>
      <c r="BA34" s="1091" t="str">
        <f t="shared" si="31"/>
        <v>FCD</v>
      </c>
    </row>
    <row r="35" ht="15.75" customHeight="1">
      <c r="A35" s="649">
        <v>31.0</v>
      </c>
      <c r="B35" s="1092" t="s">
        <v>117</v>
      </c>
      <c r="C35" s="952" t="s">
        <v>118</v>
      </c>
      <c r="D35" s="931">
        <v>42.0</v>
      </c>
      <c r="E35" s="931">
        <v>42.0</v>
      </c>
      <c r="F35" s="932">
        <f t="shared" si="1"/>
        <v>84</v>
      </c>
      <c r="G35" s="659" t="str">
        <f t="shared" si="2"/>
        <v>9</v>
      </c>
      <c r="H35" s="933">
        <f t="shared" si="3"/>
        <v>36</v>
      </c>
      <c r="I35" s="931">
        <v>46.0</v>
      </c>
      <c r="J35" s="931">
        <v>25.0</v>
      </c>
      <c r="K35" s="934">
        <f t="shared" si="4"/>
        <v>71</v>
      </c>
      <c r="L35" s="659" t="str">
        <f t="shared" si="35"/>
        <v>8</v>
      </c>
      <c r="M35" s="778">
        <f t="shared" si="6"/>
        <v>32</v>
      </c>
      <c r="N35" s="931">
        <v>50.0</v>
      </c>
      <c r="O35" s="931">
        <v>40.0</v>
      </c>
      <c r="P35" s="934">
        <f t="shared" si="7"/>
        <v>90</v>
      </c>
      <c r="Q35" s="659" t="str">
        <f t="shared" si="33"/>
        <v>10</v>
      </c>
      <c r="R35" s="933">
        <f t="shared" si="9"/>
        <v>40</v>
      </c>
      <c r="S35" s="931">
        <v>46.0</v>
      </c>
      <c r="T35" s="931">
        <v>47.0</v>
      </c>
      <c r="U35" s="934">
        <f t="shared" si="10"/>
        <v>93</v>
      </c>
      <c r="V35" s="659" t="str">
        <f t="shared" si="11"/>
        <v>10</v>
      </c>
      <c r="W35" s="778">
        <f t="shared" si="12"/>
        <v>10</v>
      </c>
      <c r="X35" s="931">
        <v>48.0</v>
      </c>
      <c r="Y35" s="931">
        <v>34.0</v>
      </c>
      <c r="Z35" s="934">
        <f t="shared" si="13"/>
        <v>82</v>
      </c>
      <c r="AA35" s="659" t="str">
        <f t="shared" si="14"/>
        <v>9</v>
      </c>
      <c r="AB35" s="778">
        <f t="shared" si="15"/>
        <v>27</v>
      </c>
      <c r="AC35" s="935">
        <v>90.0</v>
      </c>
      <c r="AD35" s="855">
        <v>0.0</v>
      </c>
      <c r="AE35" s="855">
        <f t="shared" si="16"/>
        <v>90</v>
      </c>
      <c r="AF35" s="936" t="str">
        <f t="shared" si="17"/>
        <v>10</v>
      </c>
      <c r="AG35" s="765">
        <f t="shared" si="18"/>
        <v>20</v>
      </c>
      <c r="AH35" s="931">
        <v>29.0</v>
      </c>
      <c r="AI35" s="931">
        <v>28.0</v>
      </c>
      <c r="AJ35" s="934">
        <f t="shared" si="19"/>
        <v>57</v>
      </c>
      <c r="AK35" s="937" t="str">
        <f t="shared" si="36"/>
        <v>6</v>
      </c>
      <c r="AL35" s="938">
        <f t="shared" si="20"/>
        <v>18</v>
      </c>
      <c r="AM35" s="958">
        <v>47.0</v>
      </c>
      <c r="AN35" s="959">
        <v>32.0</v>
      </c>
      <c r="AO35" s="1093">
        <f t="shared" si="21"/>
        <v>79</v>
      </c>
      <c r="AP35" s="960" t="str">
        <f t="shared" si="34"/>
        <v>8</v>
      </c>
      <c r="AQ35" s="961">
        <f t="shared" si="23"/>
        <v>8</v>
      </c>
      <c r="AR35" s="1089">
        <v>85.0</v>
      </c>
      <c r="AS35" s="1089">
        <v>0.0</v>
      </c>
      <c r="AT35" s="1090">
        <f t="shared" si="24"/>
        <v>85</v>
      </c>
      <c r="AU35" s="945">
        <f t="shared" si="25"/>
        <v>646</v>
      </c>
      <c r="AV35" s="946">
        <f t="shared" si="26"/>
        <v>80.75</v>
      </c>
      <c r="AW35" s="947">
        <f t="shared" si="27"/>
        <v>191</v>
      </c>
      <c r="AX35" s="948">
        <f t="shared" si="28"/>
        <v>8.681818182</v>
      </c>
      <c r="AY35" s="949" t="str">
        <f t="shared" si="29"/>
        <v>PASS</v>
      </c>
      <c r="AZ35" s="949" t="str">
        <f t="shared" si="30"/>
        <v>FCD</v>
      </c>
      <c r="BA35" s="1091" t="str">
        <f t="shared" si="31"/>
        <v>FCD</v>
      </c>
    </row>
    <row r="36" ht="15.75" customHeight="1">
      <c r="A36" s="649">
        <v>32.0</v>
      </c>
      <c r="B36" s="1092" t="s">
        <v>119</v>
      </c>
      <c r="C36" s="952" t="s">
        <v>120</v>
      </c>
      <c r="D36" s="931">
        <v>40.0</v>
      </c>
      <c r="E36" s="931">
        <v>35.0</v>
      </c>
      <c r="F36" s="932">
        <f t="shared" si="1"/>
        <v>75</v>
      </c>
      <c r="G36" s="659" t="str">
        <f t="shared" si="2"/>
        <v>8</v>
      </c>
      <c r="H36" s="933">
        <f t="shared" si="3"/>
        <v>32</v>
      </c>
      <c r="I36" s="931">
        <v>47.0</v>
      </c>
      <c r="J36" s="931">
        <v>50.0</v>
      </c>
      <c r="K36" s="934">
        <f t="shared" si="4"/>
        <v>97</v>
      </c>
      <c r="L36" s="659" t="str">
        <f t="shared" si="35"/>
        <v>10</v>
      </c>
      <c r="M36" s="778">
        <f t="shared" si="6"/>
        <v>40</v>
      </c>
      <c r="N36" s="931">
        <v>49.0</v>
      </c>
      <c r="O36" s="931">
        <v>30.0</v>
      </c>
      <c r="P36" s="934">
        <f t="shared" si="7"/>
        <v>79</v>
      </c>
      <c r="Q36" s="659" t="str">
        <f t="shared" si="33"/>
        <v>8</v>
      </c>
      <c r="R36" s="933">
        <f t="shared" si="9"/>
        <v>32</v>
      </c>
      <c r="S36" s="931">
        <v>47.0</v>
      </c>
      <c r="T36" s="931">
        <v>45.0</v>
      </c>
      <c r="U36" s="934">
        <f t="shared" si="10"/>
        <v>92</v>
      </c>
      <c r="V36" s="659" t="str">
        <f t="shared" si="11"/>
        <v>10</v>
      </c>
      <c r="W36" s="778">
        <f t="shared" si="12"/>
        <v>10</v>
      </c>
      <c r="X36" s="931">
        <v>45.0</v>
      </c>
      <c r="Y36" s="931">
        <v>31.0</v>
      </c>
      <c r="Z36" s="934">
        <f t="shared" si="13"/>
        <v>76</v>
      </c>
      <c r="AA36" s="659" t="str">
        <f t="shared" si="14"/>
        <v>8</v>
      </c>
      <c r="AB36" s="778">
        <f t="shared" si="15"/>
        <v>24</v>
      </c>
      <c r="AC36" s="935">
        <v>90.0</v>
      </c>
      <c r="AD36" s="855">
        <v>0.0</v>
      </c>
      <c r="AE36" s="855">
        <f t="shared" si="16"/>
        <v>90</v>
      </c>
      <c r="AF36" s="936" t="str">
        <f t="shared" si="17"/>
        <v>10</v>
      </c>
      <c r="AG36" s="765">
        <f t="shared" si="18"/>
        <v>20</v>
      </c>
      <c r="AH36" s="931">
        <v>26.0</v>
      </c>
      <c r="AI36" s="931">
        <v>32.0</v>
      </c>
      <c r="AJ36" s="934">
        <f t="shared" si="19"/>
        <v>58</v>
      </c>
      <c r="AK36" s="937" t="str">
        <f t="shared" si="36"/>
        <v>6</v>
      </c>
      <c r="AL36" s="938">
        <f t="shared" si="20"/>
        <v>18</v>
      </c>
      <c r="AM36" s="958">
        <v>47.0</v>
      </c>
      <c r="AN36" s="959">
        <v>29.0</v>
      </c>
      <c r="AO36" s="1093">
        <f t="shared" si="21"/>
        <v>76</v>
      </c>
      <c r="AP36" s="960" t="str">
        <f t="shared" si="34"/>
        <v>8</v>
      </c>
      <c r="AQ36" s="961">
        <f t="shared" si="23"/>
        <v>8</v>
      </c>
      <c r="AR36" s="1089">
        <v>85.0</v>
      </c>
      <c r="AS36" s="1089">
        <v>0.0</v>
      </c>
      <c r="AT36" s="1090">
        <f t="shared" si="24"/>
        <v>85</v>
      </c>
      <c r="AU36" s="945">
        <f t="shared" si="25"/>
        <v>643</v>
      </c>
      <c r="AV36" s="946">
        <f t="shared" si="26"/>
        <v>80.38</v>
      </c>
      <c r="AW36" s="947">
        <f t="shared" si="27"/>
        <v>184</v>
      </c>
      <c r="AX36" s="948">
        <f t="shared" si="28"/>
        <v>8.363636364</v>
      </c>
      <c r="AY36" s="949" t="str">
        <f t="shared" si="29"/>
        <v>PASS</v>
      </c>
      <c r="AZ36" s="949" t="str">
        <f t="shared" si="30"/>
        <v>FCD</v>
      </c>
      <c r="BA36" s="1091" t="str">
        <f t="shared" si="31"/>
        <v>FCD</v>
      </c>
    </row>
    <row r="37" ht="15.75" customHeight="1">
      <c r="A37" s="649">
        <v>33.0</v>
      </c>
      <c r="B37" s="1105" t="s">
        <v>321</v>
      </c>
      <c r="C37" s="1107" t="s">
        <v>322</v>
      </c>
      <c r="D37" s="931">
        <v>38.0</v>
      </c>
      <c r="E37" s="931">
        <v>33.0</v>
      </c>
      <c r="F37" s="932">
        <f t="shared" si="1"/>
        <v>71</v>
      </c>
      <c r="G37" s="659" t="str">
        <f t="shared" si="2"/>
        <v>8</v>
      </c>
      <c r="H37" s="933">
        <f t="shared" si="3"/>
        <v>32</v>
      </c>
      <c r="I37" s="931">
        <v>48.0</v>
      </c>
      <c r="J37" s="931">
        <v>37.0</v>
      </c>
      <c r="K37" s="934">
        <f t="shared" si="4"/>
        <v>85</v>
      </c>
      <c r="L37" s="659" t="str">
        <f t="shared" si="35"/>
        <v>9</v>
      </c>
      <c r="M37" s="778">
        <f t="shared" si="6"/>
        <v>36</v>
      </c>
      <c r="N37" s="931">
        <v>45.0</v>
      </c>
      <c r="O37" s="931">
        <v>29.0</v>
      </c>
      <c r="P37" s="934">
        <f t="shared" si="7"/>
        <v>74</v>
      </c>
      <c r="Q37" s="659" t="str">
        <f t="shared" si="33"/>
        <v>8</v>
      </c>
      <c r="R37" s="933">
        <f t="shared" si="9"/>
        <v>32</v>
      </c>
      <c r="S37" s="931">
        <v>46.0</v>
      </c>
      <c r="T37" s="931">
        <v>47.0</v>
      </c>
      <c r="U37" s="934">
        <f t="shared" si="10"/>
        <v>93</v>
      </c>
      <c r="V37" s="659" t="str">
        <f t="shared" si="11"/>
        <v>10</v>
      </c>
      <c r="W37" s="778">
        <f t="shared" si="12"/>
        <v>10</v>
      </c>
      <c r="X37" s="931">
        <v>42.0</v>
      </c>
      <c r="Y37" s="931">
        <v>35.0</v>
      </c>
      <c r="Z37" s="934">
        <f t="shared" si="13"/>
        <v>77</v>
      </c>
      <c r="AA37" s="659" t="str">
        <f t="shared" si="14"/>
        <v>8</v>
      </c>
      <c r="AB37" s="778">
        <f t="shared" si="15"/>
        <v>24</v>
      </c>
      <c r="AC37" s="935">
        <v>90.0</v>
      </c>
      <c r="AD37" s="855">
        <v>0.0</v>
      </c>
      <c r="AE37" s="855">
        <f t="shared" si="16"/>
        <v>90</v>
      </c>
      <c r="AF37" s="936" t="str">
        <f t="shared" si="17"/>
        <v>10</v>
      </c>
      <c r="AG37" s="765">
        <f t="shared" si="18"/>
        <v>20</v>
      </c>
      <c r="AH37" s="931">
        <v>27.0</v>
      </c>
      <c r="AI37" s="931">
        <v>32.0</v>
      </c>
      <c r="AJ37" s="934">
        <f t="shared" si="19"/>
        <v>59</v>
      </c>
      <c r="AK37" s="937" t="str">
        <f t="shared" si="36"/>
        <v>6</v>
      </c>
      <c r="AL37" s="938">
        <f t="shared" si="20"/>
        <v>18</v>
      </c>
      <c r="AM37" s="958">
        <v>47.0</v>
      </c>
      <c r="AN37" s="959">
        <v>28.0</v>
      </c>
      <c r="AO37" s="1093">
        <f t="shared" si="21"/>
        <v>75</v>
      </c>
      <c r="AP37" s="960" t="str">
        <f t="shared" si="34"/>
        <v>8</v>
      </c>
      <c r="AQ37" s="961">
        <f t="shared" si="23"/>
        <v>8</v>
      </c>
      <c r="AR37" s="1089">
        <v>90.0</v>
      </c>
      <c r="AS37" s="1089">
        <v>0.0</v>
      </c>
      <c r="AT37" s="1090">
        <f t="shared" si="24"/>
        <v>90</v>
      </c>
      <c r="AU37" s="945">
        <f t="shared" si="25"/>
        <v>624</v>
      </c>
      <c r="AV37" s="946">
        <f t="shared" si="26"/>
        <v>78</v>
      </c>
      <c r="AW37" s="947">
        <f t="shared" si="27"/>
        <v>180</v>
      </c>
      <c r="AX37" s="948">
        <f t="shared" si="28"/>
        <v>8.181818182</v>
      </c>
      <c r="AY37" s="949" t="str">
        <f t="shared" si="29"/>
        <v>PASS</v>
      </c>
      <c r="AZ37" s="949" t="str">
        <f t="shared" si="30"/>
        <v>FCD</v>
      </c>
      <c r="BA37" s="1091" t="str">
        <f t="shared" si="31"/>
        <v>FCD</v>
      </c>
    </row>
    <row r="38" ht="15.75" customHeight="1">
      <c r="A38" s="649">
        <v>34.0</v>
      </c>
      <c r="B38" s="1092" t="s">
        <v>323</v>
      </c>
      <c r="C38" s="952" t="s">
        <v>324</v>
      </c>
      <c r="D38" s="931">
        <v>42.0</v>
      </c>
      <c r="E38" s="931">
        <v>37.0</v>
      </c>
      <c r="F38" s="932">
        <f t="shared" si="1"/>
        <v>79</v>
      </c>
      <c r="G38" s="659" t="str">
        <f t="shared" si="2"/>
        <v>8</v>
      </c>
      <c r="H38" s="933">
        <f t="shared" si="3"/>
        <v>32</v>
      </c>
      <c r="I38" s="931">
        <v>46.0</v>
      </c>
      <c r="J38" s="931">
        <v>37.0</v>
      </c>
      <c r="K38" s="934">
        <f t="shared" si="4"/>
        <v>83</v>
      </c>
      <c r="L38" s="659" t="str">
        <f t="shared" si="35"/>
        <v>9</v>
      </c>
      <c r="M38" s="778">
        <f t="shared" si="6"/>
        <v>36</v>
      </c>
      <c r="N38" s="931">
        <v>48.0</v>
      </c>
      <c r="O38" s="931">
        <v>40.0</v>
      </c>
      <c r="P38" s="934">
        <f t="shared" si="7"/>
        <v>88</v>
      </c>
      <c r="Q38" s="659" t="str">
        <f t="shared" si="33"/>
        <v>9</v>
      </c>
      <c r="R38" s="933">
        <f t="shared" si="9"/>
        <v>36</v>
      </c>
      <c r="S38" s="931">
        <v>46.0</v>
      </c>
      <c r="T38" s="931">
        <v>48.0</v>
      </c>
      <c r="U38" s="934">
        <f t="shared" si="10"/>
        <v>94</v>
      </c>
      <c r="V38" s="659" t="str">
        <f t="shared" si="11"/>
        <v>10</v>
      </c>
      <c r="W38" s="778">
        <f t="shared" si="12"/>
        <v>10</v>
      </c>
      <c r="X38" s="931">
        <v>46.0</v>
      </c>
      <c r="Y38" s="931">
        <v>40.0</v>
      </c>
      <c r="Z38" s="934">
        <f t="shared" si="13"/>
        <v>86</v>
      </c>
      <c r="AA38" s="659" t="str">
        <f t="shared" si="14"/>
        <v>9</v>
      </c>
      <c r="AB38" s="778">
        <f t="shared" si="15"/>
        <v>27</v>
      </c>
      <c r="AC38" s="935">
        <v>90.0</v>
      </c>
      <c r="AD38" s="855">
        <v>0.0</v>
      </c>
      <c r="AE38" s="855">
        <f t="shared" si="16"/>
        <v>90</v>
      </c>
      <c r="AF38" s="936" t="str">
        <f t="shared" si="17"/>
        <v>10</v>
      </c>
      <c r="AG38" s="765">
        <f t="shared" si="18"/>
        <v>20</v>
      </c>
      <c r="AH38" s="931">
        <v>27.0</v>
      </c>
      <c r="AI38" s="931">
        <v>29.0</v>
      </c>
      <c r="AJ38" s="934">
        <f t="shared" si="19"/>
        <v>56</v>
      </c>
      <c r="AK38" s="937" t="str">
        <f t="shared" si="36"/>
        <v>6</v>
      </c>
      <c r="AL38" s="938">
        <f t="shared" si="20"/>
        <v>18</v>
      </c>
      <c r="AM38" s="958">
        <v>48.0</v>
      </c>
      <c r="AN38" s="959">
        <v>34.0</v>
      </c>
      <c r="AO38" s="1093">
        <f t="shared" si="21"/>
        <v>82</v>
      </c>
      <c r="AP38" s="960" t="str">
        <f t="shared" si="34"/>
        <v>9</v>
      </c>
      <c r="AQ38" s="961">
        <f t="shared" si="23"/>
        <v>9</v>
      </c>
      <c r="AR38" s="1089">
        <v>90.0</v>
      </c>
      <c r="AS38" s="1089">
        <v>0.0</v>
      </c>
      <c r="AT38" s="1090">
        <f t="shared" si="24"/>
        <v>90</v>
      </c>
      <c r="AU38" s="945">
        <f t="shared" si="25"/>
        <v>658</v>
      </c>
      <c r="AV38" s="946">
        <f t="shared" si="26"/>
        <v>82.25</v>
      </c>
      <c r="AW38" s="947">
        <f t="shared" si="27"/>
        <v>188</v>
      </c>
      <c r="AX38" s="948">
        <f t="shared" si="28"/>
        <v>8.545454545</v>
      </c>
      <c r="AY38" s="949" t="str">
        <f t="shared" si="29"/>
        <v>PASS</v>
      </c>
      <c r="AZ38" s="949" t="str">
        <f t="shared" si="30"/>
        <v>FCD</v>
      </c>
      <c r="BA38" s="1091" t="str">
        <f t="shared" si="31"/>
        <v>FCD</v>
      </c>
    </row>
    <row r="39" ht="15.75" customHeight="1">
      <c r="A39" s="649">
        <v>35.0</v>
      </c>
      <c r="B39" s="1092" t="s">
        <v>325</v>
      </c>
      <c r="C39" s="952" t="s">
        <v>326</v>
      </c>
      <c r="D39" s="931">
        <v>39.0</v>
      </c>
      <c r="E39" s="931">
        <v>36.0</v>
      </c>
      <c r="F39" s="932">
        <f t="shared" si="1"/>
        <v>75</v>
      </c>
      <c r="G39" s="659" t="str">
        <f t="shared" si="2"/>
        <v>8</v>
      </c>
      <c r="H39" s="933">
        <f t="shared" si="3"/>
        <v>32</v>
      </c>
      <c r="I39" s="931">
        <v>48.0</v>
      </c>
      <c r="J39" s="931">
        <v>37.0</v>
      </c>
      <c r="K39" s="934">
        <f t="shared" si="4"/>
        <v>85</v>
      </c>
      <c r="L39" s="659" t="str">
        <f t="shared" si="35"/>
        <v>9</v>
      </c>
      <c r="M39" s="778">
        <f t="shared" si="6"/>
        <v>36</v>
      </c>
      <c r="N39" s="931">
        <v>49.0</v>
      </c>
      <c r="O39" s="931">
        <v>39.0</v>
      </c>
      <c r="P39" s="934">
        <f t="shared" si="7"/>
        <v>88</v>
      </c>
      <c r="Q39" s="659" t="str">
        <f t="shared" si="33"/>
        <v>9</v>
      </c>
      <c r="R39" s="933">
        <f t="shared" si="9"/>
        <v>36</v>
      </c>
      <c r="S39" s="931">
        <v>46.0</v>
      </c>
      <c r="T39" s="931">
        <v>47.0</v>
      </c>
      <c r="U39" s="934">
        <f t="shared" si="10"/>
        <v>93</v>
      </c>
      <c r="V39" s="659" t="str">
        <f t="shared" si="11"/>
        <v>10</v>
      </c>
      <c r="W39" s="778">
        <f t="shared" si="12"/>
        <v>10</v>
      </c>
      <c r="X39" s="931">
        <v>48.0</v>
      </c>
      <c r="Y39" s="931">
        <v>35.0</v>
      </c>
      <c r="Z39" s="934">
        <f t="shared" si="13"/>
        <v>83</v>
      </c>
      <c r="AA39" s="659" t="str">
        <f t="shared" si="14"/>
        <v>9</v>
      </c>
      <c r="AB39" s="778">
        <f t="shared" si="15"/>
        <v>27</v>
      </c>
      <c r="AC39" s="935">
        <v>90.0</v>
      </c>
      <c r="AD39" s="855">
        <v>0.0</v>
      </c>
      <c r="AE39" s="855">
        <f t="shared" si="16"/>
        <v>90</v>
      </c>
      <c r="AF39" s="936" t="str">
        <f t="shared" si="17"/>
        <v>10</v>
      </c>
      <c r="AG39" s="765">
        <f t="shared" si="18"/>
        <v>20</v>
      </c>
      <c r="AH39" s="931">
        <v>28.0</v>
      </c>
      <c r="AI39" s="931">
        <v>37.0</v>
      </c>
      <c r="AJ39" s="934">
        <f t="shared" si="19"/>
        <v>65</v>
      </c>
      <c r="AK39" s="937" t="str">
        <f t="shared" si="36"/>
        <v>7</v>
      </c>
      <c r="AL39" s="938">
        <f t="shared" si="20"/>
        <v>21</v>
      </c>
      <c r="AM39" s="958">
        <v>45.0</v>
      </c>
      <c r="AN39" s="959">
        <v>30.0</v>
      </c>
      <c r="AO39" s="1093">
        <f t="shared" si="21"/>
        <v>75</v>
      </c>
      <c r="AP39" s="960" t="str">
        <f t="shared" si="34"/>
        <v>8</v>
      </c>
      <c r="AQ39" s="961">
        <f t="shared" si="23"/>
        <v>8</v>
      </c>
      <c r="AR39" s="1089">
        <v>85.0</v>
      </c>
      <c r="AS39" s="1089">
        <v>0.0</v>
      </c>
      <c r="AT39" s="1090">
        <f t="shared" si="24"/>
        <v>85</v>
      </c>
      <c r="AU39" s="945">
        <f t="shared" si="25"/>
        <v>654</v>
      </c>
      <c r="AV39" s="946">
        <f t="shared" si="26"/>
        <v>81.75</v>
      </c>
      <c r="AW39" s="947">
        <f t="shared" si="27"/>
        <v>190</v>
      </c>
      <c r="AX39" s="948">
        <f t="shared" si="28"/>
        <v>8.636363636</v>
      </c>
      <c r="AY39" s="949" t="str">
        <f t="shared" si="29"/>
        <v>PASS</v>
      </c>
      <c r="AZ39" s="949" t="str">
        <f t="shared" si="30"/>
        <v>FCD</v>
      </c>
      <c r="BA39" s="1091" t="str">
        <f t="shared" si="31"/>
        <v>FCD</v>
      </c>
    </row>
    <row r="40" ht="15.75" customHeight="1">
      <c r="A40" s="649">
        <v>36.0</v>
      </c>
      <c r="B40" s="1092" t="s">
        <v>121</v>
      </c>
      <c r="C40" s="952" t="s">
        <v>122</v>
      </c>
      <c r="D40" s="931">
        <v>40.0</v>
      </c>
      <c r="E40" s="931">
        <v>32.0</v>
      </c>
      <c r="F40" s="932">
        <f t="shared" si="1"/>
        <v>72</v>
      </c>
      <c r="G40" s="659" t="str">
        <f t="shared" si="2"/>
        <v>8</v>
      </c>
      <c r="H40" s="933">
        <f t="shared" si="3"/>
        <v>32</v>
      </c>
      <c r="I40" s="931">
        <v>49.0</v>
      </c>
      <c r="J40" s="931">
        <v>32.0</v>
      </c>
      <c r="K40" s="934">
        <f t="shared" si="4"/>
        <v>81</v>
      </c>
      <c r="L40" s="659" t="str">
        <f t="shared" si="35"/>
        <v>9</v>
      </c>
      <c r="M40" s="778">
        <f t="shared" si="6"/>
        <v>36</v>
      </c>
      <c r="N40" s="931">
        <v>49.0</v>
      </c>
      <c r="O40" s="931">
        <v>33.0</v>
      </c>
      <c r="P40" s="934">
        <f t="shared" si="7"/>
        <v>82</v>
      </c>
      <c r="Q40" s="659" t="str">
        <f t="shared" si="33"/>
        <v>9</v>
      </c>
      <c r="R40" s="933">
        <f t="shared" si="9"/>
        <v>36</v>
      </c>
      <c r="S40" s="931">
        <v>47.0</v>
      </c>
      <c r="T40" s="931">
        <v>48.0</v>
      </c>
      <c r="U40" s="934">
        <f t="shared" si="10"/>
        <v>95</v>
      </c>
      <c r="V40" s="659" t="str">
        <f t="shared" si="11"/>
        <v>10</v>
      </c>
      <c r="W40" s="778">
        <f t="shared" si="12"/>
        <v>10</v>
      </c>
      <c r="X40" s="931">
        <v>46.0</v>
      </c>
      <c r="Y40" s="931">
        <v>38.0</v>
      </c>
      <c r="Z40" s="934">
        <f t="shared" si="13"/>
        <v>84</v>
      </c>
      <c r="AA40" s="659" t="str">
        <f t="shared" si="14"/>
        <v>9</v>
      </c>
      <c r="AB40" s="778">
        <f t="shared" si="15"/>
        <v>27</v>
      </c>
      <c r="AC40" s="935">
        <v>90.0</v>
      </c>
      <c r="AD40" s="855">
        <v>0.0</v>
      </c>
      <c r="AE40" s="855">
        <f t="shared" si="16"/>
        <v>90</v>
      </c>
      <c r="AF40" s="936" t="str">
        <f t="shared" si="17"/>
        <v>10</v>
      </c>
      <c r="AG40" s="765">
        <f t="shared" si="18"/>
        <v>20</v>
      </c>
      <c r="AH40" s="931">
        <v>30.0</v>
      </c>
      <c r="AI40" s="931">
        <v>23.0</v>
      </c>
      <c r="AJ40" s="934">
        <f t="shared" si="19"/>
        <v>53</v>
      </c>
      <c r="AK40" s="937" t="str">
        <f t="shared" si="36"/>
        <v>6</v>
      </c>
      <c r="AL40" s="938">
        <f t="shared" si="20"/>
        <v>18</v>
      </c>
      <c r="AM40" s="958">
        <v>46.0</v>
      </c>
      <c r="AN40" s="959">
        <v>27.0</v>
      </c>
      <c r="AO40" s="1093">
        <f t="shared" si="21"/>
        <v>73</v>
      </c>
      <c r="AP40" s="960" t="str">
        <f t="shared" si="34"/>
        <v>8</v>
      </c>
      <c r="AQ40" s="961">
        <f t="shared" si="23"/>
        <v>8</v>
      </c>
      <c r="AR40" s="1089">
        <v>90.0</v>
      </c>
      <c r="AS40" s="1089">
        <v>0.0</v>
      </c>
      <c r="AT40" s="1090">
        <f t="shared" si="24"/>
        <v>90</v>
      </c>
      <c r="AU40" s="945">
        <f t="shared" si="25"/>
        <v>630</v>
      </c>
      <c r="AV40" s="946">
        <f t="shared" si="26"/>
        <v>78.75</v>
      </c>
      <c r="AW40" s="947">
        <f t="shared" si="27"/>
        <v>187</v>
      </c>
      <c r="AX40" s="948">
        <f t="shared" si="28"/>
        <v>8.5</v>
      </c>
      <c r="AY40" s="949" t="str">
        <f t="shared" si="29"/>
        <v>PASS</v>
      </c>
      <c r="AZ40" s="949" t="str">
        <f t="shared" si="30"/>
        <v>FCD</v>
      </c>
      <c r="BA40" s="1091" t="str">
        <f t="shared" si="31"/>
        <v>FCD</v>
      </c>
    </row>
    <row r="41" ht="15.75" customHeight="1">
      <c r="A41" s="649">
        <v>37.0</v>
      </c>
      <c r="B41" s="1092" t="s">
        <v>123</v>
      </c>
      <c r="C41" s="952" t="s">
        <v>124</v>
      </c>
      <c r="D41" s="931">
        <v>50.0</v>
      </c>
      <c r="E41" s="931">
        <v>29.0</v>
      </c>
      <c r="F41" s="932">
        <f t="shared" si="1"/>
        <v>79</v>
      </c>
      <c r="G41" s="659" t="str">
        <f t="shared" si="2"/>
        <v>8</v>
      </c>
      <c r="H41" s="933">
        <f t="shared" si="3"/>
        <v>32</v>
      </c>
      <c r="I41" s="931">
        <v>50.0</v>
      </c>
      <c r="J41" s="931">
        <v>28.0</v>
      </c>
      <c r="K41" s="934">
        <f t="shared" si="4"/>
        <v>78</v>
      </c>
      <c r="L41" s="659" t="str">
        <f t="shared" si="35"/>
        <v>8</v>
      </c>
      <c r="M41" s="778">
        <f t="shared" si="6"/>
        <v>32</v>
      </c>
      <c r="N41" s="931">
        <v>50.0</v>
      </c>
      <c r="O41" s="931">
        <v>25.0</v>
      </c>
      <c r="P41" s="934">
        <f t="shared" si="7"/>
        <v>75</v>
      </c>
      <c r="Q41" s="659" t="str">
        <f t="shared" si="33"/>
        <v>8</v>
      </c>
      <c r="R41" s="933">
        <f t="shared" si="9"/>
        <v>32</v>
      </c>
      <c r="S41" s="931">
        <v>50.0</v>
      </c>
      <c r="T41" s="931">
        <v>45.0</v>
      </c>
      <c r="U41" s="934">
        <f t="shared" si="10"/>
        <v>95</v>
      </c>
      <c r="V41" s="659" t="str">
        <f t="shared" si="11"/>
        <v>10</v>
      </c>
      <c r="W41" s="778">
        <f t="shared" si="12"/>
        <v>10</v>
      </c>
      <c r="X41" s="931">
        <v>50.0</v>
      </c>
      <c r="Y41" s="931">
        <v>34.0</v>
      </c>
      <c r="Z41" s="934">
        <f t="shared" si="13"/>
        <v>84</v>
      </c>
      <c r="AA41" s="659" t="str">
        <f t="shared" si="14"/>
        <v>9</v>
      </c>
      <c r="AB41" s="778">
        <f t="shared" si="15"/>
        <v>27</v>
      </c>
      <c r="AC41" s="935">
        <v>93.0</v>
      </c>
      <c r="AD41" s="855">
        <v>0.0</v>
      </c>
      <c r="AE41" s="855">
        <f t="shared" si="16"/>
        <v>93</v>
      </c>
      <c r="AF41" s="936" t="str">
        <f t="shared" si="17"/>
        <v>10</v>
      </c>
      <c r="AG41" s="765">
        <f t="shared" si="18"/>
        <v>20</v>
      </c>
      <c r="AH41" s="931">
        <v>50.0</v>
      </c>
      <c r="AI41" s="931">
        <v>33.0</v>
      </c>
      <c r="AJ41" s="934">
        <f t="shared" si="19"/>
        <v>83</v>
      </c>
      <c r="AK41" s="937" t="str">
        <f t="shared" si="36"/>
        <v>9</v>
      </c>
      <c r="AL41" s="938">
        <f t="shared" si="20"/>
        <v>27</v>
      </c>
      <c r="AM41" s="958">
        <v>50.0</v>
      </c>
      <c r="AN41" s="959">
        <v>31.0</v>
      </c>
      <c r="AO41" s="1093">
        <f t="shared" si="21"/>
        <v>81</v>
      </c>
      <c r="AP41" s="960" t="str">
        <f t="shared" si="34"/>
        <v>9</v>
      </c>
      <c r="AQ41" s="961">
        <f t="shared" si="23"/>
        <v>9</v>
      </c>
      <c r="AR41" s="1089">
        <v>100.0</v>
      </c>
      <c r="AS41" s="1089">
        <v>0.0</v>
      </c>
      <c r="AT41" s="1090">
        <f t="shared" si="24"/>
        <v>100</v>
      </c>
      <c r="AU41" s="945">
        <f t="shared" si="25"/>
        <v>668</v>
      </c>
      <c r="AV41" s="946">
        <f t="shared" si="26"/>
        <v>83.5</v>
      </c>
      <c r="AW41" s="947">
        <f t="shared" si="27"/>
        <v>189</v>
      </c>
      <c r="AX41" s="948">
        <f t="shared" si="28"/>
        <v>8.590909091</v>
      </c>
      <c r="AY41" s="949" t="str">
        <f t="shared" si="29"/>
        <v>PASS</v>
      </c>
      <c r="AZ41" s="949" t="str">
        <f t="shared" si="30"/>
        <v>FCD</v>
      </c>
      <c r="BA41" s="1091" t="str">
        <f t="shared" si="31"/>
        <v>FCD</v>
      </c>
    </row>
    <row r="42" ht="15.75" customHeight="1">
      <c r="A42" s="649">
        <v>38.0</v>
      </c>
      <c r="B42" s="1092" t="s">
        <v>125</v>
      </c>
      <c r="C42" s="952" t="s">
        <v>126</v>
      </c>
      <c r="D42" s="931">
        <v>35.0</v>
      </c>
      <c r="E42" s="931">
        <v>24.0</v>
      </c>
      <c r="F42" s="932">
        <f t="shared" si="1"/>
        <v>59</v>
      </c>
      <c r="G42" s="659" t="str">
        <f t="shared" si="2"/>
        <v>6</v>
      </c>
      <c r="H42" s="933">
        <f t="shared" si="3"/>
        <v>24</v>
      </c>
      <c r="I42" s="931">
        <v>38.0</v>
      </c>
      <c r="J42" s="931">
        <v>24.0</v>
      </c>
      <c r="K42" s="934">
        <f t="shared" si="4"/>
        <v>62</v>
      </c>
      <c r="L42" s="659" t="str">
        <f t="shared" si="35"/>
        <v>7</v>
      </c>
      <c r="M42" s="778">
        <f t="shared" si="6"/>
        <v>28</v>
      </c>
      <c r="N42" s="931">
        <v>37.0</v>
      </c>
      <c r="O42" s="931">
        <v>19.0</v>
      </c>
      <c r="P42" s="934">
        <f t="shared" si="7"/>
        <v>56</v>
      </c>
      <c r="Q42" s="659" t="str">
        <f t="shared" si="33"/>
        <v>6</v>
      </c>
      <c r="R42" s="933">
        <f t="shared" si="9"/>
        <v>24</v>
      </c>
      <c r="S42" s="931">
        <v>46.0</v>
      </c>
      <c r="T42" s="931">
        <v>30.0</v>
      </c>
      <c r="U42" s="934">
        <f t="shared" si="10"/>
        <v>76</v>
      </c>
      <c r="V42" s="659" t="str">
        <f t="shared" si="11"/>
        <v>8</v>
      </c>
      <c r="W42" s="778">
        <f t="shared" si="12"/>
        <v>8</v>
      </c>
      <c r="X42" s="931">
        <v>40.0</v>
      </c>
      <c r="Y42" s="931">
        <v>26.0</v>
      </c>
      <c r="Z42" s="934">
        <f t="shared" si="13"/>
        <v>66</v>
      </c>
      <c r="AA42" s="659" t="str">
        <f t="shared" si="14"/>
        <v>7</v>
      </c>
      <c r="AB42" s="778">
        <f t="shared" si="15"/>
        <v>21</v>
      </c>
      <c r="AC42" s="935">
        <v>70.0</v>
      </c>
      <c r="AD42" s="855">
        <v>0.0</v>
      </c>
      <c r="AE42" s="855">
        <f t="shared" si="16"/>
        <v>70</v>
      </c>
      <c r="AF42" s="936" t="str">
        <f t="shared" si="17"/>
        <v>8</v>
      </c>
      <c r="AG42" s="765">
        <f t="shared" si="18"/>
        <v>16</v>
      </c>
      <c r="AH42" s="931">
        <v>20.0</v>
      </c>
      <c r="AI42" s="931">
        <v>36.0</v>
      </c>
      <c r="AJ42" s="934">
        <f t="shared" si="19"/>
        <v>56</v>
      </c>
      <c r="AK42" s="937" t="str">
        <f t="shared" si="36"/>
        <v>6</v>
      </c>
      <c r="AL42" s="938">
        <f t="shared" si="20"/>
        <v>18</v>
      </c>
      <c r="AM42" s="958">
        <v>41.0</v>
      </c>
      <c r="AN42" s="959">
        <v>22.0</v>
      </c>
      <c r="AO42" s="1093">
        <f t="shared" si="21"/>
        <v>63</v>
      </c>
      <c r="AP42" s="960" t="str">
        <f t="shared" si="34"/>
        <v>7</v>
      </c>
      <c r="AQ42" s="961">
        <f t="shared" si="23"/>
        <v>7</v>
      </c>
      <c r="AR42" s="1089">
        <v>90.0</v>
      </c>
      <c r="AS42" s="1089">
        <v>0.0</v>
      </c>
      <c r="AT42" s="1090">
        <f t="shared" si="24"/>
        <v>90</v>
      </c>
      <c r="AU42" s="945">
        <f t="shared" si="25"/>
        <v>508</v>
      </c>
      <c r="AV42" s="946">
        <f t="shared" si="26"/>
        <v>63.5</v>
      </c>
      <c r="AW42" s="947">
        <f t="shared" si="27"/>
        <v>146</v>
      </c>
      <c r="AX42" s="948">
        <f t="shared" si="28"/>
        <v>6.636363636</v>
      </c>
      <c r="AY42" s="949" t="str">
        <f t="shared" si="29"/>
        <v>PASS</v>
      </c>
      <c r="AZ42" s="949" t="str">
        <f t="shared" si="30"/>
        <v>SC</v>
      </c>
      <c r="BA42" s="1091" t="str">
        <f t="shared" si="31"/>
        <v>SC</v>
      </c>
    </row>
    <row r="43" ht="15.75" customHeight="1">
      <c r="A43" s="649">
        <v>39.0</v>
      </c>
      <c r="B43" s="1092" t="s">
        <v>329</v>
      </c>
      <c r="C43" s="952" t="s">
        <v>330</v>
      </c>
      <c r="D43" s="931">
        <v>41.0</v>
      </c>
      <c r="E43" s="931">
        <v>35.0</v>
      </c>
      <c r="F43" s="932">
        <f t="shared" si="1"/>
        <v>76</v>
      </c>
      <c r="G43" s="659" t="str">
        <f t="shared" si="2"/>
        <v>8</v>
      </c>
      <c r="H43" s="933">
        <f t="shared" si="3"/>
        <v>32</v>
      </c>
      <c r="I43" s="931">
        <v>47.0</v>
      </c>
      <c r="J43" s="931">
        <v>31.0</v>
      </c>
      <c r="K43" s="934">
        <f t="shared" si="4"/>
        <v>78</v>
      </c>
      <c r="L43" s="659" t="str">
        <f t="shared" si="35"/>
        <v>8</v>
      </c>
      <c r="M43" s="778">
        <f t="shared" si="6"/>
        <v>32</v>
      </c>
      <c r="N43" s="931">
        <v>47.0</v>
      </c>
      <c r="O43" s="931">
        <v>31.0</v>
      </c>
      <c r="P43" s="934">
        <f t="shared" si="7"/>
        <v>78</v>
      </c>
      <c r="Q43" s="659" t="str">
        <f t="shared" si="33"/>
        <v>8</v>
      </c>
      <c r="R43" s="933">
        <f t="shared" si="9"/>
        <v>32</v>
      </c>
      <c r="S43" s="931">
        <v>46.0</v>
      </c>
      <c r="T43" s="931">
        <v>46.0</v>
      </c>
      <c r="U43" s="934">
        <f t="shared" si="10"/>
        <v>92</v>
      </c>
      <c r="V43" s="659" t="str">
        <f t="shared" si="11"/>
        <v>10</v>
      </c>
      <c r="W43" s="778">
        <f t="shared" si="12"/>
        <v>10</v>
      </c>
      <c r="X43" s="931">
        <v>47.0</v>
      </c>
      <c r="Y43" s="931">
        <v>35.0</v>
      </c>
      <c r="Z43" s="934">
        <f t="shared" si="13"/>
        <v>82</v>
      </c>
      <c r="AA43" s="659" t="str">
        <f t="shared" si="14"/>
        <v>9</v>
      </c>
      <c r="AB43" s="778">
        <f t="shared" si="15"/>
        <v>27</v>
      </c>
      <c r="AC43" s="935">
        <v>84.0</v>
      </c>
      <c r="AD43" s="855">
        <v>0.0</v>
      </c>
      <c r="AE43" s="855">
        <f t="shared" si="16"/>
        <v>84</v>
      </c>
      <c r="AF43" s="936" t="str">
        <f t="shared" si="17"/>
        <v>9</v>
      </c>
      <c r="AG43" s="765">
        <f t="shared" si="18"/>
        <v>18</v>
      </c>
      <c r="AH43" s="931">
        <v>29.0</v>
      </c>
      <c r="AI43" s="931">
        <v>39.0</v>
      </c>
      <c r="AJ43" s="934">
        <f t="shared" si="19"/>
        <v>68</v>
      </c>
      <c r="AK43" s="937" t="str">
        <f t="shared" si="36"/>
        <v>7</v>
      </c>
      <c r="AL43" s="938">
        <f t="shared" si="20"/>
        <v>21</v>
      </c>
      <c r="AM43" s="958">
        <v>44.0</v>
      </c>
      <c r="AN43" s="959">
        <v>22.0</v>
      </c>
      <c r="AO43" s="1093">
        <f t="shared" si="21"/>
        <v>66</v>
      </c>
      <c r="AP43" s="960" t="str">
        <f t="shared" si="34"/>
        <v>7</v>
      </c>
      <c r="AQ43" s="961">
        <f t="shared" si="23"/>
        <v>7</v>
      </c>
      <c r="AR43" s="1089">
        <v>90.0</v>
      </c>
      <c r="AS43" s="1089">
        <v>0.0</v>
      </c>
      <c r="AT43" s="1090">
        <f t="shared" si="24"/>
        <v>90</v>
      </c>
      <c r="AU43" s="945">
        <f t="shared" si="25"/>
        <v>624</v>
      </c>
      <c r="AV43" s="946">
        <f t="shared" si="26"/>
        <v>78</v>
      </c>
      <c r="AW43" s="947">
        <f t="shared" si="27"/>
        <v>179</v>
      </c>
      <c r="AX43" s="948">
        <f t="shared" si="28"/>
        <v>8.136363636</v>
      </c>
      <c r="AY43" s="949" t="str">
        <f t="shared" si="29"/>
        <v>PASS</v>
      </c>
      <c r="AZ43" s="949" t="str">
        <f t="shared" si="30"/>
        <v>FCD</v>
      </c>
      <c r="BA43" s="1091" t="str">
        <f t="shared" si="31"/>
        <v>FCD</v>
      </c>
    </row>
    <row r="44" ht="15.75" customHeight="1">
      <c r="A44" s="649">
        <v>40.0</v>
      </c>
      <c r="B44" s="1092" t="s">
        <v>331</v>
      </c>
      <c r="C44" s="952" t="s">
        <v>332</v>
      </c>
      <c r="D44" s="931">
        <v>35.0</v>
      </c>
      <c r="E44" s="931">
        <v>31.0</v>
      </c>
      <c r="F44" s="932">
        <f t="shared" si="1"/>
        <v>66</v>
      </c>
      <c r="G44" s="659" t="str">
        <f t="shared" si="2"/>
        <v>7</v>
      </c>
      <c r="H44" s="933">
        <f t="shared" si="3"/>
        <v>28</v>
      </c>
      <c r="I44" s="931">
        <v>38.0</v>
      </c>
      <c r="J44" s="931">
        <v>23.0</v>
      </c>
      <c r="K44" s="934">
        <f t="shared" si="4"/>
        <v>61</v>
      </c>
      <c r="L44" s="659" t="str">
        <f t="shared" si="35"/>
        <v>7</v>
      </c>
      <c r="M44" s="778">
        <f t="shared" si="6"/>
        <v>28</v>
      </c>
      <c r="N44" s="931">
        <v>26.0</v>
      </c>
      <c r="O44" s="931">
        <v>32.0</v>
      </c>
      <c r="P44" s="934">
        <f t="shared" si="7"/>
        <v>58</v>
      </c>
      <c r="Q44" s="659" t="str">
        <f t="shared" si="33"/>
        <v>6</v>
      </c>
      <c r="R44" s="933">
        <f t="shared" si="9"/>
        <v>24</v>
      </c>
      <c r="S44" s="931">
        <v>44.0</v>
      </c>
      <c r="T44" s="931">
        <v>45.0</v>
      </c>
      <c r="U44" s="934">
        <f t="shared" si="10"/>
        <v>89</v>
      </c>
      <c r="V44" s="659" t="str">
        <f t="shared" si="11"/>
        <v>9</v>
      </c>
      <c r="W44" s="778">
        <f t="shared" si="12"/>
        <v>9</v>
      </c>
      <c r="X44" s="931">
        <v>36.0</v>
      </c>
      <c r="Y44" s="931">
        <v>25.0</v>
      </c>
      <c r="Z44" s="934">
        <f t="shared" si="13"/>
        <v>61</v>
      </c>
      <c r="AA44" s="659" t="str">
        <f t="shared" si="14"/>
        <v>7</v>
      </c>
      <c r="AB44" s="778">
        <f t="shared" si="15"/>
        <v>21</v>
      </c>
      <c r="AC44" s="935">
        <v>83.0</v>
      </c>
      <c r="AD44" s="855">
        <v>0.0</v>
      </c>
      <c r="AE44" s="855">
        <f t="shared" si="16"/>
        <v>83</v>
      </c>
      <c r="AF44" s="936" t="str">
        <f t="shared" si="17"/>
        <v>9</v>
      </c>
      <c r="AG44" s="765">
        <f t="shared" si="18"/>
        <v>18</v>
      </c>
      <c r="AH44" s="931">
        <v>20.0</v>
      </c>
      <c r="AI44" s="931">
        <v>20.0</v>
      </c>
      <c r="AJ44" s="934">
        <f t="shared" si="19"/>
        <v>40</v>
      </c>
      <c r="AK44" s="937" t="str">
        <f t="shared" si="36"/>
        <v>4</v>
      </c>
      <c r="AL44" s="938">
        <f t="shared" si="20"/>
        <v>12</v>
      </c>
      <c r="AM44" s="958">
        <v>42.0</v>
      </c>
      <c r="AN44" s="959">
        <v>25.0</v>
      </c>
      <c r="AO44" s="1093">
        <f t="shared" si="21"/>
        <v>67</v>
      </c>
      <c r="AP44" s="960" t="str">
        <f t="shared" si="34"/>
        <v>7</v>
      </c>
      <c r="AQ44" s="961">
        <f t="shared" si="23"/>
        <v>7</v>
      </c>
      <c r="AR44" s="1103">
        <v>85.0</v>
      </c>
      <c r="AS44" s="1103">
        <v>0.0</v>
      </c>
      <c r="AT44" s="1104">
        <f t="shared" si="24"/>
        <v>85</v>
      </c>
      <c r="AU44" s="945">
        <f t="shared" si="25"/>
        <v>525</v>
      </c>
      <c r="AV44" s="946">
        <f t="shared" si="26"/>
        <v>65.63</v>
      </c>
      <c r="AW44" s="947">
        <f t="shared" si="27"/>
        <v>147</v>
      </c>
      <c r="AX44" s="948">
        <f t="shared" si="28"/>
        <v>6.681818182</v>
      </c>
      <c r="AY44" s="949" t="str">
        <f t="shared" si="29"/>
        <v>PASS</v>
      </c>
      <c r="AZ44" s="949" t="str">
        <f t="shared" si="30"/>
        <v>SC</v>
      </c>
      <c r="BA44" s="1091" t="str">
        <f t="shared" si="31"/>
        <v>SC</v>
      </c>
    </row>
    <row r="45" ht="15.75" customHeight="1">
      <c r="A45" s="649">
        <v>41.0</v>
      </c>
      <c r="B45" s="1092" t="s">
        <v>127</v>
      </c>
      <c r="C45" s="952" t="s">
        <v>128</v>
      </c>
      <c r="D45" s="980">
        <v>50.0</v>
      </c>
      <c r="E45" s="980">
        <v>37.0</v>
      </c>
      <c r="F45" s="981">
        <f t="shared" si="1"/>
        <v>87</v>
      </c>
      <c r="G45" s="332" t="str">
        <f t="shared" si="2"/>
        <v>9</v>
      </c>
      <c r="H45" s="933">
        <f t="shared" si="3"/>
        <v>36</v>
      </c>
      <c r="I45" s="980">
        <v>50.0</v>
      </c>
      <c r="J45" s="980">
        <v>47.0</v>
      </c>
      <c r="K45" s="982">
        <f t="shared" si="4"/>
        <v>97</v>
      </c>
      <c r="L45" s="659" t="str">
        <f t="shared" si="35"/>
        <v>10</v>
      </c>
      <c r="M45" s="778">
        <f t="shared" si="6"/>
        <v>40</v>
      </c>
      <c r="N45" s="980">
        <v>50.0</v>
      </c>
      <c r="O45" s="980">
        <v>39.0</v>
      </c>
      <c r="P45" s="982">
        <f t="shared" si="7"/>
        <v>89</v>
      </c>
      <c r="Q45" s="659" t="str">
        <f t="shared" si="33"/>
        <v>9</v>
      </c>
      <c r="R45" s="333">
        <f t="shared" si="9"/>
        <v>36</v>
      </c>
      <c r="S45" s="980">
        <v>50.0</v>
      </c>
      <c r="T45" s="980">
        <v>49.0</v>
      </c>
      <c r="U45" s="982">
        <f t="shared" si="10"/>
        <v>99</v>
      </c>
      <c r="V45" s="332" t="str">
        <f t="shared" si="11"/>
        <v>10</v>
      </c>
      <c r="W45" s="778">
        <f t="shared" si="12"/>
        <v>10</v>
      </c>
      <c r="X45" s="980">
        <v>50.0</v>
      </c>
      <c r="Y45" s="931">
        <v>35.0</v>
      </c>
      <c r="Z45" s="982">
        <f t="shared" si="13"/>
        <v>85</v>
      </c>
      <c r="AA45" s="332" t="str">
        <f t="shared" si="14"/>
        <v>9</v>
      </c>
      <c r="AB45" s="778">
        <f t="shared" si="15"/>
        <v>27</v>
      </c>
      <c r="AC45" s="983">
        <v>97.0</v>
      </c>
      <c r="AD45" s="855">
        <v>0.0</v>
      </c>
      <c r="AE45" s="855">
        <f t="shared" si="16"/>
        <v>97</v>
      </c>
      <c r="AF45" s="936" t="str">
        <f t="shared" si="17"/>
        <v>10</v>
      </c>
      <c r="AG45" s="765">
        <f t="shared" si="18"/>
        <v>20</v>
      </c>
      <c r="AH45" s="980">
        <v>50.0</v>
      </c>
      <c r="AI45" s="980">
        <v>36.0</v>
      </c>
      <c r="AJ45" s="982">
        <f t="shared" si="19"/>
        <v>86</v>
      </c>
      <c r="AK45" s="984" t="str">
        <f t="shared" si="36"/>
        <v>9</v>
      </c>
      <c r="AL45" s="938">
        <f t="shared" si="20"/>
        <v>27</v>
      </c>
      <c r="AM45" s="958">
        <v>50.0</v>
      </c>
      <c r="AN45" s="959">
        <v>36.0</v>
      </c>
      <c r="AO45" s="1093">
        <f t="shared" si="21"/>
        <v>86</v>
      </c>
      <c r="AP45" s="960" t="str">
        <f t="shared" si="34"/>
        <v>9</v>
      </c>
      <c r="AQ45" s="961">
        <f t="shared" si="23"/>
        <v>9</v>
      </c>
      <c r="AR45" s="956">
        <v>100.0</v>
      </c>
      <c r="AS45" s="1089">
        <v>0.0</v>
      </c>
      <c r="AT45" s="957">
        <f t="shared" si="24"/>
        <v>100</v>
      </c>
      <c r="AU45" s="945">
        <f t="shared" si="25"/>
        <v>726</v>
      </c>
      <c r="AV45" s="946">
        <f t="shared" si="26"/>
        <v>90.75</v>
      </c>
      <c r="AW45" s="947">
        <f t="shared" si="27"/>
        <v>205</v>
      </c>
      <c r="AX45" s="948">
        <f t="shared" si="28"/>
        <v>9.318181818</v>
      </c>
      <c r="AY45" s="949" t="str">
        <f t="shared" si="29"/>
        <v>PASS</v>
      </c>
      <c r="AZ45" s="949" t="str">
        <f t="shared" si="30"/>
        <v>FCD</v>
      </c>
      <c r="BA45" s="1091" t="str">
        <f t="shared" si="31"/>
        <v>FCD</v>
      </c>
    </row>
    <row r="46" ht="15.75" customHeight="1">
      <c r="A46" s="649">
        <v>42.0</v>
      </c>
      <c r="B46" s="1092" t="s">
        <v>333</v>
      </c>
      <c r="C46" s="952" t="s">
        <v>334</v>
      </c>
      <c r="D46" s="931">
        <v>41.0</v>
      </c>
      <c r="E46" s="931">
        <v>40.0</v>
      </c>
      <c r="F46" s="932">
        <f t="shared" si="1"/>
        <v>81</v>
      </c>
      <c r="G46" s="659" t="str">
        <f t="shared" si="2"/>
        <v>9</v>
      </c>
      <c r="H46" s="933">
        <f t="shared" si="3"/>
        <v>36</v>
      </c>
      <c r="I46" s="931">
        <v>48.0</v>
      </c>
      <c r="J46" s="931">
        <v>41.0</v>
      </c>
      <c r="K46" s="934">
        <f t="shared" si="4"/>
        <v>89</v>
      </c>
      <c r="L46" s="659" t="str">
        <f t="shared" si="35"/>
        <v>9</v>
      </c>
      <c r="M46" s="778">
        <f t="shared" si="6"/>
        <v>36</v>
      </c>
      <c r="N46" s="931">
        <v>43.0</v>
      </c>
      <c r="O46" s="931">
        <v>32.0</v>
      </c>
      <c r="P46" s="934">
        <f t="shared" si="7"/>
        <v>75</v>
      </c>
      <c r="Q46" s="659" t="str">
        <f t="shared" si="33"/>
        <v>8</v>
      </c>
      <c r="R46" s="933">
        <f t="shared" si="9"/>
        <v>32</v>
      </c>
      <c r="S46" s="931">
        <v>47.0</v>
      </c>
      <c r="T46" s="931">
        <v>44.0</v>
      </c>
      <c r="U46" s="934">
        <f t="shared" si="10"/>
        <v>91</v>
      </c>
      <c r="V46" s="659" t="str">
        <f t="shared" si="11"/>
        <v>10</v>
      </c>
      <c r="W46" s="778">
        <f t="shared" si="12"/>
        <v>10</v>
      </c>
      <c r="X46" s="931">
        <v>45.0</v>
      </c>
      <c r="Y46" s="931">
        <v>36.0</v>
      </c>
      <c r="Z46" s="934">
        <f t="shared" si="13"/>
        <v>81</v>
      </c>
      <c r="AA46" s="659" t="str">
        <f t="shared" si="14"/>
        <v>9</v>
      </c>
      <c r="AB46" s="778">
        <f t="shared" si="15"/>
        <v>27</v>
      </c>
      <c r="AC46" s="935">
        <v>88.0</v>
      </c>
      <c r="AD46" s="855">
        <v>0.0</v>
      </c>
      <c r="AE46" s="855">
        <f t="shared" si="16"/>
        <v>88</v>
      </c>
      <c r="AF46" s="936" t="str">
        <f t="shared" si="17"/>
        <v>9</v>
      </c>
      <c r="AG46" s="765">
        <f t="shared" si="18"/>
        <v>18</v>
      </c>
      <c r="AH46" s="931">
        <v>30.0</v>
      </c>
      <c r="AI46" s="931">
        <v>38.0</v>
      </c>
      <c r="AJ46" s="934">
        <f t="shared" si="19"/>
        <v>68</v>
      </c>
      <c r="AK46" s="937" t="str">
        <f t="shared" si="36"/>
        <v>7</v>
      </c>
      <c r="AL46" s="938">
        <f t="shared" si="20"/>
        <v>21</v>
      </c>
      <c r="AM46" s="958">
        <v>47.0</v>
      </c>
      <c r="AN46" s="959">
        <v>28.0</v>
      </c>
      <c r="AO46" s="1093">
        <f t="shared" si="21"/>
        <v>75</v>
      </c>
      <c r="AP46" s="960" t="str">
        <f t="shared" si="34"/>
        <v>8</v>
      </c>
      <c r="AQ46" s="961">
        <f t="shared" si="23"/>
        <v>8</v>
      </c>
      <c r="AR46" s="1089">
        <v>85.0</v>
      </c>
      <c r="AS46" s="1089">
        <v>0.0</v>
      </c>
      <c r="AT46" s="1090">
        <f t="shared" si="24"/>
        <v>85</v>
      </c>
      <c r="AU46" s="945">
        <f t="shared" si="25"/>
        <v>648</v>
      </c>
      <c r="AV46" s="946">
        <f t="shared" si="26"/>
        <v>81</v>
      </c>
      <c r="AW46" s="947">
        <f t="shared" si="27"/>
        <v>188</v>
      </c>
      <c r="AX46" s="948">
        <f t="shared" si="28"/>
        <v>8.545454545</v>
      </c>
      <c r="AY46" s="949" t="str">
        <f t="shared" si="29"/>
        <v>PASS</v>
      </c>
      <c r="AZ46" s="949" t="str">
        <f t="shared" si="30"/>
        <v>FCD</v>
      </c>
      <c r="BA46" s="1091" t="str">
        <f t="shared" si="31"/>
        <v>FCD</v>
      </c>
    </row>
    <row r="47" ht="15.75" customHeight="1">
      <c r="A47" s="649">
        <v>43.0</v>
      </c>
      <c r="B47" s="1092" t="s">
        <v>335</v>
      </c>
      <c r="C47" s="952" t="s">
        <v>336</v>
      </c>
      <c r="D47" s="931">
        <v>38.0</v>
      </c>
      <c r="E47" s="931">
        <v>27.0</v>
      </c>
      <c r="F47" s="932">
        <f t="shared" si="1"/>
        <v>65</v>
      </c>
      <c r="G47" s="659" t="str">
        <f t="shared" si="2"/>
        <v>7</v>
      </c>
      <c r="H47" s="933">
        <f t="shared" si="3"/>
        <v>28</v>
      </c>
      <c r="I47" s="1094">
        <v>35.0</v>
      </c>
      <c r="J47" s="1094" t="s">
        <v>616</v>
      </c>
      <c r="K47" s="1095">
        <v>35.0</v>
      </c>
      <c r="L47" s="600" t="str">
        <f t="shared" si="35"/>
        <v>0</v>
      </c>
      <c r="M47" s="807">
        <f t="shared" si="6"/>
        <v>0</v>
      </c>
      <c r="N47" s="931">
        <v>27.0</v>
      </c>
      <c r="O47" s="931">
        <v>26.0</v>
      </c>
      <c r="P47" s="934">
        <f t="shared" si="7"/>
        <v>53</v>
      </c>
      <c r="Q47" s="659" t="str">
        <f t="shared" si="33"/>
        <v>6</v>
      </c>
      <c r="R47" s="933">
        <f t="shared" si="9"/>
        <v>24</v>
      </c>
      <c r="S47" s="965">
        <v>45.0</v>
      </c>
      <c r="T47" s="965" t="s">
        <v>616</v>
      </c>
      <c r="U47" s="966">
        <f t="shared" si="10"/>
        <v>45</v>
      </c>
      <c r="V47" s="967">
        <v>0.0</v>
      </c>
      <c r="W47" s="971">
        <f t="shared" si="12"/>
        <v>0</v>
      </c>
      <c r="X47" s="931">
        <v>25.0</v>
      </c>
      <c r="Y47" s="931">
        <v>28.0</v>
      </c>
      <c r="Z47" s="934">
        <f t="shared" si="13"/>
        <v>53</v>
      </c>
      <c r="AA47" s="659" t="str">
        <f t="shared" si="14"/>
        <v>6</v>
      </c>
      <c r="AB47" s="778">
        <f t="shared" si="15"/>
        <v>18</v>
      </c>
      <c r="AC47" s="935">
        <v>68.0</v>
      </c>
      <c r="AD47" s="855">
        <v>0.0</v>
      </c>
      <c r="AE47" s="855">
        <f t="shared" si="16"/>
        <v>68</v>
      </c>
      <c r="AF47" s="936" t="str">
        <f t="shared" si="17"/>
        <v>7</v>
      </c>
      <c r="AG47" s="765">
        <f t="shared" si="18"/>
        <v>14</v>
      </c>
      <c r="AH47" s="965">
        <v>27.0</v>
      </c>
      <c r="AI47" s="965" t="s">
        <v>616</v>
      </c>
      <c r="AJ47" s="966">
        <f t="shared" si="19"/>
        <v>27</v>
      </c>
      <c r="AK47" s="976" t="str">
        <f t="shared" si="36"/>
        <v>0</v>
      </c>
      <c r="AL47" s="977">
        <f t="shared" si="20"/>
        <v>0</v>
      </c>
      <c r="AM47" s="1098">
        <v>41.0</v>
      </c>
      <c r="AN47" s="1099">
        <v>15.0</v>
      </c>
      <c r="AO47" s="1100">
        <f t="shared" si="21"/>
        <v>56</v>
      </c>
      <c r="AP47" s="1101">
        <v>0.0</v>
      </c>
      <c r="AQ47" s="1102">
        <f t="shared" si="23"/>
        <v>0</v>
      </c>
      <c r="AR47" s="1089">
        <v>90.0</v>
      </c>
      <c r="AS47" s="1089">
        <v>0.0</v>
      </c>
      <c r="AT47" s="1090">
        <f t="shared" si="24"/>
        <v>90</v>
      </c>
      <c r="AU47" s="945">
        <f t="shared" si="25"/>
        <v>402</v>
      </c>
      <c r="AV47" s="946">
        <f t="shared" si="26"/>
        <v>50.25</v>
      </c>
      <c r="AW47" s="947">
        <f t="shared" si="27"/>
        <v>84</v>
      </c>
      <c r="AX47" s="948">
        <f t="shared" si="28"/>
        <v>3.818181818</v>
      </c>
      <c r="AY47" s="949" t="str">
        <f t="shared" si="29"/>
        <v>FAIL</v>
      </c>
      <c r="AZ47" s="949" t="str">
        <f t="shared" si="30"/>
        <v>FC</v>
      </c>
      <c r="BA47" s="1097" t="str">
        <f t="shared" si="31"/>
        <v>FAIL</v>
      </c>
    </row>
    <row r="48" ht="15.75" customHeight="1">
      <c r="A48" s="649">
        <v>44.0</v>
      </c>
      <c r="B48" s="1092" t="s">
        <v>337</v>
      </c>
      <c r="C48" s="952" t="s">
        <v>338</v>
      </c>
      <c r="D48" s="931">
        <v>38.0</v>
      </c>
      <c r="E48" s="931">
        <v>36.0</v>
      </c>
      <c r="F48" s="932">
        <f t="shared" si="1"/>
        <v>74</v>
      </c>
      <c r="G48" s="659" t="str">
        <f t="shared" si="2"/>
        <v>8</v>
      </c>
      <c r="H48" s="933">
        <f t="shared" si="3"/>
        <v>32</v>
      </c>
      <c r="I48" s="931">
        <v>42.0</v>
      </c>
      <c r="J48" s="931">
        <v>28.0</v>
      </c>
      <c r="K48" s="934">
        <f t="shared" ref="K48:K70" si="37">SUM(I48+J48)</f>
        <v>70</v>
      </c>
      <c r="L48" s="659" t="str">
        <f t="shared" si="35"/>
        <v>8</v>
      </c>
      <c r="M48" s="778">
        <f t="shared" si="6"/>
        <v>32</v>
      </c>
      <c r="N48" s="931">
        <v>40.0</v>
      </c>
      <c r="O48" s="931">
        <v>24.0</v>
      </c>
      <c r="P48" s="934">
        <f t="shared" si="7"/>
        <v>64</v>
      </c>
      <c r="Q48" s="659" t="str">
        <f t="shared" si="33"/>
        <v>7</v>
      </c>
      <c r="R48" s="933">
        <f t="shared" si="9"/>
        <v>28</v>
      </c>
      <c r="S48" s="931">
        <v>47.0</v>
      </c>
      <c r="T48" s="931">
        <v>47.0</v>
      </c>
      <c r="U48" s="934">
        <f t="shared" si="10"/>
        <v>94</v>
      </c>
      <c r="V48" s="659" t="str">
        <f t="shared" ref="V48:V70" si="38">IF(U48&gt;=90,"10",IF(U48&gt;=80,"9",IF(U48&gt;=70,"8",IF(U48&gt;=60,"7",IF(U48&gt;=45,"6",IF(U48&gt;=40,"4",IF(U48&lt;40,"0")))))))</f>
        <v>10</v>
      </c>
      <c r="W48" s="778">
        <f t="shared" si="12"/>
        <v>10</v>
      </c>
      <c r="X48" s="931">
        <v>44.0</v>
      </c>
      <c r="Y48" s="931">
        <v>34.0</v>
      </c>
      <c r="Z48" s="934">
        <f t="shared" si="13"/>
        <v>78</v>
      </c>
      <c r="AA48" s="659" t="str">
        <f t="shared" si="14"/>
        <v>8</v>
      </c>
      <c r="AB48" s="778">
        <f t="shared" si="15"/>
        <v>24</v>
      </c>
      <c r="AC48" s="935">
        <v>80.0</v>
      </c>
      <c r="AD48" s="855">
        <v>0.0</v>
      </c>
      <c r="AE48" s="855">
        <f t="shared" si="16"/>
        <v>80</v>
      </c>
      <c r="AF48" s="936" t="str">
        <f t="shared" si="17"/>
        <v>9</v>
      </c>
      <c r="AG48" s="765">
        <f t="shared" si="18"/>
        <v>18</v>
      </c>
      <c r="AH48" s="931">
        <v>32.0</v>
      </c>
      <c r="AI48" s="931">
        <v>42.0</v>
      </c>
      <c r="AJ48" s="934">
        <f t="shared" si="19"/>
        <v>74</v>
      </c>
      <c r="AK48" s="937" t="str">
        <f t="shared" si="36"/>
        <v>8</v>
      </c>
      <c r="AL48" s="938">
        <f t="shared" si="20"/>
        <v>24</v>
      </c>
      <c r="AM48" s="958">
        <v>42.0</v>
      </c>
      <c r="AN48" s="959">
        <v>18.0</v>
      </c>
      <c r="AO48" s="1093">
        <f t="shared" si="21"/>
        <v>60</v>
      </c>
      <c r="AP48" s="960" t="str">
        <f>IF(AO48&gt;=90,"10",IF(AO48&gt;=80,"9",IF(AO48&gt;=70,"8",IF(AO48&gt;=60,"7",IF(AO48&gt;=45,"6",IF(AO48&gt;=40,"4",IF(AO48&lt;40,"0")))))))</f>
        <v>7</v>
      </c>
      <c r="AQ48" s="961">
        <f t="shared" si="23"/>
        <v>7</v>
      </c>
      <c r="AR48" s="1089">
        <v>85.0</v>
      </c>
      <c r="AS48" s="1089">
        <v>0.0</v>
      </c>
      <c r="AT48" s="1090">
        <f t="shared" si="24"/>
        <v>85</v>
      </c>
      <c r="AU48" s="945">
        <f t="shared" si="25"/>
        <v>594</v>
      </c>
      <c r="AV48" s="946">
        <f t="shared" si="26"/>
        <v>74.25</v>
      </c>
      <c r="AW48" s="947">
        <f t="shared" si="27"/>
        <v>175</v>
      </c>
      <c r="AX48" s="948">
        <f t="shared" si="28"/>
        <v>7.954545455</v>
      </c>
      <c r="AY48" s="949" t="str">
        <f t="shared" si="29"/>
        <v>PASS</v>
      </c>
      <c r="AZ48" s="949" t="str">
        <f t="shared" si="30"/>
        <v>FCD</v>
      </c>
      <c r="BA48" s="1091" t="str">
        <f t="shared" si="31"/>
        <v>FCD</v>
      </c>
    </row>
    <row r="49" ht="15.75" customHeight="1">
      <c r="A49" s="649">
        <v>45.0</v>
      </c>
      <c r="B49" s="1092" t="s">
        <v>129</v>
      </c>
      <c r="C49" s="952" t="s">
        <v>130</v>
      </c>
      <c r="D49" s="931">
        <v>35.0</v>
      </c>
      <c r="E49" s="931">
        <v>31.0</v>
      </c>
      <c r="F49" s="931">
        <f t="shared" si="1"/>
        <v>66</v>
      </c>
      <c r="G49" s="659" t="str">
        <f t="shared" si="2"/>
        <v>7</v>
      </c>
      <c r="H49" s="933">
        <f t="shared" si="3"/>
        <v>28</v>
      </c>
      <c r="I49" s="931">
        <v>40.0</v>
      </c>
      <c r="J49" s="931">
        <v>39.0</v>
      </c>
      <c r="K49" s="988">
        <f t="shared" si="37"/>
        <v>79</v>
      </c>
      <c r="L49" s="659" t="str">
        <f t="shared" si="35"/>
        <v>8</v>
      </c>
      <c r="M49" s="778">
        <f t="shared" si="6"/>
        <v>32</v>
      </c>
      <c r="N49" s="931">
        <v>33.0</v>
      </c>
      <c r="O49" s="931">
        <v>38.0</v>
      </c>
      <c r="P49" s="988">
        <f t="shared" si="7"/>
        <v>71</v>
      </c>
      <c r="Q49" s="659" t="str">
        <f t="shared" si="33"/>
        <v>8</v>
      </c>
      <c r="R49" s="933">
        <f t="shared" si="9"/>
        <v>32</v>
      </c>
      <c r="S49" s="931">
        <v>47.0</v>
      </c>
      <c r="T49" s="931">
        <v>35.0</v>
      </c>
      <c r="U49" s="988">
        <f t="shared" si="10"/>
        <v>82</v>
      </c>
      <c r="V49" s="659" t="str">
        <f t="shared" si="38"/>
        <v>9</v>
      </c>
      <c r="W49" s="778">
        <f t="shared" si="12"/>
        <v>9</v>
      </c>
      <c r="X49" s="931">
        <v>41.0</v>
      </c>
      <c r="Y49" s="931">
        <v>31.0</v>
      </c>
      <c r="Z49" s="988">
        <f t="shared" si="13"/>
        <v>72</v>
      </c>
      <c r="AA49" s="659" t="str">
        <f t="shared" si="14"/>
        <v>8</v>
      </c>
      <c r="AB49" s="778">
        <f t="shared" si="15"/>
        <v>24</v>
      </c>
      <c r="AC49" s="935">
        <v>83.0</v>
      </c>
      <c r="AD49" s="855">
        <v>0.0</v>
      </c>
      <c r="AE49" s="855">
        <f t="shared" si="16"/>
        <v>83</v>
      </c>
      <c r="AF49" s="936" t="str">
        <f t="shared" si="17"/>
        <v>9</v>
      </c>
      <c r="AG49" s="765">
        <f t="shared" si="18"/>
        <v>18</v>
      </c>
      <c r="AH49" s="931">
        <v>30.0</v>
      </c>
      <c r="AI49" s="931">
        <v>39.0</v>
      </c>
      <c r="AJ49" s="988">
        <f t="shared" si="19"/>
        <v>69</v>
      </c>
      <c r="AK49" s="937" t="str">
        <f t="shared" si="36"/>
        <v>7</v>
      </c>
      <c r="AL49" s="938">
        <f t="shared" si="20"/>
        <v>21</v>
      </c>
      <c r="AM49" s="1098">
        <v>46.0</v>
      </c>
      <c r="AN49" s="1099">
        <v>14.0</v>
      </c>
      <c r="AO49" s="1100">
        <f t="shared" si="21"/>
        <v>60</v>
      </c>
      <c r="AP49" s="1101">
        <v>0.0</v>
      </c>
      <c r="AQ49" s="1102">
        <f t="shared" si="23"/>
        <v>0</v>
      </c>
      <c r="AR49" s="1089">
        <v>80.0</v>
      </c>
      <c r="AS49" s="1089">
        <v>0.0</v>
      </c>
      <c r="AT49" s="1090">
        <f t="shared" si="24"/>
        <v>80</v>
      </c>
      <c r="AU49" s="945">
        <f t="shared" si="25"/>
        <v>582</v>
      </c>
      <c r="AV49" s="946">
        <f t="shared" si="26"/>
        <v>72.75</v>
      </c>
      <c r="AW49" s="947">
        <f t="shared" si="27"/>
        <v>164</v>
      </c>
      <c r="AX49" s="948">
        <f t="shared" si="28"/>
        <v>7.454545455</v>
      </c>
      <c r="AY49" s="949" t="str">
        <f t="shared" si="29"/>
        <v>FAIL</v>
      </c>
      <c r="AZ49" s="949" t="str">
        <f t="shared" si="30"/>
        <v>FCD</v>
      </c>
      <c r="BA49" s="1097" t="str">
        <f t="shared" si="31"/>
        <v>FAIL</v>
      </c>
    </row>
    <row r="50" ht="15.75" customHeight="1">
      <c r="A50" s="649">
        <v>46.0</v>
      </c>
      <c r="B50" s="1092" t="s">
        <v>131</v>
      </c>
      <c r="C50" s="952" t="s">
        <v>132</v>
      </c>
      <c r="D50" s="931">
        <v>39.0</v>
      </c>
      <c r="E50" s="931">
        <v>26.0</v>
      </c>
      <c r="F50" s="932">
        <f t="shared" si="1"/>
        <v>65</v>
      </c>
      <c r="G50" s="659" t="str">
        <f t="shared" si="2"/>
        <v>7</v>
      </c>
      <c r="H50" s="933">
        <f t="shared" si="3"/>
        <v>28</v>
      </c>
      <c r="I50" s="931">
        <v>45.0</v>
      </c>
      <c r="J50" s="931">
        <v>26.0</v>
      </c>
      <c r="K50" s="934">
        <f t="shared" si="37"/>
        <v>71</v>
      </c>
      <c r="L50" s="659" t="str">
        <f t="shared" si="35"/>
        <v>8</v>
      </c>
      <c r="M50" s="778">
        <f t="shared" si="6"/>
        <v>32</v>
      </c>
      <c r="N50" s="931">
        <v>44.0</v>
      </c>
      <c r="O50" s="931">
        <v>28.0</v>
      </c>
      <c r="P50" s="934">
        <f t="shared" si="7"/>
        <v>72</v>
      </c>
      <c r="Q50" s="659" t="str">
        <f t="shared" si="33"/>
        <v>8</v>
      </c>
      <c r="R50" s="933">
        <f t="shared" si="9"/>
        <v>32</v>
      </c>
      <c r="S50" s="931">
        <v>45.0</v>
      </c>
      <c r="T50" s="931">
        <v>48.0</v>
      </c>
      <c r="U50" s="934">
        <f t="shared" si="10"/>
        <v>93</v>
      </c>
      <c r="V50" s="659" t="str">
        <f t="shared" si="38"/>
        <v>10</v>
      </c>
      <c r="W50" s="778">
        <f t="shared" si="12"/>
        <v>10</v>
      </c>
      <c r="X50" s="931">
        <v>42.0</v>
      </c>
      <c r="Y50" s="931">
        <v>38.0</v>
      </c>
      <c r="Z50" s="934">
        <f t="shared" si="13"/>
        <v>80</v>
      </c>
      <c r="AA50" s="659" t="str">
        <f t="shared" si="14"/>
        <v>9</v>
      </c>
      <c r="AB50" s="778">
        <f t="shared" si="15"/>
        <v>27</v>
      </c>
      <c r="AC50" s="935">
        <v>92.0</v>
      </c>
      <c r="AD50" s="855">
        <v>0.0</v>
      </c>
      <c r="AE50" s="855">
        <f t="shared" si="16"/>
        <v>92</v>
      </c>
      <c r="AF50" s="936" t="str">
        <f t="shared" si="17"/>
        <v>10</v>
      </c>
      <c r="AG50" s="765">
        <f t="shared" si="18"/>
        <v>20</v>
      </c>
      <c r="AH50" s="931">
        <v>27.0</v>
      </c>
      <c r="AI50" s="931">
        <v>21.0</v>
      </c>
      <c r="AJ50" s="934">
        <f t="shared" si="19"/>
        <v>48</v>
      </c>
      <c r="AK50" s="937" t="str">
        <f t="shared" si="36"/>
        <v>6</v>
      </c>
      <c r="AL50" s="938">
        <f t="shared" si="20"/>
        <v>18</v>
      </c>
      <c r="AM50" s="958">
        <v>45.0</v>
      </c>
      <c r="AN50" s="959">
        <v>36.0</v>
      </c>
      <c r="AO50" s="1093">
        <f t="shared" si="21"/>
        <v>81</v>
      </c>
      <c r="AP50" s="960" t="str">
        <f t="shared" ref="AP50:AP67" si="39">IF(AO50&gt;=90,"10",IF(AO50&gt;=80,"9",IF(AO50&gt;=70,"8",IF(AO50&gt;=60,"7",IF(AO50&gt;=45,"6",IF(AO50&gt;=40,"4",IF(AO50&lt;40,"0")))))))</f>
        <v>9</v>
      </c>
      <c r="AQ50" s="961">
        <f t="shared" si="23"/>
        <v>9</v>
      </c>
      <c r="AR50" s="1089">
        <v>85.0</v>
      </c>
      <c r="AS50" s="1089">
        <v>0.0</v>
      </c>
      <c r="AT50" s="1090">
        <f t="shared" si="24"/>
        <v>85</v>
      </c>
      <c r="AU50" s="945">
        <f t="shared" si="25"/>
        <v>602</v>
      </c>
      <c r="AV50" s="946">
        <f t="shared" si="26"/>
        <v>75.25</v>
      </c>
      <c r="AW50" s="947">
        <f t="shared" si="27"/>
        <v>176</v>
      </c>
      <c r="AX50" s="948">
        <f t="shared" si="28"/>
        <v>8</v>
      </c>
      <c r="AY50" s="949" t="str">
        <f t="shared" si="29"/>
        <v>PASS</v>
      </c>
      <c r="AZ50" s="949" t="str">
        <f t="shared" si="30"/>
        <v>FCD</v>
      </c>
      <c r="BA50" s="1091" t="str">
        <f t="shared" si="31"/>
        <v>FCD</v>
      </c>
    </row>
    <row r="51" ht="15.75" customHeight="1">
      <c r="A51" s="649">
        <v>47.0</v>
      </c>
      <c r="B51" s="1092" t="s">
        <v>133</v>
      </c>
      <c r="C51" s="952" t="s">
        <v>134</v>
      </c>
      <c r="D51" s="931">
        <v>40.0</v>
      </c>
      <c r="E51" s="931">
        <v>34.0</v>
      </c>
      <c r="F51" s="932">
        <f t="shared" si="1"/>
        <v>74</v>
      </c>
      <c r="G51" s="659" t="str">
        <f t="shared" si="2"/>
        <v>8</v>
      </c>
      <c r="H51" s="933">
        <f t="shared" si="3"/>
        <v>32</v>
      </c>
      <c r="I51" s="931">
        <v>48.0</v>
      </c>
      <c r="J51" s="931">
        <v>30.0</v>
      </c>
      <c r="K51" s="934">
        <f t="shared" si="37"/>
        <v>78</v>
      </c>
      <c r="L51" s="659" t="str">
        <f t="shared" si="35"/>
        <v>8</v>
      </c>
      <c r="M51" s="778">
        <f t="shared" si="6"/>
        <v>32</v>
      </c>
      <c r="N51" s="931">
        <v>47.0</v>
      </c>
      <c r="O51" s="931">
        <v>38.0</v>
      </c>
      <c r="P51" s="934">
        <f t="shared" si="7"/>
        <v>85</v>
      </c>
      <c r="Q51" s="659" t="str">
        <f t="shared" si="33"/>
        <v>9</v>
      </c>
      <c r="R51" s="933">
        <f t="shared" si="9"/>
        <v>36</v>
      </c>
      <c r="S51" s="931">
        <v>46.0</v>
      </c>
      <c r="T51" s="931">
        <v>26.0</v>
      </c>
      <c r="U51" s="934">
        <f t="shared" si="10"/>
        <v>72</v>
      </c>
      <c r="V51" s="659" t="str">
        <f t="shared" si="38"/>
        <v>8</v>
      </c>
      <c r="W51" s="778">
        <f t="shared" si="12"/>
        <v>8</v>
      </c>
      <c r="X51" s="931">
        <v>45.0</v>
      </c>
      <c r="Y51" s="931">
        <v>30.0</v>
      </c>
      <c r="Z51" s="934">
        <f t="shared" si="13"/>
        <v>75</v>
      </c>
      <c r="AA51" s="659" t="str">
        <f t="shared" si="14"/>
        <v>8</v>
      </c>
      <c r="AB51" s="778">
        <f t="shared" si="15"/>
        <v>24</v>
      </c>
      <c r="AC51" s="935">
        <v>80.0</v>
      </c>
      <c r="AD51" s="855">
        <v>0.0</v>
      </c>
      <c r="AE51" s="855">
        <f t="shared" si="16"/>
        <v>80</v>
      </c>
      <c r="AF51" s="936" t="str">
        <f t="shared" si="17"/>
        <v>9</v>
      </c>
      <c r="AG51" s="765">
        <f t="shared" si="18"/>
        <v>18</v>
      </c>
      <c r="AH51" s="931">
        <v>29.0</v>
      </c>
      <c r="AI51" s="931">
        <v>31.0</v>
      </c>
      <c r="AJ51" s="934">
        <f t="shared" si="19"/>
        <v>60</v>
      </c>
      <c r="AK51" s="937" t="str">
        <f t="shared" si="36"/>
        <v>7</v>
      </c>
      <c r="AL51" s="938">
        <f t="shared" si="20"/>
        <v>21</v>
      </c>
      <c r="AM51" s="958">
        <v>45.0</v>
      </c>
      <c r="AN51" s="959">
        <v>26.0</v>
      </c>
      <c r="AO51" s="1093">
        <f t="shared" si="21"/>
        <v>71</v>
      </c>
      <c r="AP51" s="960" t="str">
        <f t="shared" si="39"/>
        <v>8</v>
      </c>
      <c r="AQ51" s="961">
        <f t="shared" si="23"/>
        <v>8</v>
      </c>
      <c r="AR51" s="1089">
        <v>88.0</v>
      </c>
      <c r="AS51" s="1089">
        <v>0.0</v>
      </c>
      <c r="AT51" s="1090">
        <f t="shared" si="24"/>
        <v>88</v>
      </c>
      <c r="AU51" s="945">
        <f t="shared" si="25"/>
        <v>595</v>
      </c>
      <c r="AV51" s="946">
        <f t="shared" si="26"/>
        <v>74.38</v>
      </c>
      <c r="AW51" s="947">
        <f t="shared" si="27"/>
        <v>179</v>
      </c>
      <c r="AX51" s="948">
        <f t="shared" si="28"/>
        <v>8.136363636</v>
      </c>
      <c r="AY51" s="949" t="str">
        <f t="shared" si="29"/>
        <v>PASS</v>
      </c>
      <c r="AZ51" s="949" t="str">
        <f t="shared" si="30"/>
        <v>FCD</v>
      </c>
      <c r="BA51" s="1091" t="str">
        <f t="shared" si="31"/>
        <v>FCD</v>
      </c>
    </row>
    <row r="52" ht="15.75" customHeight="1">
      <c r="A52" s="649">
        <v>48.0</v>
      </c>
      <c r="B52" s="1092" t="s">
        <v>135</v>
      </c>
      <c r="C52" s="952" t="s">
        <v>136</v>
      </c>
      <c r="D52" s="931">
        <v>39.0</v>
      </c>
      <c r="E52" s="931">
        <v>35.0</v>
      </c>
      <c r="F52" s="932">
        <f t="shared" si="1"/>
        <v>74</v>
      </c>
      <c r="G52" s="659" t="str">
        <f t="shared" si="2"/>
        <v>8</v>
      </c>
      <c r="H52" s="933">
        <f t="shared" si="3"/>
        <v>32</v>
      </c>
      <c r="I52" s="931">
        <v>40.0</v>
      </c>
      <c r="J52" s="931">
        <v>26.0</v>
      </c>
      <c r="K52" s="934">
        <f t="shared" si="37"/>
        <v>66</v>
      </c>
      <c r="L52" s="659" t="str">
        <f t="shared" si="35"/>
        <v>7</v>
      </c>
      <c r="M52" s="778">
        <f t="shared" si="6"/>
        <v>28</v>
      </c>
      <c r="N52" s="931">
        <v>43.0</v>
      </c>
      <c r="O52" s="931">
        <v>27.0</v>
      </c>
      <c r="P52" s="934">
        <f t="shared" si="7"/>
        <v>70</v>
      </c>
      <c r="Q52" s="659" t="str">
        <f t="shared" si="33"/>
        <v>8</v>
      </c>
      <c r="R52" s="933">
        <f t="shared" si="9"/>
        <v>32</v>
      </c>
      <c r="S52" s="931">
        <v>46.0</v>
      </c>
      <c r="T52" s="931">
        <v>48.0</v>
      </c>
      <c r="U52" s="934">
        <f t="shared" si="10"/>
        <v>94</v>
      </c>
      <c r="V52" s="659" t="str">
        <f t="shared" si="38"/>
        <v>10</v>
      </c>
      <c r="W52" s="778">
        <f t="shared" si="12"/>
        <v>10</v>
      </c>
      <c r="X52" s="931">
        <v>43.0</v>
      </c>
      <c r="Y52" s="931">
        <v>36.0</v>
      </c>
      <c r="Z52" s="934">
        <f t="shared" si="13"/>
        <v>79</v>
      </c>
      <c r="AA52" s="659" t="str">
        <f t="shared" si="14"/>
        <v>8</v>
      </c>
      <c r="AB52" s="778">
        <f t="shared" si="15"/>
        <v>24</v>
      </c>
      <c r="AC52" s="935">
        <v>91.0</v>
      </c>
      <c r="AD52" s="855">
        <v>0.0</v>
      </c>
      <c r="AE52" s="855">
        <f t="shared" si="16"/>
        <v>91</v>
      </c>
      <c r="AF52" s="936" t="str">
        <f t="shared" si="17"/>
        <v>10</v>
      </c>
      <c r="AG52" s="765">
        <f t="shared" si="18"/>
        <v>20</v>
      </c>
      <c r="AH52" s="931">
        <v>26.0</v>
      </c>
      <c r="AI52" s="931">
        <v>28.0</v>
      </c>
      <c r="AJ52" s="934">
        <f t="shared" si="19"/>
        <v>54</v>
      </c>
      <c r="AK52" s="937" t="str">
        <f t="shared" si="36"/>
        <v>6</v>
      </c>
      <c r="AL52" s="938">
        <f t="shared" si="20"/>
        <v>18</v>
      </c>
      <c r="AM52" s="958">
        <v>46.0</v>
      </c>
      <c r="AN52" s="959">
        <v>32.0</v>
      </c>
      <c r="AO52" s="1093">
        <f t="shared" si="21"/>
        <v>78</v>
      </c>
      <c r="AP52" s="960" t="str">
        <f t="shared" si="39"/>
        <v>8</v>
      </c>
      <c r="AQ52" s="961">
        <f t="shared" si="23"/>
        <v>8</v>
      </c>
      <c r="AR52" s="1089">
        <v>80.0</v>
      </c>
      <c r="AS52" s="1089">
        <v>0.0</v>
      </c>
      <c r="AT52" s="1090">
        <f t="shared" si="24"/>
        <v>80</v>
      </c>
      <c r="AU52" s="945">
        <f t="shared" si="25"/>
        <v>606</v>
      </c>
      <c r="AV52" s="946">
        <f t="shared" si="26"/>
        <v>75.75</v>
      </c>
      <c r="AW52" s="947">
        <f t="shared" si="27"/>
        <v>172</v>
      </c>
      <c r="AX52" s="948">
        <f t="shared" si="28"/>
        <v>7.818181818</v>
      </c>
      <c r="AY52" s="949" t="str">
        <f t="shared" si="29"/>
        <v>PASS</v>
      </c>
      <c r="AZ52" s="949" t="str">
        <f t="shared" si="30"/>
        <v>FCD</v>
      </c>
      <c r="BA52" s="1091" t="str">
        <f t="shared" si="31"/>
        <v>FCD</v>
      </c>
    </row>
    <row r="53" ht="15.75" customHeight="1">
      <c r="A53" s="649">
        <v>49.0</v>
      </c>
      <c r="B53" s="1092" t="s">
        <v>137</v>
      </c>
      <c r="C53" s="952" t="s">
        <v>138</v>
      </c>
      <c r="D53" s="931">
        <v>41.0</v>
      </c>
      <c r="E53" s="931">
        <v>40.0</v>
      </c>
      <c r="F53" s="932">
        <f t="shared" si="1"/>
        <v>81</v>
      </c>
      <c r="G53" s="659" t="str">
        <f t="shared" si="2"/>
        <v>9</v>
      </c>
      <c r="H53" s="933">
        <f t="shared" si="3"/>
        <v>36</v>
      </c>
      <c r="I53" s="931">
        <v>46.0</v>
      </c>
      <c r="J53" s="931">
        <v>33.0</v>
      </c>
      <c r="K53" s="934">
        <f t="shared" si="37"/>
        <v>79</v>
      </c>
      <c r="L53" s="659" t="str">
        <f t="shared" si="35"/>
        <v>8</v>
      </c>
      <c r="M53" s="778">
        <f t="shared" si="6"/>
        <v>32</v>
      </c>
      <c r="N53" s="931">
        <v>44.0</v>
      </c>
      <c r="O53" s="931">
        <v>30.0</v>
      </c>
      <c r="P53" s="934">
        <f t="shared" si="7"/>
        <v>74</v>
      </c>
      <c r="Q53" s="659" t="str">
        <f t="shared" si="33"/>
        <v>8</v>
      </c>
      <c r="R53" s="933">
        <f t="shared" si="9"/>
        <v>32</v>
      </c>
      <c r="S53" s="931">
        <v>46.0</v>
      </c>
      <c r="T53" s="931">
        <v>48.0</v>
      </c>
      <c r="U53" s="934">
        <f t="shared" si="10"/>
        <v>94</v>
      </c>
      <c r="V53" s="659" t="str">
        <f t="shared" si="38"/>
        <v>10</v>
      </c>
      <c r="W53" s="778">
        <f t="shared" si="12"/>
        <v>10</v>
      </c>
      <c r="X53" s="931">
        <v>46.0</v>
      </c>
      <c r="Y53" s="931">
        <v>30.0</v>
      </c>
      <c r="Z53" s="934">
        <f t="shared" si="13"/>
        <v>76</v>
      </c>
      <c r="AA53" s="659" t="str">
        <f t="shared" si="14"/>
        <v>8</v>
      </c>
      <c r="AB53" s="778">
        <f t="shared" si="15"/>
        <v>24</v>
      </c>
      <c r="AC53" s="935">
        <v>90.0</v>
      </c>
      <c r="AD53" s="855">
        <v>0.0</v>
      </c>
      <c r="AE53" s="855">
        <f t="shared" si="16"/>
        <v>90</v>
      </c>
      <c r="AF53" s="936" t="str">
        <f t="shared" si="17"/>
        <v>10</v>
      </c>
      <c r="AG53" s="765">
        <f t="shared" si="18"/>
        <v>20</v>
      </c>
      <c r="AH53" s="931">
        <v>31.0</v>
      </c>
      <c r="AI53" s="931">
        <v>33.0</v>
      </c>
      <c r="AJ53" s="934">
        <f t="shared" si="19"/>
        <v>64</v>
      </c>
      <c r="AK53" s="937" t="str">
        <f t="shared" si="36"/>
        <v>7</v>
      </c>
      <c r="AL53" s="938">
        <f t="shared" si="20"/>
        <v>21</v>
      </c>
      <c r="AM53" s="958">
        <v>46.0</v>
      </c>
      <c r="AN53" s="959">
        <v>32.0</v>
      </c>
      <c r="AO53" s="1093">
        <f t="shared" si="21"/>
        <v>78</v>
      </c>
      <c r="AP53" s="960" t="str">
        <f t="shared" si="39"/>
        <v>8</v>
      </c>
      <c r="AQ53" s="961">
        <f t="shared" si="23"/>
        <v>8</v>
      </c>
      <c r="AR53" s="1089">
        <v>82.0</v>
      </c>
      <c r="AS53" s="1089">
        <v>0.0</v>
      </c>
      <c r="AT53" s="1090">
        <f t="shared" si="24"/>
        <v>82</v>
      </c>
      <c r="AU53" s="945">
        <f t="shared" si="25"/>
        <v>636</v>
      </c>
      <c r="AV53" s="946">
        <f t="shared" si="26"/>
        <v>79.5</v>
      </c>
      <c r="AW53" s="947">
        <f t="shared" si="27"/>
        <v>183</v>
      </c>
      <c r="AX53" s="948">
        <f t="shared" si="28"/>
        <v>8.318181818</v>
      </c>
      <c r="AY53" s="949" t="str">
        <f t="shared" si="29"/>
        <v>PASS</v>
      </c>
      <c r="AZ53" s="949" t="str">
        <f t="shared" si="30"/>
        <v>FCD</v>
      </c>
      <c r="BA53" s="1091" t="str">
        <f t="shared" si="31"/>
        <v>FCD</v>
      </c>
    </row>
    <row r="54" ht="15.75" customHeight="1">
      <c r="A54" s="649">
        <v>50.0</v>
      </c>
      <c r="B54" s="1092" t="s">
        <v>339</v>
      </c>
      <c r="C54" s="952" t="s">
        <v>340</v>
      </c>
      <c r="D54" s="931">
        <v>39.0</v>
      </c>
      <c r="E54" s="931">
        <v>28.0</v>
      </c>
      <c r="F54" s="932">
        <f t="shared" si="1"/>
        <v>67</v>
      </c>
      <c r="G54" s="659" t="str">
        <f t="shared" si="2"/>
        <v>7</v>
      </c>
      <c r="H54" s="933">
        <f t="shared" si="3"/>
        <v>28</v>
      </c>
      <c r="I54" s="931">
        <v>45.0</v>
      </c>
      <c r="J54" s="931">
        <v>22.0</v>
      </c>
      <c r="K54" s="934">
        <f t="shared" si="37"/>
        <v>67</v>
      </c>
      <c r="L54" s="659" t="str">
        <f t="shared" si="35"/>
        <v>7</v>
      </c>
      <c r="M54" s="778">
        <f t="shared" si="6"/>
        <v>28</v>
      </c>
      <c r="N54" s="931">
        <v>48.0</v>
      </c>
      <c r="O54" s="931">
        <v>25.0</v>
      </c>
      <c r="P54" s="934">
        <f t="shared" si="7"/>
        <v>73</v>
      </c>
      <c r="Q54" s="659" t="str">
        <f t="shared" si="33"/>
        <v>8</v>
      </c>
      <c r="R54" s="933">
        <f t="shared" si="9"/>
        <v>32</v>
      </c>
      <c r="S54" s="931">
        <v>46.0</v>
      </c>
      <c r="T54" s="931">
        <v>45.0</v>
      </c>
      <c r="U54" s="934">
        <f t="shared" si="10"/>
        <v>91</v>
      </c>
      <c r="V54" s="659" t="str">
        <f t="shared" si="38"/>
        <v>10</v>
      </c>
      <c r="W54" s="778">
        <f t="shared" si="12"/>
        <v>10</v>
      </c>
      <c r="X54" s="931">
        <v>43.0</v>
      </c>
      <c r="Y54" s="931">
        <v>33.0</v>
      </c>
      <c r="Z54" s="934">
        <f t="shared" si="13"/>
        <v>76</v>
      </c>
      <c r="AA54" s="659" t="str">
        <f t="shared" si="14"/>
        <v>8</v>
      </c>
      <c r="AB54" s="778">
        <f t="shared" si="15"/>
        <v>24</v>
      </c>
      <c r="AC54" s="935">
        <v>91.0</v>
      </c>
      <c r="AD54" s="855">
        <v>0.0</v>
      </c>
      <c r="AE54" s="855">
        <f t="shared" si="16"/>
        <v>91</v>
      </c>
      <c r="AF54" s="936" t="str">
        <f t="shared" si="17"/>
        <v>10</v>
      </c>
      <c r="AG54" s="765">
        <f t="shared" si="18"/>
        <v>20</v>
      </c>
      <c r="AH54" s="931">
        <v>25.0</v>
      </c>
      <c r="AI54" s="931">
        <v>43.0</v>
      </c>
      <c r="AJ54" s="934">
        <f t="shared" si="19"/>
        <v>68</v>
      </c>
      <c r="AK54" s="937" t="str">
        <f t="shared" si="36"/>
        <v>7</v>
      </c>
      <c r="AL54" s="938">
        <f t="shared" si="20"/>
        <v>21</v>
      </c>
      <c r="AM54" s="958">
        <v>46.0</v>
      </c>
      <c r="AN54" s="959">
        <v>37.0</v>
      </c>
      <c r="AO54" s="1093">
        <f t="shared" si="21"/>
        <v>83</v>
      </c>
      <c r="AP54" s="960" t="str">
        <f t="shared" si="39"/>
        <v>9</v>
      </c>
      <c r="AQ54" s="961">
        <f t="shared" si="23"/>
        <v>9</v>
      </c>
      <c r="AR54" s="1089">
        <v>84.0</v>
      </c>
      <c r="AS54" s="1089">
        <v>0.0</v>
      </c>
      <c r="AT54" s="1090">
        <f t="shared" si="24"/>
        <v>84</v>
      </c>
      <c r="AU54" s="945">
        <f t="shared" si="25"/>
        <v>616</v>
      </c>
      <c r="AV54" s="946">
        <f t="shared" si="26"/>
        <v>77</v>
      </c>
      <c r="AW54" s="947">
        <f t="shared" si="27"/>
        <v>172</v>
      </c>
      <c r="AX54" s="948">
        <f t="shared" si="28"/>
        <v>7.818181818</v>
      </c>
      <c r="AY54" s="949" t="str">
        <f t="shared" si="29"/>
        <v>PASS</v>
      </c>
      <c r="AZ54" s="949" t="str">
        <f t="shared" si="30"/>
        <v>FCD</v>
      </c>
      <c r="BA54" s="1091" t="str">
        <f t="shared" si="31"/>
        <v>FCD</v>
      </c>
    </row>
    <row r="55" ht="15.75" customHeight="1">
      <c r="A55" s="649">
        <v>51.0</v>
      </c>
      <c r="B55" s="1092" t="s">
        <v>139</v>
      </c>
      <c r="C55" s="952" t="s">
        <v>140</v>
      </c>
      <c r="D55" s="931">
        <v>41.0</v>
      </c>
      <c r="E55" s="931">
        <v>40.0</v>
      </c>
      <c r="F55" s="932">
        <f t="shared" si="1"/>
        <v>81</v>
      </c>
      <c r="G55" s="659" t="str">
        <f t="shared" si="2"/>
        <v>9</v>
      </c>
      <c r="H55" s="933">
        <f t="shared" si="3"/>
        <v>36</v>
      </c>
      <c r="I55" s="931">
        <v>49.0</v>
      </c>
      <c r="J55" s="931">
        <v>37.0</v>
      </c>
      <c r="K55" s="934">
        <f t="shared" si="37"/>
        <v>86</v>
      </c>
      <c r="L55" s="659" t="str">
        <f t="shared" si="35"/>
        <v>9</v>
      </c>
      <c r="M55" s="778">
        <f t="shared" si="6"/>
        <v>36</v>
      </c>
      <c r="N55" s="931">
        <v>48.0</v>
      </c>
      <c r="O55" s="931">
        <v>34.0</v>
      </c>
      <c r="P55" s="934">
        <f t="shared" si="7"/>
        <v>82</v>
      </c>
      <c r="Q55" s="659" t="str">
        <f t="shared" si="33"/>
        <v>9</v>
      </c>
      <c r="R55" s="933">
        <f t="shared" si="9"/>
        <v>36</v>
      </c>
      <c r="S55" s="931">
        <v>47.0</v>
      </c>
      <c r="T55" s="931">
        <v>48.0</v>
      </c>
      <c r="U55" s="934">
        <f t="shared" si="10"/>
        <v>95</v>
      </c>
      <c r="V55" s="659" t="str">
        <f t="shared" si="38"/>
        <v>10</v>
      </c>
      <c r="W55" s="778">
        <f t="shared" si="12"/>
        <v>10</v>
      </c>
      <c r="X55" s="931">
        <v>50.0</v>
      </c>
      <c r="Y55" s="931">
        <v>42.0</v>
      </c>
      <c r="Z55" s="934">
        <f t="shared" si="13"/>
        <v>92</v>
      </c>
      <c r="AA55" s="659" t="str">
        <f t="shared" si="14"/>
        <v>10</v>
      </c>
      <c r="AB55" s="778">
        <f t="shared" si="15"/>
        <v>30</v>
      </c>
      <c r="AC55" s="935">
        <v>92.0</v>
      </c>
      <c r="AD55" s="855">
        <v>0.0</v>
      </c>
      <c r="AE55" s="855">
        <f t="shared" si="16"/>
        <v>92</v>
      </c>
      <c r="AF55" s="936" t="str">
        <f t="shared" si="17"/>
        <v>10</v>
      </c>
      <c r="AG55" s="765">
        <f t="shared" si="18"/>
        <v>20</v>
      </c>
      <c r="AH55" s="931">
        <v>29.0</v>
      </c>
      <c r="AI55" s="931">
        <v>48.0</v>
      </c>
      <c r="AJ55" s="934">
        <f t="shared" si="19"/>
        <v>77</v>
      </c>
      <c r="AK55" s="937" t="str">
        <f t="shared" si="36"/>
        <v>8</v>
      </c>
      <c r="AL55" s="938">
        <f t="shared" si="20"/>
        <v>24</v>
      </c>
      <c r="AM55" s="958">
        <v>47.0</v>
      </c>
      <c r="AN55" s="959">
        <v>35.0</v>
      </c>
      <c r="AO55" s="1093">
        <f t="shared" si="21"/>
        <v>82</v>
      </c>
      <c r="AP55" s="960" t="str">
        <f t="shared" si="39"/>
        <v>9</v>
      </c>
      <c r="AQ55" s="961">
        <f t="shared" si="23"/>
        <v>9</v>
      </c>
      <c r="AR55" s="1089">
        <v>85.0</v>
      </c>
      <c r="AS55" s="1089">
        <v>0.0</v>
      </c>
      <c r="AT55" s="1090">
        <f t="shared" si="24"/>
        <v>85</v>
      </c>
      <c r="AU55" s="945">
        <f t="shared" si="25"/>
        <v>687</v>
      </c>
      <c r="AV55" s="946">
        <f t="shared" si="26"/>
        <v>85.88</v>
      </c>
      <c r="AW55" s="947">
        <f t="shared" si="27"/>
        <v>201</v>
      </c>
      <c r="AX55" s="948">
        <f t="shared" si="28"/>
        <v>9.136363636</v>
      </c>
      <c r="AY55" s="949" t="str">
        <f t="shared" si="29"/>
        <v>PASS</v>
      </c>
      <c r="AZ55" s="949" t="str">
        <f t="shared" si="30"/>
        <v>FCD</v>
      </c>
      <c r="BA55" s="1091" t="str">
        <f t="shared" si="31"/>
        <v>FCD</v>
      </c>
    </row>
    <row r="56" ht="15.75" customHeight="1">
      <c r="A56" s="649">
        <v>52.0</v>
      </c>
      <c r="B56" s="1092" t="s">
        <v>341</v>
      </c>
      <c r="C56" s="952" t="s">
        <v>342</v>
      </c>
      <c r="D56" s="931">
        <v>43.0</v>
      </c>
      <c r="E56" s="931">
        <v>40.0</v>
      </c>
      <c r="F56" s="932">
        <f t="shared" si="1"/>
        <v>83</v>
      </c>
      <c r="G56" s="659" t="str">
        <f t="shared" si="2"/>
        <v>9</v>
      </c>
      <c r="H56" s="933">
        <f t="shared" si="3"/>
        <v>36</v>
      </c>
      <c r="I56" s="931">
        <v>45.0</v>
      </c>
      <c r="J56" s="931">
        <v>38.0</v>
      </c>
      <c r="K56" s="934">
        <f t="shared" si="37"/>
        <v>83</v>
      </c>
      <c r="L56" s="659" t="str">
        <f t="shared" si="35"/>
        <v>9</v>
      </c>
      <c r="M56" s="778">
        <f t="shared" si="6"/>
        <v>36</v>
      </c>
      <c r="N56" s="931">
        <v>47.0</v>
      </c>
      <c r="O56" s="931">
        <v>30.0</v>
      </c>
      <c r="P56" s="934">
        <f t="shared" si="7"/>
        <v>77</v>
      </c>
      <c r="Q56" s="659" t="str">
        <f t="shared" si="33"/>
        <v>8</v>
      </c>
      <c r="R56" s="933">
        <f t="shared" si="9"/>
        <v>32</v>
      </c>
      <c r="S56" s="931">
        <v>46.0</v>
      </c>
      <c r="T56" s="931">
        <v>45.0</v>
      </c>
      <c r="U56" s="934">
        <f t="shared" si="10"/>
        <v>91</v>
      </c>
      <c r="V56" s="659" t="str">
        <f t="shared" si="38"/>
        <v>10</v>
      </c>
      <c r="W56" s="778">
        <f t="shared" si="12"/>
        <v>10</v>
      </c>
      <c r="X56" s="931">
        <v>47.0</v>
      </c>
      <c r="Y56" s="931">
        <v>43.0</v>
      </c>
      <c r="Z56" s="934">
        <f t="shared" si="13"/>
        <v>90</v>
      </c>
      <c r="AA56" s="659" t="str">
        <f t="shared" si="14"/>
        <v>10</v>
      </c>
      <c r="AB56" s="778">
        <f t="shared" si="15"/>
        <v>30</v>
      </c>
      <c r="AC56" s="935">
        <v>92.0</v>
      </c>
      <c r="AD56" s="855">
        <v>0.0</v>
      </c>
      <c r="AE56" s="855">
        <f t="shared" si="16"/>
        <v>92</v>
      </c>
      <c r="AF56" s="936" t="str">
        <f t="shared" si="17"/>
        <v>10</v>
      </c>
      <c r="AG56" s="765">
        <f t="shared" si="18"/>
        <v>20</v>
      </c>
      <c r="AH56" s="931">
        <v>28.0</v>
      </c>
      <c r="AI56" s="931">
        <v>34.0</v>
      </c>
      <c r="AJ56" s="934">
        <f t="shared" si="19"/>
        <v>62</v>
      </c>
      <c r="AK56" s="937" t="str">
        <f t="shared" si="36"/>
        <v>7</v>
      </c>
      <c r="AL56" s="938">
        <f t="shared" si="20"/>
        <v>21</v>
      </c>
      <c r="AM56" s="958">
        <v>45.0</v>
      </c>
      <c r="AN56" s="959">
        <v>24.0</v>
      </c>
      <c r="AO56" s="1093">
        <f t="shared" si="21"/>
        <v>69</v>
      </c>
      <c r="AP56" s="960" t="str">
        <f t="shared" si="39"/>
        <v>7</v>
      </c>
      <c r="AQ56" s="961">
        <f t="shared" si="23"/>
        <v>7</v>
      </c>
      <c r="AR56" s="1089">
        <v>80.0</v>
      </c>
      <c r="AS56" s="1089">
        <v>0.0</v>
      </c>
      <c r="AT56" s="1090">
        <f t="shared" si="24"/>
        <v>80</v>
      </c>
      <c r="AU56" s="945">
        <f t="shared" si="25"/>
        <v>647</v>
      </c>
      <c r="AV56" s="946">
        <f t="shared" si="26"/>
        <v>80.88</v>
      </c>
      <c r="AW56" s="947">
        <f t="shared" si="27"/>
        <v>192</v>
      </c>
      <c r="AX56" s="948">
        <f t="shared" si="28"/>
        <v>8.727272727</v>
      </c>
      <c r="AY56" s="949" t="str">
        <f t="shared" si="29"/>
        <v>PASS</v>
      </c>
      <c r="AZ56" s="949" t="str">
        <f t="shared" si="30"/>
        <v>FCD</v>
      </c>
      <c r="BA56" s="1091" t="str">
        <f t="shared" si="31"/>
        <v>FCD</v>
      </c>
    </row>
    <row r="57" ht="15.75" customHeight="1">
      <c r="A57" s="649">
        <v>53.0</v>
      </c>
      <c r="B57" s="1092" t="s">
        <v>343</v>
      </c>
      <c r="C57" s="952" t="s">
        <v>344</v>
      </c>
      <c r="D57" s="931">
        <v>38.0</v>
      </c>
      <c r="E57" s="931">
        <v>31.0</v>
      </c>
      <c r="F57" s="932">
        <f t="shared" si="1"/>
        <v>69</v>
      </c>
      <c r="G57" s="659" t="str">
        <f t="shared" si="2"/>
        <v>7</v>
      </c>
      <c r="H57" s="933">
        <f t="shared" si="3"/>
        <v>28</v>
      </c>
      <c r="I57" s="931">
        <v>44.0</v>
      </c>
      <c r="J57" s="931">
        <v>35.0</v>
      </c>
      <c r="K57" s="934">
        <f t="shared" si="37"/>
        <v>79</v>
      </c>
      <c r="L57" s="659" t="str">
        <f t="shared" si="35"/>
        <v>8</v>
      </c>
      <c r="M57" s="778">
        <f t="shared" si="6"/>
        <v>32</v>
      </c>
      <c r="N57" s="931">
        <v>42.0</v>
      </c>
      <c r="O57" s="931">
        <v>28.0</v>
      </c>
      <c r="P57" s="934">
        <f t="shared" si="7"/>
        <v>70</v>
      </c>
      <c r="Q57" s="659" t="str">
        <f t="shared" si="33"/>
        <v>8</v>
      </c>
      <c r="R57" s="933">
        <f t="shared" si="9"/>
        <v>32</v>
      </c>
      <c r="S57" s="931">
        <v>45.0</v>
      </c>
      <c r="T57" s="931">
        <v>47.0</v>
      </c>
      <c r="U57" s="934">
        <f t="shared" si="10"/>
        <v>92</v>
      </c>
      <c r="V57" s="659" t="str">
        <f t="shared" si="38"/>
        <v>10</v>
      </c>
      <c r="W57" s="778">
        <f t="shared" si="12"/>
        <v>10</v>
      </c>
      <c r="X57" s="931">
        <v>43.0</v>
      </c>
      <c r="Y57" s="931">
        <v>31.0</v>
      </c>
      <c r="Z57" s="934">
        <f t="shared" si="13"/>
        <v>74</v>
      </c>
      <c r="AA57" s="659" t="str">
        <f t="shared" si="14"/>
        <v>8</v>
      </c>
      <c r="AB57" s="778">
        <f t="shared" si="15"/>
        <v>24</v>
      </c>
      <c r="AC57" s="935">
        <v>88.0</v>
      </c>
      <c r="AD57" s="855">
        <v>0.0</v>
      </c>
      <c r="AE57" s="855">
        <f t="shared" si="16"/>
        <v>88</v>
      </c>
      <c r="AF57" s="936" t="str">
        <f t="shared" si="17"/>
        <v>9</v>
      </c>
      <c r="AG57" s="765">
        <f t="shared" si="18"/>
        <v>18</v>
      </c>
      <c r="AH57" s="931">
        <v>26.0</v>
      </c>
      <c r="AI57" s="931">
        <v>30.0</v>
      </c>
      <c r="AJ57" s="934">
        <f t="shared" si="19"/>
        <v>56</v>
      </c>
      <c r="AK57" s="937" t="str">
        <f t="shared" si="36"/>
        <v>6</v>
      </c>
      <c r="AL57" s="938">
        <f t="shared" si="20"/>
        <v>18</v>
      </c>
      <c r="AM57" s="958">
        <v>44.0</v>
      </c>
      <c r="AN57" s="959">
        <v>24.0</v>
      </c>
      <c r="AO57" s="1093">
        <f t="shared" si="21"/>
        <v>68</v>
      </c>
      <c r="AP57" s="960" t="str">
        <f t="shared" si="39"/>
        <v>7</v>
      </c>
      <c r="AQ57" s="961">
        <f t="shared" si="23"/>
        <v>7</v>
      </c>
      <c r="AR57" s="1089">
        <v>85.0</v>
      </c>
      <c r="AS57" s="1089">
        <v>0.0</v>
      </c>
      <c r="AT57" s="1090">
        <f t="shared" si="24"/>
        <v>85</v>
      </c>
      <c r="AU57" s="945">
        <f t="shared" si="25"/>
        <v>596</v>
      </c>
      <c r="AV57" s="946">
        <f t="shared" si="26"/>
        <v>74.5</v>
      </c>
      <c r="AW57" s="947">
        <f t="shared" si="27"/>
        <v>169</v>
      </c>
      <c r="AX57" s="948">
        <f t="shared" si="28"/>
        <v>7.681818182</v>
      </c>
      <c r="AY57" s="949" t="str">
        <f t="shared" si="29"/>
        <v>PASS</v>
      </c>
      <c r="AZ57" s="949" t="str">
        <f t="shared" si="30"/>
        <v>FCD</v>
      </c>
      <c r="BA57" s="1091" t="str">
        <f t="shared" si="31"/>
        <v>FCD</v>
      </c>
    </row>
    <row r="58" ht="15.75" customHeight="1">
      <c r="A58" s="649">
        <v>54.0</v>
      </c>
      <c r="B58" s="1092" t="s">
        <v>345</v>
      </c>
      <c r="C58" s="952" t="s">
        <v>346</v>
      </c>
      <c r="D58" s="931">
        <v>42.0</v>
      </c>
      <c r="E58" s="931">
        <v>37.0</v>
      </c>
      <c r="F58" s="932">
        <f t="shared" si="1"/>
        <v>79</v>
      </c>
      <c r="G58" s="659" t="str">
        <f t="shared" si="2"/>
        <v>8</v>
      </c>
      <c r="H58" s="933">
        <f t="shared" si="3"/>
        <v>32</v>
      </c>
      <c r="I58" s="931">
        <v>49.0</v>
      </c>
      <c r="J58" s="931">
        <v>34.0</v>
      </c>
      <c r="K58" s="934">
        <f t="shared" si="37"/>
        <v>83</v>
      </c>
      <c r="L58" s="659" t="str">
        <f t="shared" si="35"/>
        <v>9</v>
      </c>
      <c r="M58" s="778">
        <f t="shared" si="6"/>
        <v>36</v>
      </c>
      <c r="N58" s="931">
        <v>50.0</v>
      </c>
      <c r="O58" s="931">
        <v>36.0</v>
      </c>
      <c r="P58" s="934">
        <f t="shared" si="7"/>
        <v>86</v>
      </c>
      <c r="Q58" s="659" t="str">
        <f t="shared" si="33"/>
        <v>9</v>
      </c>
      <c r="R58" s="933">
        <f t="shared" si="9"/>
        <v>36</v>
      </c>
      <c r="S58" s="931">
        <v>47.0</v>
      </c>
      <c r="T58" s="931">
        <v>44.0</v>
      </c>
      <c r="U58" s="934">
        <f t="shared" si="10"/>
        <v>91</v>
      </c>
      <c r="V58" s="659" t="str">
        <f t="shared" si="38"/>
        <v>10</v>
      </c>
      <c r="W58" s="778">
        <f t="shared" si="12"/>
        <v>10</v>
      </c>
      <c r="X58" s="931">
        <v>49.0</v>
      </c>
      <c r="Y58" s="931">
        <v>33.0</v>
      </c>
      <c r="Z58" s="934">
        <f t="shared" si="13"/>
        <v>82</v>
      </c>
      <c r="AA58" s="659" t="str">
        <f t="shared" si="14"/>
        <v>9</v>
      </c>
      <c r="AB58" s="778">
        <f t="shared" si="15"/>
        <v>27</v>
      </c>
      <c r="AC58" s="935">
        <v>90.0</v>
      </c>
      <c r="AD58" s="855">
        <v>0.0</v>
      </c>
      <c r="AE58" s="855">
        <f t="shared" si="16"/>
        <v>90</v>
      </c>
      <c r="AF58" s="936" t="str">
        <f t="shared" si="17"/>
        <v>10</v>
      </c>
      <c r="AG58" s="765">
        <f t="shared" si="18"/>
        <v>20</v>
      </c>
      <c r="AH58" s="931">
        <v>29.0</v>
      </c>
      <c r="AI58" s="931">
        <v>45.0</v>
      </c>
      <c r="AJ58" s="934">
        <f t="shared" si="19"/>
        <v>74</v>
      </c>
      <c r="AK58" s="937" t="str">
        <f t="shared" si="36"/>
        <v>8</v>
      </c>
      <c r="AL58" s="938">
        <f t="shared" si="20"/>
        <v>24</v>
      </c>
      <c r="AM58" s="958">
        <v>47.0</v>
      </c>
      <c r="AN58" s="959">
        <v>34.0</v>
      </c>
      <c r="AO58" s="1093">
        <f t="shared" si="21"/>
        <v>81</v>
      </c>
      <c r="AP58" s="960" t="str">
        <f t="shared" si="39"/>
        <v>9</v>
      </c>
      <c r="AQ58" s="961">
        <f t="shared" si="23"/>
        <v>9</v>
      </c>
      <c r="AR58" s="1089">
        <v>80.0</v>
      </c>
      <c r="AS58" s="1089">
        <v>0.0</v>
      </c>
      <c r="AT58" s="1090">
        <f t="shared" si="24"/>
        <v>80</v>
      </c>
      <c r="AU58" s="945">
        <f t="shared" si="25"/>
        <v>666</v>
      </c>
      <c r="AV58" s="946">
        <f t="shared" si="26"/>
        <v>83.25</v>
      </c>
      <c r="AW58" s="947">
        <f t="shared" si="27"/>
        <v>194</v>
      </c>
      <c r="AX58" s="948">
        <f t="shared" si="28"/>
        <v>8.818181818</v>
      </c>
      <c r="AY58" s="949" t="str">
        <f t="shared" si="29"/>
        <v>PASS</v>
      </c>
      <c r="AZ58" s="949" t="str">
        <f t="shared" si="30"/>
        <v>FCD</v>
      </c>
      <c r="BA58" s="1091" t="str">
        <f t="shared" si="31"/>
        <v>FCD</v>
      </c>
    </row>
    <row r="59" ht="15.75" customHeight="1">
      <c r="A59" s="649">
        <v>55.0</v>
      </c>
      <c r="B59" s="1092" t="s">
        <v>347</v>
      </c>
      <c r="C59" s="952" t="s">
        <v>348</v>
      </c>
      <c r="D59" s="931">
        <v>41.0</v>
      </c>
      <c r="E59" s="931">
        <v>32.0</v>
      </c>
      <c r="F59" s="932">
        <f t="shared" si="1"/>
        <v>73</v>
      </c>
      <c r="G59" s="659" t="str">
        <f t="shared" si="2"/>
        <v>8</v>
      </c>
      <c r="H59" s="933">
        <f t="shared" si="3"/>
        <v>32</v>
      </c>
      <c r="I59" s="931">
        <v>42.0</v>
      </c>
      <c r="J59" s="931">
        <v>35.0</v>
      </c>
      <c r="K59" s="934">
        <f t="shared" si="37"/>
        <v>77</v>
      </c>
      <c r="L59" s="659" t="str">
        <f t="shared" si="35"/>
        <v>8</v>
      </c>
      <c r="M59" s="778">
        <f t="shared" si="6"/>
        <v>32</v>
      </c>
      <c r="N59" s="931">
        <v>47.0</v>
      </c>
      <c r="O59" s="931">
        <v>40.0</v>
      </c>
      <c r="P59" s="934">
        <f t="shared" si="7"/>
        <v>87</v>
      </c>
      <c r="Q59" s="659" t="str">
        <f t="shared" si="33"/>
        <v>9</v>
      </c>
      <c r="R59" s="933">
        <f t="shared" si="9"/>
        <v>36</v>
      </c>
      <c r="S59" s="931">
        <v>46.0</v>
      </c>
      <c r="T59" s="931">
        <v>47.0</v>
      </c>
      <c r="U59" s="934">
        <f t="shared" si="10"/>
        <v>93</v>
      </c>
      <c r="V59" s="659" t="str">
        <f t="shared" si="38"/>
        <v>10</v>
      </c>
      <c r="W59" s="778">
        <f t="shared" si="12"/>
        <v>10</v>
      </c>
      <c r="X59" s="931">
        <v>40.0</v>
      </c>
      <c r="Y59" s="931">
        <v>32.0</v>
      </c>
      <c r="Z59" s="934">
        <f t="shared" si="13"/>
        <v>72</v>
      </c>
      <c r="AA59" s="659" t="str">
        <f t="shared" si="14"/>
        <v>8</v>
      </c>
      <c r="AB59" s="778">
        <f t="shared" si="15"/>
        <v>24</v>
      </c>
      <c r="AC59" s="935">
        <v>85.0</v>
      </c>
      <c r="AD59" s="855">
        <v>0.0</v>
      </c>
      <c r="AE59" s="855">
        <f t="shared" si="16"/>
        <v>85</v>
      </c>
      <c r="AF59" s="936" t="str">
        <f t="shared" si="17"/>
        <v>9</v>
      </c>
      <c r="AG59" s="765">
        <f t="shared" si="18"/>
        <v>18</v>
      </c>
      <c r="AH59" s="931">
        <v>28.0</v>
      </c>
      <c r="AI59" s="931">
        <v>29.0</v>
      </c>
      <c r="AJ59" s="934">
        <f t="shared" si="19"/>
        <v>57</v>
      </c>
      <c r="AK59" s="937" t="str">
        <f t="shared" si="36"/>
        <v>6</v>
      </c>
      <c r="AL59" s="938">
        <f t="shared" si="20"/>
        <v>18</v>
      </c>
      <c r="AM59" s="958">
        <v>46.0</v>
      </c>
      <c r="AN59" s="959">
        <v>27.0</v>
      </c>
      <c r="AO59" s="1093">
        <f t="shared" si="21"/>
        <v>73</v>
      </c>
      <c r="AP59" s="960" t="str">
        <f t="shared" si="39"/>
        <v>8</v>
      </c>
      <c r="AQ59" s="961">
        <f t="shared" si="23"/>
        <v>8</v>
      </c>
      <c r="AR59" s="1089">
        <v>88.0</v>
      </c>
      <c r="AS59" s="1089">
        <v>0.0</v>
      </c>
      <c r="AT59" s="1090">
        <f t="shared" si="24"/>
        <v>88</v>
      </c>
      <c r="AU59" s="945">
        <f t="shared" si="25"/>
        <v>617</v>
      </c>
      <c r="AV59" s="946">
        <f t="shared" si="26"/>
        <v>77.13</v>
      </c>
      <c r="AW59" s="947">
        <f t="shared" si="27"/>
        <v>178</v>
      </c>
      <c r="AX59" s="948">
        <f t="shared" si="28"/>
        <v>8.090909091</v>
      </c>
      <c r="AY59" s="949" t="str">
        <f t="shared" si="29"/>
        <v>PASS</v>
      </c>
      <c r="AZ59" s="949" t="str">
        <f t="shared" si="30"/>
        <v>FCD</v>
      </c>
      <c r="BA59" s="1091" t="str">
        <f t="shared" si="31"/>
        <v>FCD</v>
      </c>
    </row>
    <row r="60" ht="15.75" customHeight="1">
      <c r="A60" s="649">
        <v>56.0</v>
      </c>
      <c r="B60" s="1092" t="s">
        <v>349</v>
      </c>
      <c r="C60" s="952" t="s">
        <v>350</v>
      </c>
      <c r="D60" s="931">
        <v>39.0</v>
      </c>
      <c r="E60" s="931">
        <v>31.0</v>
      </c>
      <c r="F60" s="932">
        <f t="shared" si="1"/>
        <v>70</v>
      </c>
      <c r="G60" s="659" t="str">
        <f t="shared" si="2"/>
        <v>8</v>
      </c>
      <c r="H60" s="933">
        <f t="shared" si="3"/>
        <v>32</v>
      </c>
      <c r="I60" s="931">
        <v>48.0</v>
      </c>
      <c r="J60" s="931">
        <v>37.0</v>
      </c>
      <c r="K60" s="934">
        <f t="shared" si="37"/>
        <v>85</v>
      </c>
      <c r="L60" s="659" t="str">
        <f t="shared" si="35"/>
        <v>9</v>
      </c>
      <c r="M60" s="778">
        <f t="shared" si="6"/>
        <v>36</v>
      </c>
      <c r="N60" s="931">
        <v>47.0</v>
      </c>
      <c r="O60" s="931">
        <v>42.0</v>
      </c>
      <c r="P60" s="934">
        <f t="shared" si="7"/>
        <v>89</v>
      </c>
      <c r="Q60" s="659" t="str">
        <f t="shared" si="33"/>
        <v>9</v>
      </c>
      <c r="R60" s="933">
        <f t="shared" si="9"/>
        <v>36</v>
      </c>
      <c r="S60" s="931">
        <v>45.0</v>
      </c>
      <c r="T60" s="931">
        <v>46.0</v>
      </c>
      <c r="U60" s="934">
        <f t="shared" si="10"/>
        <v>91</v>
      </c>
      <c r="V60" s="659" t="str">
        <f t="shared" si="38"/>
        <v>10</v>
      </c>
      <c r="W60" s="778">
        <f t="shared" si="12"/>
        <v>10</v>
      </c>
      <c r="X60" s="931">
        <v>43.0</v>
      </c>
      <c r="Y60" s="931">
        <v>44.0</v>
      </c>
      <c r="Z60" s="934">
        <f t="shared" si="13"/>
        <v>87</v>
      </c>
      <c r="AA60" s="659" t="str">
        <f t="shared" si="14"/>
        <v>9</v>
      </c>
      <c r="AB60" s="778">
        <f t="shared" si="15"/>
        <v>27</v>
      </c>
      <c r="AC60" s="935">
        <v>90.0</v>
      </c>
      <c r="AD60" s="855">
        <v>0.0</v>
      </c>
      <c r="AE60" s="855">
        <f t="shared" si="16"/>
        <v>90</v>
      </c>
      <c r="AF60" s="936" t="str">
        <f t="shared" si="17"/>
        <v>10</v>
      </c>
      <c r="AG60" s="765">
        <f t="shared" si="18"/>
        <v>20</v>
      </c>
      <c r="AH60" s="931">
        <v>28.0</v>
      </c>
      <c r="AI60" s="931">
        <v>34.0</v>
      </c>
      <c r="AJ60" s="934">
        <f t="shared" si="19"/>
        <v>62</v>
      </c>
      <c r="AK60" s="937" t="str">
        <f t="shared" si="36"/>
        <v>7</v>
      </c>
      <c r="AL60" s="938">
        <f t="shared" si="20"/>
        <v>21</v>
      </c>
      <c r="AM60" s="958">
        <v>45.0</v>
      </c>
      <c r="AN60" s="959">
        <v>29.0</v>
      </c>
      <c r="AO60" s="1093">
        <f t="shared" si="21"/>
        <v>74</v>
      </c>
      <c r="AP60" s="960" t="str">
        <f t="shared" si="39"/>
        <v>8</v>
      </c>
      <c r="AQ60" s="961">
        <f t="shared" si="23"/>
        <v>8</v>
      </c>
      <c r="AR60" s="1089">
        <v>86.0</v>
      </c>
      <c r="AS60" s="1089">
        <v>0.0</v>
      </c>
      <c r="AT60" s="1090">
        <f t="shared" si="24"/>
        <v>86</v>
      </c>
      <c r="AU60" s="945">
        <f t="shared" si="25"/>
        <v>648</v>
      </c>
      <c r="AV60" s="946">
        <f t="shared" si="26"/>
        <v>81</v>
      </c>
      <c r="AW60" s="947">
        <f t="shared" si="27"/>
        <v>190</v>
      </c>
      <c r="AX60" s="948">
        <f t="shared" si="28"/>
        <v>8.636363636</v>
      </c>
      <c r="AY60" s="949" t="str">
        <f t="shared" si="29"/>
        <v>PASS</v>
      </c>
      <c r="AZ60" s="949" t="str">
        <f t="shared" si="30"/>
        <v>FCD</v>
      </c>
      <c r="BA60" s="1091" t="str">
        <f t="shared" si="31"/>
        <v>FCD</v>
      </c>
    </row>
    <row r="61" ht="15.75" customHeight="1">
      <c r="A61" s="649">
        <v>57.0</v>
      </c>
      <c r="B61" s="1092" t="s">
        <v>141</v>
      </c>
      <c r="C61" s="952" t="s">
        <v>142</v>
      </c>
      <c r="D61" s="931">
        <v>40.0</v>
      </c>
      <c r="E61" s="931">
        <v>30.0</v>
      </c>
      <c r="F61" s="932">
        <f t="shared" si="1"/>
        <v>70</v>
      </c>
      <c r="G61" s="659" t="str">
        <f t="shared" si="2"/>
        <v>8</v>
      </c>
      <c r="H61" s="933">
        <f t="shared" si="3"/>
        <v>32</v>
      </c>
      <c r="I61" s="931">
        <v>47.0</v>
      </c>
      <c r="J61" s="931">
        <v>29.0</v>
      </c>
      <c r="K61" s="934">
        <f t="shared" si="37"/>
        <v>76</v>
      </c>
      <c r="L61" s="659" t="str">
        <f t="shared" si="35"/>
        <v>8</v>
      </c>
      <c r="M61" s="778">
        <f t="shared" si="6"/>
        <v>32</v>
      </c>
      <c r="N61" s="931">
        <v>45.0</v>
      </c>
      <c r="O61" s="931">
        <v>32.0</v>
      </c>
      <c r="P61" s="934">
        <f t="shared" si="7"/>
        <v>77</v>
      </c>
      <c r="Q61" s="659" t="str">
        <f t="shared" si="33"/>
        <v>8</v>
      </c>
      <c r="R61" s="933">
        <f t="shared" si="9"/>
        <v>32</v>
      </c>
      <c r="S61" s="931">
        <v>45.0</v>
      </c>
      <c r="T61" s="931">
        <v>45.0</v>
      </c>
      <c r="U61" s="934">
        <f t="shared" si="10"/>
        <v>90</v>
      </c>
      <c r="V61" s="659" t="str">
        <f t="shared" si="38"/>
        <v>10</v>
      </c>
      <c r="W61" s="778">
        <f t="shared" si="12"/>
        <v>10</v>
      </c>
      <c r="X61" s="931">
        <v>43.0</v>
      </c>
      <c r="Y61" s="931">
        <v>32.0</v>
      </c>
      <c r="Z61" s="934">
        <f t="shared" si="13"/>
        <v>75</v>
      </c>
      <c r="AA61" s="659" t="str">
        <f t="shared" si="14"/>
        <v>8</v>
      </c>
      <c r="AB61" s="778">
        <f t="shared" si="15"/>
        <v>24</v>
      </c>
      <c r="AC61" s="935">
        <v>90.0</v>
      </c>
      <c r="AD61" s="855">
        <v>0.0</v>
      </c>
      <c r="AE61" s="855">
        <f t="shared" si="16"/>
        <v>90</v>
      </c>
      <c r="AF61" s="936" t="str">
        <f t="shared" si="17"/>
        <v>10</v>
      </c>
      <c r="AG61" s="765">
        <f t="shared" si="18"/>
        <v>20</v>
      </c>
      <c r="AH61" s="931">
        <v>29.0</v>
      </c>
      <c r="AI61" s="931">
        <v>24.0</v>
      </c>
      <c r="AJ61" s="934">
        <f t="shared" si="19"/>
        <v>53</v>
      </c>
      <c r="AK61" s="937" t="str">
        <f t="shared" si="36"/>
        <v>6</v>
      </c>
      <c r="AL61" s="938">
        <f t="shared" si="20"/>
        <v>18</v>
      </c>
      <c r="AM61" s="958">
        <v>46.0</v>
      </c>
      <c r="AN61" s="959">
        <v>31.0</v>
      </c>
      <c r="AO61" s="1093">
        <f t="shared" si="21"/>
        <v>77</v>
      </c>
      <c r="AP61" s="960" t="str">
        <f t="shared" si="39"/>
        <v>8</v>
      </c>
      <c r="AQ61" s="961">
        <f t="shared" si="23"/>
        <v>8</v>
      </c>
      <c r="AR61" s="1089">
        <v>90.0</v>
      </c>
      <c r="AS61" s="1089">
        <v>0.0</v>
      </c>
      <c r="AT61" s="1090">
        <f t="shared" si="24"/>
        <v>90</v>
      </c>
      <c r="AU61" s="945">
        <f t="shared" si="25"/>
        <v>608</v>
      </c>
      <c r="AV61" s="946">
        <f t="shared" si="26"/>
        <v>76</v>
      </c>
      <c r="AW61" s="947">
        <f t="shared" si="27"/>
        <v>176</v>
      </c>
      <c r="AX61" s="948">
        <f t="shared" si="28"/>
        <v>8</v>
      </c>
      <c r="AY61" s="949" t="str">
        <f t="shared" si="29"/>
        <v>PASS</v>
      </c>
      <c r="AZ61" s="949" t="str">
        <f t="shared" si="30"/>
        <v>FCD</v>
      </c>
      <c r="BA61" s="1091" t="str">
        <f t="shared" si="31"/>
        <v>FCD</v>
      </c>
    </row>
    <row r="62" ht="15.75" customHeight="1">
      <c r="A62" s="649">
        <v>58.0</v>
      </c>
      <c r="B62" s="1092" t="s">
        <v>143</v>
      </c>
      <c r="C62" s="952" t="s">
        <v>144</v>
      </c>
      <c r="D62" s="989">
        <v>41.0</v>
      </c>
      <c r="E62" s="989">
        <v>33.0</v>
      </c>
      <c r="F62" s="990">
        <f t="shared" si="1"/>
        <v>74</v>
      </c>
      <c r="G62" s="991" t="str">
        <f t="shared" si="2"/>
        <v>8</v>
      </c>
      <c r="H62" s="933">
        <f t="shared" si="3"/>
        <v>32</v>
      </c>
      <c r="I62" s="931">
        <v>49.0</v>
      </c>
      <c r="J62" s="931">
        <v>33.0</v>
      </c>
      <c r="K62" s="934">
        <f t="shared" si="37"/>
        <v>82</v>
      </c>
      <c r="L62" s="659" t="str">
        <f t="shared" si="35"/>
        <v>9</v>
      </c>
      <c r="M62" s="778">
        <f t="shared" si="6"/>
        <v>36</v>
      </c>
      <c r="N62" s="931">
        <v>46.0</v>
      </c>
      <c r="O62" s="931">
        <v>28.0</v>
      </c>
      <c r="P62" s="934">
        <f t="shared" si="7"/>
        <v>74</v>
      </c>
      <c r="Q62" s="659" t="str">
        <f t="shared" si="33"/>
        <v>8</v>
      </c>
      <c r="R62" s="933">
        <f t="shared" si="9"/>
        <v>32</v>
      </c>
      <c r="S62" s="931">
        <v>46.0</v>
      </c>
      <c r="T62" s="931">
        <v>40.0</v>
      </c>
      <c r="U62" s="934">
        <f t="shared" si="10"/>
        <v>86</v>
      </c>
      <c r="V62" s="659" t="str">
        <f t="shared" si="38"/>
        <v>9</v>
      </c>
      <c r="W62" s="778">
        <f t="shared" si="12"/>
        <v>9</v>
      </c>
      <c r="X62" s="931">
        <v>45.0</v>
      </c>
      <c r="Y62" s="931">
        <v>35.0</v>
      </c>
      <c r="Z62" s="934">
        <f t="shared" si="13"/>
        <v>80</v>
      </c>
      <c r="AA62" s="659" t="str">
        <f t="shared" si="14"/>
        <v>9</v>
      </c>
      <c r="AB62" s="778">
        <f t="shared" si="15"/>
        <v>27</v>
      </c>
      <c r="AC62" s="935">
        <v>92.0</v>
      </c>
      <c r="AD62" s="855">
        <v>0.0</v>
      </c>
      <c r="AE62" s="855">
        <f t="shared" si="16"/>
        <v>92</v>
      </c>
      <c r="AF62" s="936" t="str">
        <f t="shared" si="17"/>
        <v>10</v>
      </c>
      <c r="AG62" s="765">
        <f t="shared" si="18"/>
        <v>20</v>
      </c>
      <c r="AH62" s="931">
        <v>32.0</v>
      </c>
      <c r="AI62" s="931">
        <v>30.0</v>
      </c>
      <c r="AJ62" s="934">
        <f t="shared" si="19"/>
        <v>62</v>
      </c>
      <c r="AK62" s="937" t="str">
        <f t="shared" si="36"/>
        <v>7</v>
      </c>
      <c r="AL62" s="938">
        <f t="shared" si="20"/>
        <v>21</v>
      </c>
      <c r="AM62" s="958">
        <v>46.0</v>
      </c>
      <c r="AN62" s="959">
        <v>33.0</v>
      </c>
      <c r="AO62" s="1093">
        <f t="shared" si="21"/>
        <v>79</v>
      </c>
      <c r="AP62" s="960" t="str">
        <f t="shared" si="39"/>
        <v>8</v>
      </c>
      <c r="AQ62" s="961">
        <f t="shared" si="23"/>
        <v>8</v>
      </c>
      <c r="AR62" s="1089">
        <v>90.0</v>
      </c>
      <c r="AS62" s="1089">
        <v>0.0</v>
      </c>
      <c r="AT62" s="1090">
        <f t="shared" si="24"/>
        <v>90</v>
      </c>
      <c r="AU62" s="945">
        <f t="shared" si="25"/>
        <v>629</v>
      </c>
      <c r="AV62" s="946">
        <f t="shared" si="26"/>
        <v>78.63</v>
      </c>
      <c r="AW62" s="947">
        <f t="shared" si="27"/>
        <v>185</v>
      </c>
      <c r="AX62" s="948">
        <f t="shared" si="28"/>
        <v>8.409090909</v>
      </c>
      <c r="AY62" s="949" t="str">
        <f t="shared" si="29"/>
        <v>PASS</v>
      </c>
      <c r="AZ62" s="949" t="str">
        <f t="shared" si="30"/>
        <v>FCD</v>
      </c>
      <c r="BA62" s="1091" t="str">
        <f t="shared" si="31"/>
        <v>FCD</v>
      </c>
    </row>
    <row r="63" ht="15.75" customHeight="1">
      <c r="A63" s="649">
        <v>59.0</v>
      </c>
      <c r="B63" s="1092" t="s">
        <v>351</v>
      </c>
      <c r="C63" s="952" t="s">
        <v>352</v>
      </c>
      <c r="D63" s="935">
        <v>40.0</v>
      </c>
      <c r="E63" s="855">
        <v>28.0</v>
      </c>
      <c r="F63" s="877">
        <f t="shared" si="1"/>
        <v>68</v>
      </c>
      <c r="G63" s="936" t="str">
        <f t="shared" si="2"/>
        <v>7</v>
      </c>
      <c r="H63" s="933">
        <f t="shared" si="3"/>
        <v>28</v>
      </c>
      <c r="I63" s="931">
        <v>42.0</v>
      </c>
      <c r="J63" s="931">
        <v>18.0</v>
      </c>
      <c r="K63" s="934">
        <f t="shared" si="37"/>
        <v>60</v>
      </c>
      <c r="L63" s="659" t="str">
        <f t="shared" si="35"/>
        <v>7</v>
      </c>
      <c r="M63" s="778">
        <f t="shared" si="6"/>
        <v>28</v>
      </c>
      <c r="N63" s="989">
        <v>43.0</v>
      </c>
      <c r="O63" s="989">
        <v>34.0</v>
      </c>
      <c r="P63" s="992">
        <f t="shared" si="7"/>
        <v>77</v>
      </c>
      <c r="Q63" s="991" t="str">
        <f t="shared" si="33"/>
        <v>8</v>
      </c>
      <c r="R63" s="993">
        <f t="shared" si="9"/>
        <v>32</v>
      </c>
      <c r="S63" s="931">
        <v>46.0</v>
      </c>
      <c r="T63" s="931">
        <v>35.0</v>
      </c>
      <c r="U63" s="934">
        <f t="shared" si="10"/>
        <v>81</v>
      </c>
      <c r="V63" s="659" t="str">
        <f t="shared" si="38"/>
        <v>9</v>
      </c>
      <c r="W63" s="778">
        <f t="shared" si="12"/>
        <v>9</v>
      </c>
      <c r="X63" s="931">
        <v>48.0</v>
      </c>
      <c r="Y63" s="931">
        <v>37.0</v>
      </c>
      <c r="Z63" s="934">
        <f t="shared" si="13"/>
        <v>85</v>
      </c>
      <c r="AA63" s="659" t="str">
        <f t="shared" si="14"/>
        <v>9</v>
      </c>
      <c r="AB63" s="778">
        <f t="shared" si="15"/>
        <v>27</v>
      </c>
      <c r="AC63" s="994">
        <v>90.0</v>
      </c>
      <c r="AD63" s="855">
        <v>0.0</v>
      </c>
      <c r="AE63" s="995">
        <f t="shared" si="16"/>
        <v>90</v>
      </c>
      <c r="AF63" s="996" t="str">
        <f t="shared" si="17"/>
        <v>10</v>
      </c>
      <c r="AG63" s="765">
        <f t="shared" si="18"/>
        <v>20</v>
      </c>
      <c r="AH63" s="931">
        <v>30.0</v>
      </c>
      <c r="AI63" s="931">
        <v>31.0</v>
      </c>
      <c r="AJ63" s="934">
        <f t="shared" si="19"/>
        <v>61</v>
      </c>
      <c r="AK63" s="937" t="str">
        <f t="shared" si="36"/>
        <v>7</v>
      </c>
      <c r="AL63" s="938">
        <f t="shared" si="20"/>
        <v>21</v>
      </c>
      <c r="AM63" s="958">
        <v>46.0</v>
      </c>
      <c r="AN63" s="959">
        <v>20.0</v>
      </c>
      <c r="AO63" s="1093">
        <f t="shared" si="21"/>
        <v>66</v>
      </c>
      <c r="AP63" s="960" t="str">
        <f t="shared" si="39"/>
        <v>7</v>
      </c>
      <c r="AQ63" s="961">
        <f t="shared" si="23"/>
        <v>7</v>
      </c>
      <c r="AR63" s="1089">
        <v>90.0</v>
      </c>
      <c r="AS63" s="1089">
        <v>0.0</v>
      </c>
      <c r="AT63" s="1090">
        <f t="shared" si="24"/>
        <v>90</v>
      </c>
      <c r="AU63" s="945">
        <f t="shared" si="25"/>
        <v>588</v>
      </c>
      <c r="AV63" s="946">
        <f t="shared" si="26"/>
        <v>73.5</v>
      </c>
      <c r="AW63" s="947">
        <f t="shared" si="27"/>
        <v>172</v>
      </c>
      <c r="AX63" s="948">
        <f t="shared" si="28"/>
        <v>7.818181818</v>
      </c>
      <c r="AY63" s="949" t="str">
        <f t="shared" si="29"/>
        <v>PASS</v>
      </c>
      <c r="AZ63" s="949" t="str">
        <f t="shared" si="30"/>
        <v>FCD</v>
      </c>
      <c r="BA63" s="1091" t="str">
        <f t="shared" si="31"/>
        <v>FCD</v>
      </c>
    </row>
    <row r="64" ht="15.75" customHeight="1">
      <c r="A64" s="649">
        <v>60.0</v>
      </c>
      <c r="B64" s="1092" t="s">
        <v>353</v>
      </c>
      <c r="C64" s="952" t="s">
        <v>354</v>
      </c>
      <c r="D64" s="935">
        <v>40.0</v>
      </c>
      <c r="E64" s="855">
        <v>33.0</v>
      </c>
      <c r="F64" s="877">
        <f t="shared" si="1"/>
        <v>73</v>
      </c>
      <c r="G64" s="936" t="str">
        <f t="shared" si="2"/>
        <v>8</v>
      </c>
      <c r="H64" s="933">
        <f t="shared" si="3"/>
        <v>32</v>
      </c>
      <c r="I64" s="989">
        <v>44.0</v>
      </c>
      <c r="J64" s="989">
        <v>31.0</v>
      </c>
      <c r="K64" s="992">
        <f t="shared" si="37"/>
        <v>75</v>
      </c>
      <c r="L64" s="991" t="str">
        <f t="shared" si="35"/>
        <v>8</v>
      </c>
      <c r="M64" s="778">
        <f t="shared" si="6"/>
        <v>32</v>
      </c>
      <c r="N64" s="998">
        <v>40.0</v>
      </c>
      <c r="O64" s="855">
        <v>30.0</v>
      </c>
      <c r="P64" s="877">
        <f t="shared" si="7"/>
        <v>70</v>
      </c>
      <c r="Q64" s="936" t="str">
        <f t="shared" si="33"/>
        <v>8</v>
      </c>
      <c r="R64" s="765">
        <f t="shared" si="9"/>
        <v>32</v>
      </c>
      <c r="S64" s="935">
        <v>45.0</v>
      </c>
      <c r="T64" s="855">
        <v>45.0</v>
      </c>
      <c r="U64" s="877">
        <f t="shared" si="10"/>
        <v>90</v>
      </c>
      <c r="V64" s="936" t="str">
        <f t="shared" si="38"/>
        <v>10</v>
      </c>
      <c r="W64" s="778">
        <f t="shared" si="12"/>
        <v>10</v>
      </c>
      <c r="X64" s="989">
        <v>45.0</v>
      </c>
      <c r="Y64" s="989">
        <v>30.0</v>
      </c>
      <c r="Z64" s="992">
        <f t="shared" si="13"/>
        <v>75</v>
      </c>
      <c r="AA64" s="991" t="str">
        <f t="shared" si="14"/>
        <v>8</v>
      </c>
      <c r="AB64" s="778">
        <f t="shared" si="15"/>
        <v>24</v>
      </c>
      <c r="AC64" s="998">
        <v>80.0</v>
      </c>
      <c r="AD64" s="855">
        <v>0.0</v>
      </c>
      <c r="AE64" s="855">
        <f t="shared" si="16"/>
        <v>80</v>
      </c>
      <c r="AF64" s="936" t="str">
        <f t="shared" si="17"/>
        <v>9</v>
      </c>
      <c r="AG64" s="765">
        <f t="shared" si="18"/>
        <v>18</v>
      </c>
      <c r="AH64" s="931">
        <v>32.0</v>
      </c>
      <c r="AI64" s="931">
        <v>24.0</v>
      </c>
      <c r="AJ64" s="934">
        <f t="shared" si="19"/>
        <v>56</v>
      </c>
      <c r="AK64" s="937" t="str">
        <f t="shared" si="36"/>
        <v>6</v>
      </c>
      <c r="AL64" s="938">
        <f t="shared" si="20"/>
        <v>18</v>
      </c>
      <c r="AM64" s="958">
        <v>47.0</v>
      </c>
      <c r="AN64" s="959">
        <v>24.0</v>
      </c>
      <c r="AO64" s="1093">
        <f t="shared" si="21"/>
        <v>71</v>
      </c>
      <c r="AP64" s="960" t="str">
        <f t="shared" si="39"/>
        <v>8</v>
      </c>
      <c r="AQ64" s="961">
        <f t="shared" si="23"/>
        <v>8</v>
      </c>
      <c r="AR64" s="1089">
        <v>90.0</v>
      </c>
      <c r="AS64" s="1089">
        <v>0.0</v>
      </c>
      <c r="AT64" s="1090">
        <f t="shared" si="24"/>
        <v>90</v>
      </c>
      <c r="AU64" s="945">
        <f t="shared" si="25"/>
        <v>590</v>
      </c>
      <c r="AV64" s="946">
        <f t="shared" si="26"/>
        <v>73.75</v>
      </c>
      <c r="AW64" s="947">
        <f t="shared" si="27"/>
        <v>174</v>
      </c>
      <c r="AX64" s="948">
        <f t="shared" si="28"/>
        <v>7.909090909</v>
      </c>
      <c r="AY64" s="949" t="str">
        <f t="shared" si="29"/>
        <v>PASS</v>
      </c>
      <c r="AZ64" s="949" t="str">
        <f t="shared" si="30"/>
        <v>FCD</v>
      </c>
      <c r="BA64" s="1091" t="str">
        <f t="shared" si="31"/>
        <v>FCD</v>
      </c>
    </row>
    <row r="65" ht="15.75" customHeight="1">
      <c r="A65" s="649">
        <v>61.0</v>
      </c>
      <c r="B65" s="1092" t="s">
        <v>145</v>
      </c>
      <c r="C65" s="952" t="s">
        <v>146</v>
      </c>
      <c r="D65" s="935">
        <v>40.0</v>
      </c>
      <c r="E65" s="855">
        <v>32.0</v>
      </c>
      <c r="F65" s="877">
        <f t="shared" si="1"/>
        <v>72</v>
      </c>
      <c r="G65" s="936" t="str">
        <f t="shared" si="2"/>
        <v>8</v>
      </c>
      <c r="H65" s="933">
        <f t="shared" si="3"/>
        <v>32</v>
      </c>
      <c r="I65" s="935">
        <v>45.0</v>
      </c>
      <c r="J65" s="855">
        <v>31.0</v>
      </c>
      <c r="K65" s="877">
        <f t="shared" si="37"/>
        <v>76</v>
      </c>
      <c r="L65" s="936" t="str">
        <f t="shared" si="35"/>
        <v>8</v>
      </c>
      <c r="M65" s="778">
        <f t="shared" si="6"/>
        <v>32</v>
      </c>
      <c r="N65" s="998">
        <v>47.0</v>
      </c>
      <c r="O65" s="855">
        <v>36.0</v>
      </c>
      <c r="P65" s="877">
        <f t="shared" si="7"/>
        <v>83</v>
      </c>
      <c r="Q65" s="936" t="str">
        <f t="shared" si="33"/>
        <v>9</v>
      </c>
      <c r="R65" s="765">
        <f t="shared" si="9"/>
        <v>36</v>
      </c>
      <c r="S65" s="935">
        <v>48.0</v>
      </c>
      <c r="T65" s="855">
        <v>47.0</v>
      </c>
      <c r="U65" s="877">
        <f t="shared" si="10"/>
        <v>95</v>
      </c>
      <c r="V65" s="936" t="str">
        <f t="shared" si="38"/>
        <v>10</v>
      </c>
      <c r="W65" s="778">
        <f t="shared" si="12"/>
        <v>10</v>
      </c>
      <c r="X65" s="935">
        <v>46.0</v>
      </c>
      <c r="Y65" s="855">
        <v>30.0</v>
      </c>
      <c r="Z65" s="877">
        <f t="shared" si="13"/>
        <v>76</v>
      </c>
      <c r="AA65" s="936" t="str">
        <f t="shared" si="14"/>
        <v>8</v>
      </c>
      <c r="AB65" s="778">
        <f t="shared" si="15"/>
        <v>24</v>
      </c>
      <c r="AC65" s="998">
        <v>87.0</v>
      </c>
      <c r="AD65" s="855">
        <v>0.0</v>
      </c>
      <c r="AE65" s="855">
        <f t="shared" si="16"/>
        <v>87</v>
      </c>
      <c r="AF65" s="936" t="str">
        <f t="shared" si="17"/>
        <v>9</v>
      </c>
      <c r="AG65" s="765">
        <f t="shared" si="18"/>
        <v>18</v>
      </c>
      <c r="AH65" s="931">
        <v>27.0</v>
      </c>
      <c r="AI65" s="931">
        <v>24.0</v>
      </c>
      <c r="AJ65" s="992">
        <f t="shared" si="19"/>
        <v>51</v>
      </c>
      <c r="AK65" s="937" t="str">
        <f t="shared" si="36"/>
        <v>6</v>
      </c>
      <c r="AL65" s="938">
        <f t="shared" si="20"/>
        <v>18</v>
      </c>
      <c r="AM65" s="958">
        <v>47.0</v>
      </c>
      <c r="AN65" s="959">
        <v>29.0</v>
      </c>
      <c r="AO65" s="1093">
        <f t="shared" si="21"/>
        <v>76</v>
      </c>
      <c r="AP65" s="960" t="str">
        <f t="shared" si="39"/>
        <v>8</v>
      </c>
      <c r="AQ65" s="961">
        <f t="shared" si="23"/>
        <v>8</v>
      </c>
      <c r="AR65" s="1108">
        <v>89.0</v>
      </c>
      <c r="AS65" s="1089">
        <v>0.0</v>
      </c>
      <c r="AT65" s="1109">
        <f t="shared" si="24"/>
        <v>89</v>
      </c>
      <c r="AU65" s="945">
        <f t="shared" si="25"/>
        <v>616</v>
      </c>
      <c r="AV65" s="946">
        <f t="shared" si="26"/>
        <v>77</v>
      </c>
      <c r="AW65" s="947">
        <f t="shared" si="27"/>
        <v>178</v>
      </c>
      <c r="AX65" s="948">
        <f t="shared" si="28"/>
        <v>8.090909091</v>
      </c>
      <c r="AY65" s="949" t="str">
        <f t="shared" si="29"/>
        <v>PASS</v>
      </c>
      <c r="AZ65" s="949" t="str">
        <f t="shared" si="30"/>
        <v>FCD</v>
      </c>
      <c r="BA65" s="1091" t="str">
        <f t="shared" si="31"/>
        <v>FCD</v>
      </c>
    </row>
    <row r="66" ht="15.75" customHeight="1">
      <c r="A66" s="649">
        <v>62.0</v>
      </c>
      <c r="B66" s="1092" t="s">
        <v>355</v>
      </c>
      <c r="C66" s="952" t="s">
        <v>356</v>
      </c>
      <c r="D66" s="935">
        <v>40.0</v>
      </c>
      <c r="E66" s="855">
        <v>35.0</v>
      </c>
      <c r="F66" s="877">
        <f t="shared" si="1"/>
        <v>75</v>
      </c>
      <c r="G66" s="936" t="str">
        <f t="shared" si="2"/>
        <v>8</v>
      </c>
      <c r="H66" s="933">
        <f t="shared" si="3"/>
        <v>32</v>
      </c>
      <c r="I66" s="935">
        <v>42.0</v>
      </c>
      <c r="J66" s="855">
        <v>24.0</v>
      </c>
      <c r="K66" s="877">
        <f t="shared" si="37"/>
        <v>66</v>
      </c>
      <c r="L66" s="936" t="str">
        <f t="shared" si="35"/>
        <v>7</v>
      </c>
      <c r="M66" s="778">
        <f t="shared" si="6"/>
        <v>28</v>
      </c>
      <c r="N66" s="998">
        <v>45.0</v>
      </c>
      <c r="O66" s="855">
        <v>24.0</v>
      </c>
      <c r="P66" s="877">
        <f t="shared" si="7"/>
        <v>69</v>
      </c>
      <c r="Q66" s="936" t="str">
        <f t="shared" si="33"/>
        <v>7</v>
      </c>
      <c r="R66" s="765">
        <f t="shared" si="9"/>
        <v>28</v>
      </c>
      <c r="S66" s="935">
        <v>40.0</v>
      </c>
      <c r="T66" s="855">
        <v>46.0</v>
      </c>
      <c r="U66" s="877">
        <f t="shared" si="10"/>
        <v>86</v>
      </c>
      <c r="V66" s="936" t="str">
        <f t="shared" si="38"/>
        <v>9</v>
      </c>
      <c r="W66" s="778">
        <f t="shared" si="12"/>
        <v>9</v>
      </c>
      <c r="X66" s="935">
        <v>46.0</v>
      </c>
      <c r="Y66" s="855">
        <v>26.0</v>
      </c>
      <c r="Z66" s="877">
        <f t="shared" si="13"/>
        <v>72</v>
      </c>
      <c r="AA66" s="936" t="str">
        <f t="shared" si="14"/>
        <v>8</v>
      </c>
      <c r="AB66" s="778">
        <f t="shared" si="15"/>
        <v>24</v>
      </c>
      <c r="AC66" s="998">
        <v>95.0</v>
      </c>
      <c r="AD66" s="855">
        <v>0.0</v>
      </c>
      <c r="AE66" s="855">
        <f t="shared" si="16"/>
        <v>95</v>
      </c>
      <c r="AF66" s="936" t="str">
        <f t="shared" si="17"/>
        <v>10</v>
      </c>
      <c r="AG66" s="765">
        <f t="shared" si="18"/>
        <v>20</v>
      </c>
      <c r="AH66" s="998">
        <v>28.0</v>
      </c>
      <c r="AI66" s="855">
        <v>39.0</v>
      </c>
      <c r="AJ66" s="877">
        <f t="shared" si="19"/>
        <v>67</v>
      </c>
      <c r="AK66" s="937" t="str">
        <f t="shared" si="36"/>
        <v>7</v>
      </c>
      <c r="AL66" s="938">
        <f t="shared" si="20"/>
        <v>21</v>
      </c>
      <c r="AM66" s="958">
        <v>46.0</v>
      </c>
      <c r="AN66" s="959">
        <v>34.0</v>
      </c>
      <c r="AO66" s="1093">
        <f t="shared" si="21"/>
        <v>80</v>
      </c>
      <c r="AP66" s="960" t="str">
        <f t="shared" si="39"/>
        <v>9</v>
      </c>
      <c r="AQ66" s="961">
        <f t="shared" si="23"/>
        <v>9</v>
      </c>
      <c r="AR66" s="1110">
        <v>90.0</v>
      </c>
      <c r="AS66" s="1089">
        <v>0.0</v>
      </c>
      <c r="AT66" s="1109">
        <f t="shared" si="24"/>
        <v>90</v>
      </c>
      <c r="AU66" s="945">
        <f t="shared" si="25"/>
        <v>610</v>
      </c>
      <c r="AV66" s="946">
        <f t="shared" si="26"/>
        <v>76.25</v>
      </c>
      <c r="AW66" s="947">
        <f t="shared" si="27"/>
        <v>171</v>
      </c>
      <c r="AX66" s="948">
        <f t="shared" si="28"/>
        <v>7.772727273</v>
      </c>
      <c r="AY66" s="949" t="str">
        <f t="shared" si="29"/>
        <v>PASS</v>
      </c>
      <c r="AZ66" s="949" t="str">
        <f t="shared" si="30"/>
        <v>FCD</v>
      </c>
      <c r="BA66" s="1091" t="str">
        <f t="shared" si="31"/>
        <v>FCD</v>
      </c>
    </row>
    <row r="67" ht="15.75" customHeight="1">
      <c r="A67" s="649">
        <v>63.0</v>
      </c>
      <c r="B67" s="1092" t="s">
        <v>509</v>
      </c>
      <c r="C67" s="997" t="s">
        <v>510</v>
      </c>
      <c r="D67" s="994">
        <v>39.0</v>
      </c>
      <c r="E67" s="995">
        <v>25.0</v>
      </c>
      <c r="F67" s="1004">
        <f t="shared" si="1"/>
        <v>64</v>
      </c>
      <c r="G67" s="1005" t="str">
        <f t="shared" si="2"/>
        <v>7</v>
      </c>
      <c r="H67" s="1006">
        <f t="shared" si="3"/>
        <v>28</v>
      </c>
      <c r="I67" s="994">
        <v>41.0</v>
      </c>
      <c r="J67" s="995">
        <v>29.0</v>
      </c>
      <c r="K67" s="1004">
        <f t="shared" si="37"/>
        <v>70</v>
      </c>
      <c r="L67" s="996" t="str">
        <f t="shared" si="35"/>
        <v>8</v>
      </c>
      <c r="M67" s="1006">
        <f t="shared" si="6"/>
        <v>32</v>
      </c>
      <c r="N67" s="994">
        <v>41.0</v>
      </c>
      <c r="O67" s="995">
        <v>18.0</v>
      </c>
      <c r="P67" s="1004">
        <f t="shared" si="7"/>
        <v>59</v>
      </c>
      <c r="Q67" s="996" t="str">
        <f t="shared" si="33"/>
        <v>6</v>
      </c>
      <c r="R67" s="1006">
        <f t="shared" si="9"/>
        <v>24</v>
      </c>
      <c r="S67" s="994">
        <v>45.0</v>
      </c>
      <c r="T67" s="995">
        <v>31.0</v>
      </c>
      <c r="U67" s="1004">
        <f t="shared" si="10"/>
        <v>76</v>
      </c>
      <c r="V67" s="996" t="str">
        <f t="shared" si="38"/>
        <v>8</v>
      </c>
      <c r="W67" s="1007">
        <f t="shared" si="12"/>
        <v>8</v>
      </c>
      <c r="X67" s="994">
        <v>35.0</v>
      </c>
      <c r="Y67" s="995">
        <v>30.0</v>
      </c>
      <c r="Z67" s="1004">
        <f t="shared" si="13"/>
        <v>65</v>
      </c>
      <c r="AA67" s="996" t="str">
        <f t="shared" si="14"/>
        <v>7</v>
      </c>
      <c r="AB67" s="1007">
        <f t="shared" si="15"/>
        <v>21</v>
      </c>
      <c r="AC67" s="1008">
        <v>80.0</v>
      </c>
      <c r="AD67" s="855">
        <v>0.0</v>
      </c>
      <c r="AE67" s="995">
        <f t="shared" si="16"/>
        <v>80</v>
      </c>
      <c r="AF67" s="996" t="str">
        <f t="shared" si="17"/>
        <v>9</v>
      </c>
      <c r="AG67" s="1006">
        <f t="shared" si="18"/>
        <v>18</v>
      </c>
      <c r="AH67" s="1008">
        <v>22.0</v>
      </c>
      <c r="AI67" s="995">
        <v>27.0</v>
      </c>
      <c r="AJ67" s="1004">
        <f t="shared" si="19"/>
        <v>49</v>
      </c>
      <c r="AK67" s="1009" t="str">
        <f t="shared" si="36"/>
        <v>6</v>
      </c>
      <c r="AL67" s="1010">
        <f t="shared" si="20"/>
        <v>18</v>
      </c>
      <c r="AM67" s="1011">
        <v>43.0</v>
      </c>
      <c r="AN67" s="1012">
        <v>18.0</v>
      </c>
      <c r="AO67" s="1111">
        <f t="shared" si="21"/>
        <v>61</v>
      </c>
      <c r="AP67" s="1013" t="str">
        <f t="shared" si="39"/>
        <v>7</v>
      </c>
      <c r="AQ67" s="1014">
        <f t="shared" si="23"/>
        <v>7</v>
      </c>
      <c r="AR67" s="1112">
        <v>85.0</v>
      </c>
      <c r="AS67" s="1089">
        <v>0.0</v>
      </c>
      <c r="AT67" s="1113">
        <f t="shared" si="24"/>
        <v>85</v>
      </c>
      <c r="AU67" s="945">
        <f t="shared" si="25"/>
        <v>524</v>
      </c>
      <c r="AV67" s="1017">
        <f t="shared" si="26"/>
        <v>65.5</v>
      </c>
      <c r="AW67" s="947">
        <f t="shared" si="27"/>
        <v>156</v>
      </c>
      <c r="AX67" s="1018">
        <f t="shared" si="28"/>
        <v>7.090909091</v>
      </c>
      <c r="AY67" s="1019" t="str">
        <f t="shared" si="29"/>
        <v>PASS</v>
      </c>
      <c r="AZ67" s="1019" t="str">
        <f t="shared" si="30"/>
        <v>SC</v>
      </c>
      <c r="BA67" s="1114" t="str">
        <f t="shared" si="31"/>
        <v>SC</v>
      </c>
    </row>
    <row r="68" ht="15.75" customHeight="1">
      <c r="A68" s="649">
        <v>64.0</v>
      </c>
      <c r="B68" s="1092" t="s">
        <v>511</v>
      </c>
      <c r="C68" s="1115" t="s">
        <v>512</v>
      </c>
      <c r="D68" s="855">
        <v>34.0</v>
      </c>
      <c r="E68" s="855">
        <v>32.0</v>
      </c>
      <c r="F68" s="877">
        <f t="shared" si="1"/>
        <v>66</v>
      </c>
      <c r="G68" s="799" t="str">
        <f t="shared" si="2"/>
        <v>7</v>
      </c>
      <c r="H68" s="765">
        <f t="shared" si="3"/>
        <v>28</v>
      </c>
      <c r="I68" s="935">
        <v>31.0</v>
      </c>
      <c r="J68" s="855">
        <v>18.0</v>
      </c>
      <c r="K68" s="877">
        <f t="shared" si="37"/>
        <v>49</v>
      </c>
      <c r="L68" s="799" t="str">
        <f t="shared" si="35"/>
        <v>6</v>
      </c>
      <c r="M68" s="765">
        <f t="shared" si="6"/>
        <v>24</v>
      </c>
      <c r="N68" s="1116">
        <v>22.0</v>
      </c>
      <c r="O68" s="863">
        <v>4.0</v>
      </c>
      <c r="P68" s="1117">
        <f t="shared" si="7"/>
        <v>26</v>
      </c>
      <c r="Q68" s="1118" t="str">
        <f t="shared" si="33"/>
        <v>0</v>
      </c>
      <c r="R68" s="1119">
        <f t="shared" si="9"/>
        <v>0</v>
      </c>
      <c r="S68" s="935">
        <v>40.0</v>
      </c>
      <c r="T68" s="855">
        <v>45.0</v>
      </c>
      <c r="U68" s="877">
        <f t="shared" si="10"/>
        <v>85</v>
      </c>
      <c r="V68" s="936" t="str">
        <f t="shared" si="38"/>
        <v>9</v>
      </c>
      <c r="W68" s="765">
        <f t="shared" si="12"/>
        <v>9</v>
      </c>
      <c r="X68" s="935">
        <v>30.0</v>
      </c>
      <c r="Y68" s="855">
        <v>18.0</v>
      </c>
      <c r="Z68" s="877">
        <f t="shared" si="13"/>
        <v>48</v>
      </c>
      <c r="AA68" s="799" t="str">
        <f t="shared" si="14"/>
        <v>6</v>
      </c>
      <c r="AB68" s="765">
        <f t="shared" si="15"/>
        <v>18</v>
      </c>
      <c r="AC68" s="935">
        <v>80.0</v>
      </c>
      <c r="AD68" s="855">
        <v>0.0</v>
      </c>
      <c r="AE68" s="855">
        <f t="shared" si="16"/>
        <v>80</v>
      </c>
      <c r="AF68" s="936" t="str">
        <f t="shared" si="17"/>
        <v>9</v>
      </c>
      <c r="AG68" s="765">
        <f t="shared" si="18"/>
        <v>18</v>
      </c>
      <c r="AH68" s="1120">
        <v>20.0</v>
      </c>
      <c r="AI68" s="863">
        <v>18.0</v>
      </c>
      <c r="AJ68" s="1117">
        <f t="shared" si="19"/>
        <v>38</v>
      </c>
      <c r="AK68" s="1101" t="str">
        <f t="shared" si="36"/>
        <v>0</v>
      </c>
      <c r="AL68" s="1121">
        <f t="shared" si="20"/>
        <v>0</v>
      </c>
      <c r="AM68" s="1122">
        <v>39.0</v>
      </c>
      <c r="AN68" s="1123">
        <v>14.0</v>
      </c>
      <c r="AO68" s="1100">
        <f t="shared" si="21"/>
        <v>53</v>
      </c>
      <c r="AP68" s="1101">
        <v>0.0</v>
      </c>
      <c r="AQ68" s="1102">
        <f t="shared" si="23"/>
        <v>0</v>
      </c>
      <c r="AR68" s="1124">
        <v>84.0</v>
      </c>
      <c r="AS68" s="1103">
        <v>0.0</v>
      </c>
      <c r="AT68" s="1125">
        <f t="shared" si="24"/>
        <v>84</v>
      </c>
      <c r="AU68" s="945">
        <f t="shared" si="25"/>
        <v>445</v>
      </c>
      <c r="AV68" s="1126">
        <f t="shared" si="26"/>
        <v>55.63</v>
      </c>
      <c r="AW68" s="947">
        <f t="shared" si="27"/>
        <v>97</v>
      </c>
      <c r="AX68" s="1127">
        <f t="shared" si="28"/>
        <v>4.409090909</v>
      </c>
      <c r="AY68" s="1128" t="str">
        <f t="shared" si="29"/>
        <v>FAIL</v>
      </c>
      <c r="AZ68" s="1128" t="str">
        <f t="shared" si="30"/>
        <v>FC</v>
      </c>
      <c r="BA68" s="1129" t="str">
        <f t="shared" si="31"/>
        <v>FAIL</v>
      </c>
    </row>
    <row r="69" ht="15.75" customHeight="1">
      <c r="A69" s="649">
        <v>65.0</v>
      </c>
      <c r="B69" s="1092" t="s">
        <v>513</v>
      </c>
      <c r="C69" s="1115" t="s">
        <v>514</v>
      </c>
      <c r="D69" s="855">
        <v>40.0</v>
      </c>
      <c r="E69" s="855">
        <v>36.0</v>
      </c>
      <c r="F69" s="877">
        <f t="shared" si="1"/>
        <v>76</v>
      </c>
      <c r="G69" s="799" t="str">
        <f t="shared" si="2"/>
        <v>8</v>
      </c>
      <c r="H69" s="765">
        <f t="shared" si="3"/>
        <v>32</v>
      </c>
      <c r="I69" s="935">
        <v>45.0</v>
      </c>
      <c r="J69" s="855">
        <v>30.0</v>
      </c>
      <c r="K69" s="877">
        <f t="shared" si="37"/>
        <v>75</v>
      </c>
      <c r="L69" s="799" t="str">
        <f t="shared" si="35"/>
        <v>8</v>
      </c>
      <c r="M69" s="765">
        <f t="shared" si="6"/>
        <v>32</v>
      </c>
      <c r="N69" s="935">
        <v>43.0</v>
      </c>
      <c r="O69" s="855">
        <v>21.0</v>
      </c>
      <c r="P69" s="877">
        <f t="shared" si="7"/>
        <v>64</v>
      </c>
      <c r="Q69" s="936" t="str">
        <f t="shared" si="33"/>
        <v>7</v>
      </c>
      <c r="R69" s="765">
        <f t="shared" si="9"/>
        <v>28</v>
      </c>
      <c r="S69" s="935">
        <v>45.0</v>
      </c>
      <c r="T69" s="855">
        <v>40.0</v>
      </c>
      <c r="U69" s="877">
        <f t="shared" si="10"/>
        <v>85</v>
      </c>
      <c r="V69" s="936" t="str">
        <f t="shared" si="38"/>
        <v>9</v>
      </c>
      <c r="W69" s="765">
        <f t="shared" si="12"/>
        <v>9</v>
      </c>
      <c r="X69" s="935">
        <v>37.0</v>
      </c>
      <c r="Y69" s="855">
        <v>27.0</v>
      </c>
      <c r="Z69" s="877">
        <f t="shared" si="13"/>
        <v>64</v>
      </c>
      <c r="AA69" s="799" t="str">
        <f t="shared" si="14"/>
        <v>7</v>
      </c>
      <c r="AB69" s="765">
        <f t="shared" si="15"/>
        <v>21</v>
      </c>
      <c r="AC69" s="935">
        <v>80.0</v>
      </c>
      <c r="AD69" s="855">
        <v>0.0</v>
      </c>
      <c r="AE69" s="855">
        <f t="shared" si="16"/>
        <v>80</v>
      </c>
      <c r="AF69" s="936" t="str">
        <f t="shared" si="17"/>
        <v>9</v>
      </c>
      <c r="AG69" s="765">
        <f t="shared" si="18"/>
        <v>18</v>
      </c>
      <c r="AH69" s="998">
        <v>32.0</v>
      </c>
      <c r="AI69" s="855">
        <v>25.0</v>
      </c>
      <c r="AJ69" s="877">
        <f t="shared" si="19"/>
        <v>57</v>
      </c>
      <c r="AK69" s="960" t="str">
        <f t="shared" si="36"/>
        <v>6</v>
      </c>
      <c r="AL69" s="1130">
        <f t="shared" si="20"/>
        <v>18</v>
      </c>
      <c r="AM69" s="958">
        <v>42.0</v>
      </c>
      <c r="AN69" s="959">
        <v>30.0</v>
      </c>
      <c r="AO69" s="1093">
        <f t="shared" si="21"/>
        <v>72</v>
      </c>
      <c r="AP69" s="960" t="str">
        <f t="shared" ref="AP69:AP70" si="40">IF(AO69&gt;=90,"10",IF(AO69&gt;=80,"9",IF(AO69&gt;=70,"8",IF(AO69&gt;=60,"7",IF(AO69&gt;=45,"6",IF(AO69&gt;=40,"4",IF(AO69&lt;40,"0")))))))</f>
        <v>8</v>
      </c>
      <c r="AQ69" s="961">
        <f t="shared" si="23"/>
        <v>8</v>
      </c>
      <c r="AR69" s="1110">
        <v>85.0</v>
      </c>
      <c r="AS69" s="1089">
        <v>0.0</v>
      </c>
      <c r="AT69" s="1109">
        <f t="shared" si="24"/>
        <v>85</v>
      </c>
      <c r="AU69" s="945">
        <f t="shared" si="25"/>
        <v>573</v>
      </c>
      <c r="AV69" s="1126">
        <f t="shared" si="26"/>
        <v>71.63</v>
      </c>
      <c r="AW69" s="947">
        <f t="shared" si="27"/>
        <v>166</v>
      </c>
      <c r="AX69" s="1127">
        <f t="shared" si="28"/>
        <v>7.545454545</v>
      </c>
      <c r="AY69" s="1128" t="str">
        <f t="shared" si="29"/>
        <v>PASS</v>
      </c>
      <c r="AZ69" s="1128" t="str">
        <f t="shared" si="30"/>
        <v>FCD</v>
      </c>
      <c r="BA69" s="1129" t="str">
        <f t="shared" si="31"/>
        <v>FCD</v>
      </c>
    </row>
    <row r="70" ht="15.75" customHeight="1">
      <c r="A70" s="649">
        <v>66.0</v>
      </c>
      <c r="B70" s="1092" t="s">
        <v>515</v>
      </c>
      <c r="C70" s="1115" t="s">
        <v>516</v>
      </c>
      <c r="D70" s="1023">
        <v>40.0</v>
      </c>
      <c r="E70" s="1023">
        <v>34.0</v>
      </c>
      <c r="F70" s="1024">
        <f t="shared" si="1"/>
        <v>74</v>
      </c>
      <c r="G70" s="1025" t="str">
        <f t="shared" si="2"/>
        <v>8</v>
      </c>
      <c r="H70" s="1026">
        <f t="shared" si="3"/>
        <v>32</v>
      </c>
      <c r="I70" s="1022">
        <v>40.0</v>
      </c>
      <c r="J70" s="1023">
        <v>27.0</v>
      </c>
      <c r="K70" s="1024">
        <f t="shared" si="37"/>
        <v>67</v>
      </c>
      <c r="L70" s="1025" t="str">
        <f t="shared" si="35"/>
        <v>7</v>
      </c>
      <c r="M70" s="1026">
        <f t="shared" si="6"/>
        <v>28</v>
      </c>
      <c r="N70" s="1022">
        <v>36.0</v>
      </c>
      <c r="O70" s="1023">
        <v>29.0</v>
      </c>
      <c r="P70" s="1024">
        <f t="shared" si="7"/>
        <v>65</v>
      </c>
      <c r="Q70" s="1027" t="str">
        <f t="shared" si="33"/>
        <v>7</v>
      </c>
      <c r="R70" s="1026">
        <f t="shared" si="9"/>
        <v>28</v>
      </c>
      <c r="S70" s="1022">
        <v>46.0</v>
      </c>
      <c r="T70" s="1023">
        <v>32.0</v>
      </c>
      <c r="U70" s="1024">
        <f t="shared" si="10"/>
        <v>78</v>
      </c>
      <c r="V70" s="1027" t="str">
        <f t="shared" si="38"/>
        <v>8</v>
      </c>
      <c r="W70" s="1026">
        <f t="shared" si="12"/>
        <v>8</v>
      </c>
      <c r="X70" s="1022">
        <v>38.0</v>
      </c>
      <c r="Y70" s="1023">
        <v>30.0</v>
      </c>
      <c r="Z70" s="1024">
        <f t="shared" si="13"/>
        <v>68</v>
      </c>
      <c r="AA70" s="1025" t="str">
        <f t="shared" si="14"/>
        <v>7</v>
      </c>
      <c r="AB70" s="1026">
        <f t="shared" si="15"/>
        <v>21</v>
      </c>
      <c r="AC70" s="1022">
        <v>80.0</v>
      </c>
      <c r="AD70" s="855">
        <v>0.0</v>
      </c>
      <c r="AE70" s="1023">
        <f t="shared" si="16"/>
        <v>80</v>
      </c>
      <c r="AF70" s="1027" t="str">
        <f t="shared" si="17"/>
        <v>9</v>
      </c>
      <c r="AG70" s="1026">
        <f t="shared" si="18"/>
        <v>18</v>
      </c>
      <c r="AH70" s="1028">
        <v>32.0</v>
      </c>
      <c r="AI70" s="1023">
        <v>33.0</v>
      </c>
      <c r="AJ70" s="1024">
        <f t="shared" si="19"/>
        <v>65</v>
      </c>
      <c r="AK70" s="1029" t="str">
        <f t="shared" si="36"/>
        <v>7</v>
      </c>
      <c r="AL70" s="1030">
        <f t="shared" si="20"/>
        <v>21</v>
      </c>
      <c r="AM70" s="1031">
        <v>41.0</v>
      </c>
      <c r="AN70" s="1032">
        <v>18.0</v>
      </c>
      <c r="AO70" s="1131">
        <f t="shared" si="21"/>
        <v>59</v>
      </c>
      <c r="AP70" s="1029" t="str">
        <f t="shared" si="40"/>
        <v>6</v>
      </c>
      <c r="AQ70" s="1033">
        <f t="shared" si="23"/>
        <v>6</v>
      </c>
      <c r="AR70" s="1132">
        <v>88.0</v>
      </c>
      <c r="AS70" s="1089">
        <v>0.0</v>
      </c>
      <c r="AT70" s="1133">
        <f t="shared" si="24"/>
        <v>88</v>
      </c>
      <c r="AU70" s="945">
        <f t="shared" si="25"/>
        <v>556</v>
      </c>
      <c r="AV70" s="1037">
        <f t="shared" si="26"/>
        <v>69.5</v>
      </c>
      <c r="AW70" s="947">
        <f t="shared" si="27"/>
        <v>162</v>
      </c>
      <c r="AX70" s="1038">
        <f t="shared" si="28"/>
        <v>7.363636364</v>
      </c>
      <c r="AY70" s="1039" t="str">
        <f t="shared" si="29"/>
        <v>PASS</v>
      </c>
      <c r="AZ70" s="1039" t="str">
        <f t="shared" si="30"/>
        <v>FCD</v>
      </c>
      <c r="BA70" s="1134" t="str">
        <f t="shared" si="31"/>
        <v>FCD</v>
      </c>
    </row>
    <row r="71" ht="15.75" customHeight="1">
      <c r="A71" s="741"/>
      <c r="AZ71" s="1058"/>
      <c r="BA71" s="1058"/>
    </row>
    <row r="72" ht="15.75" customHeight="1">
      <c r="A72" s="1041"/>
      <c r="B72" s="1042" t="s">
        <v>433</v>
      </c>
      <c r="C72" s="8"/>
      <c r="D72" s="744" t="s">
        <v>606</v>
      </c>
      <c r="E72" s="7"/>
      <c r="F72" s="7"/>
      <c r="G72" s="7"/>
      <c r="H72" s="8"/>
      <c r="I72" s="1043" t="s">
        <v>607</v>
      </c>
      <c r="J72" s="7"/>
      <c r="K72" s="7"/>
      <c r="L72" s="7"/>
      <c r="M72" s="8"/>
      <c r="N72" s="1043" t="s">
        <v>608</v>
      </c>
      <c r="O72" s="7"/>
      <c r="P72" s="7"/>
      <c r="Q72" s="7"/>
      <c r="R72" s="8"/>
      <c r="S72" s="744" t="s">
        <v>609</v>
      </c>
      <c r="T72" s="7"/>
      <c r="U72" s="7"/>
      <c r="V72" s="7"/>
      <c r="W72" s="8"/>
      <c r="X72" s="1043" t="s">
        <v>563</v>
      </c>
      <c r="Y72" s="7"/>
      <c r="Z72" s="7"/>
      <c r="AA72" s="7"/>
      <c r="AB72" s="8"/>
      <c r="AC72" s="1043" t="s">
        <v>617</v>
      </c>
      <c r="AD72" s="7"/>
      <c r="AE72" s="7"/>
      <c r="AF72" s="7"/>
      <c r="AG72" s="8"/>
      <c r="AH72" s="1043" t="s">
        <v>538</v>
      </c>
      <c r="AI72" s="7"/>
      <c r="AJ72" s="7"/>
      <c r="AK72" s="7"/>
      <c r="AL72" s="8"/>
      <c r="AM72" s="1044" t="s">
        <v>618</v>
      </c>
      <c r="AN72" s="86"/>
      <c r="AO72" s="86"/>
      <c r="AP72" s="86"/>
      <c r="AQ72" s="86"/>
      <c r="AR72" s="1042"/>
      <c r="AS72" s="7"/>
      <c r="AT72" s="8"/>
      <c r="AU72" s="1045"/>
      <c r="AV72" s="1041"/>
      <c r="AW72" s="1041"/>
      <c r="AX72" s="1041"/>
      <c r="AY72" s="1046"/>
      <c r="AZ72" s="1058"/>
      <c r="BA72" s="1058"/>
    </row>
    <row r="73" ht="15.75" customHeight="1">
      <c r="A73" s="741"/>
      <c r="B73" s="1047" t="s">
        <v>197</v>
      </c>
      <c r="C73" s="8"/>
      <c r="D73" s="1135">
        <f>(D74/(D77-D76)*100)</f>
        <v>100</v>
      </c>
      <c r="E73" s="2"/>
      <c r="F73" s="2"/>
      <c r="G73" s="2"/>
      <c r="H73" s="12"/>
      <c r="I73" s="1135">
        <f>(I74/(I77-I76)*100)</f>
        <v>100</v>
      </c>
      <c r="J73" s="2"/>
      <c r="K73" s="2"/>
      <c r="L73" s="2"/>
      <c r="M73" s="12"/>
      <c r="N73" s="1135">
        <f>(N74/(N77-N76)*100)</f>
        <v>96.96969697</v>
      </c>
      <c r="O73" s="2"/>
      <c r="P73" s="2"/>
      <c r="Q73" s="2"/>
      <c r="R73" s="12"/>
      <c r="S73" s="1135">
        <f>(S74/(S77-S76)*100)</f>
        <v>100</v>
      </c>
      <c r="T73" s="2"/>
      <c r="U73" s="2"/>
      <c r="V73" s="2"/>
      <c r="W73" s="12"/>
      <c r="X73" s="1135">
        <f>(X74/(X77-X76)*100)</f>
        <v>100</v>
      </c>
      <c r="Y73" s="2"/>
      <c r="Z73" s="2"/>
      <c r="AA73" s="2"/>
      <c r="AB73" s="12"/>
      <c r="AC73" s="1135">
        <f>(AC74/(AC77-AC76)*100)</f>
        <v>100</v>
      </c>
      <c r="AD73" s="2"/>
      <c r="AE73" s="2"/>
      <c r="AF73" s="2"/>
      <c r="AG73" s="12"/>
      <c r="AH73" s="1136">
        <f>(AH74/(AH77-AH76)*100)</f>
        <v>100</v>
      </c>
      <c r="AI73" s="2"/>
      <c r="AJ73" s="2"/>
      <c r="AK73" s="2"/>
      <c r="AL73" s="2"/>
      <c r="AM73" s="1052">
        <f>(AM74/(AM77-AM76)*100)</f>
        <v>93.93939394</v>
      </c>
      <c r="AN73" s="7"/>
      <c r="AO73" s="7"/>
      <c r="AP73" s="7"/>
      <c r="AQ73" s="7"/>
      <c r="AR73" s="1053">
        <f>(AR74/(AR77-AR76)*100)</f>
        <v>100</v>
      </c>
      <c r="AS73" s="7"/>
      <c r="AT73" s="8"/>
      <c r="AU73" s="1054"/>
      <c r="AV73" s="741"/>
      <c r="AW73" s="741"/>
      <c r="AX73" s="741"/>
      <c r="AY73" s="741"/>
      <c r="AZ73" s="1058"/>
      <c r="BA73" s="1058"/>
    </row>
    <row r="74" ht="15.75" customHeight="1">
      <c r="A74" s="741"/>
      <c r="B74" s="1047" t="s">
        <v>198</v>
      </c>
      <c r="C74" s="8"/>
      <c r="D74" s="1047">
        <f>COUNTIF(E5:E70,"&gt;=18")</f>
        <v>66</v>
      </c>
      <c r="E74" s="7"/>
      <c r="F74" s="7"/>
      <c r="G74" s="7"/>
      <c r="H74" s="8"/>
      <c r="I74" s="1047">
        <f>COUNTIF(J5:J70,"&gt;=18")</f>
        <v>65</v>
      </c>
      <c r="J74" s="7"/>
      <c r="K74" s="7"/>
      <c r="L74" s="7"/>
      <c r="M74" s="8"/>
      <c r="N74" s="1047">
        <f>COUNTIF(O5:O70,"&gt;=18")</f>
        <v>64</v>
      </c>
      <c r="O74" s="7"/>
      <c r="P74" s="7"/>
      <c r="Q74" s="7"/>
      <c r="R74" s="8"/>
      <c r="S74" s="1047">
        <f>COUNTIF(T5:T70,"&gt;=18")</f>
        <v>65</v>
      </c>
      <c r="T74" s="7"/>
      <c r="U74" s="7"/>
      <c r="V74" s="7"/>
      <c r="W74" s="8"/>
      <c r="X74" s="1047">
        <f>COUNTIF(Y5:Y70,"&gt;=18")</f>
        <v>66</v>
      </c>
      <c r="Y74" s="7"/>
      <c r="Z74" s="7"/>
      <c r="AA74" s="7"/>
      <c r="AB74" s="8"/>
      <c r="AC74" s="1047">
        <f>COUNTIF(AE5:AE70,"&gt;=18")</f>
        <v>66</v>
      </c>
      <c r="AD74" s="7"/>
      <c r="AE74" s="7"/>
      <c r="AF74" s="7"/>
      <c r="AG74" s="8"/>
      <c r="AH74" s="1047">
        <f>COUNTIF(AI5:AI70,"&gt;=18")</f>
        <v>65</v>
      </c>
      <c r="AI74" s="7"/>
      <c r="AJ74" s="7"/>
      <c r="AK74" s="7"/>
      <c r="AL74" s="8"/>
      <c r="AM74" s="1055">
        <f>COUNTIF(AN5:AN70,"&gt;=18")</f>
        <v>62</v>
      </c>
      <c r="AN74" s="2"/>
      <c r="AO74" s="2"/>
      <c r="AP74" s="2"/>
      <c r="AQ74" s="2"/>
      <c r="AR74" s="1047">
        <f>COUNTIF(AT5:AT70,"&gt;=18")</f>
        <v>66</v>
      </c>
      <c r="AS74" s="7"/>
      <c r="AT74" s="8"/>
      <c r="AU74" s="1054"/>
      <c r="AV74" s="741"/>
      <c r="AW74" s="741"/>
      <c r="AX74" s="741"/>
      <c r="AY74" s="741"/>
      <c r="AZ74" s="1058"/>
      <c r="BA74" s="1058"/>
    </row>
    <row r="75" ht="15.75" customHeight="1">
      <c r="A75" s="741"/>
      <c r="B75" s="1047" t="s">
        <v>199</v>
      </c>
      <c r="C75" s="8"/>
      <c r="D75" s="1056">
        <f>COUNTIF(E5:E70,"&lt;18")</f>
        <v>0</v>
      </c>
      <c r="E75" s="2"/>
      <c r="F75" s="2"/>
      <c r="G75" s="2"/>
      <c r="H75" s="79"/>
      <c r="I75" s="1056">
        <f>COUNTIF(J5:J70,"&lt;18")</f>
        <v>0</v>
      </c>
      <c r="J75" s="2"/>
      <c r="K75" s="2"/>
      <c r="L75" s="2"/>
      <c r="M75" s="79"/>
      <c r="N75" s="1056">
        <f>COUNTIF(O5:O70,"&lt;18")</f>
        <v>2</v>
      </c>
      <c r="O75" s="2"/>
      <c r="P75" s="2"/>
      <c r="Q75" s="2"/>
      <c r="R75" s="79"/>
      <c r="S75" s="1056">
        <f>COUNTIF(T5:T70,"&lt;18")</f>
        <v>0</v>
      </c>
      <c r="T75" s="2"/>
      <c r="U75" s="2"/>
      <c r="V75" s="2"/>
      <c r="W75" s="79"/>
      <c r="X75" s="1056">
        <f>COUNTIF(Y5:Y70,"&lt;18")</f>
        <v>0</v>
      </c>
      <c r="Y75" s="2"/>
      <c r="Z75" s="2"/>
      <c r="AA75" s="2"/>
      <c r="AB75" s="79"/>
      <c r="AC75" s="1056">
        <f>COUNTIF(AE5:AE70,"&lt;18")</f>
        <v>0</v>
      </c>
      <c r="AD75" s="2"/>
      <c r="AE75" s="2"/>
      <c r="AF75" s="2"/>
      <c r="AG75" s="79"/>
      <c r="AH75" s="1056">
        <f>COUNTIF(AI5:AI70,"&lt;18")</f>
        <v>0</v>
      </c>
      <c r="AI75" s="2"/>
      <c r="AJ75" s="2"/>
      <c r="AK75" s="2"/>
      <c r="AL75" s="79"/>
      <c r="AM75" s="1056">
        <f>COUNTIF(AN5:AN70,"&lt;18")</f>
        <v>4</v>
      </c>
      <c r="AN75" s="2"/>
      <c r="AO75" s="2"/>
      <c r="AP75" s="2"/>
      <c r="AQ75" s="2"/>
      <c r="AR75" s="1047">
        <f>COUNTIF(AT5:AT70,"&lt;18")</f>
        <v>0</v>
      </c>
      <c r="AS75" s="7"/>
      <c r="AT75" s="8"/>
      <c r="AU75" s="1054"/>
      <c r="AV75" s="741"/>
      <c r="AW75" s="741"/>
      <c r="AX75" s="741"/>
      <c r="AY75" s="741"/>
      <c r="AZ75" s="1058"/>
      <c r="BA75" s="1058"/>
    </row>
    <row r="76" ht="15.75" customHeight="1">
      <c r="A76" s="749"/>
      <c r="B76" s="750" t="s">
        <v>200</v>
      </c>
      <c r="C76" s="8"/>
      <c r="D76" s="750">
        <f>COUNTIF(E5:E70,"AB")</f>
        <v>0</v>
      </c>
      <c r="E76" s="7"/>
      <c r="F76" s="7"/>
      <c r="G76" s="7"/>
      <c r="H76" s="8"/>
      <c r="I76" s="750">
        <f>COUNTIF(J5:J70,"AB")</f>
        <v>1</v>
      </c>
      <c r="J76" s="7"/>
      <c r="K76" s="7"/>
      <c r="L76" s="7"/>
      <c r="M76" s="8"/>
      <c r="N76" s="750">
        <f>COUNTIF(O5:O70,"AB")</f>
        <v>0</v>
      </c>
      <c r="O76" s="7"/>
      <c r="P76" s="7"/>
      <c r="Q76" s="7"/>
      <c r="R76" s="8"/>
      <c r="S76" s="750">
        <f>COUNTIF(T5:T70,"AB")</f>
        <v>1</v>
      </c>
      <c r="T76" s="7"/>
      <c r="U76" s="7"/>
      <c r="V76" s="7"/>
      <c r="W76" s="8"/>
      <c r="X76" s="750">
        <f>COUNTIF(Y5:Y70,"AB")</f>
        <v>0</v>
      </c>
      <c r="Y76" s="7"/>
      <c r="Z76" s="7"/>
      <c r="AA76" s="7"/>
      <c r="AB76" s="8"/>
      <c r="AC76" s="750">
        <f>COUNTIF(AD5:AD70,"AB")</f>
        <v>0</v>
      </c>
      <c r="AD76" s="7"/>
      <c r="AE76" s="7"/>
      <c r="AF76" s="7"/>
      <c r="AG76" s="8"/>
      <c r="AH76" s="750">
        <f>COUNTIF(AI5:AI70,"AB")</f>
        <v>1</v>
      </c>
      <c r="AI76" s="7"/>
      <c r="AJ76" s="7"/>
      <c r="AK76" s="7"/>
      <c r="AL76" s="8"/>
      <c r="AM76" s="750">
        <f>COUNTIF(AN5:AN70,"AB")</f>
        <v>0</v>
      </c>
      <c r="AN76" s="7"/>
      <c r="AO76" s="7"/>
      <c r="AP76" s="7"/>
      <c r="AQ76" s="7"/>
      <c r="AR76" s="750">
        <f>COUNTIF(AS5:AS70,"AB")</f>
        <v>0</v>
      </c>
      <c r="AS76" s="7"/>
      <c r="AT76" s="8"/>
      <c r="AU76" s="1057"/>
      <c r="AV76" s="1058"/>
      <c r="AW76" s="1058"/>
      <c r="AX76" s="1058"/>
      <c r="AY76" s="1058"/>
      <c r="AZ76" s="1058"/>
      <c r="BA76" s="1058"/>
    </row>
    <row r="77" ht="15.75" customHeight="1">
      <c r="A77" s="749"/>
      <c r="B77" s="752" t="s">
        <v>201</v>
      </c>
      <c r="C77" s="8"/>
      <c r="D77" s="750">
        <f>D74+D75+D76</f>
        <v>66</v>
      </c>
      <c r="E77" s="7"/>
      <c r="F77" s="7"/>
      <c r="G77" s="7"/>
      <c r="H77" s="8"/>
      <c r="I77" s="750">
        <f>I74+I75+I76</f>
        <v>66</v>
      </c>
      <c r="J77" s="7"/>
      <c r="K77" s="7"/>
      <c r="L77" s="7"/>
      <c r="M77" s="8"/>
      <c r="N77" s="750">
        <f>N74+N75+N76</f>
        <v>66</v>
      </c>
      <c r="O77" s="7"/>
      <c r="P77" s="7"/>
      <c r="Q77" s="7"/>
      <c r="R77" s="8"/>
      <c r="S77" s="750">
        <f>S74+S75+S76</f>
        <v>66</v>
      </c>
      <c r="T77" s="7"/>
      <c r="U77" s="7"/>
      <c r="V77" s="7"/>
      <c r="W77" s="8"/>
      <c r="X77" s="750">
        <f>X74+X75+X76</f>
        <v>66</v>
      </c>
      <c r="Y77" s="7"/>
      <c r="Z77" s="7"/>
      <c r="AA77" s="7"/>
      <c r="AB77" s="8"/>
      <c r="AC77" s="1059">
        <f>AC74+AC75+AC76</f>
        <v>66</v>
      </c>
      <c r="AD77" s="1049"/>
      <c r="AE77" s="1049"/>
      <c r="AF77" s="1049"/>
      <c r="AG77" s="1050"/>
      <c r="AH77" s="750">
        <f>AH74+AH75+AH76</f>
        <v>66</v>
      </c>
      <c r="AI77" s="7"/>
      <c r="AJ77" s="7"/>
      <c r="AK77" s="7"/>
      <c r="AL77" s="8"/>
      <c r="AM77" s="750">
        <f>AM74+AM75+AM76</f>
        <v>66</v>
      </c>
      <c r="AN77" s="7"/>
      <c r="AO77" s="7"/>
      <c r="AP77" s="7"/>
      <c r="AQ77" s="7"/>
      <c r="AR77" s="750">
        <f>AR74+AR75+AR76</f>
        <v>66</v>
      </c>
      <c r="AS77" s="7"/>
      <c r="AT77" s="8"/>
      <c r="AU77" s="1057"/>
      <c r="AV77" s="1058"/>
      <c r="AW77" s="1058"/>
      <c r="AX77" s="1058"/>
      <c r="AY77" s="1058"/>
      <c r="AZ77" s="1058"/>
      <c r="BA77" s="1058"/>
    </row>
    <row r="78" ht="15.75" customHeight="1">
      <c r="A78" s="749"/>
      <c r="AZ78" s="1058"/>
      <c r="BA78" s="1058"/>
    </row>
    <row r="79" ht="20.25" customHeight="1">
      <c r="A79" s="1060"/>
      <c r="B79" s="1137" t="s">
        <v>203</v>
      </c>
      <c r="C79" s="1138">
        <f>COUNTIF(BA5:BA70,"FCD")</f>
        <v>58</v>
      </c>
      <c r="D79" s="2"/>
      <c r="E79" s="12"/>
      <c r="F79" s="749"/>
      <c r="G79" s="749"/>
      <c r="H79" s="749"/>
      <c r="I79" s="749"/>
      <c r="J79" s="749"/>
      <c r="K79" s="749"/>
      <c r="L79" s="749"/>
      <c r="M79" s="749"/>
      <c r="N79" s="749"/>
      <c r="O79" s="749"/>
      <c r="P79" s="749"/>
      <c r="Q79" s="749"/>
      <c r="R79" s="749"/>
      <c r="S79" s="749"/>
      <c r="T79" s="749"/>
      <c r="U79" s="749"/>
      <c r="V79" s="749"/>
      <c r="W79" s="749"/>
      <c r="X79" s="749"/>
      <c r="Y79" s="749"/>
      <c r="Z79" s="741"/>
      <c r="AA79" s="749"/>
      <c r="AB79" s="749"/>
      <c r="AC79" s="749"/>
      <c r="AD79" s="749"/>
      <c r="AE79" s="749"/>
      <c r="AF79" s="749"/>
      <c r="AG79" s="749"/>
      <c r="AH79" s="749"/>
      <c r="AI79" s="749"/>
      <c r="AJ79" s="741"/>
      <c r="AK79" s="749"/>
      <c r="AL79" s="749"/>
      <c r="AM79" s="749"/>
      <c r="AN79" s="749"/>
      <c r="AO79" s="749"/>
      <c r="AP79" s="749"/>
      <c r="AQ79" s="749"/>
      <c r="AR79" s="749"/>
      <c r="AS79" s="749"/>
      <c r="AT79" s="741"/>
      <c r="AU79" s="1064"/>
      <c r="AV79" s="749"/>
      <c r="AW79" s="749"/>
      <c r="AX79" s="749"/>
      <c r="AY79" s="749"/>
      <c r="AZ79" s="1058"/>
      <c r="BA79" s="1058"/>
    </row>
    <row r="80" ht="15.75" customHeight="1">
      <c r="A80" s="1060"/>
      <c r="B80" s="1137" t="s">
        <v>204</v>
      </c>
      <c r="C80" s="1138">
        <f>COUNTIF(BA5:BA70,"FC")</f>
        <v>0</v>
      </c>
      <c r="D80" s="2"/>
      <c r="E80" s="12"/>
      <c r="F80" s="749"/>
      <c r="G80" s="749"/>
      <c r="H80" s="749"/>
      <c r="I80" s="749"/>
      <c r="J80" s="749"/>
      <c r="K80" s="749"/>
      <c r="L80" s="749"/>
      <c r="M80" s="749"/>
      <c r="N80" s="749"/>
      <c r="O80" s="749"/>
      <c r="P80" s="749"/>
      <c r="Q80" s="749"/>
      <c r="R80" s="749"/>
      <c r="S80" s="749"/>
      <c r="T80" s="749"/>
      <c r="U80" s="749"/>
      <c r="V80" s="749"/>
      <c r="W80" s="749"/>
      <c r="X80" s="749"/>
      <c r="Y80" s="749"/>
      <c r="Z80" s="741"/>
      <c r="AA80" s="749"/>
      <c r="AB80" s="749"/>
      <c r="AC80" s="749"/>
      <c r="AD80" s="749"/>
      <c r="AE80" s="749"/>
      <c r="AF80" s="749"/>
      <c r="AG80" s="749"/>
      <c r="AH80" s="749"/>
      <c r="AI80" s="749"/>
      <c r="AJ80" s="741"/>
      <c r="AK80" s="749"/>
      <c r="AL80" s="749"/>
      <c r="AM80" s="749"/>
      <c r="AN80" s="749"/>
      <c r="AO80" s="749"/>
      <c r="AP80" s="749"/>
      <c r="AQ80" s="749"/>
      <c r="AR80" s="749"/>
      <c r="AS80" s="749"/>
      <c r="AT80" s="741"/>
      <c r="AU80" s="1064"/>
      <c r="AV80" s="749"/>
      <c r="AW80" s="749"/>
      <c r="AX80" s="749"/>
      <c r="AY80" s="749"/>
      <c r="AZ80" s="1058"/>
      <c r="BA80" s="1058"/>
    </row>
    <row r="81" ht="15.75" customHeight="1">
      <c r="A81" s="1060"/>
      <c r="B81" s="1137" t="s">
        <v>205</v>
      </c>
      <c r="C81" s="1138">
        <f>COUNTIF(BA5:BA70,"SC")</f>
        <v>3</v>
      </c>
      <c r="D81" s="2"/>
      <c r="E81" s="12"/>
      <c r="F81" s="749"/>
      <c r="G81" s="749"/>
      <c r="H81" s="749"/>
      <c r="I81" s="749"/>
      <c r="J81" s="749"/>
      <c r="K81" s="749"/>
      <c r="L81" s="749"/>
      <c r="M81" s="749"/>
      <c r="N81" s="749"/>
      <c r="O81" s="749"/>
      <c r="P81" s="749"/>
      <c r="Q81" s="749"/>
      <c r="R81" s="749"/>
      <c r="S81" s="749"/>
      <c r="T81" s="749"/>
      <c r="U81" s="749"/>
      <c r="V81" s="749"/>
      <c r="W81" s="749"/>
      <c r="X81" s="749"/>
      <c r="Y81" s="749"/>
      <c r="Z81" s="741"/>
      <c r="AA81" s="749"/>
      <c r="AB81" s="749"/>
      <c r="AC81" s="749"/>
      <c r="AD81" s="749"/>
      <c r="AE81" s="749"/>
      <c r="AF81" s="749"/>
      <c r="AG81" s="749"/>
      <c r="AH81" s="749"/>
      <c r="AI81" s="749"/>
      <c r="AJ81" s="741"/>
      <c r="AK81" s="749"/>
      <c r="AL81" s="749"/>
      <c r="AM81" s="749"/>
      <c r="AN81" s="749"/>
      <c r="AO81" s="749"/>
      <c r="AP81" s="749"/>
      <c r="AQ81" s="749"/>
      <c r="AR81" s="749"/>
      <c r="AS81" s="749"/>
      <c r="AT81" s="741"/>
      <c r="AU81" s="1064"/>
      <c r="AV81" s="749"/>
      <c r="AW81" s="749"/>
      <c r="AX81" s="749"/>
      <c r="AY81" s="749"/>
      <c r="AZ81" s="1058"/>
      <c r="BA81" s="1058"/>
    </row>
    <row r="82" ht="15.75" customHeight="1">
      <c r="A82" s="1060"/>
      <c r="B82" s="1137" t="s">
        <v>206</v>
      </c>
      <c r="C82" s="1138">
        <f>COUNTIF(BA5:BA70,"FAIL")</f>
        <v>5</v>
      </c>
      <c r="D82" s="2"/>
      <c r="E82" s="12"/>
      <c r="F82" s="749"/>
      <c r="G82" s="749"/>
      <c r="H82" s="749"/>
      <c r="I82" s="749"/>
      <c r="J82" s="749"/>
      <c r="K82" s="749"/>
      <c r="L82" s="749"/>
      <c r="M82" s="749"/>
      <c r="N82" s="749"/>
      <c r="O82" s="749"/>
      <c r="P82" s="749"/>
      <c r="Q82" s="749"/>
      <c r="R82" s="749"/>
      <c r="S82" s="749"/>
      <c r="T82" s="749"/>
      <c r="U82" s="749"/>
      <c r="V82" s="749"/>
      <c r="W82" s="749"/>
      <c r="X82" s="749"/>
      <c r="Y82" s="749"/>
      <c r="Z82" s="741"/>
      <c r="AA82" s="749"/>
      <c r="AB82" s="749"/>
      <c r="AC82" s="749"/>
      <c r="AD82" s="749"/>
      <c r="AE82" s="749"/>
      <c r="AF82" s="749"/>
      <c r="AG82" s="749"/>
      <c r="AH82" s="749"/>
      <c r="AI82" s="749"/>
      <c r="AJ82" s="741"/>
      <c r="AK82" s="749"/>
      <c r="AL82" s="749"/>
      <c r="AM82" s="749"/>
      <c r="AN82" s="749"/>
      <c r="AO82" s="749"/>
      <c r="AP82" s="749"/>
      <c r="AQ82" s="749"/>
      <c r="AR82" s="749"/>
      <c r="AS82" s="749"/>
      <c r="AT82" s="741"/>
      <c r="AU82" s="1064"/>
      <c r="AV82" s="749"/>
      <c r="AW82" s="749"/>
      <c r="AX82" s="749"/>
      <c r="AY82" s="749"/>
      <c r="AZ82" s="1058"/>
      <c r="BA82" s="1058"/>
    </row>
    <row r="83" ht="15.75" customHeight="1">
      <c r="A83" s="1060"/>
      <c r="B83" s="1137" t="s">
        <v>207</v>
      </c>
      <c r="C83" s="1138">
        <f>C79+C80+C81+C82</f>
        <v>66</v>
      </c>
      <c r="D83" s="2"/>
      <c r="E83" s="12"/>
      <c r="F83" s="749"/>
      <c r="G83" s="749"/>
      <c r="H83" s="749"/>
      <c r="I83" s="749"/>
      <c r="J83" s="749"/>
      <c r="K83" s="749"/>
      <c r="L83" s="749"/>
      <c r="M83" s="749"/>
      <c r="N83" s="749"/>
      <c r="O83" s="749"/>
      <c r="P83" s="749"/>
      <c r="Q83" s="749"/>
      <c r="R83" s="749"/>
      <c r="S83" s="749"/>
      <c r="T83" s="749"/>
      <c r="U83" s="749"/>
      <c r="V83" s="749"/>
      <c r="W83" s="749"/>
      <c r="X83" s="749"/>
      <c r="Y83" s="749"/>
      <c r="Z83" s="741"/>
      <c r="AA83" s="749"/>
      <c r="AB83" s="749"/>
      <c r="AC83" s="749"/>
      <c r="AD83" s="749"/>
      <c r="AE83" s="749"/>
      <c r="AF83" s="749"/>
      <c r="AG83" s="749"/>
      <c r="AH83" s="749"/>
      <c r="AI83" s="749"/>
      <c r="AJ83" s="741"/>
      <c r="AK83" s="749"/>
      <c r="AL83" s="749"/>
      <c r="AM83" s="749"/>
      <c r="AN83" s="749"/>
      <c r="AO83" s="749"/>
      <c r="AP83" s="749"/>
      <c r="AQ83" s="749"/>
      <c r="AR83" s="749"/>
      <c r="AS83" s="749"/>
      <c r="AT83" s="741"/>
      <c r="AU83" s="1064"/>
      <c r="AV83" s="749"/>
      <c r="AW83" s="749"/>
      <c r="AX83" s="749"/>
      <c r="AY83" s="749"/>
      <c r="AZ83" s="1058"/>
      <c r="BA83" s="1058"/>
    </row>
    <row r="84" ht="15.75" customHeight="1">
      <c r="A84" s="1060"/>
      <c r="B84" s="1137" t="s">
        <v>208</v>
      </c>
      <c r="C84" s="1139">
        <f>((C79+C80+C81)/C83)*100</f>
        <v>92.42424242</v>
      </c>
      <c r="D84" s="2"/>
      <c r="E84" s="12"/>
      <c r="F84" s="749"/>
      <c r="G84" s="749"/>
      <c r="H84" s="749"/>
      <c r="I84" s="749"/>
      <c r="J84" s="749"/>
      <c r="K84" s="749"/>
      <c r="L84" s="749"/>
      <c r="M84" s="749"/>
      <c r="N84" s="749"/>
      <c r="O84" s="749"/>
      <c r="P84" s="749"/>
      <c r="Q84" s="749"/>
      <c r="R84" s="749"/>
      <c r="S84" s="749"/>
      <c r="T84" s="749"/>
      <c r="U84" s="749"/>
      <c r="V84" s="749"/>
      <c r="W84" s="749"/>
      <c r="X84" s="749"/>
      <c r="Y84" s="749"/>
      <c r="Z84" s="741"/>
      <c r="AA84" s="749"/>
      <c r="AB84" s="749"/>
      <c r="AC84" s="749"/>
      <c r="AD84" s="749"/>
      <c r="AE84" s="749"/>
      <c r="AF84" s="749"/>
      <c r="AG84" s="749"/>
      <c r="AH84" s="749"/>
      <c r="AI84" s="749"/>
      <c r="AJ84" s="741"/>
      <c r="AK84" s="749"/>
      <c r="AL84" s="749"/>
      <c r="AM84" s="749"/>
      <c r="AN84" s="749"/>
      <c r="AO84" s="749"/>
      <c r="AP84" s="749"/>
      <c r="AQ84" s="749"/>
      <c r="AR84" s="749"/>
      <c r="AS84" s="749"/>
      <c r="AT84" s="741"/>
      <c r="AU84" s="1064"/>
      <c r="AV84" s="749"/>
      <c r="AW84" s="749"/>
      <c r="AX84" s="749"/>
      <c r="AY84" s="749"/>
      <c r="AZ84" s="1058"/>
      <c r="BA84" s="1058"/>
    </row>
    <row r="85" ht="15.75" customHeight="1">
      <c r="A85" s="749"/>
      <c r="B85" s="749"/>
      <c r="C85" s="749"/>
      <c r="D85" s="749"/>
      <c r="E85" s="749"/>
      <c r="F85" s="749"/>
      <c r="G85" s="749"/>
      <c r="H85" s="749"/>
      <c r="I85" s="749"/>
      <c r="J85" s="749"/>
      <c r="K85" s="749"/>
      <c r="L85" s="749"/>
      <c r="M85" s="749"/>
      <c r="N85" s="749"/>
      <c r="O85" s="749"/>
      <c r="P85" s="749"/>
      <c r="Q85" s="749"/>
      <c r="R85" s="749"/>
      <c r="S85" s="749"/>
      <c r="T85" s="749"/>
      <c r="U85" s="749"/>
      <c r="V85" s="749"/>
      <c r="W85" s="749"/>
      <c r="X85" s="749"/>
      <c r="Y85" s="749"/>
      <c r="Z85" s="741"/>
      <c r="AA85" s="749"/>
      <c r="AB85" s="749"/>
      <c r="AC85" s="749"/>
      <c r="AD85" s="749"/>
      <c r="AE85" s="749"/>
      <c r="AF85" s="749"/>
      <c r="AG85" s="749"/>
      <c r="AH85" s="749"/>
      <c r="AI85" s="749"/>
      <c r="AJ85" s="741"/>
      <c r="AK85" s="749"/>
      <c r="AL85" s="749"/>
      <c r="AM85" s="749"/>
      <c r="AN85" s="749"/>
      <c r="AO85" s="749"/>
      <c r="AP85" s="749"/>
      <c r="AQ85" s="749"/>
      <c r="AR85" s="749"/>
      <c r="AS85" s="749"/>
      <c r="AT85" s="741"/>
      <c r="AU85" s="1064"/>
      <c r="AV85" s="749"/>
      <c r="AW85" s="749"/>
      <c r="AX85" s="749"/>
      <c r="AY85" s="749"/>
      <c r="AZ85" s="1058"/>
      <c r="BA85" s="1058"/>
    </row>
    <row r="86" ht="15.75" customHeight="1">
      <c r="A86" s="749"/>
      <c r="B86" s="749"/>
      <c r="C86" s="749"/>
      <c r="D86" s="749"/>
      <c r="E86" s="749"/>
      <c r="F86" s="749"/>
      <c r="G86" s="749"/>
      <c r="H86" s="749"/>
      <c r="I86" s="749"/>
      <c r="J86" s="749"/>
      <c r="K86" s="749"/>
      <c r="L86" s="749"/>
      <c r="M86" s="749"/>
      <c r="N86" s="749"/>
      <c r="O86" s="749"/>
      <c r="P86" s="749"/>
      <c r="Q86" s="749"/>
      <c r="R86" s="749"/>
      <c r="S86" s="749"/>
      <c r="T86" s="749"/>
      <c r="U86" s="749"/>
      <c r="V86" s="749"/>
      <c r="W86" s="749"/>
      <c r="X86" s="749"/>
      <c r="Y86" s="749"/>
      <c r="Z86" s="741"/>
      <c r="AA86" s="749"/>
      <c r="AB86" s="749"/>
      <c r="AC86" s="749"/>
      <c r="AD86" s="749"/>
      <c r="AE86" s="749"/>
      <c r="AF86" s="749"/>
      <c r="AG86" s="749"/>
      <c r="AH86" s="749"/>
      <c r="AI86" s="749"/>
      <c r="AJ86" s="741"/>
      <c r="AK86" s="749"/>
      <c r="AL86" s="749"/>
      <c r="AM86" s="749"/>
      <c r="AN86" s="749"/>
      <c r="AO86" s="749"/>
      <c r="AP86" s="749"/>
      <c r="AQ86" s="749"/>
      <c r="AR86" s="749"/>
      <c r="AS86" s="749"/>
      <c r="AT86" s="741"/>
      <c r="AU86" s="1064"/>
      <c r="AV86" s="749"/>
      <c r="AW86" s="749"/>
      <c r="AX86" s="749"/>
      <c r="AY86" s="749"/>
      <c r="AZ86" s="1058"/>
      <c r="BA86" s="1058"/>
    </row>
    <row r="87" ht="15.75" customHeight="1">
      <c r="A87" s="749"/>
      <c r="B87" s="749"/>
      <c r="C87" s="749"/>
      <c r="D87" s="749"/>
      <c r="E87" s="749"/>
      <c r="F87" s="749"/>
      <c r="G87" s="749"/>
      <c r="H87" s="749"/>
      <c r="I87" s="749"/>
      <c r="J87" s="749"/>
      <c r="K87" s="749"/>
      <c r="L87" s="749"/>
      <c r="M87" s="749"/>
      <c r="N87" s="749"/>
      <c r="O87" s="749"/>
      <c r="P87" s="749"/>
      <c r="Q87" s="749"/>
      <c r="R87" s="749"/>
      <c r="S87" s="749"/>
      <c r="T87" s="749"/>
      <c r="U87" s="749"/>
      <c r="V87" s="749"/>
      <c r="W87" s="749"/>
      <c r="X87" s="749"/>
      <c r="Y87" s="749"/>
      <c r="Z87" s="741"/>
      <c r="AA87" s="749"/>
      <c r="AB87" s="749"/>
      <c r="AC87" s="749"/>
      <c r="AD87" s="749"/>
      <c r="AE87" s="749"/>
      <c r="AF87" s="749"/>
      <c r="AG87" s="749"/>
      <c r="AH87" s="749"/>
      <c r="AI87" s="749"/>
      <c r="AJ87" s="741"/>
      <c r="AK87" s="749"/>
      <c r="AL87" s="749"/>
      <c r="AM87" s="749"/>
      <c r="AN87" s="749"/>
      <c r="AO87" s="749"/>
      <c r="AP87" s="749"/>
      <c r="AQ87" s="749"/>
      <c r="AR87" s="749"/>
      <c r="AS87" s="749"/>
      <c r="AT87" s="741"/>
      <c r="AU87" s="1064"/>
      <c r="AV87" s="749"/>
      <c r="AW87" s="749"/>
      <c r="AX87" s="749"/>
      <c r="AY87" s="749"/>
      <c r="AZ87" s="1058"/>
      <c r="BA87" s="1058"/>
    </row>
    <row r="88" ht="15.75" customHeight="1">
      <c r="A88" s="749"/>
      <c r="B88" s="749"/>
      <c r="C88" s="749"/>
      <c r="D88" s="749"/>
      <c r="E88" s="749"/>
      <c r="F88" s="749"/>
      <c r="G88" s="749"/>
      <c r="H88" s="749"/>
      <c r="I88" s="749"/>
      <c r="J88" s="749"/>
      <c r="K88" s="749"/>
      <c r="L88" s="749"/>
      <c r="M88" s="749"/>
      <c r="N88" s="749"/>
      <c r="O88" s="749"/>
      <c r="P88" s="749"/>
      <c r="Q88" s="749"/>
      <c r="R88" s="749"/>
      <c r="S88" s="749"/>
      <c r="T88" s="749"/>
      <c r="U88" s="749"/>
      <c r="V88" s="749"/>
      <c r="W88" s="749"/>
      <c r="X88" s="749"/>
      <c r="Y88" s="749"/>
      <c r="Z88" s="741"/>
      <c r="AA88" s="749"/>
      <c r="AB88" s="749"/>
      <c r="AC88" s="749"/>
      <c r="AD88" s="749"/>
      <c r="AE88" s="749"/>
      <c r="AF88" s="749"/>
      <c r="AG88" s="749"/>
      <c r="AH88" s="749"/>
      <c r="AI88" s="749"/>
      <c r="AJ88" s="741"/>
      <c r="AK88" s="749"/>
      <c r="AL88" s="749"/>
      <c r="AM88" s="749"/>
      <c r="AN88" s="749"/>
      <c r="AO88" s="749"/>
      <c r="AP88" s="749"/>
      <c r="AQ88" s="749"/>
      <c r="AR88" s="749"/>
      <c r="AS88" s="749"/>
      <c r="AT88" s="741"/>
      <c r="AU88" s="1064"/>
      <c r="AV88" s="749"/>
      <c r="AW88" s="749"/>
      <c r="AX88" s="749"/>
      <c r="AY88" s="749"/>
      <c r="AZ88" s="1058"/>
      <c r="BA88" s="1058"/>
    </row>
    <row r="89" ht="15.75" customHeight="1">
      <c r="A89" s="749"/>
      <c r="B89" s="749"/>
      <c r="C89" s="749"/>
      <c r="D89" s="749"/>
      <c r="E89" s="749"/>
      <c r="F89" s="749"/>
      <c r="G89" s="749"/>
      <c r="H89" s="749"/>
      <c r="I89" s="749"/>
      <c r="J89" s="749"/>
      <c r="K89" s="749"/>
      <c r="L89" s="749"/>
      <c r="M89" s="749"/>
      <c r="N89" s="749"/>
      <c r="O89" s="749"/>
      <c r="P89" s="749"/>
      <c r="Q89" s="749"/>
      <c r="R89" s="749"/>
      <c r="S89" s="749"/>
      <c r="T89" s="749"/>
      <c r="U89" s="749"/>
      <c r="V89" s="749"/>
      <c r="W89" s="749"/>
      <c r="X89" s="749"/>
      <c r="Y89" s="749"/>
      <c r="Z89" s="741"/>
      <c r="AA89" s="749"/>
      <c r="AB89" s="749"/>
      <c r="AC89" s="749"/>
      <c r="AD89" s="749"/>
      <c r="AE89" s="749"/>
      <c r="AF89" s="749"/>
      <c r="AG89" s="749"/>
      <c r="AH89" s="749"/>
      <c r="AI89" s="749"/>
      <c r="AJ89" s="741"/>
      <c r="AK89" s="749"/>
      <c r="AL89" s="749"/>
      <c r="AM89" s="749"/>
      <c r="AN89" s="749"/>
      <c r="AO89" s="749"/>
      <c r="AP89" s="749"/>
      <c r="AQ89" s="749"/>
      <c r="AR89" s="749"/>
      <c r="AS89" s="749"/>
      <c r="AT89" s="741"/>
      <c r="AU89" s="1064"/>
      <c r="AV89" s="749"/>
      <c r="AW89" s="749"/>
      <c r="AX89" s="749"/>
      <c r="AY89" s="749"/>
      <c r="AZ89" s="1058"/>
      <c r="BA89" s="1058"/>
    </row>
    <row r="90" ht="15.75" customHeight="1">
      <c r="A90" s="749"/>
      <c r="B90" s="749"/>
      <c r="C90" s="1068"/>
      <c r="D90" s="749"/>
      <c r="E90" s="749"/>
      <c r="F90" s="749"/>
      <c r="G90" s="749"/>
      <c r="H90" s="749"/>
      <c r="I90" s="749"/>
      <c r="J90" s="749"/>
      <c r="K90" s="749"/>
      <c r="L90" s="749"/>
      <c r="M90" s="749"/>
      <c r="N90" s="749"/>
      <c r="O90" s="749"/>
      <c r="P90" s="749"/>
      <c r="Q90" s="749"/>
      <c r="R90" s="749"/>
      <c r="S90" s="749"/>
      <c r="T90" s="749"/>
      <c r="U90" s="749"/>
      <c r="V90" s="1069"/>
      <c r="W90" s="1069"/>
      <c r="X90" s="749"/>
      <c r="Y90" s="749"/>
      <c r="Z90" s="741"/>
      <c r="AA90" s="749"/>
      <c r="AB90" s="749"/>
      <c r="AC90" s="749"/>
      <c r="AD90" s="749"/>
      <c r="AE90" s="749"/>
      <c r="AF90" s="749"/>
      <c r="AG90" s="749"/>
      <c r="AH90" s="749"/>
      <c r="AI90" s="749"/>
      <c r="AJ90" s="741"/>
      <c r="AK90" s="749"/>
      <c r="AL90" s="749"/>
      <c r="AM90" s="749"/>
      <c r="AN90" s="749"/>
      <c r="AO90" s="749"/>
      <c r="AP90" s="749"/>
      <c r="AQ90" s="749"/>
      <c r="AR90" s="749"/>
      <c r="AS90" s="749"/>
      <c r="AT90" s="741"/>
      <c r="AU90" s="1064"/>
      <c r="AV90" s="749"/>
      <c r="AW90" s="749"/>
      <c r="AX90" s="749"/>
      <c r="AY90" s="749"/>
      <c r="AZ90" s="1058"/>
      <c r="BA90" s="1058"/>
    </row>
    <row r="91" ht="15.75" customHeight="1">
      <c r="A91" s="749"/>
      <c r="B91" s="749"/>
      <c r="C91" s="749"/>
      <c r="D91" s="749"/>
      <c r="E91" s="749"/>
      <c r="F91" s="749"/>
      <c r="G91" s="749"/>
      <c r="H91" s="749"/>
      <c r="I91" s="749"/>
      <c r="J91" s="749"/>
      <c r="K91" s="749"/>
      <c r="L91" s="749"/>
      <c r="M91" s="749"/>
      <c r="N91" s="749"/>
      <c r="O91" s="749"/>
      <c r="P91" s="749"/>
      <c r="Q91" s="749"/>
      <c r="R91" s="749"/>
      <c r="S91" s="749"/>
      <c r="T91" s="749"/>
      <c r="U91" s="749"/>
      <c r="V91" s="749"/>
      <c r="W91" s="749"/>
      <c r="X91" s="749"/>
      <c r="Y91" s="749"/>
      <c r="Z91" s="741"/>
      <c r="AA91" s="749"/>
      <c r="AB91" s="749"/>
      <c r="AC91" s="749"/>
      <c r="AD91" s="749"/>
      <c r="AE91" s="749"/>
      <c r="AF91" s="749"/>
      <c r="AG91" s="749"/>
      <c r="AH91" s="749"/>
      <c r="AI91" s="749"/>
      <c r="AJ91" s="741"/>
      <c r="AK91" s="749"/>
      <c r="AL91" s="749"/>
      <c r="AM91" s="749"/>
      <c r="AN91" s="749"/>
      <c r="AO91" s="749"/>
      <c r="AP91" s="749"/>
      <c r="AQ91" s="749"/>
      <c r="AR91" s="749"/>
      <c r="AS91" s="749"/>
      <c r="AT91" s="741"/>
      <c r="AU91" s="1064"/>
      <c r="AV91" s="749"/>
      <c r="AW91" s="749"/>
      <c r="AX91" s="749"/>
      <c r="AY91" s="749"/>
      <c r="AZ91" s="1058"/>
      <c r="BA91" s="1058"/>
    </row>
    <row r="92" ht="15.75" customHeight="1">
      <c r="A92" s="749"/>
      <c r="B92" s="749"/>
      <c r="C92" s="749"/>
      <c r="D92" s="749"/>
      <c r="E92" s="749"/>
      <c r="F92" s="749"/>
      <c r="G92" s="749"/>
      <c r="H92" s="749"/>
      <c r="I92" s="749"/>
      <c r="J92" s="749"/>
      <c r="K92" s="749"/>
      <c r="L92" s="749"/>
      <c r="M92" s="749"/>
      <c r="N92" s="749"/>
      <c r="O92" s="749"/>
      <c r="P92" s="749"/>
      <c r="Q92" s="749"/>
      <c r="R92" s="749"/>
      <c r="S92" s="749"/>
      <c r="T92" s="749"/>
      <c r="U92" s="749"/>
      <c r="V92" s="749"/>
      <c r="W92" s="749"/>
      <c r="X92" s="749"/>
      <c r="Y92" s="749"/>
      <c r="Z92" s="741"/>
      <c r="AA92" s="749"/>
      <c r="AB92" s="749"/>
      <c r="AC92" s="749"/>
      <c r="AD92" s="749"/>
      <c r="AE92" s="749"/>
      <c r="AF92" s="749"/>
      <c r="AG92" s="749"/>
      <c r="AH92" s="749"/>
      <c r="AI92" s="749"/>
      <c r="AJ92" s="741"/>
      <c r="AK92" s="749"/>
      <c r="AL92" s="749"/>
      <c r="AM92" s="749"/>
      <c r="AN92" s="749"/>
      <c r="AO92" s="749"/>
      <c r="AP92" s="749"/>
      <c r="AQ92" s="749"/>
      <c r="AR92" s="749"/>
      <c r="AS92" s="749"/>
      <c r="AT92" s="741"/>
      <c r="AU92" s="1064"/>
      <c r="AV92" s="749"/>
      <c r="AW92" s="749"/>
      <c r="AX92" s="749"/>
      <c r="AY92" s="749"/>
      <c r="AZ92" s="1058"/>
      <c r="BA92" s="1058"/>
    </row>
    <row r="93" ht="15.75" customHeight="1">
      <c r="A93" s="749"/>
      <c r="B93" s="1058"/>
      <c r="C93" s="1058"/>
      <c r="D93" s="1058"/>
      <c r="E93" s="1058"/>
      <c r="F93" s="1058"/>
      <c r="G93" s="1058"/>
      <c r="H93" s="1058"/>
      <c r="I93" s="1058"/>
      <c r="J93" s="1058"/>
      <c r="K93" s="1058"/>
      <c r="L93" s="1058"/>
      <c r="M93" s="1058"/>
      <c r="N93" s="1058"/>
      <c r="O93" s="1058"/>
      <c r="P93" s="1058"/>
      <c r="Q93" s="1058"/>
      <c r="R93" s="1058"/>
      <c r="S93" s="1058"/>
      <c r="T93" s="1058"/>
      <c r="U93" s="1058"/>
      <c r="V93" s="1058"/>
      <c r="W93" s="1058"/>
      <c r="X93" s="1058"/>
      <c r="Y93" s="1058"/>
      <c r="Z93" s="741"/>
      <c r="AA93" s="1058"/>
      <c r="AB93" s="1058"/>
      <c r="AC93" s="1058"/>
      <c r="AD93" s="1058"/>
      <c r="AE93" s="1058"/>
      <c r="AF93" s="1058"/>
      <c r="AG93" s="1058"/>
      <c r="AH93" s="1058"/>
      <c r="AI93" s="1058"/>
      <c r="AJ93" s="741"/>
      <c r="AK93" s="1058"/>
      <c r="AL93" s="1058"/>
      <c r="AM93" s="1058"/>
      <c r="AN93" s="1058"/>
      <c r="AO93" s="1058"/>
      <c r="AP93" s="1058"/>
      <c r="AQ93" s="1058"/>
      <c r="AR93" s="1058"/>
      <c r="AS93" s="1058"/>
      <c r="AT93" s="741"/>
      <c r="AU93" s="1057"/>
      <c r="AV93" s="1058"/>
      <c r="AW93" s="1058"/>
      <c r="AX93" s="1058"/>
      <c r="AY93" s="1058"/>
      <c r="AZ93" s="1058"/>
      <c r="BA93" s="1058"/>
    </row>
    <row r="94" ht="15.75" customHeight="1">
      <c r="A94" s="749"/>
      <c r="B94" s="1058"/>
      <c r="C94" s="1058"/>
      <c r="D94" s="1058"/>
      <c r="E94" s="1058"/>
      <c r="F94" s="1058"/>
      <c r="G94" s="1058"/>
      <c r="H94" s="1058"/>
      <c r="I94" s="1058"/>
      <c r="J94" s="1058"/>
      <c r="K94" s="1058"/>
      <c r="L94" s="1058"/>
      <c r="M94" s="1058"/>
      <c r="N94" s="1058"/>
      <c r="O94" s="1058"/>
      <c r="P94" s="1058"/>
      <c r="Q94" s="1058"/>
      <c r="R94" s="1058"/>
      <c r="S94" s="1058"/>
      <c r="T94" s="1058"/>
      <c r="U94" s="1058"/>
      <c r="V94" s="1058"/>
      <c r="W94" s="1058"/>
      <c r="X94" s="1058"/>
      <c r="Y94" s="1058"/>
      <c r="Z94" s="741"/>
      <c r="AA94" s="1058"/>
      <c r="AB94" s="1058"/>
      <c r="AC94" s="1058"/>
      <c r="AD94" s="1058"/>
      <c r="AE94" s="1058"/>
      <c r="AF94" s="1058"/>
      <c r="AG94" s="1058"/>
      <c r="AH94" s="1058"/>
      <c r="AI94" s="1058"/>
      <c r="AJ94" s="741"/>
      <c r="AK94" s="1058"/>
      <c r="AL94" s="1058"/>
      <c r="AM94" s="1058"/>
      <c r="AN94" s="1058"/>
      <c r="AO94" s="1058"/>
      <c r="AP94" s="1058"/>
      <c r="AQ94" s="1058"/>
      <c r="AR94" s="1058"/>
      <c r="AS94" s="1058"/>
      <c r="AT94" s="741"/>
      <c r="AU94" s="1057"/>
      <c r="AV94" s="1058"/>
      <c r="AW94" s="1058"/>
      <c r="AX94" s="1058"/>
      <c r="AY94" s="1058"/>
      <c r="AZ94" s="1058"/>
      <c r="BA94" s="1058"/>
    </row>
    <row r="95" ht="15.75" customHeight="1">
      <c r="A95" s="749"/>
      <c r="B95" s="1058"/>
      <c r="C95" s="1058"/>
      <c r="D95" s="1058"/>
      <c r="E95" s="1058"/>
      <c r="F95" s="1058"/>
      <c r="G95" s="1058"/>
      <c r="H95" s="1058"/>
      <c r="I95" s="1058"/>
      <c r="J95" s="1058"/>
      <c r="K95" s="1058"/>
      <c r="L95" s="1058"/>
      <c r="M95" s="1058"/>
      <c r="N95" s="1058"/>
      <c r="O95" s="1058"/>
      <c r="P95" s="1058"/>
      <c r="Q95" s="1058"/>
      <c r="R95" s="1058"/>
      <c r="S95" s="1058"/>
      <c r="T95" s="1058"/>
      <c r="U95" s="1058"/>
      <c r="V95" s="1058"/>
      <c r="W95" s="1058"/>
      <c r="X95" s="1058"/>
      <c r="Y95" s="1058"/>
      <c r="Z95" s="741"/>
      <c r="AA95" s="1058"/>
      <c r="AB95" s="1058"/>
      <c r="AC95" s="1058"/>
      <c r="AD95" s="1058"/>
      <c r="AE95" s="1058"/>
      <c r="AF95" s="1058"/>
      <c r="AG95" s="1058"/>
      <c r="AH95" s="1058"/>
      <c r="AI95" s="1058"/>
      <c r="AJ95" s="741"/>
      <c r="AK95" s="1058"/>
      <c r="AL95" s="1058"/>
      <c r="AM95" s="1058"/>
      <c r="AN95" s="1058"/>
      <c r="AO95" s="1058"/>
      <c r="AP95" s="1058"/>
      <c r="AQ95" s="1058"/>
      <c r="AR95" s="1058"/>
      <c r="AS95" s="1058"/>
      <c r="AT95" s="741"/>
      <c r="AU95" s="1057"/>
      <c r="AV95" s="1058"/>
      <c r="AW95" s="1058"/>
      <c r="AX95" s="1058"/>
      <c r="AY95" s="1058"/>
      <c r="AZ95" s="1058"/>
      <c r="BA95" s="1058"/>
    </row>
    <row r="96" ht="15.75" customHeight="1">
      <c r="A96" s="749"/>
      <c r="B96" s="1058"/>
      <c r="C96" s="1058"/>
      <c r="D96" s="1058"/>
      <c r="E96" s="1058"/>
      <c r="F96" s="1058"/>
      <c r="G96" s="1058"/>
      <c r="H96" s="1058"/>
      <c r="I96" s="1058"/>
      <c r="J96" s="1058"/>
      <c r="K96" s="1058"/>
      <c r="L96" s="1058"/>
      <c r="M96" s="1058"/>
      <c r="N96" s="1058"/>
      <c r="O96" s="1058"/>
      <c r="P96" s="1058"/>
      <c r="Q96" s="1058"/>
      <c r="R96" s="1058"/>
      <c r="S96" s="1058"/>
      <c r="T96" s="1058"/>
      <c r="U96" s="1058"/>
      <c r="V96" s="1058"/>
      <c r="W96" s="1058"/>
      <c r="X96" s="1058"/>
      <c r="Y96" s="1058"/>
      <c r="Z96" s="741"/>
      <c r="AA96" s="1058"/>
      <c r="AB96" s="1058"/>
      <c r="AC96" s="1058"/>
      <c r="AD96" s="1058"/>
      <c r="AE96" s="1058"/>
      <c r="AF96" s="1058"/>
      <c r="AG96" s="1058"/>
      <c r="AH96" s="1058"/>
      <c r="AI96" s="1058"/>
      <c r="AJ96" s="741"/>
      <c r="AK96" s="1058"/>
      <c r="AL96" s="1058"/>
      <c r="AM96" s="1058"/>
      <c r="AN96" s="1058"/>
      <c r="AO96" s="1058"/>
      <c r="AP96" s="1058"/>
      <c r="AQ96" s="1058"/>
      <c r="AR96" s="1058"/>
      <c r="AS96" s="1058"/>
      <c r="AT96" s="741"/>
      <c r="AU96" s="1057"/>
      <c r="AV96" s="1058"/>
      <c r="AW96" s="1058"/>
      <c r="AX96" s="1058"/>
      <c r="AY96" s="1058"/>
      <c r="AZ96" s="1058"/>
      <c r="BA96" s="1058"/>
    </row>
    <row r="97" ht="15.75" customHeight="1">
      <c r="A97" s="749"/>
      <c r="B97" s="1058"/>
      <c r="C97" s="1058"/>
      <c r="D97" s="1058"/>
      <c r="E97" s="1058"/>
      <c r="F97" s="1058"/>
      <c r="G97" s="1058"/>
      <c r="H97" s="1058"/>
      <c r="I97" s="1058"/>
      <c r="J97" s="1058"/>
      <c r="K97" s="1058"/>
      <c r="L97" s="1058"/>
      <c r="M97" s="1058"/>
      <c r="N97" s="1058"/>
      <c r="O97" s="1058"/>
      <c r="P97" s="1058"/>
      <c r="Q97" s="1058"/>
      <c r="R97" s="1058"/>
      <c r="S97" s="1058"/>
      <c r="T97" s="1058"/>
      <c r="U97" s="1058"/>
      <c r="V97" s="1058"/>
      <c r="W97" s="1058"/>
      <c r="X97" s="1058"/>
      <c r="Y97" s="1058"/>
      <c r="Z97" s="741"/>
      <c r="AA97" s="1058"/>
      <c r="AB97" s="1058"/>
      <c r="AC97" s="1058"/>
      <c r="AD97" s="1058"/>
      <c r="AE97" s="1058"/>
      <c r="AF97" s="1058"/>
      <c r="AG97" s="1058"/>
      <c r="AH97" s="1058"/>
      <c r="AI97" s="1058"/>
      <c r="AJ97" s="741"/>
      <c r="AK97" s="1058"/>
      <c r="AL97" s="1058"/>
      <c r="AM97" s="1058"/>
      <c r="AN97" s="1058"/>
      <c r="AO97" s="1058"/>
      <c r="AP97" s="1058"/>
      <c r="AQ97" s="1058"/>
      <c r="AR97" s="1058"/>
      <c r="AS97" s="1058"/>
      <c r="AT97" s="741"/>
      <c r="AU97" s="1057"/>
      <c r="AV97" s="1058"/>
      <c r="AW97" s="1058"/>
      <c r="AX97" s="1058"/>
      <c r="AY97" s="1058"/>
      <c r="AZ97" s="1058"/>
      <c r="BA97" s="1058"/>
    </row>
    <row r="98" ht="15.75" customHeight="1">
      <c r="A98" s="749"/>
      <c r="B98" s="1058"/>
      <c r="C98" s="1058"/>
      <c r="D98" s="1058"/>
      <c r="E98" s="1058"/>
      <c r="F98" s="1058"/>
      <c r="G98" s="1058"/>
      <c r="H98" s="1058"/>
      <c r="I98" s="1058"/>
      <c r="J98" s="1058"/>
      <c r="K98" s="1058"/>
      <c r="L98" s="1058"/>
      <c r="M98" s="1058"/>
      <c r="N98" s="1058"/>
      <c r="O98" s="1058"/>
      <c r="P98" s="1058"/>
      <c r="Q98" s="1058"/>
      <c r="R98" s="1058"/>
      <c r="S98" s="1058"/>
      <c r="T98" s="1058"/>
      <c r="U98" s="1058"/>
      <c r="V98" s="1058"/>
      <c r="W98" s="1058"/>
      <c r="X98" s="1058"/>
      <c r="Y98" s="1058"/>
      <c r="Z98" s="741"/>
      <c r="AA98" s="1058"/>
      <c r="AB98" s="1058"/>
      <c r="AC98" s="1058"/>
      <c r="AD98" s="1058"/>
      <c r="AE98" s="1058"/>
      <c r="AF98" s="1058"/>
      <c r="AG98" s="1058"/>
      <c r="AH98" s="1058"/>
      <c r="AI98" s="1058"/>
      <c r="AJ98" s="741"/>
      <c r="AK98" s="1058"/>
      <c r="AL98" s="1058"/>
      <c r="AM98" s="1058"/>
      <c r="AN98" s="1058"/>
      <c r="AO98" s="1058"/>
      <c r="AP98" s="1058"/>
      <c r="AQ98" s="1058"/>
      <c r="AR98" s="1058"/>
      <c r="AS98" s="1058"/>
      <c r="AT98" s="741"/>
      <c r="AU98" s="1057"/>
      <c r="AV98" s="1058"/>
      <c r="AW98" s="1058"/>
      <c r="AX98" s="1058"/>
      <c r="AY98" s="1058"/>
      <c r="AZ98" s="1058"/>
      <c r="BA98" s="1058"/>
    </row>
    <row r="99" ht="15.75" customHeight="1">
      <c r="A99" s="749"/>
      <c r="B99" s="1058"/>
      <c r="C99" s="1058"/>
      <c r="D99" s="1058"/>
      <c r="E99" s="1058"/>
      <c r="F99" s="1058"/>
      <c r="G99" s="1058"/>
      <c r="H99" s="1058"/>
      <c r="I99" s="1058"/>
      <c r="J99" s="1058"/>
      <c r="K99" s="1058"/>
      <c r="L99" s="1058"/>
      <c r="M99" s="1058"/>
      <c r="N99" s="1058"/>
      <c r="O99" s="1058"/>
      <c r="P99" s="1058"/>
      <c r="Q99" s="1058"/>
      <c r="R99" s="1058"/>
      <c r="S99" s="1058"/>
      <c r="T99" s="1058"/>
      <c r="U99" s="1058"/>
      <c r="V99" s="1058"/>
      <c r="W99" s="1058"/>
      <c r="X99" s="1058"/>
      <c r="Y99" s="1058"/>
      <c r="Z99" s="741"/>
      <c r="AA99" s="1058"/>
      <c r="AB99" s="1058"/>
      <c r="AC99" s="1058"/>
      <c r="AD99" s="1058"/>
      <c r="AE99" s="1058"/>
      <c r="AF99" s="1058"/>
      <c r="AG99" s="1058"/>
      <c r="AH99" s="1058"/>
      <c r="AI99" s="1058"/>
      <c r="AJ99" s="741"/>
      <c r="AK99" s="1058"/>
      <c r="AL99" s="1058"/>
      <c r="AM99" s="1058"/>
      <c r="AN99" s="1058"/>
      <c r="AO99" s="1058"/>
      <c r="AP99" s="1058"/>
      <c r="AQ99" s="1058"/>
      <c r="AR99" s="1058"/>
      <c r="AS99" s="1058"/>
      <c r="AT99" s="741"/>
      <c r="AU99" s="1057"/>
      <c r="AV99" s="1058"/>
      <c r="AW99" s="1058"/>
      <c r="AX99" s="1058"/>
      <c r="AY99" s="1058"/>
      <c r="AZ99" s="1058"/>
      <c r="BA99" s="1058"/>
    </row>
    <row r="100" ht="15.75" customHeight="1">
      <c r="A100" s="749"/>
      <c r="B100" s="1058"/>
      <c r="C100" s="1058"/>
      <c r="D100" s="1058"/>
      <c r="E100" s="1058"/>
      <c r="F100" s="1058"/>
      <c r="G100" s="1058"/>
      <c r="H100" s="1058"/>
      <c r="I100" s="1058"/>
      <c r="J100" s="1058"/>
      <c r="K100" s="1058"/>
      <c r="L100" s="1058"/>
      <c r="M100" s="1058"/>
      <c r="N100" s="1058"/>
      <c r="O100" s="1058"/>
      <c r="P100" s="1058"/>
      <c r="Q100" s="1058"/>
      <c r="R100" s="1058"/>
      <c r="S100" s="1058"/>
      <c r="T100" s="1058"/>
      <c r="U100" s="1058"/>
      <c r="V100" s="1058"/>
      <c r="W100" s="1058"/>
      <c r="X100" s="1058"/>
      <c r="Y100" s="1058"/>
      <c r="Z100" s="741"/>
      <c r="AA100" s="1058"/>
      <c r="AB100" s="1058"/>
      <c r="AC100" s="1058"/>
      <c r="AD100" s="1058"/>
      <c r="AE100" s="1058"/>
      <c r="AF100" s="1058"/>
      <c r="AG100" s="1058"/>
      <c r="AH100" s="1058"/>
      <c r="AI100" s="1058"/>
      <c r="AJ100" s="741"/>
      <c r="AK100" s="1058"/>
      <c r="AL100" s="1058"/>
      <c r="AM100" s="1058"/>
      <c r="AN100" s="1058"/>
      <c r="AO100" s="1058"/>
      <c r="AP100" s="1058"/>
      <c r="AQ100" s="1058"/>
      <c r="AR100" s="1058"/>
      <c r="AS100" s="1058"/>
      <c r="AT100" s="741"/>
      <c r="AU100" s="1057"/>
      <c r="AV100" s="1058"/>
      <c r="AW100" s="1058"/>
      <c r="AX100" s="1058"/>
      <c r="AY100" s="1058"/>
      <c r="AZ100" s="1058"/>
      <c r="BA100" s="1058"/>
    </row>
    <row r="101" ht="15.75" customHeight="1">
      <c r="A101" s="749"/>
      <c r="B101" s="1058"/>
      <c r="C101" s="1058"/>
      <c r="D101" s="1058"/>
      <c r="E101" s="1058"/>
      <c r="F101" s="1058"/>
      <c r="G101" s="1058"/>
      <c r="H101" s="1058"/>
      <c r="I101" s="1058"/>
      <c r="J101" s="1058"/>
      <c r="K101" s="1058"/>
      <c r="L101" s="1058"/>
      <c r="M101" s="1058"/>
      <c r="N101" s="1058"/>
      <c r="O101" s="1058"/>
      <c r="P101" s="1058"/>
      <c r="Q101" s="1058"/>
      <c r="R101" s="1058"/>
      <c r="S101" s="1058"/>
      <c r="T101" s="1058"/>
      <c r="U101" s="1058"/>
      <c r="V101" s="1058"/>
      <c r="W101" s="1058"/>
      <c r="X101" s="1058"/>
      <c r="Y101" s="1058"/>
      <c r="Z101" s="741"/>
      <c r="AA101" s="1058"/>
      <c r="AB101" s="1058"/>
      <c r="AC101" s="1058"/>
      <c r="AD101" s="1058"/>
      <c r="AE101" s="1058"/>
      <c r="AF101" s="1058"/>
      <c r="AG101" s="1058"/>
      <c r="AH101" s="1058"/>
      <c r="AI101" s="1058"/>
      <c r="AJ101" s="741"/>
      <c r="AK101" s="1058"/>
      <c r="AL101" s="1058"/>
      <c r="AM101" s="1058"/>
      <c r="AN101" s="1058"/>
      <c r="AO101" s="1058"/>
      <c r="AP101" s="1058"/>
      <c r="AQ101" s="1058"/>
      <c r="AR101" s="1058"/>
      <c r="AS101" s="1058"/>
      <c r="AT101" s="741"/>
      <c r="AU101" s="1057"/>
      <c r="AV101" s="1058"/>
      <c r="AW101" s="1058"/>
      <c r="AX101" s="1058"/>
      <c r="AY101" s="1058"/>
      <c r="AZ101" s="1058"/>
      <c r="BA101" s="1058"/>
    </row>
    <row r="102" ht="15.75" customHeight="1">
      <c r="A102" s="749"/>
      <c r="B102" s="1058"/>
      <c r="C102" s="1058"/>
      <c r="D102" s="1058"/>
      <c r="E102" s="1058"/>
      <c r="F102" s="1058"/>
      <c r="G102" s="1058"/>
      <c r="H102" s="1058"/>
      <c r="I102" s="1058"/>
      <c r="J102" s="1058"/>
      <c r="K102" s="1058"/>
      <c r="L102" s="1058"/>
      <c r="M102" s="1058"/>
      <c r="N102" s="1058"/>
      <c r="O102" s="1058"/>
      <c r="P102" s="1058"/>
      <c r="Q102" s="1058"/>
      <c r="R102" s="1058"/>
      <c r="S102" s="1058"/>
      <c r="T102" s="1058"/>
      <c r="U102" s="1058"/>
      <c r="V102" s="1058"/>
      <c r="W102" s="1058"/>
      <c r="X102" s="1058"/>
      <c r="Y102" s="1058"/>
      <c r="Z102" s="741"/>
      <c r="AA102" s="1058"/>
      <c r="AB102" s="1058"/>
      <c r="AC102" s="1058"/>
      <c r="AD102" s="1058"/>
      <c r="AE102" s="1058"/>
      <c r="AF102" s="1058"/>
      <c r="AG102" s="1058"/>
      <c r="AH102" s="1058"/>
      <c r="AI102" s="1058"/>
      <c r="AJ102" s="741"/>
      <c r="AK102" s="1058"/>
      <c r="AL102" s="1058"/>
      <c r="AM102" s="1058"/>
      <c r="AN102" s="1058"/>
      <c r="AO102" s="1058"/>
      <c r="AP102" s="1058"/>
      <c r="AQ102" s="1058"/>
      <c r="AR102" s="1058"/>
      <c r="AS102" s="1058"/>
      <c r="AT102" s="741"/>
      <c r="AU102" s="1057"/>
      <c r="AV102" s="1058"/>
      <c r="AW102" s="1058"/>
      <c r="AX102" s="1058"/>
      <c r="AY102" s="1058"/>
      <c r="AZ102" s="1058"/>
      <c r="BA102" s="1058"/>
    </row>
    <row r="103" ht="15.75" customHeight="1">
      <c r="A103" s="749"/>
      <c r="B103" s="1058"/>
      <c r="C103" s="1058"/>
      <c r="D103" s="1058"/>
      <c r="E103" s="1058"/>
      <c r="F103" s="1058"/>
      <c r="G103" s="1058"/>
      <c r="H103" s="1058"/>
      <c r="I103" s="1058"/>
      <c r="J103" s="1058"/>
      <c r="K103" s="1058"/>
      <c r="L103" s="1058"/>
      <c r="M103" s="1058"/>
      <c r="N103" s="1058"/>
      <c r="O103" s="1058"/>
      <c r="P103" s="1058"/>
      <c r="Q103" s="1058"/>
      <c r="R103" s="1058"/>
      <c r="S103" s="1058"/>
      <c r="T103" s="1058"/>
      <c r="U103" s="1058"/>
      <c r="V103" s="1058"/>
      <c r="W103" s="1058"/>
      <c r="X103" s="1058"/>
      <c r="Y103" s="1058"/>
      <c r="Z103" s="741"/>
      <c r="AA103" s="1058"/>
      <c r="AB103" s="1058"/>
      <c r="AC103" s="1058"/>
      <c r="AD103" s="1058"/>
      <c r="AE103" s="1058"/>
      <c r="AF103" s="1058"/>
      <c r="AG103" s="1058"/>
      <c r="AH103" s="1058"/>
      <c r="AI103" s="1058"/>
      <c r="AJ103" s="741"/>
      <c r="AK103" s="1058"/>
      <c r="AL103" s="1058"/>
      <c r="AM103" s="1058"/>
      <c r="AN103" s="1058"/>
      <c r="AO103" s="1058"/>
      <c r="AP103" s="1058"/>
      <c r="AQ103" s="1058"/>
      <c r="AR103" s="1058"/>
      <c r="AS103" s="1058"/>
      <c r="AT103" s="741"/>
      <c r="AU103" s="1057"/>
      <c r="AV103" s="1058"/>
      <c r="AW103" s="1058"/>
      <c r="AX103" s="1058"/>
      <c r="AY103" s="1058"/>
      <c r="AZ103" s="1058"/>
      <c r="BA103" s="1058"/>
    </row>
    <row r="104" ht="15.75" customHeight="1">
      <c r="A104" s="749"/>
      <c r="B104" s="1058"/>
      <c r="C104" s="1058"/>
      <c r="D104" s="1058"/>
      <c r="E104" s="1058"/>
      <c r="F104" s="1058"/>
      <c r="G104" s="1058"/>
      <c r="H104" s="1058"/>
      <c r="I104" s="1058"/>
      <c r="J104" s="1058"/>
      <c r="K104" s="1058"/>
      <c r="L104" s="1058"/>
      <c r="M104" s="1058"/>
      <c r="N104" s="1058"/>
      <c r="O104" s="1058"/>
      <c r="P104" s="1058"/>
      <c r="Q104" s="1058"/>
      <c r="R104" s="1058"/>
      <c r="S104" s="1058"/>
      <c r="T104" s="1058"/>
      <c r="U104" s="1058"/>
      <c r="V104" s="1058"/>
      <c r="W104" s="1058"/>
      <c r="X104" s="1058"/>
      <c r="Y104" s="1058"/>
      <c r="Z104" s="741"/>
      <c r="AA104" s="1058"/>
      <c r="AB104" s="1058"/>
      <c r="AC104" s="1058"/>
      <c r="AD104" s="1058"/>
      <c r="AE104" s="1058"/>
      <c r="AF104" s="1058"/>
      <c r="AG104" s="1058"/>
      <c r="AH104" s="1058"/>
      <c r="AI104" s="1058"/>
      <c r="AJ104" s="741"/>
      <c r="AK104" s="1058"/>
      <c r="AL104" s="1058"/>
      <c r="AM104" s="1058"/>
      <c r="AN104" s="1058"/>
      <c r="AO104" s="1058"/>
      <c r="AP104" s="1058"/>
      <c r="AQ104" s="1058"/>
      <c r="AR104" s="1058"/>
      <c r="AS104" s="1058"/>
      <c r="AT104" s="741"/>
      <c r="AU104" s="1057"/>
      <c r="AV104" s="1058"/>
      <c r="AW104" s="1058"/>
      <c r="AX104" s="1058"/>
      <c r="AY104" s="1058"/>
      <c r="AZ104" s="1058"/>
      <c r="BA104" s="1058"/>
    </row>
    <row r="105" ht="15.75" customHeight="1">
      <c r="A105" s="749"/>
      <c r="B105" s="1058"/>
      <c r="C105" s="1058"/>
      <c r="D105" s="1058"/>
      <c r="E105" s="1058"/>
      <c r="F105" s="1058"/>
      <c r="G105" s="1058"/>
      <c r="H105" s="1058"/>
      <c r="I105" s="1058"/>
      <c r="J105" s="1058"/>
      <c r="K105" s="1058"/>
      <c r="L105" s="1058"/>
      <c r="M105" s="1058"/>
      <c r="N105" s="1058"/>
      <c r="O105" s="1058"/>
      <c r="P105" s="1058"/>
      <c r="Q105" s="1058"/>
      <c r="R105" s="1058"/>
      <c r="S105" s="1058"/>
      <c r="T105" s="1058"/>
      <c r="U105" s="1058"/>
      <c r="V105" s="1058"/>
      <c r="W105" s="1058"/>
      <c r="X105" s="1058"/>
      <c r="Y105" s="1058"/>
      <c r="Z105" s="741"/>
      <c r="AA105" s="1058"/>
      <c r="AB105" s="1058"/>
      <c r="AC105" s="1058"/>
      <c r="AD105" s="1058"/>
      <c r="AE105" s="1058"/>
      <c r="AF105" s="1058"/>
      <c r="AG105" s="1058"/>
      <c r="AH105" s="1058"/>
      <c r="AI105" s="1058"/>
      <c r="AJ105" s="741"/>
      <c r="AK105" s="1058"/>
      <c r="AL105" s="1058"/>
      <c r="AM105" s="1058"/>
      <c r="AN105" s="1058"/>
      <c r="AO105" s="1058"/>
      <c r="AP105" s="1058"/>
      <c r="AQ105" s="1058"/>
      <c r="AR105" s="1058"/>
      <c r="AS105" s="1058"/>
      <c r="AT105" s="741"/>
      <c r="AU105" s="1057"/>
      <c r="AV105" s="1058"/>
      <c r="AW105" s="1058"/>
      <c r="AX105" s="1058"/>
      <c r="AY105" s="1058"/>
      <c r="AZ105" s="1058"/>
      <c r="BA105" s="1058"/>
    </row>
    <row r="106" ht="15.75" customHeight="1">
      <c r="A106" s="749"/>
      <c r="B106" s="1058"/>
      <c r="C106" s="1058"/>
      <c r="D106" s="1058"/>
      <c r="E106" s="1058"/>
      <c r="F106" s="1058"/>
      <c r="G106" s="1058"/>
      <c r="H106" s="1058"/>
      <c r="I106" s="1058"/>
      <c r="J106" s="1058"/>
      <c r="K106" s="1058"/>
      <c r="L106" s="1058"/>
      <c r="M106" s="1058"/>
      <c r="N106" s="1058"/>
      <c r="O106" s="1058"/>
      <c r="P106" s="1058"/>
      <c r="Q106" s="1058"/>
      <c r="R106" s="1058"/>
      <c r="S106" s="1058"/>
      <c r="T106" s="1058"/>
      <c r="U106" s="1058"/>
      <c r="V106" s="1058"/>
      <c r="W106" s="1058"/>
      <c r="X106" s="1058"/>
      <c r="Y106" s="1058"/>
      <c r="Z106" s="741"/>
      <c r="AA106" s="1058"/>
      <c r="AB106" s="1058"/>
      <c r="AC106" s="1058"/>
      <c r="AD106" s="1058"/>
      <c r="AE106" s="1058"/>
      <c r="AF106" s="1058"/>
      <c r="AG106" s="1058"/>
      <c r="AH106" s="1058"/>
      <c r="AI106" s="1058"/>
      <c r="AJ106" s="741"/>
      <c r="AK106" s="1058"/>
      <c r="AL106" s="1058"/>
      <c r="AM106" s="1058"/>
      <c r="AN106" s="1058"/>
      <c r="AO106" s="1058"/>
      <c r="AP106" s="1058"/>
      <c r="AQ106" s="1058"/>
      <c r="AR106" s="1058"/>
      <c r="AS106" s="1058"/>
      <c r="AT106" s="741"/>
      <c r="AU106" s="1057"/>
      <c r="AV106" s="1058"/>
      <c r="AW106" s="1058"/>
      <c r="AX106" s="1058"/>
      <c r="AY106" s="1058"/>
      <c r="AZ106" s="1058"/>
      <c r="BA106" s="1058"/>
    </row>
    <row r="107" ht="15.75" customHeight="1">
      <c r="A107" s="749"/>
      <c r="B107" s="1058"/>
      <c r="C107" s="1058"/>
      <c r="D107" s="1058"/>
      <c r="E107" s="1058"/>
      <c r="F107" s="1058"/>
      <c r="G107" s="1058"/>
      <c r="H107" s="1058"/>
      <c r="I107" s="1058"/>
      <c r="J107" s="1058"/>
      <c r="K107" s="1058"/>
      <c r="L107" s="1058"/>
      <c r="M107" s="1058"/>
      <c r="N107" s="1058"/>
      <c r="O107" s="1058"/>
      <c r="P107" s="1058"/>
      <c r="Q107" s="1058"/>
      <c r="R107" s="1058"/>
      <c r="S107" s="1058"/>
      <c r="T107" s="1058"/>
      <c r="U107" s="1058"/>
      <c r="V107" s="1058"/>
      <c r="W107" s="1058"/>
      <c r="X107" s="1058"/>
      <c r="Y107" s="1058"/>
      <c r="Z107" s="741"/>
      <c r="AA107" s="1058"/>
      <c r="AB107" s="1058"/>
      <c r="AC107" s="1058"/>
      <c r="AD107" s="1058"/>
      <c r="AE107" s="1058"/>
      <c r="AF107" s="1058"/>
      <c r="AG107" s="1058"/>
      <c r="AH107" s="1058"/>
      <c r="AI107" s="1058"/>
      <c r="AJ107" s="741"/>
      <c r="AK107" s="1058"/>
      <c r="AL107" s="1058"/>
      <c r="AM107" s="1058"/>
      <c r="AN107" s="1058"/>
      <c r="AO107" s="1058"/>
      <c r="AP107" s="1058"/>
      <c r="AQ107" s="1058"/>
      <c r="AR107" s="1058"/>
      <c r="AS107" s="1058"/>
      <c r="AT107" s="741"/>
      <c r="AU107" s="1057"/>
      <c r="AV107" s="1058"/>
      <c r="AW107" s="1058"/>
      <c r="AX107" s="1058"/>
      <c r="AY107" s="1058"/>
      <c r="AZ107" s="1058"/>
      <c r="BA107" s="1058"/>
    </row>
    <row r="108" ht="15.75" customHeight="1">
      <c r="A108" s="749"/>
      <c r="B108" s="1058"/>
      <c r="C108" s="1058"/>
      <c r="D108" s="1058"/>
      <c r="E108" s="1058"/>
      <c r="F108" s="1058"/>
      <c r="G108" s="1058"/>
      <c r="H108" s="1058"/>
      <c r="I108" s="1058"/>
      <c r="J108" s="1058"/>
      <c r="K108" s="1058"/>
      <c r="L108" s="1058"/>
      <c r="M108" s="1058"/>
      <c r="N108" s="1058"/>
      <c r="O108" s="1058"/>
      <c r="P108" s="1058"/>
      <c r="Q108" s="1058"/>
      <c r="R108" s="1058"/>
      <c r="S108" s="1058"/>
      <c r="T108" s="1058"/>
      <c r="U108" s="1058"/>
      <c r="V108" s="1058"/>
      <c r="W108" s="1058"/>
      <c r="X108" s="1058"/>
      <c r="Y108" s="1058"/>
      <c r="Z108" s="741"/>
      <c r="AA108" s="1058"/>
      <c r="AB108" s="1058"/>
      <c r="AC108" s="1058"/>
      <c r="AD108" s="1058"/>
      <c r="AE108" s="1058"/>
      <c r="AF108" s="1058"/>
      <c r="AG108" s="1058"/>
      <c r="AH108" s="1058"/>
      <c r="AI108" s="1058"/>
      <c r="AJ108" s="741"/>
      <c r="AK108" s="1058"/>
      <c r="AL108" s="1058"/>
      <c r="AM108" s="1058"/>
      <c r="AN108" s="1058"/>
      <c r="AO108" s="1058"/>
      <c r="AP108" s="1058"/>
      <c r="AQ108" s="1058"/>
      <c r="AR108" s="1058"/>
      <c r="AS108" s="1058"/>
      <c r="AT108" s="741"/>
      <c r="AU108" s="1057"/>
      <c r="AV108" s="1058"/>
      <c r="AW108" s="1058"/>
      <c r="AX108" s="1058"/>
      <c r="AY108" s="1058"/>
      <c r="AZ108" s="1058"/>
      <c r="BA108" s="1058"/>
    </row>
    <row r="109" ht="15.75" customHeight="1">
      <c r="A109" s="749"/>
      <c r="B109" s="1058"/>
      <c r="C109" s="1058"/>
      <c r="D109" s="1058"/>
      <c r="E109" s="1058"/>
      <c r="F109" s="1058"/>
      <c r="G109" s="1058"/>
      <c r="H109" s="1058"/>
      <c r="I109" s="1058"/>
      <c r="J109" s="1058"/>
      <c r="K109" s="1058"/>
      <c r="L109" s="1058"/>
      <c r="M109" s="1058"/>
      <c r="N109" s="1058"/>
      <c r="O109" s="1058"/>
      <c r="P109" s="1058"/>
      <c r="Q109" s="1058"/>
      <c r="R109" s="1058"/>
      <c r="S109" s="1058"/>
      <c r="T109" s="1058"/>
      <c r="U109" s="1058"/>
      <c r="V109" s="1058"/>
      <c r="W109" s="1058"/>
      <c r="X109" s="1058"/>
      <c r="Y109" s="1058"/>
      <c r="Z109" s="741"/>
      <c r="AA109" s="1058"/>
      <c r="AB109" s="1058"/>
      <c r="AC109" s="1058"/>
      <c r="AD109" s="1058"/>
      <c r="AE109" s="1058"/>
      <c r="AF109" s="1058"/>
      <c r="AG109" s="1058"/>
      <c r="AH109" s="1058"/>
      <c r="AI109" s="1058"/>
      <c r="AJ109" s="741"/>
      <c r="AK109" s="1058"/>
      <c r="AL109" s="1058"/>
      <c r="AM109" s="1058"/>
      <c r="AN109" s="1058"/>
      <c r="AO109" s="1058"/>
      <c r="AP109" s="1058"/>
      <c r="AQ109" s="1058"/>
      <c r="AR109" s="1058"/>
      <c r="AS109" s="1058"/>
      <c r="AT109" s="741"/>
      <c r="AU109" s="1057"/>
      <c r="AV109" s="1058"/>
      <c r="AW109" s="1058"/>
      <c r="AX109" s="1058"/>
      <c r="AY109" s="1058"/>
      <c r="AZ109" s="1058"/>
      <c r="BA109" s="1058"/>
    </row>
    <row r="110" ht="15.75" customHeight="1">
      <c r="A110" s="749"/>
      <c r="B110" s="1058"/>
      <c r="C110" s="1058"/>
      <c r="D110" s="1058"/>
      <c r="E110" s="1058"/>
      <c r="F110" s="1058"/>
      <c r="G110" s="1058"/>
      <c r="H110" s="1058"/>
      <c r="I110" s="1058"/>
      <c r="J110" s="1058"/>
      <c r="K110" s="1058"/>
      <c r="L110" s="1058"/>
      <c r="M110" s="1058"/>
      <c r="N110" s="1058"/>
      <c r="O110" s="1058"/>
      <c r="P110" s="1058"/>
      <c r="Q110" s="1058"/>
      <c r="R110" s="1058"/>
      <c r="S110" s="1058"/>
      <c r="T110" s="1058"/>
      <c r="U110" s="1058"/>
      <c r="V110" s="1058"/>
      <c r="W110" s="1058"/>
      <c r="X110" s="1058"/>
      <c r="Y110" s="1058"/>
      <c r="Z110" s="741"/>
      <c r="AA110" s="1058"/>
      <c r="AB110" s="1058"/>
      <c r="AC110" s="1058"/>
      <c r="AD110" s="1058"/>
      <c r="AE110" s="1058"/>
      <c r="AF110" s="1058"/>
      <c r="AG110" s="1058"/>
      <c r="AH110" s="1058"/>
      <c r="AI110" s="1058"/>
      <c r="AJ110" s="741"/>
      <c r="AK110" s="1058"/>
      <c r="AL110" s="1058"/>
      <c r="AM110" s="1058"/>
      <c r="AN110" s="1058"/>
      <c r="AO110" s="1058"/>
      <c r="AP110" s="1058"/>
      <c r="AQ110" s="1058"/>
      <c r="AR110" s="1058"/>
      <c r="AS110" s="1058"/>
      <c r="AT110" s="741"/>
      <c r="AU110" s="1057"/>
      <c r="AV110" s="1058"/>
      <c r="AW110" s="1058"/>
      <c r="AX110" s="1058"/>
      <c r="AY110" s="1058"/>
      <c r="AZ110" s="1058"/>
      <c r="BA110" s="1058"/>
    </row>
    <row r="111" ht="15.75" customHeight="1">
      <c r="A111" s="749"/>
      <c r="B111" s="1058"/>
      <c r="C111" s="1058"/>
      <c r="D111" s="1058"/>
      <c r="E111" s="1058"/>
      <c r="F111" s="1058"/>
      <c r="G111" s="1058"/>
      <c r="H111" s="1058"/>
      <c r="I111" s="1058"/>
      <c r="J111" s="1058"/>
      <c r="K111" s="1058"/>
      <c r="L111" s="1058"/>
      <c r="M111" s="1058"/>
      <c r="N111" s="1058"/>
      <c r="O111" s="1058"/>
      <c r="P111" s="1058"/>
      <c r="Q111" s="1058"/>
      <c r="R111" s="1058"/>
      <c r="S111" s="1058"/>
      <c r="T111" s="1058"/>
      <c r="U111" s="1058"/>
      <c r="V111" s="1058"/>
      <c r="W111" s="1058"/>
      <c r="X111" s="1058"/>
      <c r="Y111" s="1058"/>
      <c r="Z111" s="741"/>
      <c r="AA111" s="1058"/>
      <c r="AB111" s="1058"/>
      <c r="AC111" s="1058"/>
      <c r="AD111" s="1058"/>
      <c r="AE111" s="1058"/>
      <c r="AF111" s="1058"/>
      <c r="AG111" s="1058"/>
      <c r="AH111" s="1058"/>
      <c r="AI111" s="1058"/>
      <c r="AJ111" s="741"/>
      <c r="AK111" s="1058"/>
      <c r="AL111" s="1058"/>
      <c r="AM111" s="1058"/>
      <c r="AN111" s="1058"/>
      <c r="AO111" s="1058"/>
      <c r="AP111" s="1058"/>
      <c r="AQ111" s="1058"/>
      <c r="AR111" s="1058"/>
      <c r="AS111" s="1058"/>
      <c r="AT111" s="741"/>
      <c r="AU111" s="1057"/>
      <c r="AV111" s="1058"/>
      <c r="AW111" s="1058"/>
      <c r="AX111" s="1058"/>
      <c r="AY111" s="1058"/>
      <c r="AZ111" s="1058"/>
      <c r="BA111" s="1058"/>
    </row>
    <row r="112" ht="15.75" customHeight="1">
      <c r="A112" s="749"/>
      <c r="B112" s="1058"/>
      <c r="C112" s="1058"/>
      <c r="D112" s="1058"/>
      <c r="E112" s="1058"/>
      <c r="F112" s="1058"/>
      <c r="G112" s="1058"/>
      <c r="H112" s="1058"/>
      <c r="I112" s="1058"/>
      <c r="J112" s="1058"/>
      <c r="K112" s="1058"/>
      <c r="L112" s="1058"/>
      <c r="M112" s="1058"/>
      <c r="N112" s="1058"/>
      <c r="O112" s="1058"/>
      <c r="P112" s="1058"/>
      <c r="Q112" s="1058"/>
      <c r="R112" s="1058"/>
      <c r="S112" s="1058"/>
      <c r="T112" s="1058"/>
      <c r="U112" s="1058"/>
      <c r="V112" s="1058"/>
      <c r="W112" s="1058"/>
      <c r="X112" s="1058"/>
      <c r="Y112" s="1058"/>
      <c r="Z112" s="741"/>
      <c r="AA112" s="1058"/>
      <c r="AB112" s="1058"/>
      <c r="AC112" s="1058"/>
      <c r="AD112" s="1058"/>
      <c r="AE112" s="1058"/>
      <c r="AF112" s="1058"/>
      <c r="AG112" s="1058"/>
      <c r="AH112" s="1058"/>
      <c r="AI112" s="1058"/>
      <c r="AJ112" s="741"/>
      <c r="AK112" s="1058"/>
      <c r="AL112" s="1058"/>
      <c r="AM112" s="1058"/>
      <c r="AN112" s="1058"/>
      <c r="AO112" s="1058"/>
      <c r="AP112" s="1058"/>
      <c r="AQ112" s="1058"/>
      <c r="AR112" s="1058"/>
      <c r="AS112" s="1058"/>
      <c r="AT112" s="741"/>
      <c r="AU112" s="1057"/>
      <c r="AV112" s="1058"/>
      <c r="AW112" s="1058"/>
      <c r="AX112" s="1058"/>
      <c r="AY112" s="1058"/>
      <c r="AZ112" s="1058"/>
      <c r="BA112" s="1058"/>
    </row>
    <row r="113" ht="15.75" customHeight="1">
      <c r="A113" s="749"/>
      <c r="B113" s="1058"/>
      <c r="C113" s="1058"/>
      <c r="D113" s="1058"/>
      <c r="E113" s="1058"/>
      <c r="F113" s="1058"/>
      <c r="G113" s="1058"/>
      <c r="H113" s="1058"/>
      <c r="I113" s="1058"/>
      <c r="J113" s="1058"/>
      <c r="K113" s="1058"/>
      <c r="L113" s="1058"/>
      <c r="M113" s="1058"/>
      <c r="N113" s="1058"/>
      <c r="O113" s="1058"/>
      <c r="P113" s="1058"/>
      <c r="Q113" s="1058"/>
      <c r="R113" s="1058"/>
      <c r="S113" s="1058"/>
      <c r="T113" s="1058"/>
      <c r="U113" s="1058"/>
      <c r="V113" s="1058"/>
      <c r="W113" s="1058"/>
      <c r="X113" s="1058"/>
      <c r="Y113" s="1058"/>
      <c r="Z113" s="741"/>
      <c r="AA113" s="1058"/>
      <c r="AB113" s="1058"/>
      <c r="AC113" s="1058"/>
      <c r="AD113" s="1058"/>
      <c r="AE113" s="1058"/>
      <c r="AF113" s="1058"/>
      <c r="AG113" s="1058"/>
      <c r="AH113" s="1058"/>
      <c r="AI113" s="1058"/>
      <c r="AJ113" s="741"/>
      <c r="AK113" s="1058"/>
      <c r="AL113" s="1058"/>
      <c r="AM113" s="1058"/>
      <c r="AN113" s="1058"/>
      <c r="AO113" s="1058"/>
      <c r="AP113" s="1058"/>
      <c r="AQ113" s="1058"/>
      <c r="AR113" s="1058"/>
      <c r="AS113" s="1058"/>
      <c r="AT113" s="741"/>
      <c r="AU113" s="1057"/>
      <c r="AV113" s="1058"/>
      <c r="AW113" s="1058"/>
      <c r="AX113" s="1058"/>
      <c r="AY113" s="1058"/>
      <c r="AZ113" s="1058"/>
      <c r="BA113" s="1058"/>
    </row>
    <row r="114" ht="15.75" customHeight="1">
      <c r="A114" s="749"/>
      <c r="B114" s="1058"/>
      <c r="C114" s="1058"/>
      <c r="D114" s="1058"/>
      <c r="E114" s="1058"/>
      <c r="F114" s="1058"/>
      <c r="G114" s="1058"/>
      <c r="H114" s="1058"/>
      <c r="I114" s="1058"/>
      <c r="J114" s="1058"/>
      <c r="K114" s="1058"/>
      <c r="L114" s="1058"/>
      <c r="M114" s="1058"/>
      <c r="N114" s="1058"/>
      <c r="O114" s="1058"/>
      <c r="P114" s="1058"/>
      <c r="Q114" s="1058"/>
      <c r="R114" s="1058"/>
      <c r="S114" s="1058"/>
      <c r="T114" s="1058"/>
      <c r="U114" s="1058"/>
      <c r="V114" s="1058"/>
      <c r="W114" s="1058"/>
      <c r="X114" s="1058"/>
      <c r="Y114" s="1058"/>
      <c r="Z114" s="741"/>
      <c r="AA114" s="1058"/>
      <c r="AB114" s="1058"/>
      <c r="AC114" s="1058"/>
      <c r="AD114" s="1058"/>
      <c r="AE114" s="1058"/>
      <c r="AF114" s="1058"/>
      <c r="AG114" s="1058"/>
      <c r="AH114" s="1058"/>
      <c r="AI114" s="1058"/>
      <c r="AJ114" s="741"/>
      <c r="AK114" s="1058"/>
      <c r="AL114" s="1058"/>
      <c r="AM114" s="1058"/>
      <c r="AN114" s="1058"/>
      <c r="AO114" s="1058"/>
      <c r="AP114" s="1058"/>
      <c r="AQ114" s="1058"/>
      <c r="AR114" s="1058"/>
      <c r="AS114" s="1058"/>
      <c r="AT114" s="741"/>
      <c r="AU114" s="1057"/>
      <c r="AV114" s="1058"/>
      <c r="AW114" s="1058"/>
      <c r="AX114" s="1058"/>
      <c r="AY114" s="1058"/>
      <c r="AZ114" s="1058"/>
      <c r="BA114" s="1058"/>
    </row>
    <row r="115" ht="15.75" customHeight="1">
      <c r="A115" s="749"/>
      <c r="B115" s="1058"/>
      <c r="C115" s="1058"/>
      <c r="D115" s="1058"/>
      <c r="E115" s="1058"/>
      <c r="F115" s="1058"/>
      <c r="G115" s="1058"/>
      <c r="H115" s="1058"/>
      <c r="I115" s="1058"/>
      <c r="J115" s="1058"/>
      <c r="K115" s="1058"/>
      <c r="L115" s="1058"/>
      <c r="M115" s="1058"/>
      <c r="N115" s="1058"/>
      <c r="O115" s="1058"/>
      <c r="P115" s="1058"/>
      <c r="Q115" s="1058"/>
      <c r="R115" s="1058"/>
      <c r="S115" s="1058"/>
      <c r="T115" s="1058"/>
      <c r="U115" s="1058"/>
      <c r="V115" s="1058"/>
      <c r="W115" s="1058"/>
      <c r="X115" s="1058"/>
      <c r="Y115" s="1058"/>
      <c r="Z115" s="741"/>
      <c r="AA115" s="1058"/>
      <c r="AB115" s="1058"/>
      <c r="AC115" s="1058"/>
      <c r="AD115" s="1058"/>
      <c r="AE115" s="1058"/>
      <c r="AF115" s="1058"/>
      <c r="AG115" s="1058"/>
      <c r="AH115" s="1058"/>
      <c r="AI115" s="1058"/>
      <c r="AJ115" s="741"/>
      <c r="AK115" s="1058"/>
      <c r="AL115" s="1058"/>
      <c r="AM115" s="1058"/>
      <c r="AN115" s="1058"/>
      <c r="AO115" s="1058"/>
      <c r="AP115" s="1058"/>
      <c r="AQ115" s="1058"/>
      <c r="AR115" s="1058"/>
      <c r="AS115" s="1058"/>
      <c r="AT115" s="741"/>
      <c r="AU115" s="1057"/>
      <c r="AV115" s="1058"/>
      <c r="AW115" s="1058"/>
      <c r="AX115" s="1058"/>
      <c r="AY115" s="1058"/>
      <c r="AZ115" s="1058"/>
      <c r="BA115" s="1058"/>
    </row>
    <row r="116" ht="15.75" customHeight="1">
      <c r="A116" s="749"/>
      <c r="B116" s="1058"/>
      <c r="C116" s="1058"/>
      <c r="D116" s="1058"/>
      <c r="E116" s="1058"/>
      <c r="F116" s="1058"/>
      <c r="G116" s="1058"/>
      <c r="H116" s="1058"/>
      <c r="I116" s="1058"/>
      <c r="J116" s="1058"/>
      <c r="K116" s="1058"/>
      <c r="L116" s="1058"/>
      <c r="M116" s="1058"/>
      <c r="N116" s="1058"/>
      <c r="O116" s="1058"/>
      <c r="P116" s="1058"/>
      <c r="Q116" s="1058"/>
      <c r="R116" s="1058"/>
      <c r="S116" s="1058"/>
      <c r="T116" s="1058"/>
      <c r="U116" s="1058"/>
      <c r="V116" s="1058"/>
      <c r="W116" s="1058"/>
      <c r="X116" s="1058"/>
      <c r="Y116" s="1058"/>
      <c r="Z116" s="741"/>
      <c r="AA116" s="1058"/>
      <c r="AB116" s="1058"/>
      <c r="AC116" s="1058"/>
      <c r="AD116" s="1058"/>
      <c r="AE116" s="1058"/>
      <c r="AF116" s="1058"/>
      <c r="AG116" s="1058"/>
      <c r="AH116" s="1058"/>
      <c r="AI116" s="1058"/>
      <c r="AJ116" s="741"/>
      <c r="AK116" s="1058"/>
      <c r="AL116" s="1058"/>
      <c r="AM116" s="1058"/>
      <c r="AN116" s="1058"/>
      <c r="AO116" s="1058"/>
      <c r="AP116" s="1058"/>
      <c r="AQ116" s="1058"/>
      <c r="AR116" s="1058"/>
      <c r="AS116" s="1058"/>
      <c r="AT116" s="741"/>
      <c r="AU116" s="1057"/>
      <c r="AV116" s="1058"/>
      <c r="AW116" s="1058"/>
      <c r="AX116" s="1058"/>
      <c r="AY116" s="1058"/>
      <c r="AZ116" s="1058"/>
      <c r="BA116" s="1058"/>
    </row>
    <row r="117" ht="15.75" customHeight="1">
      <c r="A117" s="749"/>
      <c r="B117" s="1058"/>
      <c r="C117" s="1058"/>
      <c r="D117" s="1058"/>
      <c r="E117" s="1058"/>
      <c r="F117" s="1058"/>
      <c r="G117" s="1058"/>
      <c r="H117" s="1058"/>
      <c r="I117" s="1058"/>
      <c r="J117" s="1058"/>
      <c r="K117" s="1058"/>
      <c r="L117" s="1058"/>
      <c r="M117" s="1058"/>
      <c r="N117" s="1058"/>
      <c r="O117" s="1058"/>
      <c r="P117" s="1058"/>
      <c r="Q117" s="1058"/>
      <c r="R117" s="1058"/>
      <c r="S117" s="1058"/>
      <c r="T117" s="1058"/>
      <c r="U117" s="1058"/>
      <c r="V117" s="1058"/>
      <c r="W117" s="1058"/>
      <c r="X117" s="1058"/>
      <c r="Y117" s="1058"/>
      <c r="Z117" s="741"/>
      <c r="AA117" s="1058"/>
      <c r="AB117" s="1058"/>
      <c r="AC117" s="1058"/>
      <c r="AD117" s="1058"/>
      <c r="AE117" s="1058"/>
      <c r="AF117" s="1058"/>
      <c r="AG117" s="1058"/>
      <c r="AH117" s="1058"/>
      <c r="AI117" s="1058"/>
      <c r="AJ117" s="741"/>
      <c r="AK117" s="1058"/>
      <c r="AL117" s="1058"/>
      <c r="AM117" s="1058"/>
      <c r="AN117" s="1058"/>
      <c r="AO117" s="1058"/>
      <c r="AP117" s="1058"/>
      <c r="AQ117" s="1058"/>
      <c r="AR117" s="1058"/>
      <c r="AS117" s="1058"/>
      <c r="AT117" s="741"/>
      <c r="AU117" s="1057"/>
      <c r="AV117" s="1058"/>
      <c r="AW117" s="1058"/>
      <c r="AX117" s="1058"/>
      <c r="AY117" s="1058"/>
      <c r="AZ117" s="1058"/>
      <c r="BA117" s="1058"/>
    </row>
    <row r="118" ht="15.75" customHeight="1">
      <c r="A118" s="749"/>
      <c r="B118" s="1058"/>
      <c r="C118" s="1058"/>
      <c r="D118" s="1058"/>
      <c r="E118" s="1058"/>
      <c r="F118" s="1058"/>
      <c r="G118" s="1058"/>
      <c r="H118" s="1058"/>
      <c r="I118" s="1058"/>
      <c r="J118" s="1058"/>
      <c r="K118" s="1058"/>
      <c r="L118" s="1058"/>
      <c r="M118" s="1058"/>
      <c r="N118" s="1058"/>
      <c r="O118" s="1058"/>
      <c r="P118" s="1058"/>
      <c r="Q118" s="1058"/>
      <c r="R118" s="1058"/>
      <c r="S118" s="1058"/>
      <c r="T118" s="1058"/>
      <c r="U118" s="1058"/>
      <c r="V118" s="1058"/>
      <c r="W118" s="1058"/>
      <c r="X118" s="1058"/>
      <c r="Y118" s="1058"/>
      <c r="Z118" s="741"/>
      <c r="AA118" s="1058"/>
      <c r="AB118" s="1058"/>
      <c r="AC118" s="1058"/>
      <c r="AD118" s="1058"/>
      <c r="AE118" s="1058"/>
      <c r="AF118" s="1058"/>
      <c r="AG118" s="1058"/>
      <c r="AH118" s="1058"/>
      <c r="AI118" s="1058"/>
      <c r="AJ118" s="741"/>
      <c r="AK118" s="1058"/>
      <c r="AL118" s="1058"/>
      <c r="AM118" s="1058"/>
      <c r="AN118" s="1058"/>
      <c r="AO118" s="1058"/>
      <c r="AP118" s="1058"/>
      <c r="AQ118" s="1058"/>
      <c r="AR118" s="1058"/>
      <c r="AS118" s="1058"/>
      <c r="AT118" s="741"/>
      <c r="AU118" s="1057"/>
      <c r="AV118" s="1058"/>
      <c r="AW118" s="1058"/>
      <c r="AX118" s="1058"/>
      <c r="AY118" s="1058"/>
      <c r="AZ118" s="1058"/>
      <c r="BA118" s="1058"/>
    </row>
    <row r="119" ht="15.75" customHeight="1">
      <c r="A119" s="749"/>
      <c r="B119" s="1058"/>
      <c r="C119" s="1058"/>
      <c r="D119" s="1058"/>
      <c r="E119" s="1058"/>
      <c r="F119" s="1058"/>
      <c r="G119" s="1058"/>
      <c r="H119" s="1058"/>
      <c r="I119" s="1058"/>
      <c r="J119" s="1058"/>
      <c r="K119" s="1058"/>
      <c r="L119" s="1058"/>
      <c r="M119" s="1058"/>
      <c r="N119" s="1058"/>
      <c r="O119" s="1058"/>
      <c r="P119" s="1058"/>
      <c r="Q119" s="1058"/>
      <c r="R119" s="1058"/>
      <c r="S119" s="1058"/>
      <c r="T119" s="1058"/>
      <c r="U119" s="1058"/>
      <c r="V119" s="1058"/>
      <c r="W119" s="1058"/>
      <c r="X119" s="1058"/>
      <c r="Y119" s="1058"/>
      <c r="Z119" s="741"/>
      <c r="AA119" s="1058"/>
      <c r="AB119" s="1058"/>
      <c r="AC119" s="1058"/>
      <c r="AD119" s="1058"/>
      <c r="AE119" s="1058"/>
      <c r="AF119" s="1058"/>
      <c r="AG119" s="1058"/>
      <c r="AH119" s="1058"/>
      <c r="AI119" s="1058"/>
      <c r="AJ119" s="741"/>
      <c r="AK119" s="1058"/>
      <c r="AL119" s="1058"/>
      <c r="AM119" s="1058"/>
      <c r="AN119" s="1058"/>
      <c r="AO119" s="1058"/>
      <c r="AP119" s="1058"/>
      <c r="AQ119" s="1058"/>
      <c r="AR119" s="1058"/>
      <c r="AS119" s="1058"/>
      <c r="AT119" s="741"/>
      <c r="AU119" s="1057"/>
      <c r="AV119" s="1058"/>
      <c r="AW119" s="1058"/>
      <c r="AX119" s="1058"/>
      <c r="AY119" s="1058"/>
      <c r="AZ119" s="1058"/>
      <c r="BA119" s="1058"/>
    </row>
    <row r="120" ht="15.75" customHeight="1">
      <c r="A120" s="749"/>
      <c r="B120" s="1058"/>
      <c r="C120" s="1058"/>
      <c r="D120" s="1058"/>
      <c r="E120" s="1058"/>
      <c r="F120" s="1058"/>
      <c r="G120" s="1058"/>
      <c r="H120" s="1058"/>
      <c r="I120" s="1058"/>
      <c r="J120" s="1058"/>
      <c r="K120" s="1058"/>
      <c r="L120" s="1058"/>
      <c r="M120" s="1058"/>
      <c r="N120" s="1058"/>
      <c r="O120" s="1058"/>
      <c r="P120" s="1058"/>
      <c r="Q120" s="1058"/>
      <c r="R120" s="1058"/>
      <c r="S120" s="1058"/>
      <c r="T120" s="1058"/>
      <c r="U120" s="1058"/>
      <c r="V120" s="1058"/>
      <c r="W120" s="1058"/>
      <c r="X120" s="1058"/>
      <c r="Y120" s="1058"/>
      <c r="Z120" s="741"/>
      <c r="AA120" s="1058"/>
      <c r="AB120" s="1058"/>
      <c r="AC120" s="1058"/>
      <c r="AD120" s="1058"/>
      <c r="AE120" s="1058"/>
      <c r="AF120" s="1058"/>
      <c r="AG120" s="1058"/>
      <c r="AH120" s="1058"/>
      <c r="AI120" s="1058"/>
      <c r="AJ120" s="741"/>
      <c r="AK120" s="1058"/>
      <c r="AL120" s="1058"/>
      <c r="AM120" s="1058"/>
      <c r="AN120" s="1058"/>
      <c r="AO120" s="1058"/>
      <c r="AP120" s="1058"/>
      <c r="AQ120" s="1058"/>
      <c r="AR120" s="1058"/>
      <c r="AS120" s="1058"/>
      <c r="AT120" s="741"/>
      <c r="AU120" s="1057"/>
      <c r="AV120" s="1058"/>
      <c r="AW120" s="1058"/>
      <c r="AX120" s="1058"/>
      <c r="AY120" s="1058"/>
      <c r="AZ120" s="1058"/>
      <c r="BA120" s="1058"/>
    </row>
    <row r="121" ht="15.75" customHeight="1">
      <c r="A121" s="749"/>
      <c r="B121" s="1058"/>
      <c r="C121" s="1058"/>
      <c r="D121" s="1058"/>
      <c r="E121" s="1058"/>
      <c r="F121" s="1058"/>
      <c r="G121" s="1058"/>
      <c r="H121" s="1058"/>
      <c r="I121" s="1058"/>
      <c r="J121" s="1058"/>
      <c r="K121" s="1058"/>
      <c r="L121" s="1058"/>
      <c r="M121" s="1058"/>
      <c r="N121" s="1058"/>
      <c r="O121" s="1058"/>
      <c r="P121" s="1058"/>
      <c r="Q121" s="1058"/>
      <c r="R121" s="1058"/>
      <c r="S121" s="1058"/>
      <c r="T121" s="1058"/>
      <c r="U121" s="1058"/>
      <c r="V121" s="1058"/>
      <c r="W121" s="1058"/>
      <c r="X121" s="1058"/>
      <c r="Y121" s="1058"/>
      <c r="Z121" s="741"/>
      <c r="AA121" s="1058"/>
      <c r="AB121" s="1058"/>
      <c r="AC121" s="1058"/>
      <c r="AD121" s="1058"/>
      <c r="AE121" s="1058"/>
      <c r="AF121" s="1058"/>
      <c r="AG121" s="1058"/>
      <c r="AH121" s="1058"/>
      <c r="AI121" s="1058"/>
      <c r="AJ121" s="741"/>
      <c r="AK121" s="1058"/>
      <c r="AL121" s="1058"/>
      <c r="AM121" s="1058"/>
      <c r="AN121" s="1058"/>
      <c r="AO121" s="1058"/>
      <c r="AP121" s="1058"/>
      <c r="AQ121" s="1058"/>
      <c r="AR121" s="1058"/>
      <c r="AS121" s="1058"/>
      <c r="AT121" s="741"/>
      <c r="AU121" s="1057"/>
      <c r="AV121" s="1058"/>
      <c r="AW121" s="1058"/>
      <c r="AX121" s="1058"/>
      <c r="AY121" s="1058"/>
      <c r="AZ121" s="1058"/>
      <c r="BA121" s="1058"/>
    </row>
    <row r="122" ht="15.75" customHeight="1">
      <c r="A122" s="749"/>
      <c r="B122" s="1058"/>
      <c r="C122" s="1058"/>
      <c r="D122" s="1058"/>
      <c r="E122" s="1058"/>
      <c r="F122" s="1058"/>
      <c r="G122" s="1058"/>
      <c r="H122" s="1058"/>
      <c r="I122" s="1058"/>
      <c r="J122" s="1058"/>
      <c r="K122" s="1058"/>
      <c r="L122" s="1058"/>
      <c r="M122" s="1058"/>
      <c r="N122" s="1058"/>
      <c r="O122" s="1058"/>
      <c r="P122" s="1058"/>
      <c r="Q122" s="1058"/>
      <c r="R122" s="1058"/>
      <c r="S122" s="1058"/>
      <c r="T122" s="1058"/>
      <c r="U122" s="1058"/>
      <c r="V122" s="1058"/>
      <c r="W122" s="1058"/>
      <c r="X122" s="1058"/>
      <c r="Y122" s="1058"/>
      <c r="Z122" s="741"/>
      <c r="AA122" s="1058"/>
      <c r="AB122" s="1058"/>
      <c r="AC122" s="1058"/>
      <c r="AD122" s="1058"/>
      <c r="AE122" s="1058"/>
      <c r="AF122" s="1058"/>
      <c r="AG122" s="1058"/>
      <c r="AH122" s="1058"/>
      <c r="AI122" s="1058"/>
      <c r="AJ122" s="741"/>
      <c r="AK122" s="1058"/>
      <c r="AL122" s="1058"/>
      <c r="AM122" s="1058"/>
      <c r="AN122" s="1058"/>
      <c r="AO122" s="1058"/>
      <c r="AP122" s="1058"/>
      <c r="AQ122" s="1058"/>
      <c r="AR122" s="1058"/>
      <c r="AS122" s="1058"/>
      <c r="AT122" s="741"/>
      <c r="AU122" s="1057"/>
      <c r="AV122" s="1058"/>
      <c r="AW122" s="1058"/>
      <c r="AX122" s="1058"/>
      <c r="AY122" s="1058"/>
      <c r="AZ122" s="1058"/>
      <c r="BA122" s="1058"/>
    </row>
    <row r="123" ht="15.75" customHeight="1">
      <c r="A123" s="749"/>
      <c r="B123" s="1058"/>
      <c r="C123" s="1058"/>
      <c r="D123" s="1058"/>
      <c r="E123" s="1058"/>
      <c r="F123" s="1058"/>
      <c r="G123" s="1058"/>
      <c r="H123" s="1058"/>
      <c r="I123" s="1058"/>
      <c r="J123" s="1058"/>
      <c r="K123" s="1058"/>
      <c r="L123" s="1058"/>
      <c r="M123" s="1058"/>
      <c r="N123" s="1058"/>
      <c r="O123" s="1058"/>
      <c r="P123" s="1058"/>
      <c r="Q123" s="1058"/>
      <c r="R123" s="1058"/>
      <c r="S123" s="1058"/>
      <c r="T123" s="1058"/>
      <c r="U123" s="1058"/>
      <c r="V123" s="1058"/>
      <c r="W123" s="1058"/>
      <c r="X123" s="1058"/>
      <c r="Y123" s="1058"/>
      <c r="Z123" s="741"/>
      <c r="AA123" s="1058"/>
      <c r="AB123" s="1058"/>
      <c r="AC123" s="1058"/>
      <c r="AD123" s="1058"/>
      <c r="AE123" s="1058"/>
      <c r="AF123" s="1058"/>
      <c r="AG123" s="1058"/>
      <c r="AH123" s="1058"/>
      <c r="AI123" s="1058"/>
      <c r="AJ123" s="741"/>
      <c r="AK123" s="1058"/>
      <c r="AL123" s="1058"/>
      <c r="AM123" s="1058"/>
      <c r="AN123" s="1058"/>
      <c r="AO123" s="1058"/>
      <c r="AP123" s="1058"/>
      <c r="AQ123" s="1058"/>
      <c r="AR123" s="1058"/>
      <c r="AS123" s="1058"/>
      <c r="AT123" s="741"/>
      <c r="AU123" s="1057"/>
      <c r="AV123" s="1058"/>
      <c r="AW123" s="1058"/>
      <c r="AX123" s="1058"/>
      <c r="AY123" s="1058"/>
      <c r="AZ123" s="1058"/>
      <c r="BA123" s="1058"/>
    </row>
    <row r="124" ht="15.75" customHeight="1">
      <c r="A124" s="749"/>
      <c r="B124" s="1058"/>
      <c r="C124" s="1058"/>
      <c r="D124" s="1058"/>
      <c r="E124" s="1058"/>
      <c r="F124" s="1058"/>
      <c r="G124" s="1058"/>
      <c r="H124" s="1058"/>
      <c r="I124" s="1058"/>
      <c r="J124" s="1058"/>
      <c r="K124" s="1058"/>
      <c r="L124" s="1058"/>
      <c r="M124" s="1058"/>
      <c r="N124" s="1058"/>
      <c r="O124" s="1058"/>
      <c r="P124" s="1058"/>
      <c r="Q124" s="1058"/>
      <c r="R124" s="1058"/>
      <c r="S124" s="1058"/>
      <c r="T124" s="1058"/>
      <c r="U124" s="1058"/>
      <c r="V124" s="1058"/>
      <c r="W124" s="1058"/>
      <c r="X124" s="1058"/>
      <c r="Y124" s="1058"/>
      <c r="Z124" s="741"/>
      <c r="AA124" s="1058"/>
      <c r="AB124" s="1058"/>
      <c r="AC124" s="1058"/>
      <c r="AD124" s="1058"/>
      <c r="AE124" s="1058"/>
      <c r="AF124" s="1058"/>
      <c r="AG124" s="1058"/>
      <c r="AH124" s="1058"/>
      <c r="AI124" s="1058"/>
      <c r="AJ124" s="741"/>
      <c r="AK124" s="1058"/>
      <c r="AL124" s="1058"/>
      <c r="AM124" s="1058"/>
      <c r="AN124" s="1058"/>
      <c r="AO124" s="1058"/>
      <c r="AP124" s="1058"/>
      <c r="AQ124" s="1058"/>
      <c r="AR124" s="1058"/>
      <c r="AS124" s="1058"/>
      <c r="AT124" s="741"/>
      <c r="AU124" s="1057"/>
      <c r="AV124" s="1058"/>
      <c r="AW124" s="1058"/>
      <c r="AX124" s="1058"/>
      <c r="AY124" s="1058"/>
      <c r="AZ124" s="1058"/>
      <c r="BA124" s="1058"/>
    </row>
    <row r="125" ht="15.75" customHeight="1">
      <c r="A125" s="749"/>
      <c r="B125" s="1058"/>
      <c r="C125" s="1058"/>
      <c r="D125" s="1058"/>
      <c r="E125" s="1058"/>
      <c r="F125" s="1058"/>
      <c r="G125" s="1058"/>
      <c r="H125" s="1058"/>
      <c r="I125" s="1058"/>
      <c r="J125" s="1058"/>
      <c r="K125" s="1058"/>
      <c r="L125" s="1058"/>
      <c r="M125" s="1058"/>
      <c r="N125" s="1058"/>
      <c r="O125" s="1058"/>
      <c r="P125" s="1058"/>
      <c r="Q125" s="1058"/>
      <c r="R125" s="1058"/>
      <c r="S125" s="1058"/>
      <c r="T125" s="1058"/>
      <c r="U125" s="1058"/>
      <c r="V125" s="1058"/>
      <c r="W125" s="1058"/>
      <c r="X125" s="1058"/>
      <c r="Y125" s="1058"/>
      <c r="Z125" s="741"/>
      <c r="AA125" s="1058"/>
      <c r="AB125" s="1058"/>
      <c r="AC125" s="1058"/>
      <c r="AD125" s="1058"/>
      <c r="AE125" s="1058"/>
      <c r="AF125" s="1058"/>
      <c r="AG125" s="1058"/>
      <c r="AH125" s="1058"/>
      <c r="AI125" s="1058"/>
      <c r="AJ125" s="741"/>
      <c r="AK125" s="1058"/>
      <c r="AL125" s="1058"/>
      <c r="AM125" s="1058"/>
      <c r="AN125" s="1058"/>
      <c r="AO125" s="1058"/>
      <c r="AP125" s="1058"/>
      <c r="AQ125" s="1058"/>
      <c r="AR125" s="1058"/>
      <c r="AS125" s="1058"/>
      <c r="AT125" s="741"/>
      <c r="AU125" s="1057"/>
      <c r="AV125" s="1058"/>
      <c r="AW125" s="1058"/>
      <c r="AX125" s="1058"/>
      <c r="AY125" s="1058"/>
      <c r="AZ125" s="1058"/>
      <c r="BA125" s="1058"/>
    </row>
    <row r="126" ht="15.75" customHeight="1">
      <c r="A126" s="749"/>
      <c r="B126" s="1058"/>
      <c r="C126" s="1058"/>
      <c r="D126" s="1058"/>
      <c r="E126" s="1058"/>
      <c r="F126" s="1058"/>
      <c r="G126" s="1058"/>
      <c r="H126" s="1058"/>
      <c r="I126" s="1058"/>
      <c r="J126" s="1058"/>
      <c r="K126" s="1058"/>
      <c r="L126" s="1058"/>
      <c r="M126" s="1058"/>
      <c r="N126" s="1058"/>
      <c r="O126" s="1058"/>
      <c r="P126" s="1058"/>
      <c r="Q126" s="1058"/>
      <c r="R126" s="1058"/>
      <c r="S126" s="1058"/>
      <c r="T126" s="1058"/>
      <c r="U126" s="1058"/>
      <c r="V126" s="1058"/>
      <c r="W126" s="1058"/>
      <c r="X126" s="1058"/>
      <c r="Y126" s="1058"/>
      <c r="Z126" s="741"/>
      <c r="AA126" s="1058"/>
      <c r="AB126" s="1058"/>
      <c r="AC126" s="1058"/>
      <c r="AD126" s="1058"/>
      <c r="AE126" s="1058"/>
      <c r="AF126" s="1058"/>
      <c r="AG126" s="1058"/>
      <c r="AH126" s="1058"/>
      <c r="AI126" s="1058"/>
      <c r="AJ126" s="741"/>
      <c r="AK126" s="1058"/>
      <c r="AL126" s="1058"/>
      <c r="AM126" s="1058"/>
      <c r="AN126" s="1058"/>
      <c r="AO126" s="1058"/>
      <c r="AP126" s="1058"/>
      <c r="AQ126" s="1058"/>
      <c r="AR126" s="1058"/>
      <c r="AS126" s="1058"/>
      <c r="AT126" s="741"/>
      <c r="AU126" s="1057"/>
      <c r="AV126" s="1058"/>
      <c r="AW126" s="1058"/>
      <c r="AX126" s="1058"/>
      <c r="AY126" s="1058"/>
      <c r="AZ126" s="1058"/>
      <c r="BA126" s="1058"/>
    </row>
    <row r="127" ht="15.75" customHeight="1">
      <c r="A127" s="749"/>
      <c r="B127" s="1058"/>
      <c r="C127" s="1058"/>
      <c r="D127" s="1058"/>
      <c r="E127" s="1058"/>
      <c r="F127" s="1058"/>
      <c r="G127" s="1058"/>
      <c r="H127" s="1058"/>
      <c r="I127" s="1058"/>
      <c r="J127" s="1058"/>
      <c r="K127" s="1058"/>
      <c r="L127" s="1058"/>
      <c r="M127" s="1058"/>
      <c r="N127" s="1058"/>
      <c r="O127" s="1058"/>
      <c r="P127" s="1058"/>
      <c r="Q127" s="1058"/>
      <c r="R127" s="1058"/>
      <c r="S127" s="1058"/>
      <c r="T127" s="1058"/>
      <c r="U127" s="1058"/>
      <c r="V127" s="1058"/>
      <c r="W127" s="1058"/>
      <c r="X127" s="1058"/>
      <c r="Y127" s="1058"/>
      <c r="Z127" s="741"/>
      <c r="AA127" s="1058"/>
      <c r="AB127" s="1058"/>
      <c r="AC127" s="1058"/>
      <c r="AD127" s="1058"/>
      <c r="AE127" s="1058"/>
      <c r="AF127" s="1058"/>
      <c r="AG127" s="1058"/>
      <c r="AH127" s="1058"/>
      <c r="AI127" s="1058"/>
      <c r="AJ127" s="741"/>
      <c r="AK127" s="1058"/>
      <c r="AL127" s="1058"/>
      <c r="AM127" s="1058"/>
      <c r="AN127" s="1058"/>
      <c r="AO127" s="1058"/>
      <c r="AP127" s="1058"/>
      <c r="AQ127" s="1058"/>
      <c r="AR127" s="1058"/>
      <c r="AS127" s="1058"/>
      <c r="AT127" s="741"/>
      <c r="AU127" s="1057"/>
      <c r="AV127" s="1058"/>
      <c r="AW127" s="1058"/>
      <c r="AX127" s="1058"/>
      <c r="AY127" s="1058"/>
      <c r="AZ127" s="1058"/>
      <c r="BA127" s="1058"/>
    </row>
    <row r="128" ht="15.75" customHeight="1">
      <c r="A128" s="749"/>
      <c r="B128" s="1058"/>
      <c r="C128" s="1058"/>
      <c r="D128" s="1058"/>
      <c r="E128" s="1058"/>
      <c r="F128" s="1058"/>
      <c r="G128" s="1058"/>
      <c r="H128" s="1058"/>
      <c r="I128" s="1058"/>
      <c r="J128" s="1058"/>
      <c r="K128" s="1058"/>
      <c r="L128" s="1058"/>
      <c r="M128" s="1058"/>
      <c r="N128" s="1058"/>
      <c r="O128" s="1058"/>
      <c r="P128" s="1058"/>
      <c r="Q128" s="1058"/>
      <c r="R128" s="1058"/>
      <c r="S128" s="1058"/>
      <c r="T128" s="1058"/>
      <c r="U128" s="1058"/>
      <c r="V128" s="1058"/>
      <c r="W128" s="1058"/>
      <c r="X128" s="1058"/>
      <c r="Y128" s="1058"/>
      <c r="Z128" s="741"/>
      <c r="AA128" s="1058"/>
      <c r="AB128" s="1058"/>
      <c r="AC128" s="1058"/>
      <c r="AD128" s="1058"/>
      <c r="AE128" s="1058"/>
      <c r="AF128" s="1058"/>
      <c r="AG128" s="1058"/>
      <c r="AH128" s="1058"/>
      <c r="AI128" s="1058"/>
      <c r="AJ128" s="741"/>
      <c r="AK128" s="1058"/>
      <c r="AL128" s="1058"/>
      <c r="AM128" s="1058"/>
      <c r="AN128" s="1058"/>
      <c r="AO128" s="1058"/>
      <c r="AP128" s="1058"/>
      <c r="AQ128" s="1058"/>
      <c r="AR128" s="1058"/>
      <c r="AS128" s="1058"/>
      <c r="AT128" s="741"/>
      <c r="AU128" s="1057"/>
      <c r="AV128" s="1058"/>
      <c r="AW128" s="1058"/>
      <c r="AX128" s="1058"/>
      <c r="AY128" s="1058"/>
      <c r="AZ128" s="1058"/>
      <c r="BA128" s="1058"/>
    </row>
    <row r="129" ht="15.75" customHeight="1">
      <c r="A129" s="749"/>
      <c r="B129" s="1058"/>
      <c r="C129" s="1058"/>
      <c r="D129" s="1058"/>
      <c r="E129" s="1058"/>
      <c r="F129" s="1058"/>
      <c r="G129" s="1058"/>
      <c r="H129" s="1058"/>
      <c r="I129" s="1058"/>
      <c r="J129" s="1058"/>
      <c r="K129" s="1058"/>
      <c r="L129" s="1058"/>
      <c r="M129" s="1058"/>
      <c r="N129" s="1058"/>
      <c r="O129" s="1058"/>
      <c r="P129" s="1058"/>
      <c r="Q129" s="1058"/>
      <c r="R129" s="1058"/>
      <c r="S129" s="1058"/>
      <c r="T129" s="1058"/>
      <c r="U129" s="1058"/>
      <c r="V129" s="1058"/>
      <c r="W129" s="1058"/>
      <c r="X129" s="1058"/>
      <c r="Y129" s="1058"/>
      <c r="Z129" s="741"/>
      <c r="AA129" s="1058"/>
      <c r="AB129" s="1058"/>
      <c r="AC129" s="1058"/>
      <c r="AD129" s="1058"/>
      <c r="AE129" s="1058"/>
      <c r="AF129" s="1058"/>
      <c r="AG129" s="1058"/>
      <c r="AH129" s="1058"/>
      <c r="AI129" s="1058"/>
      <c r="AJ129" s="741"/>
      <c r="AK129" s="1058"/>
      <c r="AL129" s="1058"/>
      <c r="AM129" s="1058"/>
      <c r="AN129" s="1058"/>
      <c r="AO129" s="1058"/>
      <c r="AP129" s="1058"/>
      <c r="AQ129" s="1058"/>
      <c r="AR129" s="1058"/>
      <c r="AS129" s="1058"/>
      <c r="AT129" s="741"/>
      <c r="AU129" s="1057"/>
      <c r="AV129" s="1058"/>
      <c r="AW129" s="1058"/>
      <c r="AX129" s="1058"/>
      <c r="AY129" s="1058"/>
      <c r="AZ129" s="1058"/>
      <c r="BA129" s="1058"/>
    </row>
    <row r="130" ht="15.75" customHeight="1">
      <c r="A130" s="749"/>
      <c r="B130" s="1058"/>
      <c r="C130" s="1058"/>
      <c r="D130" s="1058"/>
      <c r="E130" s="1058"/>
      <c r="F130" s="1058"/>
      <c r="G130" s="1058"/>
      <c r="H130" s="1058"/>
      <c r="I130" s="1058"/>
      <c r="J130" s="1058"/>
      <c r="K130" s="1058"/>
      <c r="L130" s="1058"/>
      <c r="M130" s="1058"/>
      <c r="N130" s="1058"/>
      <c r="O130" s="1058"/>
      <c r="P130" s="1058"/>
      <c r="Q130" s="1058"/>
      <c r="R130" s="1058"/>
      <c r="S130" s="1058"/>
      <c r="T130" s="1058"/>
      <c r="U130" s="1058"/>
      <c r="V130" s="1058"/>
      <c r="W130" s="1058"/>
      <c r="X130" s="1058"/>
      <c r="Y130" s="1058"/>
      <c r="Z130" s="741"/>
      <c r="AA130" s="1058"/>
      <c r="AB130" s="1058"/>
      <c r="AC130" s="1058"/>
      <c r="AD130" s="1058"/>
      <c r="AE130" s="1058"/>
      <c r="AF130" s="1058"/>
      <c r="AG130" s="1058"/>
      <c r="AH130" s="1058"/>
      <c r="AI130" s="1058"/>
      <c r="AJ130" s="741"/>
      <c r="AK130" s="1058"/>
      <c r="AL130" s="1058"/>
      <c r="AM130" s="1058"/>
      <c r="AN130" s="1058"/>
      <c r="AO130" s="1058"/>
      <c r="AP130" s="1058"/>
      <c r="AQ130" s="1058"/>
      <c r="AR130" s="1058"/>
      <c r="AS130" s="1058"/>
      <c r="AT130" s="741"/>
      <c r="AU130" s="1057"/>
      <c r="AV130" s="1058"/>
      <c r="AW130" s="1058"/>
      <c r="AX130" s="1058"/>
      <c r="AY130" s="1058"/>
      <c r="AZ130" s="1058"/>
      <c r="BA130" s="1058"/>
    </row>
    <row r="131" ht="15.75" customHeight="1">
      <c r="A131" s="749"/>
      <c r="B131" s="1058"/>
      <c r="C131" s="1058"/>
      <c r="D131" s="1058"/>
      <c r="E131" s="1058"/>
      <c r="F131" s="1058"/>
      <c r="G131" s="1058"/>
      <c r="H131" s="1058"/>
      <c r="I131" s="1058"/>
      <c r="J131" s="1058"/>
      <c r="K131" s="1058"/>
      <c r="L131" s="1058"/>
      <c r="M131" s="1058"/>
      <c r="N131" s="1058"/>
      <c r="O131" s="1058"/>
      <c r="P131" s="1058"/>
      <c r="Q131" s="1058"/>
      <c r="R131" s="1058"/>
      <c r="S131" s="1058"/>
      <c r="T131" s="1058"/>
      <c r="U131" s="1058"/>
      <c r="V131" s="1058"/>
      <c r="W131" s="1058"/>
      <c r="X131" s="1058"/>
      <c r="Y131" s="1058"/>
      <c r="Z131" s="741"/>
      <c r="AA131" s="1058"/>
      <c r="AB131" s="1058"/>
      <c r="AC131" s="1058"/>
      <c r="AD131" s="1058"/>
      <c r="AE131" s="1058"/>
      <c r="AF131" s="1058"/>
      <c r="AG131" s="1058"/>
      <c r="AH131" s="1058"/>
      <c r="AI131" s="1058"/>
      <c r="AJ131" s="741"/>
      <c r="AK131" s="1058"/>
      <c r="AL131" s="1058"/>
      <c r="AM131" s="1058"/>
      <c r="AN131" s="1058"/>
      <c r="AO131" s="1058"/>
      <c r="AP131" s="1058"/>
      <c r="AQ131" s="1058"/>
      <c r="AR131" s="1058"/>
      <c r="AS131" s="1058"/>
      <c r="AT131" s="741"/>
      <c r="AU131" s="1057"/>
      <c r="AV131" s="1058"/>
      <c r="AW131" s="1058"/>
      <c r="AX131" s="1058"/>
      <c r="AY131" s="1058"/>
      <c r="AZ131" s="1058"/>
      <c r="BA131" s="1058"/>
    </row>
    <row r="132" ht="15.75" customHeight="1">
      <c r="A132" s="749"/>
      <c r="B132" s="1058"/>
      <c r="C132" s="1058"/>
      <c r="D132" s="1058"/>
      <c r="E132" s="1058"/>
      <c r="F132" s="1058"/>
      <c r="G132" s="1058"/>
      <c r="H132" s="1058"/>
      <c r="I132" s="1058"/>
      <c r="J132" s="1058"/>
      <c r="K132" s="1058"/>
      <c r="L132" s="1058"/>
      <c r="M132" s="1058"/>
      <c r="N132" s="1058"/>
      <c r="O132" s="1058"/>
      <c r="P132" s="1058"/>
      <c r="Q132" s="1058"/>
      <c r="R132" s="1058"/>
      <c r="S132" s="1058"/>
      <c r="T132" s="1058"/>
      <c r="U132" s="1058"/>
      <c r="V132" s="1058"/>
      <c r="W132" s="1058"/>
      <c r="X132" s="1058"/>
      <c r="Y132" s="1058"/>
      <c r="Z132" s="741"/>
      <c r="AA132" s="1058"/>
      <c r="AB132" s="1058"/>
      <c r="AC132" s="1058"/>
      <c r="AD132" s="1058"/>
      <c r="AE132" s="1058"/>
      <c r="AF132" s="1058"/>
      <c r="AG132" s="1058"/>
      <c r="AH132" s="1058"/>
      <c r="AI132" s="1058"/>
      <c r="AJ132" s="741"/>
      <c r="AK132" s="1058"/>
      <c r="AL132" s="1058"/>
      <c r="AM132" s="1058"/>
      <c r="AN132" s="1058"/>
      <c r="AO132" s="1058"/>
      <c r="AP132" s="1058"/>
      <c r="AQ132" s="1058"/>
      <c r="AR132" s="1058"/>
      <c r="AS132" s="1058"/>
      <c r="AT132" s="741"/>
      <c r="AU132" s="1057"/>
      <c r="AV132" s="1058"/>
      <c r="AW132" s="1058"/>
      <c r="AX132" s="1058"/>
      <c r="AY132" s="1058"/>
      <c r="AZ132" s="1058"/>
      <c r="BA132" s="1058"/>
    </row>
    <row r="133" ht="15.75" customHeight="1">
      <c r="A133" s="749"/>
      <c r="B133" s="1058"/>
      <c r="C133" s="1058"/>
      <c r="D133" s="1058"/>
      <c r="E133" s="1058"/>
      <c r="F133" s="1058"/>
      <c r="G133" s="1058"/>
      <c r="H133" s="1058"/>
      <c r="I133" s="1058"/>
      <c r="J133" s="1058"/>
      <c r="K133" s="1058"/>
      <c r="L133" s="1058"/>
      <c r="M133" s="1058"/>
      <c r="N133" s="1058"/>
      <c r="O133" s="1058"/>
      <c r="P133" s="1058"/>
      <c r="Q133" s="1058"/>
      <c r="R133" s="1058"/>
      <c r="S133" s="1058"/>
      <c r="T133" s="1058"/>
      <c r="U133" s="1058"/>
      <c r="V133" s="1058"/>
      <c r="W133" s="1058"/>
      <c r="X133" s="1058"/>
      <c r="Y133" s="1058"/>
      <c r="Z133" s="741"/>
      <c r="AA133" s="1058"/>
      <c r="AB133" s="1058"/>
      <c r="AC133" s="1058"/>
      <c r="AD133" s="1058"/>
      <c r="AE133" s="1058"/>
      <c r="AF133" s="1058"/>
      <c r="AG133" s="1058"/>
      <c r="AH133" s="1058"/>
      <c r="AI133" s="1058"/>
      <c r="AJ133" s="741"/>
      <c r="AK133" s="1058"/>
      <c r="AL133" s="1058"/>
      <c r="AM133" s="1058"/>
      <c r="AN133" s="1058"/>
      <c r="AO133" s="1058"/>
      <c r="AP133" s="1058"/>
      <c r="AQ133" s="1058"/>
      <c r="AR133" s="1058"/>
      <c r="AS133" s="1058"/>
      <c r="AT133" s="741"/>
      <c r="AU133" s="1057"/>
      <c r="AV133" s="1058"/>
      <c r="AW133" s="1058"/>
      <c r="AX133" s="1058"/>
      <c r="AY133" s="1058"/>
      <c r="AZ133" s="1058"/>
      <c r="BA133" s="1058"/>
    </row>
    <row r="134" ht="15.75" customHeight="1">
      <c r="A134" s="749"/>
      <c r="B134" s="1058"/>
      <c r="C134" s="1058"/>
      <c r="D134" s="1058"/>
      <c r="E134" s="1058"/>
      <c r="F134" s="1058"/>
      <c r="G134" s="1058"/>
      <c r="H134" s="1058"/>
      <c r="I134" s="1058"/>
      <c r="J134" s="1058"/>
      <c r="K134" s="1058"/>
      <c r="L134" s="1058"/>
      <c r="M134" s="1058"/>
      <c r="N134" s="1058"/>
      <c r="O134" s="1058"/>
      <c r="P134" s="1058"/>
      <c r="Q134" s="1058"/>
      <c r="R134" s="1058"/>
      <c r="S134" s="1058"/>
      <c r="T134" s="1058"/>
      <c r="U134" s="1058"/>
      <c r="V134" s="1058"/>
      <c r="W134" s="1058"/>
      <c r="X134" s="1058"/>
      <c r="Y134" s="1058"/>
      <c r="Z134" s="741"/>
      <c r="AA134" s="1058"/>
      <c r="AB134" s="1058"/>
      <c r="AC134" s="1058"/>
      <c r="AD134" s="1058"/>
      <c r="AE134" s="1058"/>
      <c r="AF134" s="1058"/>
      <c r="AG134" s="1058"/>
      <c r="AH134" s="1058"/>
      <c r="AI134" s="1058"/>
      <c r="AJ134" s="741"/>
      <c r="AK134" s="1058"/>
      <c r="AL134" s="1058"/>
      <c r="AM134" s="1058"/>
      <c r="AN134" s="1058"/>
      <c r="AO134" s="1058"/>
      <c r="AP134" s="1058"/>
      <c r="AQ134" s="1058"/>
      <c r="AR134" s="1058"/>
      <c r="AS134" s="1058"/>
      <c r="AT134" s="741"/>
      <c r="AU134" s="1057"/>
      <c r="AV134" s="1058"/>
      <c r="AW134" s="1058"/>
      <c r="AX134" s="1058"/>
      <c r="AY134" s="1058"/>
      <c r="AZ134" s="1058"/>
      <c r="BA134" s="1058"/>
    </row>
    <row r="135" ht="15.75" customHeight="1">
      <c r="A135" s="749"/>
      <c r="B135" s="1058"/>
      <c r="C135" s="1058"/>
      <c r="D135" s="1058"/>
      <c r="E135" s="1058"/>
      <c r="F135" s="1058"/>
      <c r="G135" s="1058"/>
      <c r="H135" s="1058"/>
      <c r="I135" s="1058"/>
      <c r="J135" s="1058"/>
      <c r="K135" s="1058"/>
      <c r="L135" s="1058"/>
      <c r="M135" s="1058"/>
      <c r="N135" s="1058"/>
      <c r="O135" s="1058"/>
      <c r="P135" s="1058"/>
      <c r="Q135" s="1058"/>
      <c r="R135" s="1058"/>
      <c r="S135" s="1058"/>
      <c r="T135" s="1058"/>
      <c r="U135" s="1058"/>
      <c r="V135" s="1058"/>
      <c r="W135" s="1058"/>
      <c r="X135" s="1058"/>
      <c r="Y135" s="1058"/>
      <c r="Z135" s="741"/>
      <c r="AA135" s="1058"/>
      <c r="AB135" s="1058"/>
      <c r="AC135" s="1058"/>
      <c r="AD135" s="1058"/>
      <c r="AE135" s="1058"/>
      <c r="AF135" s="1058"/>
      <c r="AG135" s="1058"/>
      <c r="AH135" s="1058"/>
      <c r="AI135" s="1058"/>
      <c r="AJ135" s="741"/>
      <c r="AK135" s="1058"/>
      <c r="AL135" s="1058"/>
      <c r="AM135" s="1058"/>
      <c r="AN135" s="1058"/>
      <c r="AO135" s="1058"/>
      <c r="AP135" s="1058"/>
      <c r="AQ135" s="1058"/>
      <c r="AR135" s="1058"/>
      <c r="AS135" s="1058"/>
      <c r="AT135" s="741"/>
      <c r="AU135" s="1057"/>
      <c r="AV135" s="1058"/>
      <c r="AW135" s="1058"/>
      <c r="AX135" s="1058"/>
      <c r="AY135" s="1058"/>
      <c r="AZ135" s="1058"/>
      <c r="BA135" s="1058"/>
    </row>
    <row r="136" ht="15.75" customHeight="1">
      <c r="A136" s="749"/>
      <c r="B136" s="1058"/>
      <c r="C136" s="1058"/>
      <c r="D136" s="1058"/>
      <c r="E136" s="1058"/>
      <c r="F136" s="1058"/>
      <c r="G136" s="1058"/>
      <c r="H136" s="1058"/>
      <c r="I136" s="1058"/>
      <c r="J136" s="1058"/>
      <c r="K136" s="1058"/>
      <c r="L136" s="1058"/>
      <c r="M136" s="1058"/>
      <c r="N136" s="1058"/>
      <c r="O136" s="1058"/>
      <c r="P136" s="1058"/>
      <c r="Q136" s="1058"/>
      <c r="R136" s="1058"/>
      <c r="S136" s="1058"/>
      <c r="T136" s="1058"/>
      <c r="U136" s="1058"/>
      <c r="V136" s="1058"/>
      <c r="W136" s="1058"/>
      <c r="X136" s="1058"/>
      <c r="Y136" s="1058"/>
      <c r="Z136" s="741"/>
      <c r="AA136" s="1058"/>
      <c r="AB136" s="1058"/>
      <c r="AC136" s="1058"/>
      <c r="AD136" s="1058"/>
      <c r="AE136" s="1058"/>
      <c r="AF136" s="1058"/>
      <c r="AG136" s="1058"/>
      <c r="AH136" s="1058"/>
      <c r="AI136" s="1058"/>
      <c r="AJ136" s="741"/>
      <c r="AK136" s="1058"/>
      <c r="AL136" s="1058"/>
      <c r="AM136" s="1058"/>
      <c r="AN136" s="1058"/>
      <c r="AO136" s="1058"/>
      <c r="AP136" s="1058"/>
      <c r="AQ136" s="1058"/>
      <c r="AR136" s="1058"/>
      <c r="AS136" s="1058"/>
      <c r="AT136" s="741"/>
      <c r="AU136" s="1057"/>
      <c r="AV136" s="1058"/>
      <c r="AW136" s="1058"/>
      <c r="AX136" s="1058"/>
      <c r="AY136" s="1058"/>
      <c r="AZ136" s="1058"/>
      <c r="BA136" s="1058"/>
    </row>
    <row r="137" ht="15.75" customHeight="1">
      <c r="A137" s="749"/>
      <c r="B137" s="1058"/>
      <c r="C137" s="1058"/>
      <c r="D137" s="1058"/>
      <c r="E137" s="1058"/>
      <c r="F137" s="1058"/>
      <c r="G137" s="1058"/>
      <c r="H137" s="1058"/>
      <c r="I137" s="1058"/>
      <c r="J137" s="1058"/>
      <c r="K137" s="1058"/>
      <c r="L137" s="1058"/>
      <c r="M137" s="1058"/>
      <c r="N137" s="1058"/>
      <c r="O137" s="1058"/>
      <c r="P137" s="1058"/>
      <c r="Q137" s="1058"/>
      <c r="R137" s="1058"/>
      <c r="S137" s="1058"/>
      <c r="T137" s="1058"/>
      <c r="U137" s="1058"/>
      <c r="V137" s="1058"/>
      <c r="W137" s="1058"/>
      <c r="X137" s="1058"/>
      <c r="Y137" s="1058"/>
      <c r="Z137" s="741"/>
      <c r="AA137" s="1058"/>
      <c r="AB137" s="1058"/>
      <c r="AC137" s="1058"/>
      <c r="AD137" s="1058"/>
      <c r="AE137" s="1058"/>
      <c r="AF137" s="1058"/>
      <c r="AG137" s="1058"/>
      <c r="AH137" s="1058"/>
      <c r="AI137" s="1058"/>
      <c r="AJ137" s="741"/>
      <c r="AK137" s="1058"/>
      <c r="AL137" s="1058"/>
      <c r="AM137" s="1058"/>
      <c r="AN137" s="1058"/>
      <c r="AO137" s="1058"/>
      <c r="AP137" s="1058"/>
      <c r="AQ137" s="1058"/>
      <c r="AR137" s="1058"/>
      <c r="AS137" s="1058"/>
      <c r="AT137" s="741"/>
      <c r="AU137" s="1057"/>
      <c r="AV137" s="1058"/>
      <c r="AW137" s="1058"/>
      <c r="AX137" s="1058"/>
      <c r="AY137" s="1058"/>
      <c r="AZ137" s="1058"/>
      <c r="BA137" s="1058"/>
    </row>
    <row r="138" ht="15.75" customHeight="1">
      <c r="A138" s="749"/>
      <c r="B138" s="1058"/>
      <c r="C138" s="1058"/>
      <c r="D138" s="1058"/>
      <c r="E138" s="1058"/>
      <c r="F138" s="1058"/>
      <c r="G138" s="1058"/>
      <c r="H138" s="1058"/>
      <c r="I138" s="1058"/>
      <c r="J138" s="1058"/>
      <c r="K138" s="1058"/>
      <c r="L138" s="1058"/>
      <c r="M138" s="1058"/>
      <c r="N138" s="1058"/>
      <c r="O138" s="1058"/>
      <c r="P138" s="1058"/>
      <c r="Q138" s="1058"/>
      <c r="R138" s="1058"/>
      <c r="S138" s="1058"/>
      <c r="T138" s="1058"/>
      <c r="U138" s="1058"/>
      <c r="V138" s="1058"/>
      <c r="W138" s="1058"/>
      <c r="X138" s="1058"/>
      <c r="Y138" s="1058"/>
      <c r="Z138" s="741"/>
      <c r="AA138" s="1058"/>
      <c r="AB138" s="1058"/>
      <c r="AC138" s="1058"/>
      <c r="AD138" s="1058"/>
      <c r="AE138" s="1058"/>
      <c r="AF138" s="1058"/>
      <c r="AG138" s="1058"/>
      <c r="AH138" s="1058"/>
      <c r="AI138" s="1058"/>
      <c r="AJ138" s="741"/>
      <c r="AK138" s="1058"/>
      <c r="AL138" s="1058"/>
      <c r="AM138" s="1058"/>
      <c r="AN138" s="1058"/>
      <c r="AO138" s="1058"/>
      <c r="AP138" s="1058"/>
      <c r="AQ138" s="1058"/>
      <c r="AR138" s="1058"/>
      <c r="AS138" s="1058"/>
      <c r="AT138" s="741"/>
      <c r="AU138" s="1057"/>
      <c r="AV138" s="1058"/>
      <c r="AW138" s="1058"/>
      <c r="AX138" s="1058"/>
      <c r="AY138" s="1058"/>
      <c r="AZ138" s="1058"/>
      <c r="BA138" s="1058"/>
    </row>
    <row r="139" ht="15.75" customHeight="1">
      <c r="A139" s="749"/>
      <c r="B139" s="1058"/>
      <c r="C139" s="1058"/>
      <c r="D139" s="1058"/>
      <c r="E139" s="1058"/>
      <c r="F139" s="1058"/>
      <c r="G139" s="1058"/>
      <c r="H139" s="1058"/>
      <c r="I139" s="1058"/>
      <c r="J139" s="1058"/>
      <c r="K139" s="1058"/>
      <c r="L139" s="1058"/>
      <c r="M139" s="1058"/>
      <c r="N139" s="1058"/>
      <c r="O139" s="1058"/>
      <c r="P139" s="1058"/>
      <c r="Q139" s="1058"/>
      <c r="R139" s="1058"/>
      <c r="S139" s="1058"/>
      <c r="T139" s="1058"/>
      <c r="U139" s="1058"/>
      <c r="V139" s="1058"/>
      <c r="W139" s="1058"/>
      <c r="X139" s="1058"/>
      <c r="Y139" s="1058"/>
      <c r="Z139" s="741"/>
      <c r="AA139" s="1058"/>
      <c r="AB139" s="1058"/>
      <c r="AC139" s="1058"/>
      <c r="AD139" s="1058"/>
      <c r="AE139" s="1058"/>
      <c r="AF139" s="1058"/>
      <c r="AG139" s="1058"/>
      <c r="AH139" s="1058"/>
      <c r="AI139" s="1058"/>
      <c r="AJ139" s="741"/>
      <c r="AK139" s="1058"/>
      <c r="AL139" s="1058"/>
      <c r="AM139" s="1058"/>
      <c r="AN139" s="1058"/>
      <c r="AO139" s="1058"/>
      <c r="AP139" s="1058"/>
      <c r="AQ139" s="1058"/>
      <c r="AR139" s="1058"/>
      <c r="AS139" s="1058"/>
      <c r="AT139" s="741"/>
      <c r="AU139" s="1057"/>
      <c r="AV139" s="1058"/>
      <c r="AW139" s="1058"/>
      <c r="AX139" s="1058"/>
      <c r="AY139" s="1058"/>
      <c r="AZ139" s="1058"/>
      <c r="BA139" s="1058"/>
    </row>
    <row r="140" ht="15.75" customHeight="1">
      <c r="A140" s="749"/>
      <c r="B140" s="1058"/>
      <c r="C140" s="1058"/>
      <c r="D140" s="1058"/>
      <c r="E140" s="1058"/>
      <c r="F140" s="1058"/>
      <c r="G140" s="1058"/>
      <c r="H140" s="1058"/>
      <c r="I140" s="1058"/>
      <c r="J140" s="1058"/>
      <c r="K140" s="1058"/>
      <c r="L140" s="1058"/>
      <c r="M140" s="1058"/>
      <c r="N140" s="1058"/>
      <c r="O140" s="1058"/>
      <c r="P140" s="1058"/>
      <c r="Q140" s="1058"/>
      <c r="R140" s="1058"/>
      <c r="S140" s="1058"/>
      <c r="T140" s="1058"/>
      <c r="U140" s="1058"/>
      <c r="V140" s="1058"/>
      <c r="W140" s="1058"/>
      <c r="X140" s="1058"/>
      <c r="Y140" s="1058"/>
      <c r="Z140" s="741"/>
      <c r="AA140" s="1058"/>
      <c r="AB140" s="1058"/>
      <c r="AC140" s="1058"/>
      <c r="AD140" s="1058"/>
      <c r="AE140" s="1058"/>
      <c r="AF140" s="1058"/>
      <c r="AG140" s="1058"/>
      <c r="AH140" s="1058"/>
      <c r="AI140" s="1058"/>
      <c r="AJ140" s="741"/>
      <c r="AK140" s="1058"/>
      <c r="AL140" s="1058"/>
      <c r="AM140" s="1058"/>
      <c r="AN140" s="1058"/>
      <c r="AO140" s="1058"/>
      <c r="AP140" s="1058"/>
      <c r="AQ140" s="1058"/>
      <c r="AR140" s="1058"/>
      <c r="AS140" s="1058"/>
      <c r="AT140" s="741"/>
      <c r="AU140" s="1057"/>
      <c r="AV140" s="1058"/>
      <c r="AW140" s="1058"/>
      <c r="AX140" s="1058"/>
      <c r="AY140" s="1058"/>
      <c r="AZ140" s="1058"/>
      <c r="BA140" s="1058"/>
    </row>
    <row r="141" ht="15.75" customHeight="1">
      <c r="A141" s="749"/>
      <c r="B141" s="1058"/>
      <c r="C141" s="1058"/>
      <c r="D141" s="1058"/>
      <c r="E141" s="1058"/>
      <c r="F141" s="1058"/>
      <c r="G141" s="1058"/>
      <c r="H141" s="1058"/>
      <c r="I141" s="1058"/>
      <c r="J141" s="1058"/>
      <c r="K141" s="1058"/>
      <c r="L141" s="1058"/>
      <c r="M141" s="1058"/>
      <c r="N141" s="1058"/>
      <c r="O141" s="1058"/>
      <c r="P141" s="1058"/>
      <c r="Q141" s="1058"/>
      <c r="R141" s="1058"/>
      <c r="S141" s="1058"/>
      <c r="T141" s="1058"/>
      <c r="U141" s="1058"/>
      <c r="V141" s="1058"/>
      <c r="W141" s="1058"/>
      <c r="X141" s="1058"/>
      <c r="Y141" s="1058"/>
      <c r="Z141" s="741"/>
      <c r="AA141" s="1058"/>
      <c r="AB141" s="1058"/>
      <c r="AC141" s="1058"/>
      <c r="AD141" s="1058"/>
      <c r="AE141" s="1058"/>
      <c r="AF141" s="1058"/>
      <c r="AG141" s="1058"/>
      <c r="AH141" s="1058"/>
      <c r="AI141" s="1058"/>
      <c r="AJ141" s="741"/>
      <c r="AK141" s="1058"/>
      <c r="AL141" s="1058"/>
      <c r="AM141" s="1058"/>
      <c r="AN141" s="1058"/>
      <c r="AO141" s="1058"/>
      <c r="AP141" s="1058"/>
      <c r="AQ141" s="1058"/>
      <c r="AR141" s="1058"/>
      <c r="AS141" s="1058"/>
      <c r="AT141" s="741"/>
      <c r="AU141" s="1057"/>
      <c r="AV141" s="1058"/>
      <c r="AW141" s="1058"/>
      <c r="AX141" s="1058"/>
      <c r="AY141" s="1058"/>
      <c r="AZ141" s="1058"/>
      <c r="BA141" s="1058"/>
    </row>
    <row r="142" ht="15.75" customHeight="1">
      <c r="A142" s="749"/>
      <c r="B142" s="1058"/>
      <c r="C142" s="1058"/>
      <c r="D142" s="1058"/>
      <c r="E142" s="1058"/>
      <c r="F142" s="1058"/>
      <c r="G142" s="1058"/>
      <c r="H142" s="1058"/>
      <c r="I142" s="1058"/>
      <c r="J142" s="1058"/>
      <c r="K142" s="1058"/>
      <c r="L142" s="1058"/>
      <c r="M142" s="1058"/>
      <c r="N142" s="1058"/>
      <c r="O142" s="1058"/>
      <c r="P142" s="1058"/>
      <c r="Q142" s="1058"/>
      <c r="R142" s="1058"/>
      <c r="S142" s="1058"/>
      <c r="T142" s="1058"/>
      <c r="U142" s="1058"/>
      <c r="V142" s="1058"/>
      <c r="W142" s="1058"/>
      <c r="X142" s="1058"/>
      <c r="Y142" s="1058"/>
      <c r="Z142" s="741"/>
      <c r="AA142" s="1058"/>
      <c r="AB142" s="1058"/>
      <c r="AC142" s="1058"/>
      <c r="AD142" s="1058"/>
      <c r="AE142" s="1058"/>
      <c r="AF142" s="1058"/>
      <c r="AG142" s="1058"/>
      <c r="AH142" s="1058"/>
      <c r="AI142" s="1058"/>
      <c r="AJ142" s="741"/>
      <c r="AK142" s="1058"/>
      <c r="AL142" s="1058"/>
      <c r="AM142" s="1058"/>
      <c r="AN142" s="1058"/>
      <c r="AO142" s="1058"/>
      <c r="AP142" s="1058"/>
      <c r="AQ142" s="1058"/>
      <c r="AR142" s="1058"/>
      <c r="AS142" s="1058"/>
      <c r="AT142" s="741"/>
      <c r="AU142" s="1057"/>
      <c r="AV142" s="1058"/>
      <c r="AW142" s="1058"/>
      <c r="AX142" s="1058"/>
      <c r="AY142" s="1058"/>
      <c r="AZ142" s="1058"/>
      <c r="BA142" s="1058"/>
    </row>
    <row r="143" ht="15.75" customHeight="1">
      <c r="A143" s="749"/>
      <c r="B143" s="1058"/>
      <c r="C143" s="1058"/>
      <c r="D143" s="1058"/>
      <c r="E143" s="1058"/>
      <c r="F143" s="1058"/>
      <c r="G143" s="1058"/>
      <c r="H143" s="1058"/>
      <c r="I143" s="1058"/>
      <c r="J143" s="1058"/>
      <c r="K143" s="1058"/>
      <c r="L143" s="1058"/>
      <c r="M143" s="1058"/>
      <c r="N143" s="1058"/>
      <c r="O143" s="1058"/>
      <c r="P143" s="1058"/>
      <c r="Q143" s="1058"/>
      <c r="R143" s="1058"/>
      <c r="S143" s="1058"/>
      <c r="T143" s="1058"/>
      <c r="U143" s="1058"/>
      <c r="V143" s="1058"/>
      <c r="W143" s="1058"/>
      <c r="X143" s="1058"/>
      <c r="Y143" s="1058"/>
      <c r="Z143" s="741"/>
      <c r="AA143" s="1058"/>
      <c r="AB143" s="1058"/>
      <c r="AC143" s="1058"/>
      <c r="AD143" s="1058"/>
      <c r="AE143" s="1058"/>
      <c r="AF143" s="1058"/>
      <c r="AG143" s="1058"/>
      <c r="AH143" s="1058"/>
      <c r="AI143" s="1058"/>
      <c r="AJ143" s="741"/>
      <c r="AK143" s="1058"/>
      <c r="AL143" s="1058"/>
      <c r="AM143" s="1058"/>
      <c r="AN143" s="1058"/>
      <c r="AO143" s="1058"/>
      <c r="AP143" s="1058"/>
      <c r="AQ143" s="1058"/>
      <c r="AR143" s="1058"/>
      <c r="AS143" s="1058"/>
      <c r="AT143" s="741"/>
      <c r="AU143" s="1057"/>
      <c r="AV143" s="1058"/>
      <c r="AW143" s="1058"/>
      <c r="AX143" s="1058"/>
      <c r="AY143" s="1058"/>
      <c r="AZ143" s="1058"/>
      <c r="BA143" s="1058"/>
    </row>
    <row r="144" ht="15.75" customHeight="1">
      <c r="A144" s="749"/>
      <c r="B144" s="1058"/>
      <c r="C144" s="1058"/>
      <c r="D144" s="1058"/>
      <c r="E144" s="1058"/>
      <c r="F144" s="1058"/>
      <c r="G144" s="1058"/>
      <c r="H144" s="1058"/>
      <c r="I144" s="1058"/>
      <c r="J144" s="1058"/>
      <c r="K144" s="1058"/>
      <c r="L144" s="1058"/>
      <c r="M144" s="1058"/>
      <c r="N144" s="1058"/>
      <c r="O144" s="1058"/>
      <c r="P144" s="1058"/>
      <c r="Q144" s="1058"/>
      <c r="R144" s="1058"/>
      <c r="S144" s="1058"/>
      <c r="T144" s="1058"/>
      <c r="U144" s="1058"/>
      <c r="V144" s="1058"/>
      <c r="W144" s="1058"/>
      <c r="X144" s="1058"/>
      <c r="Y144" s="1058"/>
      <c r="Z144" s="741"/>
      <c r="AA144" s="1058"/>
      <c r="AB144" s="1058"/>
      <c r="AC144" s="1058"/>
      <c r="AD144" s="1058"/>
      <c r="AE144" s="1058"/>
      <c r="AF144" s="1058"/>
      <c r="AG144" s="1058"/>
      <c r="AH144" s="1058"/>
      <c r="AI144" s="1058"/>
      <c r="AJ144" s="741"/>
      <c r="AK144" s="1058"/>
      <c r="AL144" s="1058"/>
      <c r="AM144" s="1058"/>
      <c r="AN144" s="1058"/>
      <c r="AO144" s="1058"/>
      <c r="AP144" s="1058"/>
      <c r="AQ144" s="1058"/>
      <c r="AR144" s="1058"/>
      <c r="AS144" s="1058"/>
      <c r="AT144" s="741"/>
      <c r="AU144" s="1057"/>
      <c r="AV144" s="1058"/>
      <c r="AW144" s="1058"/>
      <c r="AX144" s="1058"/>
      <c r="AY144" s="1058"/>
      <c r="AZ144" s="1058"/>
      <c r="BA144" s="1058"/>
    </row>
    <row r="145" ht="15.75" customHeight="1">
      <c r="A145" s="749"/>
      <c r="B145" s="1058"/>
      <c r="C145" s="1058"/>
      <c r="D145" s="1058"/>
      <c r="E145" s="1058"/>
      <c r="F145" s="1058"/>
      <c r="G145" s="1058"/>
      <c r="H145" s="1058"/>
      <c r="I145" s="1058"/>
      <c r="J145" s="1058"/>
      <c r="K145" s="1058"/>
      <c r="L145" s="1058"/>
      <c r="M145" s="1058"/>
      <c r="N145" s="1058"/>
      <c r="O145" s="1058"/>
      <c r="P145" s="1058"/>
      <c r="Q145" s="1058"/>
      <c r="R145" s="1058"/>
      <c r="S145" s="1058"/>
      <c r="T145" s="1058"/>
      <c r="U145" s="1058"/>
      <c r="V145" s="1058"/>
      <c r="W145" s="1058"/>
      <c r="X145" s="1058"/>
      <c r="Y145" s="1058"/>
      <c r="Z145" s="741"/>
      <c r="AA145" s="1058"/>
      <c r="AB145" s="1058"/>
      <c r="AC145" s="1058"/>
      <c r="AD145" s="1058"/>
      <c r="AE145" s="1058"/>
      <c r="AF145" s="1058"/>
      <c r="AG145" s="1058"/>
      <c r="AH145" s="1058"/>
      <c r="AI145" s="1058"/>
      <c r="AJ145" s="741"/>
      <c r="AK145" s="1058"/>
      <c r="AL145" s="1058"/>
      <c r="AM145" s="1058"/>
      <c r="AN145" s="1058"/>
      <c r="AO145" s="1058"/>
      <c r="AP145" s="1058"/>
      <c r="AQ145" s="1058"/>
      <c r="AR145" s="1058"/>
      <c r="AS145" s="1058"/>
      <c r="AT145" s="741"/>
      <c r="AU145" s="1057"/>
      <c r="AV145" s="1058"/>
      <c r="AW145" s="1058"/>
      <c r="AX145" s="1058"/>
      <c r="AY145" s="1058"/>
      <c r="AZ145" s="1058"/>
      <c r="BA145" s="1058"/>
    </row>
    <row r="146" ht="15.75" customHeight="1">
      <c r="A146" s="749"/>
      <c r="B146" s="1058"/>
      <c r="C146" s="1058"/>
      <c r="D146" s="1058"/>
      <c r="E146" s="1058"/>
      <c r="F146" s="1058"/>
      <c r="G146" s="1058"/>
      <c r="H146" s="1058"/>
      <c r="I146" s="1058"/>
      <c r="J146" s="1058"/>
      <c r="K146" s="1058"/>
      <c r="L146" s="1058"/>
      <c r="M146" s="1058"/>
      <c r="N146" s="1058"/>
      <c r="O146" s="1058"/>
      <c r="P146" s="1058"/>
      <c r="Q146" s="1058"/>
      <c r="R146" s="1058"/>
      <c r="S146" s="1058"/>
      <c r="T146" s="1058"/>
      <c r="U146" s="1058"/>
      <c r="V146" s="1058"/>
      <c r="W146" s="1058"/>
      <c r="X146" s="1058"/>
      <c r="Y146" s="1058"/>
      <c r="Z146" s="741"/>
      <c r="AA146" s="1058"/>
      <c r="AB146" s="1058"/>
      <c r="AC146" s="1058"/>
      <c r="AD146" s="1058"/>
      <c r="AE146" s="1058"/>
      <c r="AF146" s="1058"/>
      <c r="AG146" s="1058"/>
      <c r="AH146" s="1058"/>
      <c r="AI146" s="1058"/>
      <c r="AJ146" s="741"/>
      <c r="AK146" s="1058"/>
      <c r="AL146" s="1058"/>
      <c r="AM146" s="1058"/>
      <c r="AN146" s="1058"/>
      <c r="AO146" s="1058"/>
      <c r="AP146" s="1058"/>
      <c r="AQ146" s="1058"/>
      <c r="AR146" s="1058"/>
      <c r="AS146" s="1058"/>
      <c r="AT146" s="741"/>
      <c r="AU146" s="1057"/>
      <c r="AV146" s="1058"/>
      <c r="AW146" s="1058"/>
      <c r="AX146" s="1058"/>
      <c r="AY146" s="1058"/>
      <c r="AZ146" s="1058"/>
      <c r="BA146" s="1058"/>
    </row>
    <row r="147" ht="15.75" customHeight="1">
      <c r="A147" s="749"/>
      <c r="B147" s="1058"/>
      <c r="C147" s="1058"/>
      <c r="D147" s="1058"/>
      <c r="E147" s="1058"/>
      <c r="F147" s="1058"/>
      <c r="G147" s="1058"/>
      <c r="H147" s="1058"/>
      <c r="I147" s="1058"/>
      <c r="J147" s="1058"/>
      <c r="K147" s="1058"/>
      <c r="L147" s="1058"/>
      <c r="M147" s="1058"/>
      <c r="N147" s="1058"/>
      <c r="O147" s="1058"/>
      <c r="P147" s="1058"/>
      <c r="Q147" s="1058"/>
      <c r="R147" s="1058"/>
      <c r="S147" s="1058"/>
      <c r="T147" s="1058"/>
      <c r="U147" s="1058"/>
      <c r="V147" s="1058"/>
      <c r="W147" s="1058"/>
      <c r="X147" s="1058"/>
      <c r="Y147" s="1058"/>
      <c r="Z147" s="741"/>
      <c r="AA147" s="1058"/>
      <c r="AB147" s="1058"/>
      <c r="AC147" s="1058"/>
      <c r="AD147" s="1058"/>
      <c r="AE147" s="1058"/>
      <c r="AF147" s="1058"/>
      <c r="AG147" s="1058"/>
      <c r="AH147" s="1058"/>
      <c r="AI147" s="1058"/>
      <c r="AJ147" s="741"/>
      <c r="AK147" s="1058"/>
      <c r="AL147" s="1058"/>
      <c r="AM147" s="1058"/>
      <c r="AN147" s="1058"/>
      <c r="AO147" s="1058"/>
      <c r="AP147" s="1058"/>
      <c r="AQ147" s="1058"/>
      <c r="AR147" s="1058"/>
      <c r="AS147" s="1058"/>
      <c r="AT147" s="741"/>
      <c r="AU147" s="1057"/>
      <c r="AV147" s="1058"/>
      <c r="AW147" s="1058"/>
      <c r="AX147" s="1058"/>
      <c r="AY147" s="1058"/>
      <c r="AZ147" s="1058"/>
      <c r="BA147" s="1058"/>
    </row>
    <row r="148" ht="15.75" customHeight="1">
      <c r="A148" s="749"/>
      <c r="B148" s="1058"/>
      <c r="C148" s="1058"/>
      <c r="D148" s="1058"/>
      <c r="E148" s="1058"/>
      <c r="F148" s="1058"/>
      <c r="G148" s="1058"/>
      <c r="H148" s="1058"/>
      <c r="I148" s="1058"/>
      <c r="J148" s="1058"/>
      <c r="K148" s="1058"/>
      <c r="L148" s="1058"/>
      <c r="M148" s="1058"/>
      <c r="N148" s="1058"/>
      <c r="O148" s="1058"/>
      <c r="P148" s="1058"/>
      <c r="Q148" s="1058"/>
      <c r="R148" s="1058"/>
      <c r="S148" s="1058"/>
      <c r="T148" s="1058"/>
      <c r="U148" s="1058"/>
      <c r="V148" s="1058"/>
      <c r="W148" s="1058"/>
      <c r="X148" s="1058"/>
      <c r="Y148" s="1058"/>
      <c r="Z148" s="741"/>
      <c r="AA148" s="1058"/>
      <c r="AB148" s="1058"/>
      <c r="AC148" s="1058"/>
      <c r="AD148" s="1058"/>
      <c r="AE148" s="1058"/>
      <c r="AF148" s="1058"/>
      <c r="AG148" s="1058"/>
      <c r="AH148" s="1058"/>
      <c r="AI148" s="1058"/>
      <c r="AJ148" s="741"/>
      <c r="AK148" s="1058"/>
      <c r="AL148" s="1058"/>
      <c r="AM148" s="1058"/>
      <c r="AN148" s="1058"/>
      <c r="AO148" s="1058"/>
      <c r="AP148" s="1058"/>
      <c r="AQ148" s="1058"/>
      <c r="AR148" s="1058"/>
      <c r="AS148" s="1058"/>
      <c r="AT148" s="741"/>
      <c r="AU148" s="1057"/>
      <c r="AV148" s="1058"/>
      <c r="AW148" s="1058"/>
      <c r="AX148" s="1058"/>
      <c r="AY148" s="1058"/>
      <c r="AZ148" s="1058"/>
      <c r="BA148" s="1058"/>
    </row>
    <row r="149" ht="15.75" customHeight="1">
      <c r="A149" s="749"/>
      <c r="B149" s="1058"/>
      <c r="C149" s="1058"/>
      <c r="D149" s="1058"/>
      <c r="E149" s="1058"/>
      <c r="F149" s="1058"/>
      <c r="G149" s="1058"/>
      <c r="H149" s="1058"/>
      <c r="I149" s="1058"/>
      <c r="J149" s="1058"/>
      <c r="K149" s="1058"/>
      <c r="L149" s="1058"/>
      <c r="M149" s="1058"/>
      <c r="N149" s="1058"/>
      <c r="O149" s="1058"/>
      <c r="P149" s="1058"/>
      <c r="Q149" s="1058"/>
      <c r="R149" s="1058"/>
      <c r="S149" s="1058"/>
      <c r="T149" s="1058"/>
      <c r="U149" s="1058"/>
      <c r="V149" s="1058"/>
      <c r="W149" s="1058"/>
      <c r="X149" s="1058"/>
      <c r="Y149" s="1058"/>
      <c r="Z149" s="741"/>
      <c r="AA149" s="1058"/>
      <c r="AB149" s="1058"/>
      <c r="AC149" s="1058"/>
      <c r="AD149" s="1058"/>
      <c r="AE149" s="1058"/>
      <c r="AF149" s="1058"/>
      <c r="AG149" s="1058"/>
      <c r="AH149" s="1058"/>
      <c r="AI149" s="1058"/>
      <c r="AJ149" s="741"/>
      <c r="AK149" s="1058"/>
      <c r="AL149" s="1058"/>
      <c r="AM149" s="1058"/>
      <c r="AN149" s="1058"/>
      <c r="AO149" s="1058"/>
      <c r="AP149" s="1058"/>
      <c r="AQ149" s="1058"/>
      <c r="AR149" s="1058"/>
      <c r="AS149" s="1058"/>
      <c r="AT149" s="741"/>
      <c r="AU149" s="1057"/>
      <c r="AV149" s="1058"/>
      <c r="AW149" s="1058"/>
      <c r="AX149" s="1058"/>
      <c r="AY149" s="1058"/>
      <c r="AZ149" s="1058"/>
      <c r="BA149" s="1058"/>
    </row>
    <row r="150" ht="15.75" customHeight="1">
      <c r="A150" s="749"/>
      <c r="B150" s="1058"/>
      <c r="C150" s="1058"/>
      <c r="D150" s="1058"/>
      <c r="E150" s="1058"/>
      <c r="F150" s="1058"/>
      <c r="G150" s="1058"/>
      <c r="H150" s="1058"/>
      <c r="I150" s="1058"/>
      <c r="J150" s="1058"/>
      <c r="K150" s="1058"/>
      <c r="L150" s="1058"/>
      <c r="M150" s="1058"/>
      <c r="N150" s="1058"/>
      <c r="O150" s="1058"/>
      <c r="P150" s="1058"/>
      <c r="Q150" s="1058"/>
      <c r="R150" s="1058"/>
      <c r="S150" s="1058"/>
      <c r="T150" s="1058"/>
      <c r="U150" s="1058"/>
      <c r="V150" s="1058"/>
      <c r="W150" s="1058"/>
      <c r="X150" s="1058"/>
      <c r="Y150" s="1058"/>
      <c r="Z150" s="741"/>
      <c r="AA150" s="1058"/>
      <c r="AB150" s="1058"/>
      <c r="AC150" s="1058"/>
      <c r="AD150" s="1058"/>
      <c r="AE150" s="1058"/>
      <c r="AF150" s="1058"/>
      <c r="AG150" s="1058"/>
      <c r="AH150" s="1058"/>
      <c r="AI150" s="1058"/>
      <c r="AJ150" s="741"/>
      <c r="AK150" s="1058"/>
      <c r="AL150" s="1058"/>
      <c r="AM150" s="1058"/>
      <c r="AN150" s="1058"/>
      <c r="AO150" s="1058"/>
      <c r="AP150" s="1058"/>
      <c r="AQ150" s="1058"/>
      <c r="AR150" s="1058"/>
      <c r="AS150" s="1058"/>
      <c r="AT150" s="741"/>
      <c r="AU150" s="1057"/>
      <c r="AV150" s="1058"/>
      <c r="AW150" s="1058"/>
      <c r="AX150" s="1058"/>
      <c r="AY150" s="1058"/>
      <c r="AZ150" s="1058"/>
      <c r="BA150" s="1058"/>
    </row>
    <row r="151" ht="15.75" customHeight="1">
      <c r="A151" s="749"/>
      <c r="B151" s="1058"/>
      <c r="C151" s="1058"/>
      <c r="D151" s="1058"/>
      <c r="E151" s="1058"/>
      <c r="F151" s="1058"/>
      <c r="G151" s="1058"/>
      <c r="H151" s="1058"/>
      <c r="I151" s="1058"/>
      <c r="J151" s="1058"/>
      <c r="K151" s="1058"/>
      <c r="L151" s="1058"/>
      <c r="M151" s="1058"/>
      <c r="N151" s="1058"/>
      <c r="O151" s="1058"/>
      <c r="P151" s="1058"/>
      <c r="Q151" s="1058"/>
      <c r="R151" s="1058"/>
      <c r="S151" s="1058"/>
      <c r="T151" s="1058"/>
      <c r="U151" s="1058"/>
      <c r="V151" s="1058"/>
      <c r="W151" s="1058"/>
      <c r="X151" s="1058"/>
      <c r="Y151" s="1058"/>
      <c r="Z151" s="741"/>
      <c r="AA151" s="1058"/>
      <c r="AB151" s="1058"/>
      <c r="AC151" s="1058"/>
      <c r="AD151" s="1058"/>
      <c r="AE151" s="1058"/>
      <c r="AF151" s="1058"/>
      <c r="AG151" s="1058"/>
      <c r="AH151" s="1058"/>
      <c r="AI151" s="1058"/>
      <c r="AJ151" s="741"/>
      <c r="AK151" s="1058"/>
      <c r="AL151" s="1058"/>
      <c r="AM151" s="1058"/>
      <c r="AN151" s="1058"/>
      <c r="AO151" s="1058"/>
      <c r="AP151" s="1058"/>
      <c r="AQ151" s="1058"/>
      <c r="AR151" s="1058"/>
      <c r="AS151" s="1058"/>
      <c r="AT151" s="741"/>
      <c r="AU151" s="1057"/>
      <c r="AV151" s="1058"/>
      <c r="AW151" s="1058"/>
      <c r="AX151" s="1058"/>
      <c r="AY151" s="1058"/>
      <c r="AZ151" s="1058"/>
      <c r="BA151" s="1058"/>
    </row>
    <row r="152" ht="15.75" customHeight="1">
      <c r="A152" s="749"/>
      <c r="B152" s="1058"/>
      <c r="C152" s="1058"/>
      <c r="D152" s="1058"/>
      <c r="E152" s="1058"/>
      <c r="F152" s="1058"/>
      <c r="G152" s="1058"/>
      <c r="H152" s="1058"/>
      <c r="I152" s="1058"/>
      <c r="J152" s="1058"/>
      <c r="K152" s="1058"/>
      <c r="L152" s="1058"/>
      <c r="M152" s="1058"/>
      <c r="N152" s="1058"/>
      <c r="O152" s="1058"/>
      <c r="P152" s="1058"/>
      <c r="Q152" s="1058"/>
      <c r="R152" s="1058"/>
      <c r="S152" s="1058"/>
      <c r="T152" s="1058"/>
      <c r="U152" s="1058"/>
      <c r="V152" s="1058"/>
      <c r="W152" s="1058"/>
      <c r="X152" s="1058"/>
      <c r="Y152" s="1058"/>
      <c r="Z152" s="741"/>
      <c r="AA152" s="1058"/>
      <c r="AB152" s="1058"/>
      <c r="AC152" s="1058"/>
      <c r="AD152" s="1058"/>
      <c r="AE152" s="1058"/>
      <c r="AF152" s="1058"/>
      <c r="AG152" s="1058"/>
      <c r="AH152" s="1058"/>
      <c r="AI152" s="1058"/>
      <c r="AJ152" s="741"/>
      <c r="AK152" s="1058"/>
      <c r="AL152" s="1058"/>
      <c r="AM152" s="1058"/>
      <c r="AN152" s="1058"/>
      <c r="AO152" s="1058"/>
      <c r="AP152" s="1058"/>
      <c r="AQ152" s="1058"/>
      <c r="AR152" s="1058"/>
      <c r="AS152" s="1058"/>
      <c r="AT152" s="741"/>
      <c r="AU152" s="1057"/>
      <c r="AV152" s="1058"/>
      <c r="AW152" s="1058"/>
      <c r="AX152" s="1058"/>
      <c r="AY152" s="1058"/>
      <c r="AZ152" s="1058"/>
      <c r="BA152" s="1058"/>
    </row>
    <row r="153" ht="15.75" customHeight="1">
      <c r="A153" s="749"/>
      <c r="B153" s="1058"/>
      <c r="C153" s="1058"/>
      <c r="D153" s="1058"/>
      <c r="E153" s="1058"/>
      <c r="F153" s="1058"/>
      <c r="G153" s="1058"/>
      <c r="H153" s="1058"/>
      <c r="I153" s="1058"/>
      <c r="J153" s="1058"/>
      <c r="K153" s="1058"/>
      <c r="L153" s="1058"/>
      <c r="M153" s="1058"/>
      <c r="N153" s="1058"/>
      <c r="O153" s="1058"/>
      <c r="P153" s="1058"/>
      <c r="Q153" s="1058"/>
      <c r="R153" s="1058"/>
      <c r="S153" s="1058"/>
      <c r="T153" s="1058"/>
      <c r="U153" s="1058"/>
      <c r="V153" s="1058"/>
      <c r="W153" s="1058"/>
      <c r="X153" s="1058"/>
      <c r="Y153" s="1058"/>
      <c r="Z153" s="741"/>
      <c r="AA153" s="1058"/>
      <c r="AB153" s="1058"/>
      <c r="AC153" s="1058"/>
      <c r="AD153" s="1058"/>
      <c r="AE153" s="1058"/>
      <c r="AF153" s="1058"/>
      <c r="AG153" s="1058"/>
      <c r="AH153" s="1058"/>
      <c r="AI153" s="1058"/>
      <c r="AJ153" s="741"/>
      <c r="AK153" s="1058"/>
      <c r="AL153" s="1058"/>
      <c r="AM153" s="1058"/>
      <c r="AN153" s="1058"/>
      <c r="AO153" s="1058"/>
      <c r="AP153" s="1058"/>
      <c r="AQ153" s="1058"/>
      <c r="AR153" s="1058"/>
      <c r="AS153" s="1058"/>
      <c r="AT153" s="741"/>
      <c r="AU153" s="1057"/>
      <c r="AV153" s="1058"/>
      <c r="AW153" s="1058"/>
      <c r="AX153" s="1058"/>
      <c r="AY153" s="1058"/>
      <c r="AZ153" s="1058"/>
      <c r="BA153" s="1058"/>
    </row>
    <row r="154" ht="15.75" customHeight="1">
      <c r="A154" s="749"/>
      <c r="B154" s="1058"/>
      <c r="C154" s="1058"/>
      <c r="D154" s="1058"/>
      <c r="E154" s="1058"/>
      <c r="F154" s="1058"/>
      <c r="G154" s="1058"/>
      <c r="H154" s="1058"/>
      <c r="I154" s="1058"/>
      <c r="J154" s="1058"/>
      <c r="K154" s="1058"/>
      <c r="L154" s="1058"/>
      <c r="M154" s="1058"/>
      <c r="N154" s="1058"/>
      <c r="O154" s="1058"/>
      <c r="P154" s="1058"/>
      <c r="Q154" s="1058"/>
      <c r="R154" s="1058"/>
      <c r="S154" s="1058"/>
      <c r="T154" s="1058"/>
      <c r="U154" s="1058"/>
      <c r="V154" s="1058"/>
      <c r="W154" s="1058"/>
      <c r="X154" s="1058"/>
      <c r="Y154" s="1058"/>
      <c r="Z154" s="741"/>
      <c r="AA154" s="1058"/>
      <c r="AB154" s="1058"/>
      <c r="AC154" s="1058"/>
      <c r="AD154" s="1058"/>
      <c r="AE154" s="1058"/>
      <c r="AF154" s="1058"/>
      <c r="AG154" s="1058"/>
      <c r="AH154" s="1058"/>
      <c r="AI154" s="1058"/>
      <c r="AJ154" s="741"/>
      <c r="AK154" s="1058"/>
      <c r="AL154" s="1058"/>
      <c r="AM154" s="1058"/>
      <c r="AN154" s="1058"/>
      <c r="AO154" s="1058"/>
      <c r="AP154" s="1058"/>
      <c r="AQ154" s="1058"/>
      <c r="AR154" s="1058"/>
      <c r="AS154" s="1058"/>
      <c r="AT154" s="741"/>
      <c r="AU154" s="1057"/>
      <c r="AV154" s="1058"/>
      <c r="AW154" s="1058"/>
      <c r="AX154" s="1058"/>
      <c r="AY154" s="1058"/>
      <c r="AZ154" s="1058"/>
      <c r="BA154" s="1058"/>
    </row>
    <row r="155" ht="15.75" customHeight="1">
      <c r="A155" s="749"/>
      <c r="B155" s="1058"/>
      <c r="C155" s="1058"/>
      <c r="D155" s="1058"/>
      <c r="E155" s="1058"/>
      <c r="F155" s="1058"/>
      <c r="G155" s="1058"/>
      <c r="H155" s="1058"/>
      <c r="I155" s="1058"/>
      <c r="J155" s="1058"/>
      <c r="K155" s="1058"/>
      <c r="L155" s="1058"/>
      <c r="M155" s="1058"/>
      <c r="N155" s="1058"/>
      <c r="O155" s="1058"/>
      <c r="P155" s="1058"/>
      <c r="Q155" s="1058"/>
      <c r="R155" s="1058"/>
      <c r="S155" s="1058"/>
      <c r="T155" s="1058"/>
      <c r="U155" s="1058"/>
      <c r="V155" s="1058"/>
      <c r="W155" s="1058"/>
      <c r="X155" s="1058"/>
      <c r="Y155" s="1058"/>
      <c r="Z155" s="741"/>
      <c r="AA155" s="1058"/>
      <c r="AB155" s="1058"/>
      <c r="AC155" s="1058"/>
      <c r="AD155" s="1058"/>
      <c r="AE155" s="1058"/>
      <c r="AF155" s="1058"/>
      <c r="AG155" s="1058"/>
      <c r="AH155" s="1058"/>
      <c r="AI155" s="1058"/>
      <c r="AJ155" s="741"/>
      <c r="AK155" s="1058"/>
      <c r="AL155" s="1058"/>
      <c r="AM155" s="1058"/>
      <c r="AN155" s="1058"/>
      <c r="AO155" s="1058"/>
      <c r="AP155" s="1058"/>
      <c r="AQ155" s="1058"/>
      <c r="AR155" s="1058"/>
      <c r="AS155" s="1058"/>
      <c r="AT155" s="741"/>
      <c r="AU155" s="1057"/>
      <c r="AV155" s="1058"/>
      <c r="AW155" s="1058"/>
      <c r="AX155" s="1058"/>
      <c r="AY155" s="1058"/>
      <c r="AZ155" s="1058"/>
      <c r="BA155" s="1058"/>
    </row>
    <row r="156" ht="15.75" customHeight="1">
      <c r="A156" s="749"/>
      <c r="B156" s="1058"/>
      <c r="C156" s="1058"/>
      <c r="D156" s="1058"/>
      <c r="E156" s="1058"/>
      <c r="F156" s="1058"/>
      <c r="G156" s="1058"/>
      <c r="H156" s="1058"/>
      <c r="I156" s="1058"/>
      <c r="J156" s="1058"/>
      <c r="K156" s="1058"/>
      <c r="L156" s="1058"/>
      <c r="M156" s="1058"/>
      <c r="N156" s="1058"/>
      <c r="O156" s="1058"/>
      <c r="P156" s="1058"/>
      <c r="Q156" s="1058"/>
      <c r="R156" s="1058"/>
      <c r="S156" s="1058"/>
      <c r="T156" s="1058"/>
      <c r="U156" s="1058"/>
      <c r="V156" s="1058"/>
      <c r="W156" s="1058"/>
      <c r="X156" s="1058"/>
      <c r="Y156" s="1058"/>
      <c r="Z156" s="741"/>
      <c r="AA156" s="1058"/>
      <c r="AB156" s="1058"/>
      <c r="AC156" s="1058"/>
      <c r="AD156" s="1058"/>
      <c r="AE156" s="1058"/>
      <c r="AF156" s="1058"/>
      <c r="AG156" s="1058"/>
      <c r="AH156" s="1058"/>
      <c r="AI156" s="1058"/>
      <c r="AJ156" s="741"/>
      <c r="AK156" s="1058"/>
      <c r="AL156" s="1058"/>
      <c r="AM156" s="1058"/>
      <c r="AN156" s="1058"/>
      <c r="AO156" s="1058"/>
      <c r="AP156" s="1058"/>
      <c r="AQ156" s="1058"/>
      <c r="AR156" s="1058"/>
      <c r="AS156" s="1058"/>
      <c r="AT156" s="741"/>
      <c r="AU156" s="1057"/>
      <c r="AV156" s="1058"/>
      <c r="AW156" s="1058"/>
      <c r="AX156" s="1058"/>
      <c r="AY156" s="1058"/>
      <c r="AZ156" s="1058"/>
      <c r="BA156" s="1058"/>
    </row>
    <row r="157" ht="15.75" customHeight="1">
      <c r="A157" s="749"/>
      <c r="B157" s="1058"/>
      <c r="C157" s="1058"/>
      <c r="D157" s="1058"/>
      <c r="E157" s="1058"/>
      <c r="F157" s="1058"/>
      <c r="G157" s="1058"/>
      <c r="H157" s="1058"/>
      <c r="I157" s="1058"/>
      <c r="J157" s="1058"/>
      <c r="K157" s="1058"/>
      <c r="L157" s="1058"/>
      <c r="M157" s="1058"/>
      <c r="N157" s="1058"/>
      <c r="O157" s="1058"/>
      <c r="P157" s="1058"/>
      <c r="Q157" s="1058"/>
      <c r="R157" s="1058"/>
      <c r="S157" s="1058"/>
      <c r="T157" s="1058"/>
      <c r="U157" s="1058"/>
      <c r="V157" s="1058"/>
      <c r="W157" s="1058"/>
      <c r="X157" s="1058"/>
      <c r="Y157" s="1058"/>
      <c r="Z157" s="741"/>
      <c r="AA157" s="1058"/>
      <c r="AB157" s="1058"/>
      <c r="AC157" s="1058"/>
      <c r="AD157" s="1058"/>
      <c r="AE157" s="1058"/>
      <c r="AF157" s="1058"/>
      <c r="AG157" s="1058"/>
      <c r="AH157" s="1058"/>
      <c r="AI157" s="1058"/>
      <c r="AJ157" s="741"/>
      <c r="AK157" s="1058"/>
      <c r="AL157" s="1058"/>
      <c r="AM157" s="1058"/>
      <c r="AN157" s="1058"/>
      <c r="AO157" s="1058"/>
      <c r="AP157" s="1058"/>
      <c r="AQ157" s="1058"/>
      <c r="AR157" s="1058"/>
      <c r="AS157" s="1058"/>
      <c r="AT157" s="741"/>
      <c r="AU157" s="1057"/>
      <c r="AV157" s="1058"/>
      <c r="AW157" s="1058"/>
      <c r="AX157" s="1058"/>
      <c r="AY157" s="1058"/>
      <c r="AZ157" s="1058"/>
      <c r="BA157" s="1058"/>
    </row>
    <row r="158" ht="15.75" customHeight="1">
      <c r="A158" s="749"/>
      <c r="B158" s="1058"/>
      <c r="C158" s="1058"/>
      <c r="D158" s="1058"/>
      <c r="E158" s="1058"/>
      <c r="F158" s="1058"/>
      <c r="G158" s="1058"/>
      <c r="H158" s="1058"/>
      <c r="I158" s="1058"/>
      <c r="J158" s="1058"/>
      <c r="K158" s="1058"/>
      <c r="L158" s="1058"/>
      <c r="M158" s="1058"/>
      <c r="N158" s="1058"/>
      <c r="O158" s="1058"/>
      <c r="P158" s="1058"/>
      <c r="Q158" s="1058"/>
      <c r="R158" s="1058"/>
      <c r="S158" s="1058"/>
      <c r="T158" s="1058"/>
      <c r="U158" s="1058"/>
      <c r="V158" s="1058"/>
      <c r="W158" s="1058"/>
      <c r="X158" s="1058"/>
      <c r="Y158" s="1058"/>
      <c r="Z158" s="741"/>
      <c r="AA158" s="1058"/>
      <c r="AB158" s="1058"/>
      <c r="AC158" s="1058"/>
      <c r="AD158" s="1058"/>
      <c r="AE158" s="1058"/>
      <c r="AF158" s="1058"/>
      <c r="AG158" s="1058"/>
      <c r="AH158" s="1058"/>
      <c r="AI158" s="1058"/>
      <c r="AJ158" s="741"/>
      <c r="AK158" s="1058"/>
      <c r="AL158" s="1058"/>
      <c r="AM158" s="1058"/>
      <c r="AN158" s="1058"/>
      <c r="AO158" s="1058"/>
      <c r="AP158" s="1058"/>
      <c r="AQ158" s="1058"/>
      <c r="AR158" s="1058"/>
      <c r="AS158" s="1058"/>
      <c r="AT158" s="741"/>
      <c r="AU158" s="1057"/>
      <c r="AV158" s="1058"/>
      <c r="AW158" s="1058"/>
      <c r="AX158" s="1058"/>
      <c r="AY158" s="1058"/>
      <c r="AZ158" s="1058"/>
      <c r="BA158" s="1058"/>
    </row>
    <row r="159" ht="15.75" customHeight="1">
      <c r="A159" s="749"/>
      <c r="B159" s="1058"/>
      <c r="C159" s="1058"/>
      <c r="D159" s="1058"/>
      <c r="E159" s="1058"/>
      <c r="F159" s="1058"/>
      <c r="G159" s="1058"/>
      <c r="H159" s="1058"/>
      <c r="I159" s="1058"/>
      <c r="J159" s="1058"/>
      <c r="K159" s="1058"/>
      <c r="L159" s="1058"/>
      <c r="M159" s="1058"/>
      <c r="N159" s="1058"/>
      <c r="O159" s="1058"/>
      <c r="P159" s="1058"/>
      <c r="Q159" s="1058"/>
      <c r="R159" s="1058"/>
      <c r="S159" s="1058"/>
      <c r="T159" s="1058"/>
      <c r="U159" s="1058"/>
      <c r="V159" s="1058"/>
      <c r="W159" s="1058"/>
      <c r="X159" s="1058"/>
      <c r="Y159" s="1058"/>
      <c r="Z159" s="741"/>
      <c r="AA159" s="1058"/>
      <c r="AB159" s="1058"/>
      <c r="AC159" s="1058"/>
      <c r="AD159" s="1058"/>
      <c r="AE159" s="1058"/>
      <c r="AF159" s="1058"/>
      <c r="AG159" s="1058"/>
      <c r="AH159" s="1058"/>
      <c r="AI159" s="1058"/>
      <c r="AJ159" s="741"/>
      <c r="AK159" s="1058"/>
      <c r="AL159" s="1058"/>
      <c r="AM159" s="1058"/>
      <c r="AN159" s="1058"/>
      <c r="AO159" s="1058"/>
      <c r="AP159" s="1058"/>
      <c r="AQ159" s="1058"/>
      <c r="AR159" s="1058"/>
      <c r="AS159" s="1058"/>
      <c r="AT159" s="741"/>
      <c r="AU159" s="1057"/>
      <c r="AV159" s="1058"/>
      <c r="AW159" s="1058"/>
      <c r="AX159" s="1058"/>
      <c r="AY159" s="1058"/>
      <c r="AZ159" s="1058"/>
      <c r="BA159" s="1058"/>
    </row>
    <row r="160" ht="15.75" customHeight="1">
      <c r="A160" s="749"/>
      <c r="B160" s="1058"/>
      <c r="C160" s="1058"/>
      <c r="D160" s="1058"/>
      <c r="E160" s="1058"/>
      <c r="F160" s="1058"/>
      <c r="G160" s="1058"/>
      <c r="H160" s="1058"/>
      <c r="I160" s="1058"/>
      <c r="J160" s="1058"/>
      <c r="K160" s="1058"/>
      <c r="L160" s="1058"/>
      <c r="M160" s="1058"/>
      <c r="N160" s="1058"/>
      <c r="O160" s="1058"/>
      <c r="P160" s="1058"/>
      <c r="Q160" s="1058"/>
      <c r="R160" s="1058"/>
      <c r="S160" s="1058"/>
      <c r="T160" s="1058"/>
      <c r="U160" s="1058"/>
      <c r="V160" s="1058"/>
      <c r="W160" s="1058"/>
      <c r="X160" s="1058"/>
      <c r="Y160" s="1058"/>
      <c r="Z160" s="741"/>
      <c r="AA160" s="1058"/>
      <c r="AB160" s="1058"/>
      <c r="AC160" s="1058"/>
      <c r="AD160" s="1058"/>
      <c r="AE160" s="1058"/>
      <c r="AF160" s="1058"/>
      <c r="AG160" s="1058"/>
      <c r="AH160" s="1058"/>
      <c r="AI160" s="1058"/>
      <c r="AJ160" s="741"/>
      <c r="AK160" s="1058"/>
      <c r="AL160" s="1058"/>
      <c r="AM160" s="1058"/>
      <c r="AN160" s="1058"/>
      <c r="AO160" s="1058"/>
      <c r="AP160" s="1058"/>
      <c r="AQ160" s="1058"/>
      <c r="AR160" s="1058"/>
      <c r="AS160" s="1058"/>
      <c r="AT160" s="741"/>
      <c r="AU160" s="1057"/>
      <c r="AV160" s="1058"/>
      <c r="AW160" s="1058"/>
      <c r="AX160" s="1058"/>
      <c r="AY160" s="1058"/>
      <c r="AZ160" s="1058"/>
      <c r="BA160" s="1058"/>
    </row>
    <row r="161" ht="15.75" customHeight="1">
      <c r="A161" s="749"/>
      <c r="B161" s="1058"/>
      <c r="C161" s="1058"/>
      <c r="D161" s="1058"/>
      <c r="E161" s="1058"/>
      <c r="F161" s="1058"/>
      <c r="G161" s="1058"/>
      <c r="H161" s="1058"/>
      <c r="I161" s="1058"/>
      <c r="J161" s="1058"/>
      <c r="K161" s="1058"/>
      <c r="L161" s="1058"/>
      <c r="M161" s="1058"/>
      <c r="N161" s="1058"/>
      <c r="O161" s="1058"/>
      <c r="P161" s="1058"/>
      <c r="Q161" s="1058"/>
      <c r="R161" s="1058"/>
      <c r="S161" s="1058"/>
      <c r="T161" s="1058"/>
      <c r="U161" s="1058"/>
      <c r="V161" s="1058"/>
      <c r="W161" s="1058"/>
      <c r="X161" s="1058"/>
      <c r="Y161" s="1058"/>
      <c r="Z161" s="741"/>
      <c r="AA161" s="1058"/>
      <c r="AB161" s="1058"/>
      <c r="AC161" s="1058"/>
      <c r="AD161" s="1058"/>
      <c r="AE161" s="1058"/>
      <c r="AF161" s="1058"/>
      <c r="AG161" s="1058"/>
      <c r="AH161" s="1058"/>
      <c r="AI161" s="1058"/>
      <c r="AJ161" s="741"/>
      <c r="AK161" s="1058"/>
      <c r="AL161" s="1058"/>
      <c r="AM161" s="1058"/>
      <c r="AN161" s="1058"/>
      <c r="AO161" s="1058"/>
      <c r="AP161" s="1058"/>
      <c r="AQ161" s="1058"/>
      <c r="AR161" s="1058"/>
      <c r="AS161" s="1058"/>
      <c r="AT161" s="741"/>
      <c r="AU161" s="1057"/>
      <c r="AV161" s="1058"/>
      <c r="AW161" s="1058"/>
      <c r="AX161" s="1058"/>
      <c r="AY161" s="1058"/>
      <c r="AZ161" s="1058"/>
      <c r="BA161" s="1058"/>
    </row>
    <row r="162" ht="15.75" customHeight="1">
      <c r="A162" s="749"/>
      <c r="B162" s="1058"/>
      <c r="C162" s="1058"/>
      <c r="D162" s="1058"/>
      <c r="E162" s="1058"/>
      <c r="F162" s="1058"/>
      <c r="G162" s="1058"/>
      <c r="H162" s="1058"/>
      <c r="I162" s="1058"/>
      <c r="J162" s="1058"/>
      <c r="K162" s="1058"/>
      <c r="L162" s="1058"/>
      <c r="M162" s="1058"/>
      <c r="N162" s="1058"/>
      <c r="O162" s="1058"/>
      <c r="P162" s="1058"/>
      <c r="Q162" s="1058"/>
      <c r="R162" s="1058"/>
      <c r="S162" s="1058"/>
      <c r="T162" s="1058"/>
      <c r="U162" s="1058"/>
      <c r="V162" s="1058"/>
      <c r="W162" s="1058"/>
      <c r="X162" s="1058"/>
      <c r="Y162" s="1058"/>
      <c r="Z162" s="741"/>
      <c r="AA162" s="1058"/>
      <c r="AB162" s="1058"/>
      <c r="AC162" s="1058"/>
      <c r="AD162" s="1058"/>
      <c r="AE162" s="1058"/>
      <c r="AF162" s="1058"/>
      <c r="AG162" s="1058"/>
      <c r="AH162" s="1058"/>
      <c r="AI162" s="1058"/>
      <c r="AJ162" s="741"/>
      <c r="AK162" s="1058"/>
      <c r="AL162" s="1058"/>
      <c r="AM162" s="1058"/>
      <c r="AN162" s="1058"/>
      <c r="AO162" s="1058"/>
      <c r="AP162" s="1058"/>
      <c r="AQ162" s="1058"/>
      <c r="AR162" s="1058"/>
      <c r="AS162" s="1058"/>
      <c r="AT162" s="741"/>
      <c r="AU162" s="1057"/>
      <c r="AV162" s="1058"/>
      <c r="AW162" s="1058"/>
      <c r="AX162" s="1058"/>
      <c r="AY162" s="1058"/>
      <c r="AZ162" s="1058"/>
      <c r="BA162" s="1058"/>
    </row>
    <row r="163" ht="15.75" customHeight="1">
      <c r="A163" s="749"/>
      <c r="B163" s="1058"/>
      <c r="C163" s="1058"/>
      <c r="D163" s="1058"/>
      <c r="E163" s="1058"/>
      <c r="F163" s="1058"/>
      <c r="G163" s="1058"/>
      <c r="H163" s="1058"/>
      <c r="I163" s="1058"/>
      <c r="J163" s="1058"/>
      <c r="K163" s="1058"/>
      <c r="L163" s="1058"/>
      <c r="M163" s="1058"/>
      <c r="N163" s="1058"/>
      <c r="O163" s="1058"/>
      <c r="P163" s="1058"/>
      <c r="Q163" s="1058"/>
      <c r="R163" s="1058"/>
      <c r="S163" s="1058"/>
      <c r="T163" s="1058"/>
      <c r="U163" s="1058"/>
      <c r="V163" s="1058"/>
      <c r="W163" s="1058"/>
      <c r="X163" s="1058"/>
      <c r="Y163" s="1058"/>
      <c r="Z163" s="741"/>
      <c r="AA163" s="1058"/>
      <c r="AB163" s="1058"/>
      <c r="AC163" s="1058"/>
      <c r="AD163" s="1058"/>
      <c r="AE163" s="1058"/>
      <c r="AF163" s="1058"/>
      <c r="AG163" s="1058"/>
      <c r="AH163" s="1058"/>
      <c r="AI163" s="1058"/>
      <c r="AJ163" s="741"/>
      <c r="AK163" s="1058"/>
      <c r="AL163" s="1058"/>
      <c r="AM163" s="1058"/>
      <c r="AN163" s="1058"/>
      <c r="AO163" s="1058"/>
      <c r="AP163" s="1058"/>
      <c r="AQ163" s="1058"/>
      <c r="AR163" s="1058"/>
      <c r="AS163" s="1058"/>
      <c r="AT163" s="741"/>
      <c r="AU163" s="1057"/>
      <c r="AV163" s="1058"/>
      <c r="AW163" s="1058"/>
      <c r="AX163" s="1058"/>
      <c r="AY163" s="1058"/>
      <c r="AZ163" s="1058"/>
      <c r="BA163" s="1058"/>
    </row>
    <row r="164" ht="15.75" customHeight="1">
      <c r="A164" s="749"/>
      <c r="B164" s="1058"/>
      <c r="C164" s="1058"/>
      <c r="D164" s="1058"/>
      <c r="E164" s="1058"/>
      <c r="F164" s="1058"/>
      <c r="G164" s="1058"/>
      <c r="H164" s="1058"/>
      <c r="I164" s="1058"/>
      <c r="J164" s="1058"/>
      <c r="K164" s="1058"/>
      <c r="L164" s="1058"/>
      <c r="M164" s="1058"/>
      <c r="N164" s="1058"/>
      <c r="O164" s="1058"/>
      <c r="P164" s="1058"/>
      <c r="Q164" s="1058"/>
      <c r="R164" s="1058"/>
      <c r="S164" s="1058"/>
      <c r="T164" s="1058"/>
      <c r="U164" s="1058"/>
      <c r="V164" s="1058"/>
      <c r="W164" s="1058"/>
      <c r="X164" s="1058"/>
      <c r="Y164" s="1058"/>
      <c r="Z164" s="741"/>
      <c r="AA164" s="1058"/>
      <c r="AB164" s="1058"/>
      <c r="AC164" s="1058"/>
      <c r="AD164" s="1058"/>
      <c r="AE164" s="1058"/>
      <c r="AF164" s="1058"/>
      <c r="AG164" s="1058"/>
      <c r="AH164" s="1058"/>
      <c r="AI164" s="1058"/>
      <c r="AJ164" s="741"/>
      <c r="AK164" s="1058"/>
      <c r="AL164" s="1058"/>
      <c r="AM164" s="1058"/>
      <c r="AN164" s="1058"/>
      <c r="AO164" s="1058"/>
      <c r="AP164" s="1058"/>
      <c r="AQ164" s="1058"/>
      <c r="AR164" s="1058"/>
      <c r="AS164" s="1058"/>
      <c r="AT164" s="741"/>
      <c r="AU164" s="1057"/>
      <c r="AV164" s="1058"/>
      <c r="AW164" s="1058"/>
      <c r="AX164" s="1058"/>
      <c r="AY164" s="1058"/>
      <c r="AZ164" s="1058"/>
      <c r="BA164" s="1058"/>
    </row>
    <row r="165" ht="15.75" customHeight="1">
      <c r="A165" s="749"/>
      <c r="B165" s="1058"/>
      <c r="C165" s="1058"/>
      <c r="D165" s="1058"/>
      <c r="E165" s="1058"/>
      <c r="F165" s="1058"/>
      <c r="G165" s="1058"/>
      <c r="H165" s="1058"/>
      <c r="I165" s="1058"/>
      <c r="J165" s="1058"/>
      <c r="K165" s="1058"/>
      <c r="L165" s="1058"/>
      <c r="M165" s="1058"/>
      <c r="N165" s="1058"/>
      <c r="O165" s="1058"/>
      <c r="P165" s="1058"/>
      <c r="Q165" s="1058"/>
      <c r="R165" s="1058"/>
      <c r="S165" s="1058"/>
      <c r="T165" s="1058"/>
      <c r="U165" s="1058"/>
      <c r="V165" s="1058"/>
      <c r="W165" s="1058"/>
      <c r="X165" s="1058"/>
      <c r="Y165" s="1058"/>
      <c r="Z165" s="741"/>
      <c r="AA165" s="1058"/>
      <c r="AB165" s="1058"/>
      <c r="AC165" s="1058"/>
      <c r="AD165" s="1058"/>
      <c r="AE165" s="1058"/>
      <c r="AF165" s="1058"/>
      <c r="AG165" s="1058"/>
      <c r="AH165" s="1058"/>
      <c r="AI165" s="1058"/>
      <c r="AJ165" s="741"/>
      <c r="AK165" s="1058"/>
      <c r="AL165" s="1058"/>
      <c r="AM165" s="1058"/>
      <c r="AN165" s="1058"/>
      <c r="AO165" s="1058"/>
      <c r="AP165" s="1058"/>
      <c r="AQ165" s="1058"/>
      <c r="AR165" s="1058"/>
      <c r="AS165" s="1058"/>
      <c r="AT165" s="741"/>
      <c r="AU165" s="1057"/>
      <c r="AV165" s="1058"/>
      <c r="AW165" s="1058"/>
      <c r="AX165" s="1058"/>
      <c r="AY165" s="1058"/>
      <c r="AZ165" s="1058"/>
      <c r="BA165" s="1058"/>
    </row>
    <row r="166" ht="15.75" customHeight="1">
      <c r="A166" s="749"/>
      <c r="B166" s="1058"/>
      <c r="C166" s="1058"/>
      <c r="D166" s="1058"/>
      <c r="E166" s="1058"/>
      <c r="F166" s="1058"/>
      <c r="G166" s="1058"/>
      <c r="H166" s="1058"/>
      <c r="I166" s="1058"/>
      <c r="J166" s="1058"/>
      <c r="K166" s="1058"/>
      <c r="L166" s="1058"/>
      <c r="M166" s="1058"/>
      <c r="N166" s="1058"/>
      <c r="O166" s="1058"/>
      <c r="P166" s="1058"/>
      <c r="Q166" s="1058"/>
      <c r="R166" s="1058"/>
      <c r="S166" s="1058"/>
      <c r="T166" s="1058"/>
      <c r="U166" s="1058"/>
      <c r="V166" s="1058"/>
      <c r="W166" s="1058"/>
      <c r="X166" s="1058"/>
      <c r="Y166" s="1058"/>
      <c r="Z166" s="741"/>
      <c r="AA166" s="1058"/>
      <c r="AB166" s="1058"/>
      <c r="AC166" s="1058"/>
      <c r="AD166" s="1058"/>
      <c r="AE166" s="1058"/>
      <c r="AF166" s="1058"/>
      <c r="AG166" s="1058"/>
      <c r="AH166" s="1058"/>
      <c r="AI166" s="1058"/>
      <c r="AJ166" s="741"/>
      <c r="AK166" s="1058"/>
      <c r="AL166" s="1058"/>
      <c r="AM166" s="1058"/>
      <c r="AN166" s="1058"/>
      <c r="AO166" s="1058"/>
      <c r="AP166" s="1058"/>
      <c r="AQ166" s="1058"/>
      <c r="AR166" s="1058"/>
      <c r="AS166" s="1058"/>
      <c r="AT166" s="741"/>
      <c r="AU166" s="1057"/>
      <c r="AV166" s="1058"/>
      <c r="AW166" s="1058"/>
      <c r="AX166" s="1058"/>
      <c r="AY166" s="1058"/>
      <c r="AZ166" s="1058"/>
      <c r="BA166" s="1058"/>
    </row>
    <row r="167" ht="15.75" customHeight="1">
      <c r="A167" s="749"/>
      <c r="B167" s="1058"/>
      <c r="C167" s="1058"/>
      <c r="D167" s="1058"/>
      <c r="E167" s="1058"/>
      <c r="F167" s="1058"/>
      <c r="G167" s="1058"/>
      <c r="H167" s="1058"/>
      <c r="I167" s="1058"/>
      <c r="J167" s="1058"/>
      <c r="K167" s="1058"/>
      <c r="L167" s="1058"/>
      <c r="M167" s="1058"/>
      <c r="N167" s="1058"/>
      <c r="O167" s="1058"/>
      <c r="P167" s="1058"/>
      <c r="Q167" s="1058"/>
      <c r="R167" s="1058"/>
      <c r="S167" s="1058"/>
      <c r="T167" s="1058"/>
      <c r="U167" s="1058"/>
      <c r="V167" s="1058"/>
      <c r="W167" s="1058"/>
      <c r="X167" s="1058"/>
      <c r="Y167" s="1058"/>
      <c r="Z167" s="741"/>
      <c r="AA167" s="1058"/>
      <c r="AB167" s="1058"/>
      <c r="AC167" s="1058"/>
      <c r="AD167" s="1058"/>
      <c r="AE167" s="1058"/>
      <c r="AF167" s="1058"/>
      <c r="AG167" s="1058"/>
      <c r="AH167" s="1058"/>
      <c r="AI167" s="1058"/>
      <c r="AJ167" s="741"/>
      <c r="AK167" s="1058"/>
      <c r="AL167" s="1058"/>
      <c r="AM167" s="1058"/>
      <c r="AN167" s="1058"/>
      <c r="AO167" s="1058"/>
      <c r="AP167" s="1058"/>
      <c r="AQ167" s="1058"/>
      <c r="AR167" s="1058"/>
      <c r="AS167" s="1058"/>
      <c r="AT167" s="741"/>
      <c r="AU167" s="1057"/>
      <c r="AV167" s="1058"/>
      <c r="AW167" s="1058"/>
      <c r="AX167" s="1058"/>
      <c r="AY167" s="1058"/>
      <c r="AZ167" s="1058"/>
      <c r="BA167" s="1058"/>
    </row>
    <row r="168" ht="15.75" customHeight="1">
      <c r="A168" s="749"/>
      <c r="B168" s="1058"/>
      <c r="C168" s="1058"/>
      <c r="D168" s="1058"/>
      <c r="E168" s="1058"/>
      <c r="F168" s="1058"/>
      <c r="G168" s="1058"/>
      <c r="H168" s="1058"/>
      <c r="I168" s="1058"/>
      <c r="J168" s="1058"/>
      <c r="K168" s="1058"/>
      <c r="L168" s="1058"/>
      <c r="M168" s="1058"/>
      <c r="N168" s="1058"/>
      <c r="O168" s="1058"/>
      <c r="P168" s="1058"/>
      <c r="Q168" s="1058"/>
      <c r="R168" s="1058"/>
      <c r="S168" s="1058"/>
      <c r="T168" s="1058"/>
      <c r="U168" s="1058"/>
      <c r="V168" s="1058"/>
      <c r="W168" s="1058"/>
      <c r="X168" s="1058"/>
      <c r="Y168" s="1058"/>
      <c r="Z168" s="741"/>
      <c r="AA168" s="1058"/>
      <c r="AB168" s="1058"/>
      <c r="AC168" s="1058"/>
      <c r="AD168" s="1058"/>
      <c r="AE168" s="1058"/>
      <c r="AF168" s="1058"/>
      <c r="AG168" s="1058"/>
      <c r="AH168" s="1058"/>
      <c r="AI168" s="1058"/>
      <c r="AJ168" s="741"/>
      <c r="AK168" s="1058"/>
      <c r="AL168" s="1058"/>
      <c r="AM168" s="1058"/>
      <c r="AN168" s="1058"/>
      <c r="AO168" s="1058"/>
      <c r="AP168" s="1058"/>
      <c r="AQ168" s="1058"/>
      <c r="AR168" s="1058"/>
      <c r="AS168" s="1058"/>
      <c r="AT168" s="741"/>
      <c r="AU168" s="1057"/>
      <c r="AV168" s="1058"/>
      <c r="AW168" s="1058"/>
      <c r="AX168" s="1058"/>
      <c r="AY168" s="1058"/>
      <c r="AZ168" s="1058"/>
      <c r="BA168" s="1058"/>
    </row>
    <row r="169" ht="15.75" customHeight="1">
      <c r="A169" s="749"/>
      <c r="B169" s="1058"/>
      <c r="C169" s="1058"/>
      <c r="D169" s="1058"/>
      <c r="E169" s="1058"/>
      <c r="F169" s="1058"/>
      <c r="G169" s="1058"/>
      <c r="H169" s="1058"/>
      <c r="I169" s="1058"/>
      <c r="J169" s="1058"/>
      <c r="K169" s="1058"/>
      <c r="L169" s="1058"/>
      <c r="M169" s="1058"/>
      <c r="N169" s="1058"/>
      <c r="O169" s="1058"/>
      <c r="P169" s="1058"/>
      <c r="Q169" s="1058"/>
      <c r="R169" s="1058"/>
      <c r="S169" s="1058"/>
      <c r="T169" s="1058"/>
      <c r="U169" s="1058"/>
      <c r="V169" s="1058"/>
      <c r="W169" s="1058"/>
      <c r="X169" s="1058"/>
      <c r="Y169" s="1058"/>
      <c r="Z169" s="741"/>
      <c r="AA169" s="1058"/>
      <c r="AB169" s="1058"/>
      <c r="AC169" s="1058"/>
      <c r="AD169" s="1058"/>
      <c r="AE169" s="1058"/>
      <c r="AF169" s="1058"/>
      <c r="AG169" s="1058"/>
      <c r="AH169" s="1058"/>
      <c r="AI169" s="1058"/>
      <c r="AJ169" s="741"/>
      <c r="AK169" s="1058"/>
      <c r="AL169" s="1058"/>
      <c r="AM169" s="1058"/>
      <c r="AN169" s="1058"/>
      <c r="AO169" s="1058"/>
      <c r="AP169" s="1058"/>
      <c r="AQ169" s="1058"/>
      <c r="AR169" s="1058"/>
      <c r="AS169" s="1058"/>
      <c r="AT169" s="741"/>
      <c r="AU169" s="1057"/>
      <c r="AV169" s="1058"/>
      <c r="AW169" s="1058"/>
      <c r="AX169" s="1058"/>
      <c r="AY169" s="1058"/>
      <c r="AZ169" s="1058"/>
      <c r="BA169" s="1058"/>
    </row>
    <row r="170" ht="15.75" customHeight="1">
      <c r="A170" s="749"/>
      <c r="B170" s="1058"/>
      <c r="C170" s="1058"/>
      <c r="D170" s="1058"/>
      <c r="E170" s="1058"/>
      <c r="F170" s="1058"/>
      <c r="G170" s="1058"/>
      <c r="H170" s="1058"/>
      <c r="I170" s="1058"/>
      <c r="J170" s="1058"/>
      <c r="K170" s="1058"/>
      <c r="L170" s="1058"/>
      <c r="M170" s="1058"/>
      <c r="N170" s="1058"/>
      <c r="O170" s="1058"/>
      <c r="P170" s="1058"/>
      <c r="Q170" s="1058"/>
      <c r="R170" s="1058"/>
      <c r="S170" s="1058"/>
      <c r="T170" s="1058"/>
      <c r="U170" s="1058"/>
      <c r="V170" s="1058"/>
      <c r="W170" s="1058"/>
      <c r="X170" s="1058"/>
      <c r="Y170" s="1058"/>
      <c r="Z170" s="741"/>
      <c r="AA170" s="1058"/>
      <c r="AB170" s="1058"/>
      <c r="AC170" s="1058"/>
      <c r="AD170" s="1058"/>
      <c r="AE170" s="1058"/>
      <c r="AF170" s="1058"/>
      <c r="AG170" s="1058"/>
      <c r="AH170" s="1058"/>
      <c r="AI170" s="1058"/>
      <c r="AJ170" s="741"/>
      <c r="AK170" s="1058"/>
      <c r="AL170" s="1058"/>
      <c r="AM170" s="1058"/>
      <c r="AN170" s="1058"/>
      <c r="AO170" s="1058"/>
      <c r="AP170" s="1058"/>
      <c r="AQ170" s="1058"/>
      <c r="AR170" s="1058"/>
      <c r="AS170" s="1058"/>
      <c r="AT170" s="741"/>
      <c r="AU170" s="1057"/>
      <c r="AV170" s="1058"/>
      <c r="AW170" s="1058"/>
      <c r="AX170" s="1058"/>
      <c r="AY170" s="1058"/>
      <c r="AZ170" s="1058"/>
      <c r="BA170" s="1058"/>
    </row>
    <row r="171" ht="15.75" customHeight="1">
      <c r="A171" s="749"/>
      <c r="B171" s="1058"/>
      <c r="C171" s="1058"/>
      <c r="D171" s="1058"/>
      <c r="E171" s="1058"/>
      <c r="F171" s="1058"/>
      <c r="G171" s="1058"/>
      <c r="H171" s="1058"/>
      <c r="I171" s="1058"/>
      <c r="J171" s="1058"/>
      <c r="K171" s="1058"/>
      <c r="L171" s="1058"/>
      <c r="M171" s="1058"/>
      <c r="N171" s="1058"/>
      <c r="O171" s="1058"/>
      <c r="P171" s="1058"/>
      <c r="Q171" s="1058"/>
      <c r="R171" s="1058"/>
      <c r="S171" s="1058"/>
      <c r="T171" s="1058"/>
      <c r="U171" s="1058"/>
      <c r="V171" s="1058"/>
      <c r="W171" s="1058"/>
      <c r="X171" s="1058"/>
      <c r="Y171" s="1058"/>
      <c r="Z171" s="741"/>
      <c r="AA171" s="1058"/>
      <c r="AB171" s="1058"/>
      <c r="AC171" s="1058"/>
      <c r="AD171" s="1058"/>
      <c r="AE171" s="1058"/>
      <c r="AF171" s="1058"/>
      <c r="AG171" s="1058"/>
      <c r="AH171" s="1058"/>
      <c r="AI171" s="1058"/>
      <c r="AJ171" s="741"/>
      <c r="AK171" s="1058"/>
      <c r="AL171" s="1058"/>
      <c r="AM171" s="1058"/>
      <c r="AN171" s="1058"/>
      <c r="AO171" s="1058"/>
      <c r="AP171" s="1058"/>
      <c r="AQ171" s="1058"/>
      <c r="AR171" s="1058"/>
      <c r="AS171" s="1058"/>
      <c r="AT171" s="741"/>
      <c r="AU171" s="1057"/>
      <c r="AV171" s="1058"/>
      <c r="AW171" s="1058"/>
      <c r="AX171" s="1058"/>
      <c r="AY171" s="1058"/>
      <c r="AZ171" s="1058"/>
      <c r="BA171" s="1058"/>
    </row>
    <row r="172" ht="15.75" customHeight="1">
      <c r="A172" s="749"/>
      <c r="B172" s="1058"/>
      <c r="C172" s="1058"/>
      <c r="D172" s="1058"/>
      <c r="E172" s="1058"/>
      <c r="F172" s="1058"/>
      <c r="G172" s="1058"/>
      <c r="H172" s="1058"/>
      <c r="I172" s="1058"/>
      <c r="J172" s="1058"/>
      <c r="K172" s="1058"/>
      <c r="L172" s="1058"/>
      <c r="M172" s="1058"/>
      <c r="N172" s="1058"/>
      <c r="O172" s="1058"/>
      <c r="P172" s="1058"/>
      <c r="Q172" s="1058"/>
      <c r="R172" s="1058"/>
      <c r="S172" s="1058"/>
      <c r="T172" s="1058"/>
      <c r="U172" s="1058"/>
      <c r="V172" s="1058"/>
      <c r="W172" s="1058"/>
      <c r="X172" s="1058"/>
      <c r="Y172" s="1058"/>
      <c r="Z172" s="741"/>
      <c r="AA172" s="1058"/>
      <c r="AB172" s="1058"/>
      <c r="AC172" s="1058"/>
      <c r="AD172" s="1058"/>
      <c r="AE172" s="1058"/>
      <c r="AF172" s="1058"/>
      <c r="AG172" s="1058"/>
      <c r="AH172" s="1058"/>
      <c r="AI172" s="1058"/>
      <c r="AJ172" s="741"/>
      <c r="AK172" s="1058"/>
      <c r="AL172" s="1058"/>
      <c r="AM172" s="1058"/>
      <c r="AN172" s="1058"/>
      <c r="AO172" s="1058"/>
      <c r="AP172" s="1058"/>
      <c r="AQ172" s="1058"/>
      <c r="AR172" s="1058"/>
      <c r="AS172" s="1058"/>
      <c r="AT172" s="741"/>
      <c r="AU172" s="1057"/>
      <c r="AV172" s="1058"/>
      <c r="AW172" s="1058"/>
      <c r="AX172" s="1058"/>
      <c r="AY172" s="1058"/>
      <c r="AZ172" s="1058"/>
      <c r="BA172" s="1058"/>
    </row>
    <row r="173" ht="15.75" customHeight="1">
      <c r="A173" s="749"/>
      <c r="B173" s="1058"/>
      <c r="C173" s="1058"/>
      <c r="D173" s="1058"/>
      <c r="E173" s="1058"/>
      <c r="F173" s="1058"/>
      <c r="G173" s="1058"/>
      <c r="H173" s="1058"/>
      <c r="I173" s="1058"/>
      <c r="J173" s="1058"/>
      <c r="K173" s="1058"/>
      <c r="L173" s="1058"/>
      <c r="M173" s="1058"/>
      <c r="N173" s="1058"/>
      <c r="O173" s="1058"/>
      <c r="P173" s="1058"/>
      <c r="Q173" s="1058"/>
      <c r="R173" s="1058"/>
      <c r="S173" s="1058"/>
      <c r="T173" s="1058"/>
      <c r="U173" s="1058"/>
      <c r="V173" s="1058"/>
      <c r="W173" s="1058"/>
      <c r="X173" s="1058"/>
      <c r="Y173" s="1058"/>
      <c r="Z173" s="741"/>
      <c r="AA173" s="1058"/>
      <c r="AB173" s="1058"/>
      <c r="AC173" s="1058"/>
      <c r="AD173" s="1058"/>
      <c r="AE173" s="1058"/>
      <c r="AF173" s="1058"/>
      <c r="AG173" s="1058"/>
      <c r="AH173" s="1058"/>
      <c r="AI173" s="1058"/>
      <c r="AJ173" s="741"/>
      <c r="AK173" s="1058"/>
      <c r="AL173" s="1058"/>
      <c r="AM173" s="1058"/>
      <c r="AN173" s="1058"/>
      <c r="AO173" s="1058"/>
      <c r="AP173" s="1058"/>
      <c r="AQ173" s="1058"/>
      <c r="AR173" s="1058"/>
      <c r="AS173" s="1058"/>
      <c r="AT173" s="741"/>
      <c r="AU173" s="1057"/>
      <c r="AV173" s="1058"/>
      <c r="AW173" s="1058"/>
      <c r="AX173" s="1058"/>
      <c r="AY173" s="1058"/>
      <c r="AZ173" s="1058"/>
      <c r="BA173" s="1058"/>
    </row>
    <row r="174" ht="15.75" customHeight="1">
      <c r="A174" s="749"/>
      <c r="B174" s="1058"/>
      <c r="C174" s="1058"/>
      <c r="D174" s="1058"/>
      <c r="E174" s="1058"/>
      <c r="F174" s="1058"/>
      <c r="G174" s="1058"/>
      <c r="H174" s="1058"/>
      <c r="I174" s="1058"/>
      <c r="J174" s="1058"/>
      <c r="K174" s="1058"/>
      <c r="L174" s="1058"/>
      <c r="M174" s="1058"/>
      <c r="N174" s="1058"/>
      <c r="O174" s="1058"/>
      <c r="P174" s="1058"/>
      <c r="Q174" s="1058"/>
      <c r="R174" s="1058"/>
      <c r="S174" s="1058"/>
      <c r="T174" s="1058"/>
      <c r="U174" s="1058"/>
      <c r="V174" s="1058"/>
      <c r="W174" s="1058"/>
      <c r="X174" s="1058"/>
      <c r="Y174" s="1058"/>
      <c r="Z174" s="741"/>
      <c r="AA174" s="1058"/>
      <c r="AB174" s="1058"/>
      <c r="AC174" s="1058"/>
      <c r="AD174" s="1058"/>
      <c r="AE174" s="1058"/>
      <c r="AF174" s="1058"/>
      <c r="AG174" s="1058"/>
      <c r="AH174" s="1058"/>
      <c r="AI174" s="1058"/>
      <c r="AJ174" s="741"/>
      <c r="AK174" s="1058"/>
      <c r="AL174" s="1058"/>
      <c r="AM174" s="1058"/>
      <c r="AN174" s="1058"/>
      <c r="AO174" s="1058"/>
      <c r="AP174" s="1058"/>
      <c r="AQ174" s="1058"/>
      <c r="AR174" s="1058"/>
      <c r="AS174" s="1058"/>
      <c r="AT174" s="741"/>
      <c r="AU174" s="1057"/>
      <c r="AV174" s="1058"/>
      <c r="AW174" s="1058"/>
      <c r="AX174" s="1058"/>
      <c r="AY174" s="1058"/>
      <c r="AZ174" s="1058"/>
      <c r="BA174" s="1058"/>
    </row>
    <row r="175" ht="15.75" customHeight="1">
      <c r="A175" s="749"/>
      <c r="B175" s="1058"/>
      <c r="C175" s="1058"/>
      <c r="D175" s="1058"/>
      <c r="E175" s="1058"/>
      <c r="F175" s="1058"/>
      <c r="G175" s="1058"/>
      <c r="H175" s="1058"/>
      <c r="I175" s="1058"/>
      <c r="J175" s="1058"/>
      <c r="K175" s="1058"/>
      <c r="L175" s="1058"/>
      <c r="M175" s="1058"/>
      <c r="N175" s="1058"/>
      <c r="O175" s="1058"/>
      <c r="P175" s="1058"/>
      <c r="Q175" s="1058"/>
      <c r="R175" s="1058"/>
      <c r="S175" s="1058"/>
      <c r="T175" s="1058"/>
      <c r="U175" s="1058"/>
      <c r="V175" s="1058"/>
      <c r="W175" s="1058"/>
      <c r="X175" s="1058"/>
      <c r="Y175" s="1058"/>
      <c r="Z175" s="741"/>
      <c r="AA175" s="1058"/>
      <c r="AB175" s="1058"/>
      <c r="AC175" s="1058"/>
      <c r="AD175" s="1058"/>
      <c r="AE175" s="1058"/>
      <c r="AF175" s="1058"/>
      <c r="AG175" s="1058"/>
      <c r="AH175" s="1058"/>
      <c r="AI175" s="1058"/>
      <c r="AJ175" s="741"/>
      <c r="AK175" s="1058"/>
      <c r="AL175" s="1058"/>
      <c r="AM175" s="1058"/>
      <c r="AN175" s="1058"/>
      <c r="AO175" s="1058"/>
      <c r="AP175" s="1058"/>
      <c r="AQ175" s="1058"/>
      <c r="AR175" s="1058"/>
      <c r="AS175" s="1058"/>
      <c r="AT175" s="741"/>
      <c r="AU175" s="1057"/>
      <c r="AV175" s="1058"/>
      <c r="AW175" s="1058"/>
      <c r="AX175" s="1058"/>
      <c r="AY175" s="1058"/>
      <c r="AZ175" s="1058"/>
      <c r="BA175" s="1058"/>
    </row>
    <row r="176" ht="15.75" customHeight="1">
      <c r="A176" s="749"/>
      <c r="B176" s="1058"/>
      <c r="C176" s="1058"/>
      <c r="D176" s="1058"/>
      <c r="E176" s="1058"/>
      <c r="F176" s="1058"/>
      <c r="G176" s="1058"/>
      <c r="H176" s="1058"/>
      <c r="I176" s="1058"/>
      <c r="J176" s="1058"/>
      <c r="K176" s="1058"/>
      <c r="L176" s="1058"/>
      <c r="M176" s="1058"/>
      <c r="N176" s="1058"/>
      <c r="O176" s="1058"/>
      <c r="P176" s="1058"/>
      <c r="Q176" s="1058"/>
      <c r="R176" s="1058"/>
      <c r="S176" s="1058"/>
      <c r="T176" s="1058"/>
      <c r="U176" s="1058"/>
      <c r="V176" s="1058"/>
      <c r="W176" s="1058"/>
      <c r="X176" s="1058"/>
      <c r="Y176" s="1058"/>
      <c r="Z176" s="741"/>
      <c r="AA176" s="1058"/>
      <c r="AB176" s="1058"/>
      <c r="AC176" s="1058"/>
      <c r="AD176" s="1058"/>
      <c r="AE176" s="1058"/>
      <c r="AF176" s="1058"/>
      <c r="AG176" s="1058"/>
      <c r="AH176" s="1058"/>
      <c r="AI176" s="1058"/>
      <c r="AJ176" s="741"/>
      <c r="AK176" s="1058"/>
      <c r="AL176" s="1058"/>
      <c r="AM176" s="1058"/>
      <c r="AN176" s="1058"/>
      <c r="AO176" s="1058"/>
      <c r="AP176" s="1058"/>
      <c r="AQ176" s="1058"/>
      <c r="AR176" s="1058"/>
      <c r="AS176" s="1058"/>
      <c r="AT176" s="741"/>
      <c r="AU176" s="1057"/>
      <c r="AV176" s="1058"/>
      <c r="AW176" s="1058"/>
      <c r="AX176" s="1058"/>
      <c r="AY176" s="1058"/>
      <c r="AZ176" s="1058"/>
      <c r="BA176" s="1058"/>
    </row>
    <row r="177" ht="15.75" customHeight="1">
      <c r="A177" s="749"/>
      <c r="B177" s="1058"/>
      <c r="C177" s="1058"/>
      <c r="D177" s="1058"/>
      <c r="E177" s="1058"/>
      <c r="F177" s="1058"/>
      <c r="G177" s="1058"/>
      <c r="H177" s="1058"/>
      <c r="I177" s="1058"/>
      <c r="J177" s="1058"/>
      <c r="K177" s="1058"/>
      <c r="L177" s="1058"/>
      <c r="M177" s="1058"/>
      <c r="N177" s="1058"/>
      <c r="O177" s="1058"/>
      <c r="P177" s="1058"/>
      <c r="Q177" s="1058"/>
      <c r="R177" s="1058"/>
      <c r="S177" s="1058"/>
      <c r="T177" s="1058"/>
      <c r="U177" s="1058"/>
      <c r="V177" s="1058"/>
      <c r="W177" s="1058"/>
      <c r="X177" s="1058"/>
      <c r="Y177" s="1058"/>
      <c r="Z177" s="741"/>
      <c r="AA177" s="1058"/>
      <c r="AB177" s="1058"/>
      <c r="AC177" s="1058"/>
      <c r="AD177" s="1058"/>
      <c r="AE177" s="1058"/>
      <c r="AF177" s="1058"/>
      <c r="AG177" s="1058"/>
      <c r="AH177" s="1058"/>
      <c r="AI177" s="1058"/>
      <c r="AJ177" s="741"/>
      <c r="AK177" s="1058"/>
      <c r="AL177" s="1058"/>
      <c r="AM177" s="1058"/>
      <c r="AN177" s="1058"/>
      <c r="AO177" s="1058"/>
      <c r="AP177" s="1058"/>
      <c r="AQ177" s="1058"/>
      <c r="AR177" s="1058"/>
      <c r="AS177" s="1058"/>
      <c r="AT177" s="741"/>
      <c r="AU177" s="1057"/>
      <c r="AV177" s="1058"/>
      <c r="AW177" s="1058"/>
      <c r="AX177" s="1058"/>
      <c r="AY177" s="1058"/>
      <c r="AZ177" s="1058"/>
      <c r="BA177" s="1058"/>
    </row>
    <row r="178" ht="15.75" customHeight="1">
      <c r="A178" s="749"/>
      <c r="B178" s="1058"/>
      <c r="C178" s="1058"/>
      <c r="D178" s="1058"/>
      <c r="E178" s="1058"/>
      <c r="F178" s="1058"/>
      <c r="G178" s="1058"/>
      <c r="H178" s="1058"/>
      <c r="I178" s="1058"/>
      <c r="J178" s="1058"/>
      <c r="K178" s="1058"/>
      <c r="L178" s="1058"/>
      <c r="M178" s="1058"/>
      <c r="N178" s="1058"/>
      <c r="O178" s="1058"/>
      <c r="P178" s="1058"/>
      <c r="Q178" s="1058"/>
      <c r="R178" s="1058"/>
      <c r="S178" s="1058"/>
      <c r="T178" s="1058"/>
      <c r="U178" s="1058"/>
      <c r="V178" s="1058"/>
      <c r="W178" s="1058"/>
      <c r="X178" s="1058"/>
      <c r="Y178" s="1058"/>
      <c r="Z178" s="741"/>
      <c r="AA178" s="1058"/>
      <c r="AB178" s="1058"/>
      <c r="AC178" s="1058"/>
      <c r="AD178" s="1058"/>
      <c r="AE178" s="1058"/>
      <c r="AF178" s="1058"/>
      <c r="AG178" s="1058"/>
      <c r="AH178" s="1058"/>
      <c r="AI178" s="1058"/>
      <c r="AJ178" s="741"/>
      <c r="AK178" s="1058"/>
      <c r="AL178" s="1058"/>
      <c r="AM178" s="1058"/>
      <c r="AN178" s="1058"/>
      <c r="AO178" s="1058"/>
      <c r="AP178" s="1058"/>
      <c r="AQ178" s="1058"/>
      <c r="AR178" s="1058"/>
      <c r="AS178" s="1058"/>
      <c r="AT178" s="741"/>
      <c r="AU178" s="1057"/>
      <c r="AV178" s="1058"/>
      <c r="AW178" s="1058"/>
      <c r="AX178" s="1058"/>
      <c r="AY178" s="1058"/>
      <c r="AZ178" s="1058"/>
      <c r="BA178" s="1058"/>
    </row>
    <row r="179" ht="15.75" customHeight="1">
      <c r="A179" s="749"/>
      <c r="B179" s="1058"/>
      <c r="C179" s="1058"/>
      <c r="D179" s="1058"/>
      <c r="E179" s="1058"/>
      <c r="F179" s="1058"/>
      <c r="G179" s="1058"/>
      <c r="H179" s="1058"/>
      <c r="I179" s="1058"/>
      <c r="J179" s="1058"/>
      <c r="K179" s="1058"/>
      <c r="L179" s="1058"/>
      <c r="M179" s="1058"/>
      <c r="N179" s="1058"/>
      <c r="O179" s="1058"/>
      <c r="P179" s="1058"/>
      <c r="Q179" s="1058"/>
      <c r="R179" s="1058"/>
      <c r="S179" s="1058"/>
      <c r="T179" s="1058"/>
      <c r="U179" s="1058"/>
      <c r="V179" s="1058"/>
      <c r="W179" s="1058"/>
      <c r="X179" s="1058"/>
      <c r="Y179" s="1058"/>
      <c r="Z179" s="741"/>
      <c r="AA179" s="1058"/>
      <c r="AB179" s="1058"/>
      <c r="AC179" s="1058"/>
      <c r="AD179" s="1058"/>
      <c r="AE179" s="1058"/>
      <c r="AF179" s="1058"/>
      <c r="AG179" s="1058"/>
      <c r="AH179" s="1058"/>
      <c r="AI179" s="1058"/>
      <c r="AJ179" s="741"/>
      <c r="AK179" s="1058"/>
      <c r="AL179" s="1058"/>
      <c r="AM179" s="1058"/>
      <c r="AN179" s="1058"/>
      <c r="AO179" s="1058"/>
      <c r="AP179" s="1058"/>
      <c r="AQ179" s="1058"/>
      <c r="AR179" s="1058"/>
      <c r="AS179" s="1058"/>
      <c r="AT179" s="741"/>
      <c r="AU179" s="1057"/>
      <c r="AV179" s="1058"/>
      <c r="AW179" s="1058"/>
      <c r="AX179" s="1058"/>
      <c r="AY179" s="1058"/>
      <c r="AZ179" s="1058"/>
      <c r="BA179" s="1058"/>
    </row>
    <row r="180" ht="15.75" customHeight="1">
      <c r="A180" s="749"/>
      <c r="B180" s="1058"/>
      <c r="C180" s="1058"/>
      <c r="D180" s="1058"/>
      <c r="E180" s="1058"/>
      <c r="F180" s="1058"/>
      <c r="G180" s="1058"/>
      <c r="H180" s="1058"/>
      <c r="I180" s="1058"/>
      <c r="J180" s="1058"/>
      <c r="K180" s="1058"/>
      <c r="L180" s="1058"/>
      <c r="M180" s="1058"/>
      <c r="N180" s="1058"/>
      <c r="O180" s="1058"/>
      <c r="P180" s="1058"/>
      <c r="Q180" s="1058"/>
      <c r="R180" s="1058"/>
      <c r="S180" s="1058"/>
      <c r="T180" s="1058"/>
      <c r="U180" s="1058"/>
      <c r="V180" s="1058"/>
      <c r="W180" s="1058"/>
      <c r="X180" s="1058"/>
      <c r="Y180" s="1058"/>
      <c r="Z180" s="741"/>
      <c r="AA180" s="1058"/>
      <c r="AB180" s="1058"/>
      <c r="AC180" s="1058"/>
      <c r="AD180" s="1058"/>
      <c r="AE180" s="1058"/>
      <c r="AF180" s="1058"/>
      <c r="AG180" s="1058"/>
      <c r="AH180" s="1058"/>
      <c r="AI180" s="1058"/>
      <c r="AJ180" s="741"/>
      <c r="AK180" s="1058"/>
      <c r="AL180" s="1058"/>
      <c r="AM180" s="1058"/>
      <c r="AN180" s="1058"/>
      <c r="AO180" s="1058"/>
      <c r="AP180" s="1058"/>
      <c r="AQ180" s="1058"/>
      <c r="AR180" s="1058"/>
      <c r="AS180" s="1058"/>
      <c r="AT180" s="741"/>
      <c r="AU180" s="1057"/>
      <c r="AV180" s="1058"/>
      <c r="AW180" s="1058"/>
      <c r="AX180" s="1058"/>
      <c r="AY180" s="1058"/>
      <c r="AZ180" s="1058"/>
      <c r="BA180" s="1058"/>
    </row>
    <row r="181" ht="15.75" customHeight="1">
      <c r="A181" s="749"/>
      <c r="B181" s="1058"/>
      <c r="C181" s="1058"/>
      <c r="D181" s="1058"/>
      <c r="E181" s="1058"/>
      <c r="F181" s="1058"/>
      <c r="G181" s="1058"/>
      <c r="H181" s="1058"/>
      <c r="I181" s="1058"/>
      <c r="J181" s="1058"/>
      <c r="K181" s="1058"/>
      <c r="L181" s="1058"/>
      <c r="M181" s="1058"/>
      <c r="N181" s="1058"/>
      <c r="O181" s="1058"/>
      <c r="P181" s="1058"/>
      <c r="Q181" s="1058"/>
      <c r="R181" s="1058"/>
      <c r="S181" s="1058"/>
      <c r="T181" s="1058"/>
      <c r="U181" s="1058"/>
      <c r="V181" s="1058"/>
      <c r="W181" s="1058"/>
      <c r="X181" s="1058"/>
      <c r="Y181" s="1058"/>
      <c r="Z181" s="741"/>
      <c r="AA181" s="1058"/>
      <c r="AB181" s="1058"/>
      <c r="AC181" s="1058"/>
      <c r="AD181" s="1058"/>
      <c r="AE181" s="1058"/>
      <c r="AF181" s="1058"/>
      <c r="AG181" s="1058"/>
      <c r="AH181" s="1058"/>
      <c r="AI181" s="1058"/>
      <c r="AJ181" s="741"/>
      <c r="AK181" s="1058"/>
      <c r="AL181" s="1058"/>
      <c r="AM181" s="1058"/>
      <c r="AN181" s="1058"/>
      <c r="AO181" s="1058"/>
      <c r="AP181" s="1058"/>
      <c r="AQ181" s="1058"/>
      <c r="AR181" s="1058"/>
      <c r="AS181" s="1058"/>
      <c r="AT181" s="741"/>
      <c r="AU181" s="1057"/>
      <c r="AV181" s="1058"/>
      <c r="AW181" s="1058"/>
      <c r="AX181" s="1058"/>
      <c r="AY181" s="1058"/>
      <c r="AZ181" s="1058"/>
      <c r="BA181" s="1058"/>
    </row>
    <row r="182" ht="15.75" customHeight="1">
      <c r="A182" s="749"/>
      <c r="B182" s="1058"/>
      <c r="C182" s="1058"/>
      <c r="D182" s="1058"/>
      <c r="E182" s="1058"/>
      <c r="F182" s="1058"/>
      <c r="G182" s="1058"/>
      <c r="H182" s="1058"/>
      <c r="I182" s="1058"/>
      <c r="J182" s="1058"/>
      <c r="K182" s="1058"/>
      <c r="L182" s="1058"/>
      <c r="M182" s="1058"/>
      <c r="N182" s="1058"/>
      <c r="O182" s="1058"/>
      <c r="P182" s="1058"/>
      <c r="Q182" s="1058"/>
      <c r="R182" s="1058"/>
      <c r="S182" s="1058"/>
      <c r="T182" s="1058"/>
      <c r="U182" s="1058"/>
      <c r="V182" s="1058"/>
      <c r="W182" s="1058"/>
      <c r="X182" s="1058"/>
      <c r="Y182" s="1058"/>
      <c r="Z182" s="741"/>
      <c r="AA182" s="1058"/>
      <c r="AB182" s="1058"/>
      <c r="AC182" s="1058"/>
      <c r="AD182" s="1058"/>
      <c r="AE182" s="1058"/>
      <c r="AF182" s="1058"/>
      <c r="AG182" s="1058"/>
      <c r="AH182" s="1058"/>
      <c r="AI182" s="1058"/>
      <c r="AJ182" s="741"/>
      <c r="AK182" s="1058"/>
      <c r="AL182" s="1058"/>
      <c r="AM182" s="1058"/>
      <c r="AN182" s="1058"/>
      <c r="AO182" s="1058"/>
      <c r="AP182" s="1058"/>
      <c r="AQ182" s="1058"/>
      <c r="AR182" s="1058"/>
      <c r="AS182" s="1058"/>
      <c r="AT182" s="741"/>
      <c r="AU182" s="1057"/>
      <c r="AV182" s="1058"/>
      <c r="AW182" s="1058"/>
      <c r="AX182" s="1058"/>
      <c r="AY182" s="1058"/>
      <c r="AZ182" s="1058"/>
      <c r="BA182" s="1058"/>
    </row>
    <row r="183" ht="15.75" customHeight="1">
      <c r="A183" s="749"/>
      <c r="B183" s="1058"/>
      <c r="C183" s="1058"/>
      <c r="D183" s="1058"/>
      <c r="E183" s="1058"/>
      <c r="F183" s="1058"/>
      <c r="G183" s="1058"/>
      <c r="H183" s="1058"/>
      <c r="I183" s="1058"/>
      <c r="J183" s="1058"/>
      <c r="K183" s="1058"/>
      <c r="L183" s="1058"/>
      <c r="M183" s="1058"/>
      <c r="N183" s="1058"/>
      <c r="O183" s="1058"/>
      <c r="P183" s="1058"/>
      <c r="Q183" s="1058"/>
      <c r="R183" s="1058"/>
      <c r="S183" s="1058"/>
      <c r="T183" s="1058"/>
      <c r="U183" s="1058"/>
      <c r="V183" s="1058"/>
      <c r="W183" s="1058"/>
      <c r="X183" s="1058"/>
      <c r="Y183" s="1058"/>
      <c r="Z183" s="741"/>
      <c r="AA183" s="1058"/>
      <c r="AB183" s="1058"/>
      <c r="AC183" s="1058"/>
      <c r="AD183" s="1058"/>
      <c r="AE183" s="1058"/>
      <c r="AF183" s="1058"/>
      <c r="AG183" s="1058"/>
      <c r="AH183" s="1058"/>
      <c r="AI183" s="1058"/>
      <c r="AJ183" s="741"/>
      <c r="AK183" s="1058"/>
      <c r="AL183" s="1058"/>
      <c r="AM183" s="1058"/>
      <c r="AN183" s="1058"/>
      <c r="AO183" s="1058"/>
      <c r="AP183" s="1058"/>
      <c r="AQ183" s="1058"/>
      <c r="AR183" s="1058"/>
      <c r="AS183" s="1058"/>
      <c r="AT183" s="741"/>
      <c r="AU183" s="1057"/>
      <c r="AV183" s="1058"/>
      <c r="AW183" s="1058"/>
      <c r="AX183" s="1058"/>
      <c r="AY183" s="1058"/>
      <c r="AZ183" s="1058"/>
      <c r="BA183" s="1058"/>
    </row>
    <row r="184" ht="15.75" customHeight="1">
      <c r="A184" s="749"/>
      <c r="B184" s="1058"/>
      <c r="C184" s="1058"/>
      <c r="D184" s="1058"/>
      <c r="E184" s="1058"/>
      <c r="F184" s="1058"/>
      <c r="G184" s="1058"/>
      <c r="H184" s="1058"/>
      <c r="I184" s="1058"/>
      <c r="J184" s="1058"/>
      <c r="K184" s="1058"/>
      <c r="L184" s="1058"/>
      <c r="M184" s="1058"/>
      <c r="N184" s="1058"/>
      <c r="O184" s="1058"/>
      <c r="P184" s="1058"/>
      <c r="Q184" s="1058"/>
      <c r="R184" s="1058"/>
      <c r="S184" s="1058"/>
      <c r="T184" s="1058"/>
      <c r="U184" s="1058"/>
      <c r="V184" s="1058"/>
      <c r="W184" s="1058"/>
      <c r="X184" s="1058"/>
      <c r="Y184" s="1058"/>
      <c r="Z184" s="741"/>
      <c r="AA184" s="1058"/>
      <c r="AB184" s="1058"/>
      <c r="AC184" s="1058"/>
      <c r="AD184" s="1058"/>
      <c r="AE184" s="1058"/>
      <c r="AF184" s="1058"/>
      <c r="AG184" s="1058"/>
      <c r="AH184" s="1058"/>
      <c r="AI184" s="1058"/>
      <c r="AJ184" s="741"/>
      <c r="AK184" s="1058"/>
      <c r="AL184" s="1058"/>
      <c r="AM184" s="1058"/>
      <c r="AN184" s="1058"/>
      <c r="AO184" s="1058"/>
      <c r="AP184" s="1058"/>
      <c r="AQ184" s="1058"/>
      <c r="AR184" s="1058"/>
      <c r="AS184" s="1058"/>
      <c r="AT184" s="741"/>
      <c r="AU184" s="1057"/>
      <c r="AV184" s="1058"/>
      <c r="AW184" s="1058"/>
      <c r="AX184" s="1058"/>
      <c r="AY184" s="1058"/>
      <c r="AZ184" s="1058"/>
      <c r="BA184" s="1058"/>
    </row>
    <row r="185" ht="15.75" customHeight="1">
      <c r="A185" s="749"/>
      <c r="B185" s="1058"/>
      <c r="C185" s="1058"/>
      <c r="D185" s="1058"/>
      <c r="E185" s="1058"/>
      <c r="F185" s="1058"/>
      <c r="G185" s="1058"/>
      <c r="H185" s="1058"/>
      <c r="I185" s="1058"/>
      <c r="J185" s="1058"/>
      <c r="K185" s="1058"/>
      <c r="L185" s="1058"/>
      <c r="M185" s="1058"/>
      <c r="N185" s="1058"/>
      <c r="O185" s="1058"/>
      <c r="P185" s="1058"/>
      <c r="Q185" s="1058"/>
      <c r="R185" s="1058"/>
      <c r="S185" s="1058"/>
      <c r="T185" s="1058"/>
      <c r="U185" s="1058"/>
      <c r="V185" s="1058"/>
      <c r="W185" s="1058"/>
      <c r="X185" s="1058"/>
      <c r="Y185" s="1058"/>
      <c r="Z185" s="741"/>
      <c r="AA185" s="1058"/>
      <c r="AB185" s="1058"/>
      <c r="AC185" s="1058"/>
      <c r="AD185" s="1058"/>
      <c r="AE185" s="1058"/>
      <c r="AF185" s="1058"/>
      <c r="AG185" s="1058"/>
      <c r="AH185" s="1058"/>
      <c r="AI185" s="1058"/>
      <c r="AJ185" s="741"/>
      <c r="AK185" s="1058"/>
      <c r="AL185" s="1058"/>
      <c r="AM185" s="1058"/>
      <c r="AN185" s="1058"/>
      <c r="AO185" s="1058"/>
      <c r="AP185" s="1058"/>
      <c r="AQ185" s="1058"/>
      <c r="AR185" s="1058"/>
      <c r="AS185" s="1058"/>
      <c r="AT185" s="741"/>
      <c r="AU185" s="1057"/>
      <c r="AV185" s="1058"/>
      <c r="AW185" s="1058"/>
      <c r="AX185" s="1058"/>
      <c r="AY185" s="1058"/>
      <c r="AZ185" s="1058"/>
      <c r="BA185" s="1058"/>
    </row>
    <row r="186" ht="15.75" customHeight="1">
      <c r="A186" s="749"/>
      <c r="B186" s="1058"/>
      <c r="C186" s="1058"/>
      <c r="D186" s="1058"/>
      <c r="E186" s="1058"/>
      <c r="F186" s="1058"/>
      <c r="G186" s="1058"/>
      <c r="H186" s="1058"/>
      <c r="I186" s="1058"/>
      <c r="J186" s="1058"/>
      <c r="K186" s="1058"/>
      <c r="L186" s="1058"/>
      <c r="M186" s="1058"/>
      <c r="N186" s="1058"/>
      <c r="O186" s="1058"/>
      <c r="P186" s="1058"/>
      <c r="Q186" s="1058"/>
      <c r="R186" s="1058"/>
      <c r="S186" s="1058"/>
      <c r="T186" s="1058"/>
      <c r="U186" s="1058"/>
      <c r="V186" s="1058"/>
      <c r="W186" s="1058"/>
      <c r="X186" s="1058"/>
      <c r="Y186" s="1058"/>
      <c r="Z186" s="741"/>
      <c r="AA186" s="1058"/>
      <c r="AB186" s="1058"/>
      <c r="AC186" s="1058"/>
      <c r="AD186" s="1058"/>
      <c r="AE186" s="1058"/>
      <c r="AF186" s="1058"/>
      <c r="AG186" s="1058"/>
      <c r="AH186" s="1058"/>
      <c r="AI186" s="1058"/>
      <c r="AJ186" s="741"/>
      <c r="AK186" s="1058"/>
      <c r="AL186" s="1058"/>
      <c r="AM186" s="1058"/>
      <c r="AN186" s="1058"/>
      <c r="AO186" s="1058"/>
      <c r="AP186" s="1058"/>
      <c r="AQ186" s="1058"/>
      <c r="AR186" s="1058"/>
      <c r="AS186" s="1058"/>
      <c r="AT186" s="741"/>
      <c r="AU186" s="1057"/>
      <c r="AV186" s="1058"/>
      <c r="AW186" s="1058"/>
      <c r="AX186" s="1058"/>
      <c r="AY186" s="1058"/>
      <c r="AZ186" s="1058"/>
      <c r="BA186" s="1058"/>
    </row>
    <row r="187" ht="15.75" customHeight="1">
      <c r="A187" s="749"/>
      <c r="B187" s="1058"/>
      <c r="C187" s="1058"/>
      <c r="D187" s="1058"/>
      <c r="E187" s="1058"/>
      <c r="F187" s="1058"/>
      <c r="G187" s="1058"/>
      <c r="H187" s="1058"/>
      <c r="I187" s="1058"/>
      <c r="J187" s="1058"/>
      <c r="K187" s="1058"/>
      <c r="L187" s="1058"/>
      <c r="M187" s="1058"/>
      <c r="N187" s="1058"/>
      <c r="O187" s="1058"/>
      <c r="P187" s="1058"/>
      <c r="Q187" s="1058"/>
      <c r="R187" s="1058"/>
      <c r="S187" s="1058"/>
      <c r="T187" s="1058"/>
      <c r="U187" s="1058"/>
      <c r="V187" s="1058"/>
      <c r="W187" s="1058"/>
      <c r="X187" s="1058"/>
      <c r="Y187" s="1058"/>
      <c r="Z187" s="741"/>
      <c r="AA187" s="1058"/>
      <c r="AB187" s="1058"/>
      <c r="AC187" s="1058"/>
      <c r="AD187" s="1058"/>
      <c r="AE187" s="1058"/>
      <c r="AF187" s="1058"/>
      <c r="AG187" s="1058"/>
      <c r="AH187" s="1058"/>
      <c r="AI187" s="1058"/>
      <c r="AJ187" s="741"/>
      <c r="AK187" s="1058"/>
      <c r="AL187" s="1058"/>
      <c r="AM187" s="1058"/>
      <c r="AN187" s="1058"/>
      <c r="AO187" s="1058"/>
      <c r="AP187" s="1058"/>
      <c r="AQ187" s="1058"/>
      <c r="AR187" s="1058"/>
      <c r="AS187" s="1058"/>
      <c r="AT187" s="741"/>
      <c r="AU187" s="1057"/>
      <c r="AV187" s="1058"/>
      <c r="AW187" s="1058"/>
      <c r="AX187" s="1058"/>
      <c r="AY187" s="1058"/>
      <c r="AZ187" s="1058"/>
      <c r="BA187" s="1058"/>
    </row>
    <row r="188" ht="15.75" customHeight="1">
      <c r="A188" s="749"/>
      <c r="B188" s="1058"/>
      <c r="C188" s="1058"/>
      <c r="D188" s="1058"/>
      <c r="E188" s="1058"/>
      <c r="F188" s="1058"/>
      <c r="G188" s="1058"/>
      <c r="H188" s="1058"/>
      <c r="I188" s="1058"/>
      <c r="J188" s="1058"/>
      <c r="K188" s="1058"/>
      <c r="L188" s="1058"/>
      <c r="M188" s="1058"/>
      <c r="N188" s="1058"/>
      <c r="O188" s="1058"/>
      <c r="P188" s="1058"/>
      <c r="Q188" s="1058"/>
      <c r="R188" s="1058"/>
      <c r="S188" s="1058"/>
      <c r="T188" s="1058"/>
      <c r="U188" s="1058"/>
      <c r="V188" s="1058"/>
      <c r="W188" s="1058"/>
      <c r="X188" s="1058"/>
      <c r="Y188" s="1058"/>
      <c r="Z188" s="741"/>
      <c r="AA188" s="1058"/>
      <c r="AB188" s="1058"/>
      <c r="AC188" s="1058"/>
      <c r="AD188" s="1058"/>
      <c r="AE188" s="1058"/>
      <c r="AF188" s="1058"/>
      <c r="AG188" s="1058"/>
      <c r="AH188" s="1058"/>
      <c r="AI188" s="1058"/>
      <c r="AJ188" s="741"/>
      <c r="AK188" s="1058"/>
      <c r="AL188" s="1058"/>
      <c r="AM188" s="1058"/>
      <c r="AN188" s="1058"/>
      <c r="AO188" s="1058"/>
      <c r="AP188" s="1058"/>
      <c r="AQ188" s="1058"/>
      <c r="AR188" s="1058"/>
      <c r="AS188" s="1058"/>
      <c r="AT188" s="741"/>
      <c r="AU188" s="1057"/>
      <c r="AV188" s="1058"/>
      <c r="AW188" s="1058"/>
      <c r="AX188" s="1058"/>
      <c r="AY188" s="1058"/>
      <c r="AZ188" s="1058"/>
      <c r="BA188" s="1058"/>
    </row>
    <row r="189" ht="15.75" customHeight="1">
      <c r="A189" s="749"/>
      <c r="B189" s="1058"/>
      <c r="C189" s="1058"/>
      <c r="D189" s="1058"/>
      <c r="E189" s="1058"/>
      <c r="F189" s="1058"/>
      <c r="G189" s="1058"/>
      <c r="H189" s="1058"/>
      <c r="I189" s="1058"/>
      <c r="J189" s="1058"/>
      <c r="K189" s="1058"/>
      <c r="L189" s="1058"/>
      <c r="M189" s="1058"/>
      <c r="N189" s="1058"/>
      <c r="O189" s="1058"/>
      <c r="P189" s="1058"/>
      <c r="Q189" s="1058"/>
      <c r="R189" s="1058"/>
      <c r="S189" s="1058"/>
      <c r="T189" s="1058"/>
      <c r="U189" s="1058"/>
      <c r="V189" s="1058"/>
      <c r="W189" s="1058"/>
      <c r="X189" s="1058"/>
      <c r="Y189" s="1058"/>
      <c r="Z189" s="741"/>
      <c r="AA189" s="1058"/>
      <c r="AB189" s="1058"/>
      <c r="AC189" s="1058"/>
      <c r="AD189" s="1058"/>
      <c r="AE189" s="1058"/>
      <c r="AF189" s="1058"/>
      <c r="AG189" s="1058"/>
      <c r="AH189" s="1058"/>
      <c r="AI189" s="1058"/>
      <c r="AJ189" s="741"/>
      <c r="AK189" s="1058"/>
      <c r="AL189" s="1058"/>
      <c r="AM189" s="1058"/>
      <c r="AN189" s="1058"/>
      <c r="AO189" s="1058"/>
      <c r="AP189" s="1058"/>
      <c r="AQ189" s="1058"/>
      <c r="AR189" s="1058"/>
      <c r="AS189" s="1058"/>
      <c r="AT189" s="741"/>
      <c r="AU189" s="1057"/>
      <c r="AV189" s="1058"/>
      <c r="AW189" s="1058"/>
      <c r="AX189" s="1058"/>
      <c r="AY189" s="1058"/>
      <c r="AZ189" s="1058"/>
      <c r="BA189" s="1058"/>
    </row>
    <row r="190" ht="15.75" customHeight="1">
      <c r="A190" s="749"/>
      <c r="B190" s="1058"/>
      <c r="C190" s="1058"/>
      <c r="D190" s="1058"/>
      <c r="E190" s="1058"/>
      <c r="F190" s="1058"/>
      <c r="G190" s="1058"/>
      <c r="H190" s="1058"/>
      <c r="I190" s="1058"/>
      <c r="J190" s="1058"/>
      <c r="K190" s="1058"/>
      <c r="L190" s="1058"/>
      <c r="M190" s="1058"/>
      <c r="N190" s="1058"/>
      <c r="O190" s="1058"/>
      <c r="P190" s="1058"/>
      <c r="Q190" s="1058"/>
      <c r="R190" s="1058"/>
      <c r="S190" s="1058"/>
      <c r="T190" s="1058"/>
      <c r="U190" s="1058"/>
      <c r="V190" s="1058"/>
      <c r="W190" s="1058"/>
      <c r="X190" s="1058"/>
      <c r="Y190" s="1058"/>
      <c r="Z190" s="741"/>
      <c r="AA190" s="1058"/>
      <c r="AB190" s="1058"/>
      <c r="AC190" s="1058"/>
      <c r="AD190" s="1058"/>
      <c r="AE190" s="1058"/>
      <c r="AF190" s="1058"/>
      <c r="AG190" s="1058"/>
      <c r="AH190" s="1058"/>
      <c r="AI190" s="1058"/>
      <c r="AJ190" s="741"/>
      <c r="AK190" s="1058"/>
      <c r="AL190" s="1058"/>
      <c r="AM190" s="1058"/>
      <c r="AN190" s="1058"/>
      <c r="AO190" s="1058"/>
      <c r="AP190" s="1058"/>
      <c r="AQ190" s="1058"/>
      <c r="AR190" s="1058"/>
      <c r="AS190" s="1058"/>
      <c r="AT190" s="741"/>
      <c r="AU190" s="1057"/>
      <c r="AV190" s="1058"/>
      <c r="AW190" s="1058"/>
      <c r="AX190" s="1058"/>
      <c r="AY190" s="1058"/>
      <c r="AZ190" s="1058"/>
      <c r="BA190" s="1058"/>
    </row>
    <row r="191" ht="15.75" customHeight="1">
      <c r="A191" s="749"/>
      <c r="B191" s="1058"/>
      <c r="C191" s="1058"/>
      <c r="D191" s="1058"/>
      <c r="E191" s="1058"/>
      <c r="F191" s="1058"/>
      <c r="G191" s="1058"/>
      <c r="H191" s="1058"/>
      <c r="I191" s="1058"/>
      <c r="J191" s="1058"/>
      <c r="K191" s="1058"/>
      <c r="L191" s="1058"/>
      <c r="M191" s="1058"/>
      <c r="N191" s="1058"/>
      <c r="O191" s="1058"/>
      <c r="P191" s="1058"/>
      <c r="Q191" s="1058"/>
      <c r="R191" s="1058"/>
      <c r="S191" s="1058"/>
      <c r="T191" s="1058"/>
      <c r="U191" s="1058"/>
      <c r="V191" s="1058"/>
      <c r="W191" s="1058"/>
      <c r="X191" s="1058"/>
      <c r="Y191" s="1058"/>
      <c r="Z191" s="741"/>
      <c r="AA191" s="1058"/>
      <c r="AB191" s="1058"/>
      <c r="AC191" s="1058"/>
      <c r="AD191" s="1058"/>
      <c r="AE191" s="1058"/>
      <c r="AF191" s="1058"/>
      <c r="AG191" s="1058"/>
      <c r="AH191" s="1058"/>
      <c r="AI191" s="1058"/>
      <c r="AJ191" s="741"/>
      <c r="AK191" s="1058"/>
      <c r="AL191" s="1058"/>
      <c r="AM191" s="1058"/>
      <c r="AN191" s="1058"/>
      <c r="AO191" s="1058"/>
      <c r="AP191" s="1058"/>
      <c r="AQ191" s="1058"/>
      <c r="AR191" s="1058"/>
      <c r="AS191" s="1058"/>
      <c r="AT191" s="741"/>
      <c r="AU191" s="1057"/>
      <c r="AV191" s="1058"/>
      <c r="AW191" s="1058"/>
      <c r="AX191" s="1058"/>
      <c r="AY191" s="1058"/>
      <c r="AZ191" s="1058"/>
      <c r="BA191" s="1058"/>
    </row>
    <row r="192" ht="15.75" customHeight="1">
      <c r="A192" s="749"/>
      <c r="B192" s="1058"/>
      <c r="C192" s="1058"/>
      <c r="D192" s="1058"/>
      <c r="E192" s="1058"/>
      <c r="F192" s="1058"/>
      <c r="G192" s="1058"/>
      <c r="H192" s="1058"/>
      <c r="I192" s="1058"/>
      <c r="J192" s="1058"/>
      <c r="K192" s="1058"/>
      <c r="L192" s="1058"/>
      <c r="M192" s="1058"/>
      <c r="N192" s="1058"/>
      <c r="O192" s="1058"/>
      <c r="P192" s="1058"/>
      <c r="Q192" s="1058"/>
      <c r="R192" s="1058"/>
      <c r="S192" s="1058"/>
      <c r="T192" s="1058"/>
      <c r="U192" s="1058"/>
      <c r="V192" s="1058"/>
      <c r="W192" s="1058"/>
      <c r="X192" s="1058"/>
      <c r="Y192" s="1058"/>
      <c r="Z192" s="741"/>
      <c r="AA192" s="1058"/>
      <c r="AB192" s="1058"/>
      <c r="AC192" s="1058"/>
      <c r="AD192" s="1058"/>
      <c r="AE192" s="1058"/>
      <c r="AF192" s="1058"/>
      <c r="AG192" s="1058"/>
      <c r="AH192" s="1058"/>
      <c r="AI192" s="1058"/>
      <c r="AJ192" s="741"/>
      <c r="AK192" s="1058"/>
      <c r="AL192" s="1058"/>
      <c r="AM192" s="1058"/>
      <c r="AN192" s="1058"/>
      <c r="AO192" s="1058"/>
      <c r="AP192" s="1058"/>
      <c r="AQ192" s="1058"/>
      <c r="AR192" s="1058"/>
      <c r="AS192" s="1058"/>
      <c r="AT192" s="741"/>
      <c r="AU192" s="1057"/>
      <c r="AV192" s="1058"/>
      <c r="AW192" s="1058"/>
      <c r="AX192" s="1058"/>
      <c r="AY192" s="1058"/>
      <c r="AZ192" s="1058"/>
      <c r="BA192" s="1058"/>
    </row>
    <row r="193" ht="15.75" customHeight="1">
      <c r="A193" s="749"/>
      <c r="B193" s="1058"/>
      <c r="C193" s="1058"/>
      <c r="D193" s="1058"/>
      <c r="E193" s="1058"/>
      <c r="F193" s="1058"/>
      <c r="G193" s="1058"/>
      <c r="H193" s="1058"/>
      <c r="I193" s="1058"/>
      <c r="J193" s="1058"/>
      <c r="K193" s="1058"/>
      <c r="L193" s="1058"/>
      <c r="M193" s="1058"/>
      <c r="N193" s="1058"/>
      <c r="O193" s="1058"/>
      <c r="P193" s="1058"/>
      <c r="Q193" s="1058"/>
      <c r="R193" s="1058"/>
      <c r="S193" s="1058"/>
      <c r="T193" s="1058"/>
      <c r="U193" s="1058"/>
      <c r="V193" s="1058"/>
      <c r="W193" s="1058"/>
      <c r="X193" s="1058"/>
      <c r="Y193" s="1058"/>
      <c r="Z193" s="741"/>
      <c r="AA193" s="1058"/>
      <c r="AB193" s="1058"/>
      <c r="AC193" s="1058"/>
      <c r="AD193" s="1058"/>
      <c r="AE193" s="1058"/>
      <c r="AF193" s="1058"/>
      <c r="AG193" s="1058"/>
      <c r="AH193" s="1058"/>
      <c r="AI193" s="1058"/>
      <c r="AJ193" s="741"/>
      <c r="AK193" s="1058"/>
      <c r="AL193" s="1058"/>
      <c r="AM193" s="1058"/>
      <c r="AN193" s="1058"/>
      <c r="AO193" s="1058"/>
      <c r="AP193" s="1058"/>
      <c r="AQ193" s="1058"/>
      <c r="AR193" s="1058"/>
      <c r="AS193" s="1058"/>
      <c r="AT193" s="741"/>
      <c r="AU193" s="1057"/>
      <c r="AV193" s="1058"/>
      <c r="AW193" s="1058"/>
      <c r="AX193" s="1058"/>
      <c r="AY193" s="1058"/>
      <c r="AZ193" s="1058"/>
      <c r="BA193" s="1058"/>
    </row>
    <row r="194" ht="15.75" customHeight="1">
      <c r="A194" s="749"/>
      <c r="B194" s="1058"/>
      <c r="C194" s="1058"/>
      <c r="D194" s="1058"/>
      <c r="E194" s="1058"/>
      <c r="F194" s="1058"/>
      <c r="G194" s="1058"/>
      <c r="H194" s="1058"/>
      <c r="I194" s="1058"/>
      <c r="J194" s="1058"/>
      <c r="K194" s="1058"/>
      <c r="L194" s="1058"/>
      <c r="M194" s="1058"/>
      <c r="N194" s="1058"/>
      <c r="O194" s="1058"/>
      <c r="P194" s="1058"/>
      <c r="Q194" s="1058"/>
      <c r="R194" s="1058"/>
      <c r="S194" s="1058"/>
      <c r="T194" s="1058"/>
      <c r="U194" s="1058"/>
      <c r="V194" s="1058"/>
      <c r="W194" s="1058"/>
      <c r="X194" s="1058"/>
      <c r="Y194" s="1058"/>
      <c r="Z194" s="741"/>
      <c r="AA194" s="1058"/>
      <c r="AB194" s="1058"/>
      <c r="AC194" s="1058"/>
      <c r="AD194" s="1058"/>
      <c r="AE194" s="1058"/>
      <c r="AF194" s="1058"/>
      <c r="AG194" s="1058"/>
      <c r="AH194" s="1058"/>
      <c r="AI194" s="1058"/>
      <c r="AJ194" s="741"/>
      <c r="AK194" s="1058"/>
      <c r="AL194" s="1058"/>
      <c r="AM194" s="1058"/>
      <c r="AN194" s="1058"/>
      <c r="AO194" s="1058"/>
      <c r="AP194" s="1058"/>
      <c r="AQ194" s="1058"/>
      <c r="AR194" s="1058"/>
      <c r="AS194" s="1058"/>
      <c r="AT194" s="741"/>
      <c r="AU194" s="1057"/>
      <c r="AV194" s="1058"/>
      <c r="AW194" s="1058"/>
      <c r="AX194" s="1058"/>
      <c r="AY194" s="1058"/>
      <c r="AZ194" s="1058"/>
      <c r="BA194" s="1058"/>
    </row>
    <row r="195" ht="15.75" customHeight="1">
      <c r="A195" s="749"/>
      <c r="B195" s="1058"/>
      <c r="C195" s="1058"/>
      <c r="D195" s="1058"/>
      <c r="E195" s="1058"/>
      <c r="F195" s="1058"/>
      <c r="G195" s="1058"/>
      <c r="H195" s="1058"/>
      <c r="I195" s="1058"/>
      <c r="J195" s="1058"/>
      <c r="K195" s="1058"/>
      <c r="L195" s="1058"/>
      <c r="M195" s="1058"/>
      <c r="N195" s="1058"/>
      <c r="O195" s="1058"/>
      <c r="P195" s="1058"/>
      <c r="Q195" s="1058"/>
      <c r="R195" s="1058"/>
      <c r="S195" s="1058"/>
      <c r="T195" s="1058"/>
      <c r="U195" s="1058"/>
      <c r="V195" s="1058"/>
      <c r="W195" s="1058"/>
      <c r="X195" s="1058"/>
      <c r="Y195" s="1058"/>
      <c r="Z195" s="741"/>
      <c r="AA195" s="1058"/>
      <c r="AB195" s="1058"/>
      <c r="AC195" s="1058"/>
      <c r="AD195" s="1058"/>
      <c r="AE195" s="1058"/>
      <c r="AF195" s="1058"/>
      <c r="AG195" s="1058"/>
      <c r="AH195" s="1058"/>
      <c r="AI195" s="1058"/>
      <c r="AJ195" s="741"/>
      <c r="AK195" s="1058"/>
      <c r="AL195" s="1058"/>
      <c r="AM195" s="1058"/>
      <c r="AN195" s="1058"/>
      <c r="AO195" s="1058"/>
      <c r="AP195" s="1058"/>
      <c r="AQ195" s="1058"/>
      <c r="AR195" s="1058"/>
      <c r="AS195" s="1058"/>
      <c r="AT195" s="741"/>
      <c r="AU195" s="1057"/>
      <c r="AV195" s="1058"/>
      <c r="AW195" s="1058"/>
      <c r="AX195" s="1058"/>
      <c r="AY195" s="1058"/>
      <c r="AZ195" s="1058"/>
      <c r="BA195" s="1058"/>
    </row>
    <row r="196" ht="15.75" customHeight="1">
      <c r="A196" s="749"/>
      <c r="B196" s="1058"/>
      <c r="C196" s="1058"/>
      <c r="D196" s="1058"/>
      <c r="E196" s="1058"/>
      <c r="F196" s="1058"/>
      <c r="G196" s="1058"/>
      <c r="H196" s="1058"/>
      <c r="I196" s="1058"/>
      <c r="J196" s="1058"/>
      <c r="K196" s="1058"/>
      <c r="L196" s="1058"/>
      <c r="M196" s="1058"/>
      <c r="N196" s="1058"/>
      <c r="O196" s="1058"/>
      <c r="P196" s="1058"/>
      <c r="Q196" s="1058"/>
      <c r="R196" s="1058"/>
      <c r="S196" s="1058"/>
      <c r="T196" s="1058"/>
      <c r="U196" s="1058"/>
      <c r="V196" s="1058"/>
      <c r="W196" s="1058"/>
      <c r="X196" s="1058"/>
      <c r="Y196" s="1058"/>
      <c r="Z196" s="741"/>
      <c r="AA196" s="1058"/>
      <c r="AB196" s="1058"/>
      <c r="AC196" s="1058"/>
      <c r="AD196" s="1058"/>
      <c r="AE196" s="1058"/>
      <c r="AF196" s="1058"/>
      <c r="AG196" s="1058"/>
      <c r="AH196" s="1058"/>
      <c r="AI196" s="1058"/>
      <c r="AJ196" s="741"/>
      <c r="AK196" s="1058"/>
      <c r="AL196" s="1058"/>
      <c r="AM196" s="1058"/>
      <c r="AN196" s="1058"/>
      <c r="AO196" s="1058"/>
      <c r="AP196" s="1058"/>
      <c r="AQ196" s="1058"/>
      <c r="AR196" s="1058"/>
      <c r="AS196" s="1058"/>
      <c r="AT196" s="741"/>
      <c r="AU196" s="1057"/>
      <c r="AV196" s="1058"/>
      <c r="AW196" s="1058"/>
      <c r="AX196" s="1058"/>
      <c r="AY196" s="1058"/>
      <c r="AZ196" s="1058"/>
      <c r="BA196" s="1058"/>
    </row>
    <row r="197" ht="15.75" customHeight="1">
      <c r="A197" s="749"/>
      <c r="B197" s="1058"/>
      <c r="C197" s="1058"/>
      <c r="D197" s="1058"/>
      <c r="E197" s="1058"/>
      <c r="F197" s="1058"/>
      <c r="G197" s="1058"/>
      <c r="H197" s="1058"/>
      <c r="I197" s="1058"/>
      <c r="J197" s="1058"/>
      <c r="K197" s="1058"/>
      <c r="L197" s="1058"/>
      <c r="M197" s="1058"/>
      <c r="N197" s="1058"/>
      <c r="O197" s="1058"/>
      <c r="P197" s="1058"/>
      <c r="Q197" s="1058"/>
      <c r="R197" s="1058"/>
      <c r="S197" s="1058"/>
      <c r="T197" s="1058"/>
      <c r="U197" s="1058"/>
      <c r="V197" s="1058"/>
      <c r="W197" s="1058"/>
      <c r="X197" s="1058"/>
      <c r="Y197" s="1058"/>
      <c r="Z197" s="741"/>
      <c r="AA197" s="1058"/>
      <c r="AB197" s="1058"/>
      <c r="AC197" s="1058"/>
      <c r="AD197" s="1058"/>
      <c r="AE197" s="1058"/>
      <c r="AF197" s="1058"/>
      <c r="AG197" s="1058"/>
      <c r="AH197" s="1058"/>
      <c r="AI197" s="1058"/>
      <c r="AJ197" s="741"/>
      <c r="AK197" s="1058"/>
      <c r="AL197" s="1058"/>
      <c r="AM197" s="1058"/>
      <c r="AN197" s="1058"/>
      <c r="AO197" s="1058"/>
      <c r="AP197" s="1058"/>
      <c r="AQ197" s="1058"/>
      <c r="AR197" s="1058"/>
      <c r="AS197" s="1058"/>
      <c r="AT197" s="741"/>
      <c r="AU197" s="1057"/>
      <c r="AV197" s="1058"/>
      <c r="AW197" s="1058"/>
      <c r="AX197" s="1058"/>
      <c r="AY197" s="1058"/>
      <c r="AZ197" s="1058"/>
      <c r="BA197" s="1058"/>
    </row>
    <row r="198" ht="15.75" customHeight="1">
      <c r="A198" s="749"/>
      <c r="B198" s="1058"/>
      <c r="C198" s="1058"/>
      <c r="D198" s="1058"/>
      <c r="E198" s="1058"/>
      <c r="F198" s="1058"/>
      <c r="G198" s="1058"/>
      <c r="H198" s="1058"/>
      <c r="I198" s="1058"/>
      <c r="J198" s="1058"/>
      <c r="K198" s="1058"/>
      <c r="L198" s="1058"/>
      <c r="M198" s="1058"/>
      <c r="N198" s="1058"/>
      <c r="O198" s="1058"/>
      <c r="P198" s="1058"/>
      <c r="Q198" s="1058"/>
      <c r="R198" s="1058"/>
      <c r="S198" s="1058"/>
      <c r="T198" s="1058"/>
      <c r="U198" s="1058"/>
      <c r="V198" s="1058"/>
      <c r="W198" s="1058"/>
      <c r="X198" s="1058"/>
      <c r="Y198" s="1058"/>
      <c r="Z198" s="741"/>
      <c r="AA198" s="1058"/>
      <c r="AB198" s="1058"/>
      <c r="AC198" s="1058"/>
      <c r="AD198" s="1058"/>
      <c r="AE198" s="1058"/>
      <c r="AF198" s="1058"/>
      <c r="AG198" s="1058"/>
      <c r="AH198" s="1058"/>
      <c r="AI198" s="1058"/>
      <c r="AJ198" s="741"/>
      <c r="AK198" s="1058"/>
      <c r="AL198" s="1058"/>
      <c r="AM198" s="1058"/>
      <c r="AN198" s="1058"/>
      <c r="AO198" s="1058"/>
      <c r="AP198" s="1058"/>
      <c r="AQ198" s="1058"/>
      <c r="AR198" s="1058"/>
      <c r="AS198" s="1058"/>
      <c r="AT198" s="741"/>
      <c r="AU198" s="1057"/>
      <c r="AV198" s="1058"/>
      <c r="AW198" s="1058"/>
      <c r="AX198" s="1058"/>
      <c r="AY198" s="1058"/>
      <c r="AZ198" s="1058"/>
      <c r="BA198" s="1058"/>
    </row>
    <row r="199" ht="15.75" customHeight="1">
      <c r="A199" s="749"/>
      <c r="B199" s="1058"/>
      <c r="C199" s="1058"/>
      <c r="D199" s="1058"/>
      <c r="E199" s="1058"/>
      <c r="F199" s="1058"/>
      <c r="G199" s="1058"/>
      <c r="H199" s="1058"/>
      <c r="I199" s="1058"/>
      <c r="J199" s="1058"/>
      <c r="K199" s="1058"/>
      <c r="L199" s="1058"/>
      <c r="M199" s="1058"/>
      <c r="N199" s="1058"/>
      <c r="O199" s="1058"/>
      <c r="P199" s="1058"/>
      <c r="Q199" s="1058"/>
      <c r="R199" s="1058"/>
      <c r="S199" s="1058"/>
      <c r="T199" s="1058"/>
      <c r="U199" s="1058"/>
      <c r="V199" s="1058"/>
      <c r="W199" s="1058"/>
      <c r="X199" s="1058"/>
      <c r="Y199" s="1058"/>
      <c r="Z199" s="741"/>
      <c r="AA199" s="1058"/>
      <c r="AB199" s="1058"/>
      <c r="AC199" s="1058"/>
      <c r="AD199" s="1058"/>
      <c r="AE199" s="1058"/>
      <c r="AF199" s="1058"/>
      <c r="AG199" s="1058"/>
      <c r="AH199" s="1058"/>
      <c r="AI199" s="1058"/>
      <c r="AJ199" s="741"/>
      <c r="AK199" s="1058"/>
      <c r="AL199" s="1058"/>
      <c r="AM199" s="1058"/>
      <c r="AN199" s="1058"/>
      <c r="AO199" s="1058"/>
      <c r="AP199" s="1058"/>
      <c r="AQ199" s="1058"/>
      <c r="AR199" s="1058"/>
      <c r="AS199" s="1058"/>
      <c r="AT199" s="741"/>
      <c r="AU199" s="1057"/>
      <c r="AV199" s="1058"/>
      <c r="AW199" s="1058"/>
      <c r="AX199" s="1058"/>
      <c r="AY199" s="1058"/>
      <c r="AZ199" s="1058"/>
      <c r="BA199" s="1058"/>
    </row>
    <row r="200" ht="15.75" customHeight="1">
      <c r="A200" s="749"/>
      <c r="B200" s="1058"/>
      <c r="C200" s="1058"/>
      <c r="D200" s="1058"/>
      <c r="E200" s="1058"/>
      <c r="F200" s="1058"/>
      <c r="G200" s="1058"/>
      <c r="H200" s="1058"/>
      <c r="I200" s="1058"/>
      <c r="J200" s="1058"/>
      <c r="K200" s="1058"/>
      <c r="L200" s="1058"/>
      <c r="M200" s="1058"/>
      <c r="N200" s="1058"/>
      <c r="O200" s="1058"/>
      <c r="P200" s="1058"/>
      <c r="Q200" s="1058"/>
      <c r="R200" s="1058"/>
      <c r="S200" s="1058"/>
      <c r="T200" s="1058"/>
      <c r="U200" s="1058"/>
      <c r="V200" s="1058"/>
      <c r="W200" s="1058"/>
      <c r="X200" s="1058"/>
      <c r="Y200" s="1058"/>
      <c r="Z200" s="741"/>
      <c r="AA200" s="1058"/>
      <c r="AB200" s="1058"/>
      <c r="AC200" s="1058"/>
      <c r="AD200" s="1058"/>
      <c r="AE200" s="1058"/>
      <c r="AF200" s="1058"/>
      <c r="AG200" s="1058"/>
      <c r="AH200" s="1058"/>
      <c r="AI200" s="1058"/>
      <c r="AJ200" s="741"/>
      <c r="AK200" s="1058"/>
      <c r="AL200" s="1058"/>
      <c r="AM200" s="1058"/>
      <c r="AN200" s="1058"/>
      <c r="AO200" s="1058"/>
      <c r="AP200" s="1058"/>
      <c r="AQ200" s="1058"/>
      <c r="AR200" s="1058"/>
      <c r="AS200" s="1058"/>
      <c r="AT200" s="741"/>
      <c r="AU200" s="1057"/>
      <c r="AV200" s="1058"/>
      <c r="AW200" s="1058"/>
      <c r="AX200" s="1058"/>
      <c r="AY200" s="1058"/>
      <c r="AZ200" s="1058"/>
      <c r="BA200" s="1058"/>
    </row>
    <row r="201" ht="15.75" customHeight="1">
      <c r="A201" s="749"/>
      <c r="B201" s="1058"/>
      <c r="C201" s="1058"/>
      <c r="D201" s="1058"/>
      <c r="E201" s="1058"/>
      <c r="F201" s="1058"/>
      <c r="G201" s="1058"/>
      <c r="H201" s="1058"/>
      <c r="I201" s="1058"/>
      <c r="J201" s="1058"/>
      <c r="K201" s="1058"/>
      <c r="L201" s="1058"/>
      <c r="M201" s="1058"/>
      <c r="N201" s="1058"/>
      <c r="O201" s="1058"/>
      <c r="P201" s="1058"/>
      <c r="Q201" s="1058"/>
      <c r="R201" s="1058"/>
      <c r="S201" s="1058"/>
      <c r="T201" s="1058"/>
      <c r="U201" s="1058"/>
      <c r="V201" s="1058"/>
      <c r="W201" s="1058"/>
      <c r="X201" s="1058"/>
      <c r="Y201" s="1058"/>
      <c r="Z201" s="741"/>
      <c r="AA201" s="1058"/>
      <c r="AB201" s="1058"/>
      <c r="AC201" s="1058"/>
      <c r="AD201" s="1058"/>
      <c r="AE201" s="1058"/>
      <c r="AF201" s="1058"/>
      <c r="AG201" s="1058"/>
      <c r="AH201" s="1058"/>
      <c r="AI201" s="1058"/>
      <c r="AJ201" s="741"/>
      <c r="AK201" s="1058"/>
      <c r="AL201" s="1058"/>
      <c r="AM201" s="1058"/>
      <c r="AN201" s="1058"/>
      <c r="AO201" s="1058"/>
      <c r="AP201" s="1058"/>
      <c r="AQ201" s="1058"/>
      <c r="AR201" s="1058"/>
      <c r="AS201" s="1058"/>
      <c r="AT201" s="741"/>
      <c r="AU201" s="1057"/>
      <c r="AV201" s="1058"/>
      <c r="AW201" s="1058"/>
      <c r="AX201" s="1058"/>
      <c r="AY201" s="1058"/>
      <c r="AZ201" s="1058"/>
      <c r="BA201" s="1058"/>
    </row>
    <row r="202" ht="15.75" customHeight="1">
      <c r="A202" s="749"/>
      <c r="B202" s="1058"/>
      <c r="C202" s="1058"/>
      <c r="D202" s="1058"/>
      <c r="E202" s="1058"/>
      <c r="F202" s="1058"/>
      <c r="G202" s="1058"/>
      <c r="H202" s="1058"/>
      <c r="I202" s="1058"/>
      <c r="J202" s="1058"/>
      <c r="K202" s="1058"/>
      <c r="L202" s="1058"/>
      <c r="M202" s="1058"/>
      <c r="N202" s="1058"/>
      <c r="O202" s="1058"/>
      <c r="P202" s="1058"/>
      <c r="Q202" s="1058"/>
      <c r="R202" s="1058"/>
      <c r="S202" s="1058"/>
      <c r="T202" s="1058"/>
      <c r="U202" s="1058"/>
      <c r="V202" s="1058"/>
      <c r="W202" s="1058"/>
      <c r="X202" s="1058"/>
      <c r="Y202" s="1058"/>
      <c r="Z202" s="741"/>
      <c r="AA202" s="1058"/>
      <c r="AB202" s="1058"/>
      <c r="AC202" s="1058"/>
      <c r="AD202" s="1058"/>
      <c r="AE202" s="1058"/>
      <c r="AF202" s="1058"/>
      <c r="AG202" s="1058"/>
      <c r="AH202" s="1058"/>
      <c r="AI202" s="1058"/>
      <c r="AJ202" s="741"/>
      <c r="AK202" s="1058"/>
      <c r="AL202" s="1058"/>
      <c r="AM202" s="1058"/>
      <c r="AN202" s="1058"/>
      <c r="AO202" s="1058"/>
      <c r="AP202" s="1058"/>
      <c r="AQ202" s="1058"/>
      <c r="AR202" s="1058"/>
      <c r="AS202" s="1058"/>
      <c r="AT202" s="741"/>
      <c r="AU202" s="1057"/>
      <c r="AV202" s="1058"/>
      <c r="AW202" s="1058"/>
      <c r="AX202" s="1058"/>
      <c r="AY202" s="1058"/>
      <c r="AZ202" s="1058"/>
      <c r="BA202" s="1058"/>
    </row>
    <row r="203" ht="15.75" customHeight="1">
      <c r="A203" s="749"/>
      <c r="B203" s="1058"/>
      <c r="C203" s="1058"/>
      <c r="D203" s="1058"/>
      <c r="E203" s="1058"/>
      <c r="F203" s="1058"/>
      <c r="G203" s="1058"/>
      <c r="H203" s="1058"/>
      <c r="I203" s="1058"/>
      <c r="J203" s="1058"/>
      <c r="K203" s="1058"/>
      <c r="L203" s="1058"/>
      <c r="M203" s="1058"/>
      <c r="N203" s="1058"/>
      <c r="O203" s="1058"/>
      <c r="P203" s="1058"/>
      <c r="Q203" s="1058"/>
      <c r="R203" s="1058"/>
      <c r="S203" s="1058"/>
      <c r="T203" s="1058"/>
      <c r="U203" s="1058"/>
      <c r="V203" s="1058"/>
      <c r="W203" s="1058"/>
      <c r="X203" s="1058"/>
      <c r="Y203" s="1058"/>
      <c r="Z203" s="741"/>
      <c r="AA203" s="1058"/>
      <c r="AB203" s="1058"/>
      <c r="AC203" s="1058"/>
      <c r="AD203" s="1058"/>
      <c r="AE203" s="1058"/>
      <c r="AF203" s="1058"/>
      <c r="AG203" s="1058"/>
      <c r="AH203" s="1058"/>
      <c r="AI203" s="1058"/>
      <c r="AJ203" s="741"/>
      <c r="AK203" s="1058"/>
      <c r="AL203" s="1058"/>
      <c r="AM203" s="1058"/>
      <c r="AN203" s="1058"/>
      <c r="AO203" s="1058"/>
      <c r="AP203" s="1058"/>
      <c r="AQ203" s="1058"/>
      <c r="AR203" s="1058"/>
      <c r="AS203" s="1058"/>
      <c r="AT203" s="741"/>
      <c r="AU203" s="1057"/>
      <c r="AV203" s="1058"/>
      <c r="AW203" s="1058"/>
      <c r="AX203" s="1058"/>
      <c r="AY203" s="1058"/>
      <c r="AZ203" s="1058"/>
      <c r="BA203" s="1058"/>
    </row>
    <row r="204" ht="15.75" customHeight="1">
      <c r="A204" s="749"/>
      <c r="B204" s="1058"/>
      <c r="C204" s="1058"/>
      <c r="D204" s="1058"/>
      <c r="E204" s="1058"/>
      <c r="F204" s="1058"/>
      <c r="G204" s="1058"/>
      <c r="H204" s="1058"/>
      <c r="I204" s="1058"/>
      <c r="J204" s="1058"/>
      <c r="K204" s="1058"/>
      <c r="L204" s="1058"/>
      <c r="M204" s="1058"/>
      <c r="N204" s="1058"/>
      <c r="O204" s="1058"/>
      <c r="P204" s="1058"/>
      <c r="Q204" s="1058"/>
      <c r="R204" s="1058"/>
      <c r="S204" s="1058"/>
      <c r="T204" s="1058"/>
      <c r="U204" s="1058"/>
      <c r="V204" s="1058"/>
      <c r="W204" s="1058"/>
      <c r="X204" s="1058"/>
      <c r="Y204" s="1058"/>
      <c r="Z204" s="741"/>
      <c r="AA204" s="1058"/>
      <c r="AB204" s="1058"/>
      <c r="AC204" s="1058"/>
      <c r="AD204" s="1058"/>
      <c r="AE204" s="1058"/>
      <c r="AF204" s="1058"/>
      <c r="AG204" s="1058"/>
      <c r="AH204" s="1058"/>
      <c r="AI204" s="1058"/>
      <c r="AJ204" s="741"/>
      <c r="AK204" s="1058"/>
      <c r="AL204" s="1058"/>
      <c r="AM204" s="1058"/>
      <c r="AN204" s="1058"/>
      <c r="AO204" s="1058"/>
      <c r="AP204" s="1058"/>
      <c r="AQ204" s="1058"/>
      <c r="AR204" s="1058"/>
      <c r="AS204" s="1058"/>
      <c r="AT204" s="741"/>
      <c r="AU204" s="1057"/>
      <c r="AV204" s="1058"/>
      <c r="AW204" s="1058"/>
      <c r="AX204" s="1058"/>
      <c r="AY204" s="1058"/>
      <c r="AZ204" s="1058"/>
      <c r="BA204" s="1058"/>
    </row>
    <row r="205" ht="15.75" customHeight="1">
      <c r="A205" s="749"/>
      <c r="B205" s="1058"/>
      <c r="C205" s="1058"/>
      <c r="D205" s="1058"/>
      <c r="E205" s="1058"/>
      <c r="F205" s="1058"/>
      <c r="G205" s="1058"/>
      <c r="H205" s="1058"/>
      <c r="I205" s="1058"/>
      <c r="J205" s="1058"/>
      <c r="K205" s="1058"/>
      <c r="L205" s="1058"/>
      <c r="M205" s="1058"/>
      <c r="N205" s="1058"/>
      <c r="O205" s="1058"/>
      <c r="P205" s="1058"/>
      <c r="Q205" s="1058"/>
      <c r="R205" s="1058"/>
      <c r="S205" s="1058"/>
      <c r="T205" s="1058"/>
      <c r="U205" s="1058"/>
      <c r="V205" s="1058"/>
      <c r="W205" s="1058"/>
      <c r="X205" s="1058"/>
      <c r="Y205" s="1058"/>
      <c r="Z205" s="741"/>
      <c r="AA205" s="1058"/>
      <c r="AB205" s="1058"/>
      <c r="AC205" s="1058"/>
      <c r="AD205" s="1058"/>
      <c r="AE205" s="1058"/>
      <c r="AF205" s="1058"/>
      <c r="AG205" s="1058"/>
      <c r="AH205" s="1058"/>
      <c r="AI205" s="1058"/>
      <c r="AJ205" s="741"/>
      <c r="AK205" s="1058"/>
      <c r="AL205" s="1058"/>
      <c r="AM205" s="1058"/>
      <c r="AN205" s="1058"/>
      <c r="AO205" s="1058"/>
      <c r="AP205" s="1058"/>
      <c r="AQ205" s="1058"/>
      <c r="AR205" s="1058"/>
      <c r="AS205" s="1058"/>
      <c r="AT205" s="741"/>
      <c r="AU205" s="1057"/>
      <c r="AV205" s="1058"/>
      <c r="AW205" s="1058"/>
      <c r="AX205" s="1058"/>
      <c r="AY205" s="1058"/>
      <c r="AZ205" s="1058"/>
      <c r="BA205" s="1058"/>
    </row>
    <row r="206" ht="15.75" customHeight="1">
      <c r="A206" s="749"/>
      <c r="B206" s="1058"/>
      <c r="C206" s="1058"/>
      <c r="D206" s="1058"/>
      <c r="E206" s="1058"/>
      <c r="F206" s="1058"/>
      <c r="G206" s="1058"/>
      <c r="H206" s="1058"/>
      <c r="I206" s="1058"/>
      <c r="J206" s="1058"/>
      <c r="K206" s="1058"/>
      <c r="L206" s="1058"/>
      <c r="M206" s="1058"/>
      <c r="N206" s="1058"/>
      <c r="O206" s="1058"/>
      <c r="P206" s="1058"/>
      <c r="Q206" s="1058"/>
      <c r="R206" s="1058"/>
      <c r="S206" s="1058"/>
      <c r="T206" s="1058"/>
      <c r="U206" s="1058"/>
      <c r="V206" s="1058"/>
      <c r="W206" s="1058"/>
      <c r="X206" s="1058"/>
      <c r="Y206" s="1058"/>
      <c r="Z206" s="741"/>
      <c r="AA206" s="1058"/>
      <c r="AB206" s="1058"/>
      <c r="AC206" s="1058"/>
      <c r="AD206" s="1058"/>
      <c r="AE206" s="1058"/>
      <c r="AF206" s="1058"/>
      <c r="AG206" s="1058"/>
      <c r="AH206" s="1058"/>
      <c r="AI206" s="1058"/>
      <c r="AJ206" s="741"/>
      <c r="AK206" s="1058"/>
      <c r="AL206" s="1058"/>
      <c r="AM206" s="1058"/>
      <c r="AN206" s="1058"/>
      <c r="AO206" s="1058"/>
      <c r="AP206" s="1058"/>
      <c r="AQ206" s="1058"/>
      <c r="AR206" s="1058"/>
      <c r="AS206" s="1058"/>
      <c r="AT206" s="741"/>
      <c r="AU206" s="1057"/>
      <c r="AV206" s="1058"/>
      <c r="AW206" s="1058"/>
      <c r="AX206" s="1058"/>
      <c r="AY206" s="1058"/>
      <c r="AZ206" s="1058"/>
      <c r="BA206" s="1058"/>
    </row>
    <row r="207" ht="15.75" customHeight="1">
      <c r="A207" s="749"/>
      <c r="B207" s="1058"/>
      <c r="C207" s="1058"/>
      <c r="D207" s="1058"/>
      <c r="E207" s="1058"/>
      <c r="F207" s="1058"/>
      <c r="G207" s="1058"/>
      <c r="H207" s="1058"/>
      <c r="I207" s="1058"/>
      <c r="J207" s="1058"/>
      <c r="K207" s="1058"/>
      <c r="L207" s="1058"/>
      <c r="M207" s="1058"/>
      <c r="N207" s="1058"/>
      <c r="O207" s="1058"/>
      <c r="P207" s="1058"/>
      <c r="Q207" s="1058"/>
      <c r="R207" s="1058"/>
      <c r="S207" s="1058"/>
      <c r="T207" s="1058"/>
      <c r="U207" s="1058"/>
      <c r="V207" s="1058"/>
      <c r="W207" s="1058"/>
      <c r="X207" s="1058"/>
      <c r="Y207" s="1058"/>
      <c r="Z207" s="741"/>
      <c r="AA207" s="1058"/>
      <c r="AB207" s="1058"/>
      <c r="AC207" s="1058"/>
      <c r="AD207" s="1058"/>
      <c r="AE207" s="1058"/>
      <c r="AF207" s="1058"/>
      <c r="AG207" s="1058"/>
      <c r="AH207" s="1058"/>
      <c r="AI207" s="1058"/>
      <c r="AJ207" s="741"/>
      <c r="AK207" s="1058"/>
      <c r="AL207" s="1058"/>
      <c r="AM207" s="1058"/>
      <c r="AN207" s="1058"/>
      <c r="AO207" s="1058"/>
      <c r="AP207" s="1058"/>
      <c r="AQ207" s="1058"/>
      <c r="AR207" s="1058"/>
      <c r="AS207" s="1058"/>
      <c r="AT207" s="741"/>
      <c r="AU207" s="1057"/>
      <c r="AV207" s="1058"/>
      <c r="AW207" s="1058"/>
      <c r="AX207" s="1058"/>
      <c r="AY207" s="1058"/>
      <c r="AZ207" s="1058"/>
      <c r="BA207" s="1058"/>
    </row>
    <row r="208" ht="15.75" customHeight="1">
      <c r="A208" s="749"/>
      <c r="B208" s="1058"/>
      <c r="C208" s="1058"/>
      <c r="D208" s="1058"/>
      <c r="E208" s="1058"/>
      <c r="F208" s="1058"/>
      <c r="G208" s="1058"/>
      <c r="H208" s="1058"/>
      <c r="I208" s="1058"/>
      <c r="J208" s="1058"/>
      <c r="K208" s="1058"/>
      <c r="L208" s="1058"/>
      <c r="M208" s="1058"/>
      <c r="N208" s="1058"/>
      <c r="O208" s="1058"/>
      <c r="P208" s="1058"/>
      <c r="Q208" s="1058"/>
      <c r="R208" s="1058"/>
      <c r="S208" s="1058"/>
      <c r="T208" s="1058"/>
      <c r="U208" s="1058"/>
      <c r="V208" s="1058"/>
      <c r="W208" s="1058"/>
      <c r="X208" s="1058"/>
      <c r="Y208" s="1058"/>
      <c r="Z208" s="741"/>
      <c r="AA208" s="1058"/>
      <c r="AB208" s="1058"/>
      <c r="AC208" s="1058"/>
      <c r="AD208" s="1058"/>
      <c r="AE208" s="1058"/>
      <c r="AF208" s="1058"/>
      <c r="AG208" s="1058"/>
      <c r="AH208" s="1058"/>
      <c r="AI208" s="1058"/>
      <c r="AJ208" s="741"/>
      <c r="AK208" s="1058"/>
      <c r="AL208" s="1058"/>
      <c r="AM208" s="1058"/>
      <c r="AN208" s="1058"/>
      <c r="AO208" s="1058"/>
      <c r="AP208" s="1058"/>
      <c r="AQ208" s="1058"/>
      <c r="AR208" s="1058"/>
      <c r="AS208" s="1058"/>
      <c r="AT208" s="741"/>
      <c r="AU208" s="1057"/>
      <c r="AV208" s="1058"/>
      <c r="AW208" s="1058"/>
      <c r="AX208" s="1058"/>
      <c r="AY208" s="1058"/>
      <c r="AZ208" s="1058"/>
      <c r="BA208" s="1058"/>
    </row>
    <row r="209" ht="15.75" customHeight="1">
      <c r="A209" s="749"/>
      <c r="B209" s="1058"/>
      <c r="C209" s="1058"/>
      <c r="D209" s="1058"/>
      <c r="E209" s="1058"/>
      <c r="F209" s="1058"/>
      <c r="G209" s="1058"/>
      <c r="H209" s="1058"/>
      <c r="I209" s="1058"/>
      <c r="J209" s="1058"/>
      <c r="K209" s="1058"/>
      <c r="L209" s="1058"/>
      <c r="M209" s="1058"/>
      <c r="N209" s="1058"/>
      <c r="O209" s="1058"/>
      <c r="P209" s="1058"/>
      <c r="Q209" s="1058"/>
      <c r="R209" s="1058"/>
      <c r="S209" s="1058"/>
      <c r="T209" s="1058"/>
      <c r="U209" s="1058"/>
      <c r="V209" s="1058"/>
      <c r="W209" s="1058"/>
      <c r="X209" s="1058"/>
      <c r="Y209" s="1058"/>
      <c r="Z209" s="741"/>
      <c r="AA209" s="1058"/>
      <c r="AB209" s="1058"/>
      <c r="AC209" s="1058"/>
      <c r="AD209" s="1058"/>
      <c r="AE209" s="1058"/>
      <c r="AF209" s="1058"/>
      <c r="AG209" s="1058"/>
      <c r="AH209" s="1058"/>
      <c r="AI209" s="1058"/>
      <c r="AJ209" s="741"/>
      <c r="AK209" s="1058"/>
      <c r="AL209" s="1058"/>
      <c r="AM209" s="1058"/>
      <c r="AN209" s="1058"/>
      <c r="AO209" s="1058"/>
      <c r="AP209" s="1058"/>
      <c r="AQ209" s="1058"/>
      <c r="AR209" s="1058"/>
      <c r="AS209" s="1058"/>
      <c r="AT209" s="741"/>
      <c r="AU209" s="1057"/>
      <c r="AV209" s="1058"/>
      <c r="AW209" s="1058"/>
      <c r="AX209" s="1058"/>
      <c r="AY209" s="1058"/>
      <c r="AZ209" s="1058"/>
      <c r="BA209" s="1058"/>
    </row>
    <row r="210" ht="15.75" customHeight="1">
      <c r="A210" s="749"/>
      <c r="B210" s="1058"/>
      <c r="C210" s="1058"/>
      <c r="D210" s="1058"/>
      <c r="E210" s="1058"/>
      <c r="F210" s="1058"/>
      <c r="G210" s="1058"/>
      <c r="H210" s="1058"/>
      <c r="I210" s="1058"/>
      <c r="J210" s="1058"/>
      <c r="K210" s="1058"/>
      <c r="L210" s="1058"/>
      <c r="M210" s="1058"/>
      <c r="N210" s="1058"/>
      <c r="O210" s="1058"/>
      <c r="P210" s="1058"/>
      <c r="Q210" s="1058"/>
      <c r="R210" s="1058"/>
      <c r="S210" s="1058"/>
      <c r="T210" s="1058"/>
      <c r="U210" s="1058"/>
      <c r="V210" s="1058"/>
      <c r="W210" s="1058"/>
      <c r="X210" s="1058"/>
      <c r="Y210" s="1058"/>
      <c r="Z210" s="741"/>
      <c r="AA210" s="1058"/>
      <c r="AB210" s="1058"/>
      <c r="AC210" s="1058"/>
      <c r="AD210" s="1058"/>
      <c r="AE210" s="1058"/>
      <c r="AF210" s="1058"/>
      <c r="AG210" s="1058"/>
      <c r="AH210" s="1058"/>
      <c r="AI210" s="1058"/>
      <c r="AJ210" s="741"/>
      <c r="AK210" s="1058"/>
      <c r="AL210" s="1058"/>
      <c r="AM210" s="1058"/>
      <c r="AN210" s="1058"/>
      <c r="AO210" s="1058"/>
      <c r="AP210" s="1058"/>
      <c r="AQ210" s="1058"/>
      <c r="AR210" s="1058"/>
      <c r="AS210" s="1058"/>
      <c r="AT210" s="741"/>
      <c r="AU210" s="1057"/>
      <c r="AV210" s="1058"/>
      <c r="AW210" s="1058"/>
      <c r="AX210" s="1058"/>
      <c r="AY210" s="1058"/>
      <c r="AZ210" s="1058"/>
      <c r="BA210" s="1058"/>
    </row>
    <row r="211" ht="15.75" customHeight="1">
      <c r="A211" s="749"/>
      <c r="B211" s="1058"/>
      <c r="C211" s="1058"/>
      <c r="D211" s="1058"/>
      <c r="E211" s="1058"/>
      <c r="F211" s="1058"/>
      <c r="G211" s="1058"/>
      <c r="H211" s="1058"/>
      <c r="I211" s="1058"/>
      <c r="J211" s="1058"/>
      <c r="K211" s="1058"/>
      <c r="L211" s="1058"/>
      <c r="M211" s="1058"/>
      <c r="N211" s="1058"/>
      <c r="O211" s="1058"/>
      <c r="P211" s="1058"/>
      <c r="Q211" s="1058"/>
      <c r="R211" s="1058"/>
      <c r="S211" s="1058"/>
      <c r="T211" s="1058"/>
      <c r="U211" s="1058"/>
      <c r="V211" s="1058"/>
      <c r="W211" s="1058"/>
      <c r="X211" s="1058"/>
      <c r="Y211" s="1058"/>
      <c r="Z211" s="741"/>
      <c r="AA211" s="1058"/>
      <c r="AB211" s="1058"/>
      <c r="AC211" s="1058"/>
      <c r="AD211" s="1058"/>
      <c r="AE211" s="1058"/>
      <c r="AF211" s="1058"/>
      <c r="AG211" s="1058"/>
      <c r="AH211" s="1058"/>
      <c r="AI211" s="1058"/>
      <c r="AJ211" s="741"/>
      <c r="AK211" s="1058"/>
      <c r="AL211" s="1058"/>
      <c r="AM211" s="1058"/>
      <c r="AN211" s="1058"/>
      <c r="AO211" s="1058"/>
      <c r="AP211" s="1058"/>
      <c r="AQ211" s="1058"/>
      <c r="AR211" s="1058"/>
      <c r="AS211" s="1058"/>
      <c r="AT211" s="741"/>
      <c r="AU211" s="1057"/>
      <c r="AV211" s="1058"/>
      <c r="AW211" s="1058"/>
      <c r="AX211" s="1058"/>
      <c r="AY211" s="1058"/>
      <c r="AZ211" s="1058"/>
      <c r="BA211" s="1058"/>
    </row>
    <row r="212" ht="15.75" customHeight="1">
      <c r="A212" s="749"/>
      <c r="B212" s="1058"/>
      <c r="C212" s="1058"/>
      <c r="D212" s="1058"/>
      <c r="E212" s="1058"/>
      <c r="F212" s="1058"/>
      <c r="G212" s="1058"/>
      <c r="H212" s="1058"/>
      <c r="I212" s="1058"/>
      <c r="J212" s="1058"/>
      <c r="K212" s="1058"/>
      <c r="L212" s="1058"/>
      <c r="M212" s="1058"/>
      <c r="N212" s="1058"/>
      <c r="O212" s="1058"/>
      <c r="P212" s="1058"/>
      <c r="Q212" s="1058"/>
      <c r="R212" s="1058"/>
      <c r="S212" s="1058"/>
      <c r="T212" s="1058"/>
      <c r="U212" s="1058"/>
      <c r="V212" s="1058"/>
      <c r="W212" s="1058"/>
      <c r="X212" s="1058"/>
      <c r="Y212" s="1058"/>
      <c r="Z212" s="741"/>
      <c r="AA212" s="1058"/>
      <c r="AB212" s="1058"/>
      <c r="AC212" s="1058"/>
      <c r="AD212" s="1058"/>
      <c r="AE212" s="1058"/>
      <c r="AF212" s="1058"/>
      <c r="AG212" s="1058"/>
      <c r="AH212" s="1058"/>
      <c r="AI212" s="1058"/>
      <c r="AJ212" s="741"/>
      <c r="AK212" s="1058"/>
      <c r="AL212" s="1058"/>
      <c r="AM212" s="1058"/>
      <c r="AN212" s="1058"/>
      <c r="AO212" s="1058"/>
      <c r="AP212" s="1058"/>
      <c r="AQ212" s="1058"/>
      <c r="AR212" s="1058"/>
      <c r="AS212" s="1058"/>
      <c r="AT212" s="741"/>
      <c r="AU212" s="1057"/>
      <c r="AV212" s="1058"/>
      <c r="AW212" s="1058"/>
      <c r="AX212" s="1058"/>
      <c r="AY212" s="1058"/>
      <c r="AZ212" s="1058"/>
      <c r="BA212" s="1058"/>
    </row>
    <row r="213" ht="15.75" customHeight="1">
      <c r="A213" s="749"/>
      <c r="B213" s="1058"/>
      <c r="C213" s="1058"/>
      <c r="D213" s="1058"/>
      <c r="E213" s="1058"/>
      <c r="F213" s="1058"/>
      <c r="G213" s="1058"/>
      <c r="H213" s="1058"/>
      <c r="I213" s="1058"/>
      <c r="J213" s="1058"/>
      <c r="K213" s="1058"/>
      <c r="L213" s="1058"/>
      <c r="M213" s="1058"/>
      <c r="N213" s="1058"/>
      <c r="O213" s="1058"/>
      <c r="P213" s="1058"/>
      <c r="Q213" s="1058"/>
      <c r="R213" s="1058"/>
      <c r="S213" s="1058"/>
      <c r="T213" s="1058"/>
      <c r="U213" s="1058"/>
      <c r="V213" s="1058"/>
      <c r="W213" s="1058"/>
      <c r="X213" s="1058"/>
      <c r="Y213" s="1058"/>
      <c r="Z213" s="741"/>
      <c r="AA213" s="1058"/>
      <c r="AB213" s="1058"/>
      <c r="AC213" s="1058"/>
      <c r="AD213" s="1058"/>
      <c r="AE213" s="1058"/>
      <c r="AF213" s="1058"/>
      <c r="AG213" s="1058"/>
      <c r="AH213" s="1058"/>
      <c r="AI213" s="1058"/>
      <c r="AJ213" s="741"/>
      <c r="AK213" s="1058"/>
      <c r="AL213" s="1058"/>
      <c r="AM213" s="1058"/>
      <c r="AN213" s="1058"/>
      <c r="AO213" s="1058"/>
      <c r="AP213" s="1058"/>
      <c r="AQ213" s="1058"/>
      <c r="AR213" s="1058"/>
      <c r="AS213" s="1058"/>
      <c r="AT213" s="741"/>
      <c r="AU213" s="1057"/>
      <c r="AV213" s="1058"/>
      <c r="AW213" s="1058"/>
      <c r="AX213" s="1058"/>
      <c r="AY213" s="1058"/>
      <c r="AZ213" s="1058"/>
      <c r="BA213" s="1058"/>
    </row>
    <row r="214" ht="15.75" customHeight="1">
      <c r="A214" s="749"/>
      <c r="B214" s="1058"/>
      <c r="C214" s="1058"/>
      <c r="D214" s="1058"/>
      <c r="E214" s="1058"/>
      <c r="F214" s="1058"/>
      <c r="G214" s="1058"/>
      <c r="H214" s="1058"/>
      <c r="I214" s="1058"/>
      <c r="J214" s="1058"/>
      <c r="K214" s="1058"/>
      <c r="L214" s="1058"/>
      <c r="M214" s="1058"/>
      <c r="N214" s="1058"/>
      <c r="O214" s="1058"/>
      <c r="P214" s="1058"/>
      <c r="Q214" s="1058"/>
      <c r="R214" s="1058"/>
      <c r="S214" s="1058"/>
      <c r="T214" s="1058"/>
      <c r="U214" s="1058"/>
      <c r="V214" s="1058"/>
      <c r="W214" s="1058"/>
      <c r="X214" s="1058"/>
      <c r="Y214" s="1058"/>
      <c r="Z214" s="741"/>
      <c r="AA214" s="1058"/>
      <c r="AB214" s="1058"/>
      <c r="AC214" s="1058"/>
      <c r="AD214" s="1058"/>
      <c r="AE214" s="1058"/>
      <c r="AF214" s="1058"/>
      <c r="AG214" s="1058"/>
      <c r="AH214" s="1058"/>
      <c r="AI214" s="1058"/>
      <c r="AJ214" s="741"/>
      <c r="AK214" s="1058"/>
      <c r="AL214" s="1058"/>
      <c r="AM214" s="1058"/>
      <c r="AN214" s="1058"/>
      <c r="AO214" s="1058"/>
      <c r="AP214" s="1058"/>
      <c r="AQ214" s="1058"/>
      <c r="AR214" s="1058"/>
      <c r="AS214" s="1058"/>
      <c r="AT214" s="741"/>
      <c r="AU214" s="1057"/>
      <c r="AV214" s="1058"/>
      <c r="AW214" s="1058"/>
      <c r="AX214" s="1058"/>
      <c r="AY214" s="1058"/>
      <c r="AZ214" s="1058"/>
      <c r="BA214" s="1058"/>
    </row>
    <row r="215" ht="15.75" customHeight="1">
      <c r="A215" s="749"/>
      <c r="B215" s="1058"/>
      <c r="C215" s="1058"/>
      <c r="D215" s="1058"/>
      <c r="E215" s="1058"/>
      <c r="F215" s="1058"/>
      <c r="G215" s="1058"/>
      <c r="H215" s="1058"/>
      <c r="I215" s="1058"/>
      <c r="J215" s="1058"/>
      <c r="K215" s="1058"/>
      <c r="L215" s="1058"/>
      <c r="M215" s="1058"/>
      <c r="N215" s="1058"/>
      <c r="O215" s="1058"/>
      <c r="P215" s="1058"/>
      <c r="Q215" s="1058"/>
      <c r="R215" s="1058"/>
      <c r="S215" s="1058"/>
      <c r="T215" s="1058"/>
      <c r="U215" s="1058"/>
      <c r="V215" s="1058"/>
      <c r="W215" s="1058"/>
      <c r="X215" s="1058"/>
      <c r="Y215" s="1058"/>
      <c r="Z215" s="741"/>
      <c r="AA215" s="1058"/>
      <c r="AB215" s="1058"/>
      <c r="AC215" s="1058"/>
      <c r="AD215" s="1058"/>
      <c r="AE215" s="1058"/>
      <c r="AF215" s="1058"/>
      <c r="AG215" s="1058"/>
      <c r="AH215" s="1058"/>
      <c r="AI215" s="1058"/>
      <c r="AJ215" s="741"/>
      <c r="AK215" s="1058"/>
      <c r="AL215" s="1058"/>
      <c r="AM215" s="1058"/>
      <c r="AN215" s="1058"/>
      <c r="AO215" s="1058"/>
      <c r="AP215" s="1058"/>
      <c r="AQ215" s="1058"/>
      <c r="AR215" s="1058"/>
      <c r="AS215" s="1058"/>
      <c r="AT215" s="741"/>
      <c r="AU215" s="1057"/>
      <c r="AV215" s="1058"/>
      <c r="AW215" s="1058"/>
      <c r="AX215" s="1058"/>
      <c r="AY215" s="1058"/>
      <c r="AZ215" s="1058"/>
      <c r="BA215" s="1058"/>
    </row>
    <row r="216" ht="15.75" customHeight="1">
      <c r="A216" s="749"/>
      <c r="B216" s="1058"/>
      <c r="C216" s="1058"/>
      <c r="D216" s="1058"/>
      <c r="E216" s="1058"/>
      <c r="F216" s="1058"/>
      <c r="G216" s="1058"/>
      <c r="H216" s="1058"/>
      <c r="I216" s="1058"/>
      <c r="J216" s="1058"/>
      <c r="K216" s="1058"/>
      <c r="L216" s="1058"/>
      <c r="M216" s="1058"/>
      <c r="N216" s="1058"/>
      <c r="O216" s="1058"/>
      <c r="P216" s="1058"/>
      <c r="Q216" s="1058"/>
      <c r="R216" s="1058"/>
      <c r="S216" s="1058"/>
      <c r="T216" s="1058"/>
      <c r="U216" s="1058"/>
      <c r="V216" s="1058"/>
      <c r="W216" s="1058"/>
      <c r="X216" s="1058"/>
      <c r="Y216" s="1058"/>
      <c r="Z216" s="741"/>
      <c r="AA216" s="1058"/>
      <c r="AB216" s="1058"/>
      <c r="AC216" s="1058"/>
      <c r="AD216" s="1058"/>
      <c r="AE216" s="1058"/>
      <c r="AF216" s="1058"/>
      <c r="AG216" s="1058"/>
      <c r="AH216" s="1058"/>
      <c r="AI216" s="1058"/>
      <c r="AJ216" s="741"/>
      <c r="AK216" s="1058"/>
      <c r="AL216" s="1058"/>
      <c r="AM216" s="1058"/>
      <c r="AN216" s="1058"/>
      <c r="AO216" s="1058"/>
      <c r="AP216" s="1058"/>
      <c r="AQ216" s="1058"/>
      <c r="AR216" s="1058"/>
      <c r="AS216" s="1058"/>
      <c r="AT216" s="741"/>
      <c r="AU216" s="1057"/>
      <c r="AV216" s="1058"/>
      <c r="AW216" s="1058"/>
      <c r="AX216" s="1058"/>
      <c r="AY216" s="1058"/>
      <c r="AZ216" s="1058"/>
      <c r="BA216" s="1058"/>
    </row>
    <row r="217" ht="15.75" customHeight="1">
      <c r="A217" s="749"/>
      <c r="B217" s="1058"/>
      <c r="C217" s="1058"/>
      <c r="D217" s="1058"/>
      <c r="E217" s="1058"/>
      <c r="F217" s="1058"/>
      <c r="G217" s="1058"/>
      <c r="H217" s="1058"/>
      <c r="I217" s="1058"/>
      <c r="J217" s="1058"/>
      <c r="K217" s="1058"/>
      <c r="L217" s="1058"/>
      <c r="M217" s="1058"/>
      <c r="N217" s="1058"/>
      <c r="O217" s="1058"/>
      <c r="P217" s="1058"/>
      <c r="Q217" s="1058"/>
      <c r="R217" s="1058"/>
      <c r="S217" s="1058"/>
      <c r="T217" s="1058"/>
      <c r="U217" s="1058"/>
      <c r="V217" s="1058"/>
      <c r="W217" s="1058"/>
      <c r="X217" s="1058"/>
      <c r="Y217" s="1058"/>
      <c r="Z217" s="741"/>
      <c r="AA217" s="1058"/>
      <c r="AB217" s="1058"/>
      <c r="AC217" s="1058"/>
      <c r="AD217" s="1058"/>
      <c r="AE217" s="1058"/>
      <c r="AF217" s="1058"/>
      <c r="AG217" s="1058"/>
      <c r="AH217" s="1058"/>
      <c r="AI217" s="1058"/>
      <c r="AJ217" s="741"/>
      <c r="AK217" s="1058"/>
      <c r="AL217" s="1058"/>
      <c r="AM217" s="1058"/>
      <c r="AN217" s="1058"/>
      <c r="AO217" s="1058"/>
      <c r="AP217" s="1058"/>
      <c r="AQ217" s="1058"/>
      <c r="AR217" s="1058"/>
      <c r="AS217" s="1058"/>
      <c r="AT217" s="741"/>
      <c r="AU217" s="1057"/>
      <c r="AV217" s="1058"/>
      <c r="AW217" s="1058"/>
      <c r="AX217" s="1058"/>
      <c r="AY217" s="1058"/>
      <c r="AZ217" s="1058"/>
      <c r="BA217" s="1058"/>
    </row>
    <row r="218" ht="15.75" customHeight="1">
      <c r="A218" s="749"/>
      <c r="B218" s="1058"/>
      <c r="C218" s="1058"/>
      <c r="D218" s="1058"/>
      <c r="E218" s="1058"/>
      <c r="F218" s="1058"/>
      <c r="G218" s="1058"/>
      <c r="H218" s="1058"/>
      <c r="I218" s="1058"/>
      <c r="J218" s="1058"/>
      <c r="K218" s="1058"/>
      <c r="L218" s="1058"/>
      <c r="M218" s="1058"/>
      <c r="N218" s="1058"/>
      <c r="O218" s="1058"/>
      <c r="P218" s="1058"/>
      <c r="Q218" s="1058"/>
      <c r="R218" s="1058"/>
      <c r="S218" s="1058"/>
      <c r="T218" s="1058"/>
      <c r="U218" s="1058"/>
      <c r="V218" s="1058"/>
      <c r="W218" s="1058"/>
      <c r="X218" s="1058"/>
      <c r="Y218" s="1058"/>
      <c r="Z218" s="741"/>
      <c r="AA218" s="1058"/>
      <c r="AB218" s="1058"/>
      <c r="AC218" s="1058"/>
      <c r="AD218" s="1058"/>
      <c r="AE218" s="1058"/>
      <c r="AF218" s="1058"/>
      <c r="AG218" s="1058"/>
      <c r="AH218" s="1058"/>
      <c r="AI218" s="1058"/>
      <c r="AJ218" s="741"/>
      <c r="AK218" s="1058"/>
      <c r="AL218" s="1058"/>
      <c r="AM218" s="1058"/>
      <c r="AN218" s="1058"/>
      <c r="AO218" s="1058"/>
      <c r="AP218" s="1058"/>
      <c r="AQ218" s="1058"/>
      <c r="AR218" s="1058"/>
      <c r="AS218" s="1058"/>
      <c r="AT218" s="741"/>
      <c r="AU218" s="1057"/>
      <c r="AV218" s="1058"/>
      <c r="AW218" s="1058"/>
      <c r="AX218" s="1058"/>
      <c r="AY218" s="1058"/>
      <c r="AZ218" s="1058"/>
      <c r="BA218" s="1058"/>
    </row>
    <row r="219" ht="15.75" customHeight="1">
      <c r="A219" s="749"/>
      <c r="B219" s="1058"/>
      <c r="C219" s="1058"/>
      <c r="D219" s="1058"/>
      <c r="E219" s="1058"/>
      <c r="F219" s="1058"/>
      <c r="G219" s="1058"/>
      <c r="H219" s="1058"/>
      <c r="I219" s="1058"/>
      <c r="J219" s="1058"/>
      <c r="K219" s="1058"/>
      <c r="L219" s="1058"/>
      <c r="M219" s="1058"/>
      <c r="N219" s="1058"/>
      <c r="O219" s="1058"/>
      <c r="P219" s="1058"/>
      <c r="Q219" s="1058"/>
      <c r="R219" s="1058"/>
      <c r="S219" s="1058"/>
      <c r="T219" s="1058"/>
      <c r="U219" s="1058"/>
      <c r="V219" s="1058"/>
      <c r="W219" s="1058"/>
      <c r="X219" s="1058"/>
      <c r="Y219" s="1058"/>
      <c r="Z219" s="741"/>
      <c r="AA219" s="1058"/>
      <c r="AB219" s="1058"/>
      <c r="AC219" s="1058"/>
      <c r="AD219" s="1058"/>
      <c r="AE219" s="1058"/>
      <c r="AF219" s="1058"/>
      <c r="AG219" s="1058"/>
      <c r="AH219" s="1058"/>
      <c r="AI219" s="1058"/>
      <c r="AJ219" s="741"/>
      <c r="AK219" s="1058"/>
      <c r="AL219" s="1058"/>
      <c r="AM219" s="1058"/>
      <c r="AN219" s="1058"/>
      <c r="AO219" s="1058"/>
      <c r="AP219" s="1058"/>
      <c r="AQ219" s="1058"/>
      <c r="AR219" s="1058"/>
      <c r="AS219" s="1058"/>
      <c r="AT219" s="741"/>
      <c r="AU219" s="1057"/>
      <c r="AV219" s="1058"/>
      <c r="AW219" s="1058"/>
      <c r="AX219" s="1058"/>
      <c r="AY219" s="1058"/>
      <c r="AZ219" s="1058"/>
      <c r="BA219" s="1058"/>
    </row>
    <row r="220" ht="15.75" customHeight="1">
      <c r="A220" s="749"/>
      <c r="B220" s="1058"/>
      <c r="C220" s="1058"/>
      <c r="D220" s="1058"/>
      <c r="E220" s="1058"/>
      <c r="F220" s="1058"/>
      <c r="G220" s="1058"/>
      <c r="H220" s="1058"/>
      <c r="I220" s="1058"/>
      <c r="J220" s="1058"/>
      <c r="K220" s="1058"/>
      <c r="L220" s="1058"/>
      <c r="M220" s="1058"/>
      <c r="N220" s="1058"/>
      <c r="O220" s="1058"/>
      <c r="P220" s="1058"/>
      <c r="Q220" s="1058"/>
      <c r="R220" s="1058"/>
      <c r="S220" s="1058"/>
      <c r="T220" s="1058"/>
      <c r="U220" s="1058"/>
      <c r="V220" s="1058"/>
      <c r="W220" s="1058"/>
      <c r="X220" s="1058"/>
      <c r="Y220" s="1058"/>
      <c r="Z220" s="741"/>
      <c r="AA220" s="1058"/>
      <c r="AB220" s="1058"/>
      <c r="AC220" s="1058"/>
      <c r="AD220" s="1058"/>
      <c r="AE220" s="1058"/>
      <c r="AF220" s="1058"/>
      <c r="AG220" s="1058"/>
      <c r="AH220" s="1058"/>
      <c r="AI220" s="1058"/>
      <c r="AJ220" s="741"/>
      <c r="AK220" s="1058"/>
      <c r="AL220" s="1058"/>
      <c r="AM220" s="1058"/>
      <c r="AN220" s="1058"/>
      <c r="AO220" s="1058"/>
      <c r="AP220" s="1058"/>
      <c r="AQ220" s="1058"/>
      <c r="AR220" s="1058"/>
      <c r="AS220" s="1058"/>
      <c r="AT220" s="741"/>
      <c r="AU220" s="1057"/>
      <c r="AV220" s="1058"/>
      <c r="AW220" s="1058"/>
      <c r="AX220" s="1058"/>
      <c r="AY220" s="1058"/>
      <c r="AZ220" s="1058"/>
      <c r="BA220" s="1058"/>
    </row>
    <row r="221" ht="15.75" customHeight="1">
      <c r="A221" s="749"/>
      <c r="B221" s="1058"/>
      <c r="C221" s="1058"/>
      <c r="D221" s="1058"/>
      <c r="E221" s="1058"/>
      <c r="F221" s="1058"/>
      <c r="G221" s="1058"/>
      <c r="H221" s="1058"/>
      <c r="I221" s="1058"/>
      <c r="J221" s="1058"/>
      <c r="K221" s="1058"/>
      <c r="L221" s="1058"/>
      <c r="M221" s="1058"/>
      <c r="N221" s="1058"/>
      <c r="O221" s="1058"/>
      <c r="P221" s="1058"/>
      <c r="Q221" s="1058"/>
      <c r="R221" s="1058"/>
      <c r="S221" s="1058"/>
      <c r="T221" s="1058"/>
      <c r="U221" s="1058"/>
      <c r="V221" s="1058"/>
      <c r="W221" s="1058"/>
      <c r="X221" s="1058"/>
      <c r="Y221" s="1058"/>
      <c r="Z221" s="741"/>
      <c r="AA221" s="1058"/>
      <c r="AB221" s="1058"/>
      <c r="AC221" s="1058"/>
      <c r="AD221" s="1058"/>
      <c r="AE221" s="1058"/>
      <c r="AF221" s="1058"/>
      <c r="AG221" s="1058"/>
      <c r="AH221" s="1058"/>
      <c r="AI221" s="1058"/>
      <c r="AJ221" s="741"/>
      <c r="AK221" s="1058"/>
      <c r="AL221" s="1058"/>
      <c r="AM221" s="1058"/>
      <c r="AN221" s="1058"/>
      <c r="AO221" s="1058"/>
      <c r="AP221" s="1058"/>
      <c r="AQ221" s="1058"/>
      <c r="AR221" s="1058"/>
      <c r="AS221" s="1058"/>
      <c r="AT221" s="741"/>
      <c r="AU221" s="1057"/>
      <c r="AV221" s="1058"/>
      <c r="AW221" s="1058"/>
      <c r="AX221" s="1058"/>
      <c r="AY221" s="1058"/>
      <c r="AZ221" s="1058"/>
      <c r="BA221" s="1058"/>
    </row>
    <row r="222" ht="15.75" customHeight="1">
      <c r="A222" s="749"/>
      <c r="B222" s="1058"/>
      <c r="C222" s="1058"/>
      <c r="D222" s="1058"/>
      <c r="E222" s="1058"/>
      <c r="F222" s="1058"/>
      <c r="G222" s="1058"/>
      <c r="H222" s="1058"/>
      <c r="I222" s="1058"/>
      <c r="J222" s="1058"/>
      <c r="K222" s="1058"/>
      <c r="L222" s="1058"/>
      <c r="M222" s="1058"/>
      <c r="N222" s="1058"/>
      <c r="O222" s="1058"/>
      <c r="P222" s="1058"/>
      <c r="Q222" s="1058"/>
      <c r="R222" s="1058"/>
      <c r="S222" s="1058"/>
      <c r="T222" s="1058"/>
      <c r="U222" s="1058"/>
      <c r="V222" s="1058"/>
      <c r="W222" s="1058"/>
      <c r="X222" s="1058"/>
      <c r="Y222" s="1058"/>
      <c r="Z222" s="741"/>
      <c r="AA222" s="1058"/>
      <c r="AB222" s="1058"/>
      <c r="AC222" s="1058"/>
      <c r="AD222" s="1058"/>
      <c r="AE222" s="1058"/>
      <c r="AF222" s="1058"/>
      <c r="AG222" s="1058"/>
      <c r="AH222" s="1058"/>
      <c r="AI222" s="1058"/>
      <c r="AJ222" s="741"/>
      <c r="AK222" s="1058"/>
      <c r="AL222" s="1058"/>
      <c r="AM222" s="1058"/>
      <c r="AN222" s="1058"/>
      <c r="AO222" s="1058"/>
      <c r="AP222" s="1058"/>
      <c r="AQ222" s="1058"/>
      <c r="AR222" s="1058"/>
      <c r="AS222" s="1058"/>
      <c r="AT222" s="741"/>
      <c r="AU222" s="1057"/>
      <c r="AV222" s="1058"/>
      <c r="AW222" s="1058"/>
      <c r="AX222" s="1058"/>
      <c r="AY222" s="1058"/>
      <c r="AZ222" s="1058"/>
      <c r="BA222" s="1058"/>
    </row>
    <row r="223" ht="15.75" customHeight="1">
      <c r="A223" s="749"/>
      <c r="B223" s="1058"/>
      <c r="C223" s="1058"/>
      <c r="D223" s="1058"/>
      <c r="E223" s="1058"/>
      <c r="F223" s="1058"/>
      <c r="G223" s="1058"/>
      <c r="H223" s="1058"/>
      <c r="I223" s="1058"/>
      <c r="J223" s="1058"/>
      <c r="K223" s="1058"/>
      <c r="L223" s="1058"/>
      <c r="M223" s="1058"/>
      <c r="N223" s="1058"/>
      <c r="O223" s="1058"/>
      <c r="P223" s="1058"/>
      <c r="Q223" s="1058"/>
      <c r="R223" s="1058"/>
      <c r="S223" s="1058"/>
      <c r="T223" s="1058"/>
      <c r="U223" s="1058"/>
      <c r="V223" s="1058"/>
      <c r="W223" s="1058"/>
      <c r="X223" s="1058"/>
      <c r="Y223" s="1058"/>
      <c r="Z223" s="741"/>
      <c r="AA223" s="1058"/>
      <c r="AB223" s="1058"/>
      <c r="AC223" s="1058"/>
      <c r="AD223" s="1058"/>
      <c r="AE223" s="1058"/>
      <c r="AF223" s="1058"/>
      <c r="AG223" s="1058"/>
      <c r="AH223" s="1058"/>
      <c r="AI223" s="1058"/>
      <c r="AJ223" s="741"/>
      <c r="AK223" s="1058"/>
      <c r="AL223" s="1058"/>
      <c r="AM223" s="1058"/>
      <c r="AN223" s="1058"/>
      <c r="AO223" s="1058"/>
      <c r="AP223" s="1058"/>
      <c r="AQ223" s="1058"/>
      <c r="AR223" s="1058"/>
      <c r="AS223" s="1058"/>
      <c r="AT223" s="741"/>
      <c r="AU223" s="1057"/>
      <c r="AV223" s="1058"/>
      <c r="AW223" s="1058"/>
      <c r="AX223" s="1058"/>
      <c r="AY223" s="1058"/>
      <c r="AZ223" s="1058"/>
      <c r="BA223" s="1058"/>
    </row>
    <row r="224" ht="15.75" customHeight="1">
      <c r="A224" s="749"/>
      <c r="B224" s="1058"/>
      <c r="C224" s="1058"/>
      <c r="D224" s="1058"/>
      <c r="E224" s="1058"/>
      <c r="F224" s="1058"/>
      <c r="G224" s="1058"/>
      <c r="H224" s="1058"/>
      <c r="I224" s="1058"/>
      <c r="J224" s="1058"/>
      <c r="K224" s="1058"/>
      <c r="L224" s="1058"/>
      <c r="M224" s="1058"/>
      <c r="N224" s="1058"/>
      <c r="O224" s="1058"/>
      <c r="P224" s="1058"/>
      <c r="Q224" s="1058"/>
      <c r="R224" s="1058"/>
      <c r="S224" s="1058"/>
      <c r="T224" s="1058"/>
      <c r="U224" s="1058"/>
      <c r="V224" s="1058"/>
      <c r="W224" s="1058"/>
      <c r="X224" s="1058"/>
      <c r="Y224" s="1058"/>
      <c r="Z224" s="741"/>
      <c r="AA224" s="1058"/>
      <c r="AB224" s="1058"/>
      <c r="AC224" s="1058"/>
      <c r="AD224" s="1058"/>
      <c r="AE224" s="1058"/>
      <c r="AF224" s="1058"/>
      <c r="AG224" s="1058"/>
      <c r="AH224" s="1058"/>
      <c r="AI224" s="1058"/>
      <c r="AJ224" s="741"/>
      <c r="AK224" s="1058"/>
      <c r="AL224" s="1058"/>
      <c r="AM224" s="1058"/>
      <c r="AN224" s="1058"/>
      <c r="AO224" s="1058"/>
      <c r="AP224" s="1058"/>
      <c r="AQ224" s="1058"/>
      <c r="AR224" s="1058"/>
      <c r="AS224" s="1058"/>
      <c r="AT224" s="741"/>
      <c r="AU224" s="1057"/>
      <c r="AV224" s="1058"/>
      <c r="AW224" s="1058"/>
      <c r="AX224" s="1058"/>
      <c r="AY224" s="1058"/>
      <c r="AZ224" s="1058"/>
      <c r="BA224" s="1058"/>
    </row>
    <row r="225" ht="15.75" customHeight="1">
      <c r="A225" s="749"/>
      <c r="B225" s="1058"/>
      <c r="C225" s="1058"/>
      <c r="D225" s="1058"/>
      <c r="E225" s="1058"/>
      <c r="F225" s="1058"/>
      <c r="G225" s="1058"/>
      <c r="H225" s="1058"/>
      <c r="I225" s="1058"/>
      <c r="J225" s="1058"/>
      <c r="K225" s="1058"/>
      <c r="L225" s="1058"/>
      <c r="M225" s="1058"/>
      <c r="N225" s="1058"/>
      <c r="O225" s="1058"/>
      <c r="P225" s="1058"/>
      <c r="Q225" s="1058"/>
      <c r="R225" s="1058"/>
      <c r="S225" s="1058"/>
      <c r="T225" s="1058"/>
      <c r="U225" s="1058"/>
      <c r="V225" s="1058"/>
      <c r="W225" s="1058"/>
      <c r="X225" s="1058"/>
      <c r="Y225" s="1058"/>
      <c r="Z225" s="741"/>
      <c r="AA225" s="1058"/>
      <c r="AB225" s="1058"/>
      <c r="AC225" s="1058"/>
      <c r="AD225" s="1058"/>
      <c r="AE225" s="1058"/>
      <c r="AF225" s="1058"/>
      <c r="AG225" s="1058"/>
      <c r="AH225" s="1058"/>
      <c r="AI225" s="1058"/>
      <c r="AJ225" s="741"/>
      <c r="AK225" s="1058"/>
      <c r="AL225" s="1058"/>
      <c r="AM225" s="1058"/>
      <c r="AN225" s="1058"/>
      <c r="AO225" s="1058"/>
      <c r="AP225" s="1058"/>
      <c r="AQ225" s="1058"/>
      <c r="AR225" s="1058"/>
      <c r="AS225" s="1058"/>
      <c r="AT225" s="741"/>
      <c r="AU225" s="1057"/>
      <c r="AV225" s="1058"/>
      <c r="AW225" s="1058"/>
      <c r="AX225" s="1058"/>
      <c r="AY225" s="1058"/>
      <c r="AZ225" s="1058"/>
      <c r="BA225" s="1058"/>
    </row>
    <row r="226" ht="15.75" customHeight="1">
      <c r="A226" s="749"/>
      <c r="B226" s="1058"/>
      <c r="C226" s="1058"/>
      <c r="D226" s="1058"/>
      <c r="E226" s="1058"/>
      <c r="F226" s="1058"/>
      <c r="G226" s="1058"/>
      <c r="H226" s="1058"/>
      <c r="I226" s="1058"/>
      <c r="J226" s="1058"/>
      <c r="K226" s="1058"/>
      <c r="L226" s="1058"/>
      <c r="M226" s="1058"/>
      <c r="N226" s="1058"/>
      <c r="O226" s="1058"/>
      <c r="P226" s="1058"/>
      <c r="Q226" s="1058"/>
      <c r="R226" s="1058"/>
      <c r="S226" s="1058"/>
      <c r="T226" s="1058"/>
      <c r="U226" s="1058"/>
      <c r="V226" s="1058"/>
      <c r="W226" s="1058"/>
      <c r="X226" s="1058"/>
      <c r="Y226" s="1058"/>
      <c r="Z226" s="741"/>
      <c r="AA226" s="1058"/>
      <c r="AB226" s="1058"/>
      <c r="AC226" s="1058"/>
      <c r="AD226" s="1058"/>
      <c r="AE226" s="1058"/>
      <c r="AF226" s="1058"/>
      <c r="AG226" s="1058"/>
      <c r="AH226" s="1058"/>
      <c r="AI226" s="1058"/>
      <c r="AJ226" s="741"/>
      <c r="AK226" s="1058"/>
      <c r="AL226" s="1058"/>
      <c r="AM226" s="1058"/>
      <c r="AN226" s="1058"/>
      <c r="AO226" s="1058"/>
      <c r="AP226" s="1058"/>
      <c r="AQ226" s="1058"/>
      <c r="AR226" s="1058"/>
      <c r="AS226" s="1058"/>
      <c r="AT226" s="741"/>
      <c r="AU226" s="1057"/>
      <c r="AV226" s="1058"/>
      <c r="AW226" s="1058"/>
      <c r="AX226" s="1058"/>
      <c r="AY226" s="1058"/>
      <c r="AZ226" s="1058"/>
      <c r="BA226" s="1058"/>
    </row>
    <row r="227" ht="15.75" customHeight="1">
      <c r="A227" s="749"/>
      <c r="B227" s="1058"/>
      <c r="C227" s="1058"/>
      <c r="D227" s="1058"/>
      <c r="E227" s="1058"/>
      <c r="F227" s="1058"/>
      <c r="G227" s="1058"/>
      <c r="H227" s="1058"/>
      <c r="I227" s="1058"/>
      <c r="J227" s="1058"/>
      <c r="K227" s="1058"/>
      <c r="L227" s="1058"/>
      <c r="M227" s="1058"/>
      <c r="N227" s="1058"/>
      <c r="O227" s="1058"/>
      <c r="P227" s="1058"/>
      <c r="Q227" s="1058"/>
      <c r="R227" s="1058"/>
      <c r="S227" s="1058"/>
      <c r="T227" s="1058"/>
      <c r="U227" s="1058"/>
      <c r="V227" s="1058"/>
      <c r="W227" s="1058"/>
      <c r="X227" s="1058"/>
      <c r="Y227" s="1058"/>
      <c r="Z227" s="741"/>
      <c r="AA227" s="1058"/>
      <c r="AB227" s="1058"/>
      <c r="AC227" s="1058"/>
      <c r="AD227" s="1058"/>
      <c r="AE227" s="1058"/>
      <c r="AF227" s="1058"/>
      <c r="AG227" s="1058"/>
      <c r="AH227" s="1058"/>
      <c r="AI227" s="1058"/>
      <c r="AJ227" s="741"/>
      <c r="AK227" s="1058"/>
      <c r="AL227" s="1058"/>
      <c r="AM227" s="1058"/>
      <c r="AN227" s="1058"/>
      <c r="AO227" s="1058"/>
      <c r="AP227" s="1058"/>
      <c r="AQ227" s="1058"/>
      <c r="AR227" s="1058"/>
      <c r="AS227" s="1058"/>
      <c r="AT227" s="741"/>
      <c r="AU227" s="1057"/>
      <c r="AV227" s="1058"/>
      <c r="AW227" s="1058"/>
      <c r="AX227" s="1058"/>
      <c r="AY227" s="1058"/>
      <c r="AZ227" s="1058"/>
      <c r="BA227" s="1058"/>
    </row>
    <row r="228" ht="15.75" customHeight="1">
      <c r="A228" s="749"/>
      <c r="B228" s="1058"/>
      <c r="C228" s="1058"/>
      <c r="D228" s="1058"/>
      <c r="E228" s="1058"/>
      <c r="F228" s="1058"/>
      <c r="G228" s="1058"/>
      <c r="H228" s="1058"/>
      <c r="I228" s="1058"/>
      <c r="J228" s="1058"/>
      <c r="K228" s="1058"/>
      <c r="L228" s="1058"/>
      <c r="M228" s="1058"/>
      <c r="N228" s="1058"/>
      <c r="O228" s="1058"/>
      <c r="P228" s="1058"/>
      <c r="Q228" s="1058"/>
      <c r="R228" s="1058"/>
      <c r="S228" s="1058"/>
      <c r="T228" s="1058"/>
      <c r="U228" s="1058"/>
      <c r="V228" s="1058"/>
      <c r="W228" s="1058"/>
      <c r="X228" s="1058"/>
      <c r="Y228" s="1058"/>
      <c r="Z228" s="741"/>
      <c r="AA228" s="1058"/>
      <c r="AB228" s="1058"/>
      <c r="AC228" s="1058"/>
      <c r="AD228" s="1058"/>
      <c r="AE228" s="1058"/>
      <c r="AF228" s="1058"/>
      <c r="AG228" s="1058"/>
      <c r="AH228" s="1058"/>
      <c r="AI228" s="1058"/>
      <c r="AJ228" s="741"/>
      <c r="AK228" s="1058"/>
      <c r="AL228" s="1058"/>
      <c r="AM228" s="1058"/>
      <c r="AN228" s="1058"/>
      <c r="AO228" s="1058"/>
      <c r="AP228" s="1058"/>
      <c r="AQ228" s="1058"/>
      <c r="AR228" s="1058"/>
      <c r="AS228" s="1058"/>
      <c r="AT228" s="741"/>
      <c r="AU228" s="1057"/>
      <c r="AV228" s="1058"/>
      <c r="AW228" s="1058"/>
      <c r="AX228" s="1058"/>
      <c r="AY228" s="1058"/>
      <c r="AZ228" s="1058"/>
      <c r="BA228" s="1058"/>
    </row>
    <row r="229" ht="15.75" customHeight="1">
      <c r="A229" s="749"/>
      <c r="B229" s="1058"/>
      <c r="C229" s="1058"/>
      <c r="D229" s="1058"/>
      <c r="E229" s="1058"/>
      <c r="F229" s="1058"/>
      <c r="G229" s="1058"/>
      <c r="H229" s="1058"/>
      <c r="I229" s="1058"/>
      <c r="J229" s="1058"/>
      <c r="K229" s="1058"/>
      <c r="L229" s="1058"/>
      <c r="M229" s="1058"/>
      <c r="N229" s="1058"/>
      <c r="O229" s="1058"/>
      <c r="P229" s="1058"/>
      <c r="Q229" s="1058"/>
      <c r="R229" s="1058"/>
      <c r="S229" s="1058"/>
      <c r="T229" s="1058"/>
      <c r="U229" s="1058"/>
      <c r="V229" s="1058"/>
      <c r="W229" s="1058"/>
      <c r="X229" s="1058"/>
      <c r="Y229" s="1058"/>
      <c r="Z229" s="741"/>
      <c r="AA229" s="1058"/>
      <c r="AB229" s="1058"/>
      <c r="AC229" s="1058"/>
      <c r="AD229" s="1058"/>
      <c r="AE229" s="1058"/>
      <c r="AF229" s="1058"/>
      <c r="AG229" s="1058"/>
      <c r="AH229" s="1058"/>
      <c r="AI229" s="1058"/>
      <c r="AJ229" s="741"/>
      <c r="AK229" s="1058"/>
      <c r="AL229" s="1058"/>
      <c r="AM229" s="1058"/>
      <c r="AN229" s="1058"/>
      <c r="AO229" s="1058"/>
      <c r="AP229" s="1058"/>
      <c r="AQ229" s="1058"/>
      <c r="AR229" s="1058"/>
      <c r="AS229" s="1058"/>
      <c r="AT229" s="741"/>
      <c r="AU229" s="1057"/>
      <c r="AV229" s="1058"/>
      <c r="AW229" s="1058"/>
      <c r="AX229" s="1058"/>
      <c r="AY229" s="1058"/>
      <c r="AZ229" s="1058"/>
      <c r="BA229" s="1058"/>
    </row>
    <row r="230" ht="15.75" customHeight="1">
      <c r="A230" s="749"/>
      <c r="B230" s="1058"/>
      <c r="C230" s="1058"/>
      <c r="D230" s="1058"/>
      <c r="E230" s="1058"/>
      <c r="F230" s="1058"/>
      <c r="G230" s="1058"/>
      <c r="H230" s="1058"/>
      <c r="I230" s="1058"/>
      <c r="J230" s="1058"/>
      <c r="K230" s="1058"/>
      <c r="L230" s="1058"/>
      <c r="M230" s="1058"/>
      <c r="N230" s="1058"/>
      <c r="O230" s="1058"/>
      <c r="P230" s="1058"/>
      <c r="Q230" s="1058"/>
      <c r="R230" s="1058"/>
      <c r="S230" s="1058"/>
      <c r="T230" s="1058"/>
      <c r="U230" s="1058"/>
      <c r="V230" s="1058"/>
      <c r="W230" s="1058"/>
      <c r="X230" s="1058"/>
      <c r="Y230" s="1058"/>
      <c r="Z230" s="741"/>
      <c r="AA230" s="1058"/>
      <c r="AB230" s="1058"/>
      <c r="AC230" s="1058"/>
      <c r="AD230" s="1058"/>
      <c r="AE230" s="1058"/>
      <c r="AF230" s="1058"/>
      <c r="AG230" s="1058"/>
      <c r="AH230" s="1058"/>
      <c r="AI230" s="1058"/>
      <c r="AJ230" s="741"/>
      <c r="AK230" s="1058"/>
      <c r="AL230" s="1058"/>
      <c r="AM230" s="1058"/>
      <c r="AN230" s="1058"/>
      <c r="AO230" s="1058"/>
      <c r="AP230" s="1058"/>
      <c r="AQ230" s="1058"/>
      <c r="AR230" s="1058"/>
      <c r="AS230" s="1058"/>
      <c r="AT230" s="741"/>
      <c r="AU230" s="1057"/>
      <c r="AV230" s="1058"/>
      <c r="AW230" s="1058"/>
      <c r="AX230" s="1058"/>
      <c r="AY230" s="1058"/>
      <c r="AZ230" s="1058"/>
      <c r="BA230" s="1058"/>
    </row>
    <row r="231" ht="15.75" customHeight="1">
      <c r="A231" s="749"/>
      <c r="B231" s="1058"/>
      <c r="C231" s="1058"/>
      <c r="D231" s="1058"/>
      <c r="E231" s="1058"/>
      <c r="F231" s="1058"/>
      <c r="G231" s="1058"/>
      <c r="H231" s="1058"/>
      <c r="I231" s="1058"/>
      <c r="J231" s="1058"/>
      <c r="K231" s="1058"/>
      <c r="L231" s="1058"/>
      <c r="M231" s="1058"/>
      <c r="N231" s="1058"/>
      <c r="O231" s="1058"/>
      <c r="P231" s="1058"/>
      <c r="Q231" s="1058"/>
      <c r="R231" s="1058"/>
      <c r="S231" s="1058"/>
      <c r="T231" s="1058"/>
      <c r="U231" s="1058"/>
      <c r="V231" s="1058"/>
      <c r="W231" s="1058"/>
      <c r="X231" s="1058"/>
      <c r="Y231" s="1058"/>
      <c r="Z231" s="741"/>
      <c r="AA231" s="1058"/>
      <c r="AB231" s="1058"/>
      <c r="AC231" s="1058"/>
      <c r="AD231" s="1058"/>
      <c r="AE231" s="1058"/>
      <c r="AF231" s="1058"/>
      <c r="AG231" s="1058"/>
      <c r="AH231" s="1058"/>
      <c r="AI231" s="1058"/>
      <c r="AJ231" s="741"/>
      <c r="AK231" s="1058"/>
      <c r="AL231" s="1058"/>
      <c r="AM231" s="1058"/>
      <c r="AN231" s="1058"/>
      <c r="AO231" s="1058"/>
      <c r="AP231" s="1058"/>
      <c r="AQ231" s="1058"/>
      <c r="AR231" s="1058"/>
      <c r="AS231" s="1058"/>
      <c r="AT231" s="741"/>
      <c r="AU231" s="1057"/>
      <c r="AV231" s="1058"/>
      <c r="AW231" s="1058"/>
      <c r="AX231" s="1058"/>
      <c r="AY231" s="1058"/>
      <c r="AZ231" s="1058"/>
      <c r="BA231" s="1058"/>
    </row>
    <row r="232" ht="15.75" customHeight="1">
      <c r="A232" s="749"/>
      <c r="B232" s="1058"/>
      <c r="C232" s="1058"/>
      <c r="D232" s="1058"/>
      <c r="E232" s="1058"/>
      <c r="F232" s="1058"/>
      <c r="G232" s="1058"/>
      <c r="H232" s="1058"/>
      <c r="I232" s="1058"/>
      <c r="J232" s="1058"/>
      <c r="K232" s="1058"/>
      <c r="L232" s="1058"/>
      <c r="M232" s="1058"/>
      <c r="N232" s="1058"/>
      <c r="O232" s="1058"/>
      <c r="P232" s="1058"/>
      <c r="Q232" s="1058"/>
      <c r="R232" s="1058"/>
      <c r="S232" s="1058"/>
      <c r="T232" s="1058"/>
      <c r="U232" s="1058"/>
      <c r="V232" s="1058"/>
      <c r="W232" s="1058"/>
      <c r="X232" s="1058"/>
      <c r="Y232" s="1058"/>
      <c r="Z232" s="741"/>
      <c r="AA232" s="1058"/>
      <c r="AB232" s="1058"/>
      <c r="AC232" s="1058"/>
      <c r="AD232" s="1058"/>
      <c r="AE232" s="1058"/>
      <c r="AF232" s="1058"/>
      <c r="AG232" s="1058"/>
      <c r="AH232" s="1058"/>
      <c r="AI232" s="1058"/>
      <c r="AJ232" s="741"/>
      <c r="AK232" s="1058"/>
      <c r="AL232" s="1058"/>
      <c r="AM232" s="1058"/>
      <c r="AN232" s="1058"/>
      <c r="AO232" s="1058"/>
      <c r="AP232" s="1058"/>
      <c r="AQ232" s="1058"/>
      <c r="AR232" s="1058"/>
      <c r="AS232" s="1058"/>
      <c r="AT232" s="741"/>
      <c r="AU232" s="1057"/>
      <c r="AV232" s="1058"/>
      <c r="AW232" s="1058"/>
      <c r="AX232" s="1058"/>
      <c r="AY232" s="1058"/>
      <c r="AZ232" s="1058"/>
      <c r="BA232" s="1058"/>
    </row>
    <row r="233" ht="15.75" customHeight="1">
      <c r="A233" s="749"/>
      <c r="B233" s="1058"/>
      <c r="C233" s="1058"/>
      <c r="D233" s="1058"/>
      <c r="E233" s="1058"/>
      <c r="F233" s="1058"/>
      <c r="G233" s="1058"/>
      <c r="H233" s="1058"/>
      <c r="I233" s="1058"/>
      <c r="J233" s="1058"/>
      <c r="K233" s="1058"/>
      <c r="L233" s="1058"/>
      <c r="M233" s="1058"/>
      <c r="N233" s="1058"/>
      <c r="O233" s="1058"/>
      <c r="P233" s="1058"/>
      <c r="Q233" s="1058"/>
      <c r="R233" s="1058"/>
      <c r="S233" s="1058"/>
      <c r="T233" s="1058"/>
      <c r="U233" s="1058"/>
      <c r="V233" s="1058"/>
      <c r="W233" s="1058"/>
      <c r="X233" s="1058"/>
      <c r="Y233" s="1058"/>
      <c r="Z233" s="741"/>
      <c r="AA233" s="1058"/>
      <c r="AB233" s="1058"/>
      <c r="AC233" s="1058"/>
      <c r="AD233" s="1058"/>
      <c r="AE233" s="1058"/>
      <c r="AF233" s="1058"/>
      <c r="AG233" s="1058"/>
      <c r="AH233" s="1058"/>
      <c r="AI233" s="1058"/>
      <c r="AJ233" s="741"/>
      <c r="AK233" s="1058"/>
      <c r="AL233" s="1058"/>
      <c r="AM233" s="1058"/>
      <c r="AN233" s="1058"/>
      <c r="AO233" s="1058"/>
      <c r="AP233" s="1058"/>
      <c r="AQ233" s="1058"/>
      <c r="AR233" s="1058"/>
      <c r="AS233" s="1058"/>
      <c r="AT233" s="741"/>
      <c r="AU233" s="1057"/>
      <c r="AV233" s="1058"/>
      <c r="AW233" s="1058"/>
      <c r="AX233" s="1058"/>
      <c r="AY233" s="1058"/>
      <c r="AZ233" s="1058"/>
      <c r="BA233" s="1058"/>
    </row>
    <row r="234" ht="15.75" customHeight="1">
      <c r="A234" s="749"/>
      <c r="B234" s="1058"/>
      <c r="C234" s="1058"/>
      <c r="D234" s="1058"/>
      <c r="E234" s="1058"/>
      <c r="F234" s="1058"/>
      <c r="G234" s="1058"/>
      <c r="H234" s="1058"/>
      <c r="I234" s="1058"/>
      <c r="J234" s="1058"/>
      <c r="K234" s="1058"/>
      <c r="L234" s="1058"/>
      <c r="M234" s="1058"/>
      <c r="N234" s="1058"/>
      <c r="O234" s="1058"/>
      <c r="P234" s="1058"/>
      <c r="Q234" s="1058"/>
      <c r="R234" s="1058"/>
      <c r="S234" s="1058"/>
      <c r="T234" s="1058"/>
      <c r="U234" s="1058"/>
      <c r="V234" s="1058"/>
      <c r="W234" s="1058"/>
      <c r="X234" s="1058"/>
      <c r="Y234" s="1058"/>
      <c r="Z234" s="741"/>
      <c r="AA234" s="1058"/>
      <c r="AB234" s="1058"/>
      <c r="AC234" s="1058"/>
      <c r="AD234" s="1058"/>
      <c r="AE234" s="1058"/>
      <c r="AF234" s="1058"/>
      <c r="AG234" s="1058"/>
      <c r="AH234" s="1058"/>
      <c r="AI234" s="1058"/>
      <c r="AJ234" s="741"/>
      <c r="AK234" s="1058"/>
      <c r="AL234" s="1058"/>
      <c r="AM234" s="1058"/>
      <c r="AN234" s="1058"/>
      <c r="AO234" s="1058"/>
      <c r="AP234" s="1058"/>
      <c r="AQ234" s="1058"/>
      <c r="AR234" s="1058"/>
      <c r="AS234" s="1058"/>
      <c r="AT234" s="741"/>
      <c r="AU234" s="1057"/>
      <c r="AV234" s="1058"/>
      <c r="AW234" s="1058"/>
      <c r="AX234" s="1058"/>
      <c r="AY234" s="1058"/>
      <c r="AZ234" s="1058"/>
      <c r="BA234" s="1058"/>
    </row>
    <row r="235" ht="15.75" customHeight="1">
      <c r="A235" s="749"/>
      <c r="B235" s="1058"/>
      <c r="C235" s="1058"/>
      <c r="D235" s="1058"/>
      <c r="E235" s="1058"/>
      <c r="F235" s="1058"/>
      <c r="G235" s="1058"/>
      <c r="H235" s="1058"/>
      <c r="I235" s="1058"/>
      <c r="J235" s="1058"/>
      <c r="K235" s="1058"/>
      <c r="L235" s="1058"/>
      <c r="M235" s="1058"/>
      <c r="N235" s="1058"/>
      <c r="O235" s="1058"/>
      <c r="P235" s="1058"/>
      <c r="Q235" s="1058"/>
      <c r="R235" s="1058"/>
      <c r="S235" s="1058"/>
      <c r="T235" s="1058"/>
      <c r="U235" s="1058"/>
      <c r="V235" s="1058"/>
      <c r="W235" s="1058"/>
      <c r="X235" s="1058"/>
      <c r="Y235" s="1058"/>
      <c r="Z235" s="741"/>
      <c r="AA235" s="1058"/>
      <c r="AB235" s="1058"/>
      <c r="AC235" s="1058"/>
      <c r="AD235" s="1058"/>
      <c r="AE235" s="1058"/>
      <c r="AF235" s="1058"/>
      <c r="AG235" s="1058"/>
      <c r="AH235" s="1058"/>
      <c r="AI235" s="1058"/>
      <c r="AJ235" s="741"/>
      <c r="AK235" s="1058"/>
      <c r="AL235" s="1058"/>
      <c r="AM235" s="1058"/>
      <c r="AN235" s="1058"/>
      <c r="AO235" s="1058"/>
      <c r="AP235" s="1058"/>
      <c r="AQ235" s="1058"/>
      <c r="AR235" s="1058"/>
      <c r="AS235" s="1058"/>
      <c r="AT235" s="741"/>
      <c r="AU235" s="1057"/>
      <c r="AV235" s="1058"/>
      <c r="AW235" s="1058"/>
      <c r="AX235" s="1058"/>
      <c r="AY235" s="1058"/>
      <c r="AZ235" s="1058"/>
      <c r="BA235" s="1058"/>
    </row>
    <row r="236" ht="15.75" customHeight="1">
      <c r="A236" s="749"/>
      <c r="B236" s="1058"/>
      <c r="C236" s="1058"/>
      <c r="D236" s="1058"/>
      <c r="E236" s="1058"/>
      <c r="F236" s="1058"/>
      <c r="G236" s="1058"/>
      <c r="H236" s="1058"/>
      <c r="I236" s="1058"/>
      <c r="J236" s="1058"/>
      <c r="K236" s="1058"/>
      <c r="L236" s="1058"/>
      <c r="M236" s="1058"/>
      <c r="N236" s="1058"/>
      <c r="O236" s="1058"/>
      <c r="P236" s="1058"/>
      <c r="Q236" s="1058"/>
      <c r="R236" s="1058"/>
      <c r="S236" s="1058"/>
      <c r="T236" s="1058"/>
      <c r="U236" s="1058"/>
      <c r="V236" s="1058"/>
      <c r="W236" s="1058"/>
      <c r="X236" s="1058"/>
      <c r="Y236" s="1058"/>
      <c r="Z236" s="741"/>
      <c r="AA236" s="1058"/>
      <c r="AB236" s="1058"/>
      <c r="AC236" s="1058"/>
      <c r="AD236" s="1058"/>
      <c r="AE236" s="1058"/>
      <c r="AF236" s="1058"/>
      <c r="AG236" s="1058"/>
      <c r="AH236" s="1058"/>
      <c r="AI236" s="1058"/>
      <c r="AJ236" s="741"/>
      <c r="AK236" s="1058"/>
      <c r="AL236" s="1058"/>
      <c r="AM236" s="1058"/>
      <c r="AN236" s="1058"/>
      <c r="AO236" s="1058"/>
      <c r="AP236" s="1058"/>
      <c r="AQ236" s="1058"/>
      <c r="AR236" s="1058"/>
      <c r="AS236" s="1058"/>
      <c r="AT236" s="741"/>
      <c r="AU236" s="1057"/>
      <c r="AV236" s="1058"/>
      <c r="AW236" s="1058"/>
      <c r="AX236" s="1058"/>
      <c r="AY236" s="1058"/>
      <c r="AZ236" s="1058"/>
      <c r="BA236" s="1058"/>
    </row>
    <row r="237" ht="15.75" customHeight="1">
      <c r="A237" s="749"/>
      <c r="B237" s="1058"/>
      <c r="C237" s="1058"/>
      <c r="D237" s="1058"/>
      <c r="E237" s="1058"/>
      <c r="F237" s="1058"/>
      <c r="G237" s="1058"/>
      <c r="H237" s="1058"/>
      <c r="I237" s="1058"/>
      <c r="J237" s="1058"/>
      <c r="K237" s="1058"/>
      <c r="L237" s="1058"/>
      <c r="M237" s="1058"/>
      <c r="N237" s="1058"/>
      <c r="O237" s="1058"/>
      <c r="P237" s="1058"/>
      <c r="Q237" s="1058"/>
      <c r="R237" s="1058"/>
      <c r="S237" s="1058"/>
      <c r="T237" s="1058"/>
      <c r="U237" s="1058"/>
      <c r="V237" s="1058"/>
      <c r="W237" s="1058"/>
      <c r="X237" s="1058"/>
      <c r="Y237" s="1058"/>
      <c r="Z237" s="741"/>
      <c r="AA237" s="1058"/>
      <c r="AB237" s="1058"/>
      <c r="AC237" s="1058"/>
      <c r="AD237" s="1058"/>
      <c r="AE237" s="1058"/>
      <c r="AF237" s="1058"/>
      <c r="AG237" s="1058"/>
      <c r="AH237" s="1058"/>
      <c r="AI237" s="1058"/>
      <c r="AJ237" s="741"/>
      <c r="AK237" s="1058"/>
      <c r="AL237" s="1058"/>
      <c r="AM237" s="1058"/>
      <c r="AN237" s="1058"/>
      <c r="AO237" s="1058"/>
      <c r="AP237" s="1058"/>
      <c r="AQ237" s="1058"/>
      <c r="AR237" s="1058"/>
      <c r="AS237" s="1058"/>
      <c r="AT237" s="741"/>
      <c r="AU237" s="1057"/>
      <c r="AV237" s="1058"/>
      <c r="AW237" s="1058"/>
      <c r="AX237" s="1058"/>
      <c r="AY237" s="1058"/>
      <c r="AZ237" s="1058"/>
      <c r="BA237" s="1058"/>
    </row>
    <row r="238" ht="15.75" customHeight="1">
      <c r="A238" s="749"/>
      <c r="B238" s="1058"/>
      <c r="C238" s="1058"/>
      <c r="D238" s="1058"/>
      <c r="E238" s="1058"/>
      <c r="F238" s="1058"/>
      <c r="G238" s="1058"/>
      <c r="H238" s="1058"/>
      <c r="I238" s="1058"/>
      <c r="J238" s="1058"/>
      <c r="K238" s="1058"/>
      <c r="L238" s="1058"/>
      <c r="M238" s="1058"/>
      <c r="N238" s="1058"/>
      <c r="O238" s="1058"/>
      <c r="P238" s="1058"/>
      <c r="Q238" s="1058"/>
      <c r="R238" s="1058"/>
      <c r="S238" s="1058"/>
      <c r="T238" s="1058"/>
      <c r="U238" s="1058"/>
      <c r="V238" s="1058"/>
      <c r="W238" s="1058"/>
      <c r="X238" s="1058"/>
      <c r="Y238" s="1058"/>
      <c r="Z238" s="741"/>
      <c r="AA238" s="1058"/>
      <c r="AB238" s="1058"/>
      <c r="AC238" s="1058"/>
      <c r="AD238" s="1058"/>
      <c r="AE238" s="1058"/>
      <c r="AF238" s="1058"/>
      <c r="AG238" s="1058"/>
      <c r="AH238" s="1058"/>
      <c r="AI238" s="1058"/>
      <c r="AJ238" s="741"/>
      <c r="AK238" s="1058"/>
      <c r="AL238" s="1058"/>
      <c r="AM238" s="1058"/>
      <c r="AN238" s="1058"/>
      <c r="AO238" s="1058"/>
      <c r="AP238" s="1058"/>
      <c r="AQ238" s="1058"/>
      <c r="AR238" s="1058"/>
      <c r="AS238" s="1058"/>
      <c r="AT238" s="741"/>
      <c r="AU238" s="1057"/>
      <c r="AV238" s="1058"/>
      <c r="AW238" s="1058"/>
      <c r="AX238" s="1058"/>
      <c r="AY238" s="1058"/>
      <c r="AZ238" s="1058"/>
      <c r="BA238" s="1058"/>
    </row>
    <row r="239" ht="15.75" customHeight="1">
      <c r="A239" s="749"/>
      <c r="B239" s="1058"/>
      <c r="C239" s="1058"/>
      <c r="D239" s="1058"/>
      <c r="E239" s="1058"/>
      <c r="F239" s="1058"/>
      <c r="G239" s="1058"/>
      <c r="H239" s="1058"/>
      <c r="I239" s="1058"/>
      <c r="J239" s="1058"/>
      <c r="K239" s="1058"/>
      <c r="L239" s="1058"/>
      <c r="M239" s="1058"/>
      <c r="N239" s="1058"/>
      <c r="O239" s="1058"/>
      <c r="P239" s="1058"/>
      <c r="Q239" s="1058"/>
      <c r="R239" s="1058"/>
      <c r="S239" s="1058"/>
      <c r="T239" s="1058"/>
      <c r="U239" s="1058"/>
      <c r="V239" s="1058"/>
      <c r="W239" s="1058"/>
      <c r="X239" s="1058"/>
      <c r="Y239" s="1058"/>
      <c r="Z239" s="741"/>
      <c r="AA239" s="1058"/>
      <c r="AB239" s="1058"/>
      <c r="AC239" s="1058"/>
      <c r="AD239" s="1058"/>
      <c r="AE239" s="1058"/>
      <c r="AF239" s="1058"/>
      <c r="AG239" s="1058"/>
      <c r="AH239" s="1058"/>
      <c r="AI239" s="1058"/>
      <c r="AJ239" s="741"/>
      <c r="AK239" s="1058"/>
      <c r="AL239" s="1058"/>
      <c r="AM239" s="1058"/>
      <c r="AN239" s="1058"/>
      <c r="AO239" s="1058"/>
      <c r="AP239" s="1058"/>
      <c r="AQ239" s="1058"/>
      <c r="AR239" s="1058"/>
      <c r="AS239" s="1058"/>
      <c r="AT239" s="741"/>
      <c r="AU239" s="1057"/>
      <c r="AV239" s="1058"/>
      <c r="AW239" s="1058"/>
      <c r="AX239" s="1058"/>
      <c r="AY239" s="1058"/>
      <c r="AZ239" s="1058"/>
      <c r="BA239" s="1058"/>
    </row>
    <row r="240" ht="15.75" customHeight="1">
      <c r="A240" s="749"/>
      <c r="B240" s="1058"/>
      <c r="C240" s="1058"/>
      <c r="D240" s="1058"/>
      <c r="E240" s="1058"/>
      <c r="F240" s="1058"/>
      <c r="G240" s="1058"/>
      <c r="H240" s="1058"/>
      <c r="I240" s="1058"/>
      <c r="J240" s="1058"/>
      <c r="K240" s="1058"/>
      <c r="L240" s="1058"/>
      <c r="M240" s="1058"/>
      <c r="N240" s="1058"/>
      <c r="O240" s="1058"/>
      <c r="P240" s="1058"/>
      <c r="Q240" s="1058"/>
      <c r="R240" s="1058"/>
      <c r="S240" s="1058"/>
      <c r="T240" s="1058"/>
      <c r="U240" s="1058"/>
      <c r="V240" s="1058"/>
      <c r="W240" s="1058"/>
      <c r="X240" s="1058"/>
      <c r="Y240" s="1058"/>
      <c r="Z240" s="741"/>
      <c r="AA240" s="1058"/>
      <c r="AB240" s="1058"/>
      <c r="AC240" s="1058"/>
      <c r="AD240" s="1058"/>
      <c r="AE240" s="1058"/>
      <c r="AF240" s="1058"/>
      <c r="AG240" s="1058"/>
      <c r="AH240" s="1058"/>
      <c r="AI240" s="1058"/>
      <c r="AJ240" s="741"/>
      <c r="AK240" s="1058"/>
      <c r="AL240" s="1058"/>
      <c r="AM240" s="1058"/>
      <c r="AN240" s="1058"/>
      <c r="AO240" s="1058"/>
      <c r="AP240" s="1058"/>
      <c r="AQ240" s="1058"/>
      <c r="AR240" s="1058"/>
      <c r="AS240" s="1058"/>
      <c r="AT240" s="741"/>
      <c r="AU240" s="1057"/>
      <c r="AV240" s="1058"/>
      <c r="AW240" s="1058"/>
      <c r="AX240" s="1058"/>
      <c r="AY240" s="1058"/>
      <c r="AZ240" s="1058"/>
      <c r="BA240" s="1058"/>
    </row>
    <row r="241" ht="15.75" customHeight="1">
      <c r="A241" s="749"/>
      <c r="B241" s="1058"/>
      <c r="C241" s="1058"/>
      <c r="D241" s="1058"/>
      <c r="E241" s="1058"/>
      <c r="F241" s="1058"/>
      <c r="G241" s="1058"/>
      <c r="H241" s="1058"/>
      <c r="I241" s="1058"/>
      <c r="J241" s="1058"/>
      <c r="K241" s="1058"/>
      <c r="L241" s="1058"/>
      <c r="M241" s="1058"/>
      <c r="N241" s="1058"/>
      <c r="O241" s="1058"/>
      <c r="P241" s="1058"/>
      <c r="Q241" s="1058"/>
      <c r="R241" s="1058"/>
      <c r="S241" s="1058"/>
      <c r="T241" s="1058"/>
      <c r="U241" s="1058"/>
      <c r="V241" s="1058"/>
      <c r="W241" s="1058"/>
      <c r="X241" s="1058"/>
      <c r="Y241" s="1058"/>
      <c r="Z241" s="741"/>
      <c r="AA241" s="1058"/>
      <c r="AB241" s="1058"/>
      <c r="AC241" s="1058"/>
      <c r="AD241" s="1058"/>
      <c r="AE241" s="1058"/>
      <c r="AF241" s="1058"/>
      <c r="AG241" s="1058"/>
      <c r="AH241" s="1058"/>
      <c r="AI241" s="1058"/>
      <c r="AJ241" s="741"/>
      <c r="AK241" s="1058"/>
      <c r="AL241" s="1058"/>
      <c r="AM241" s="1058"/>
      <c r="AN241" s="1058"/>
      <c r="AO241" s="1058"/>
      <c r="AP241" s="1058"/>
      <c r="AQ241" s="1058"/>
      <c r="AR241" s="1058"/>
      <c r="AS241" s="1058"/>
      <c r="AT241" s="741"/>
      <c r="AU241" s="1057"/>
      <c r="AV241" s="1058"/>
      <c r="AW241" s="1058"/>
      <c r="AX241" s="1058"/>
      <c r="AY241" s="1058"/>
      <c r="AZ241" s="1058"/>
      <c r="BA241" s="1058"/>
    </row>
    <row r="242" ht="15.75" customHeight="1">
      <c r="A242" s="749"/>
      <c r="B242" s="1058"/>
      <c r="C242" s="1058"/>
      <c r="D242" s="1058"/>
      <c r="E242" s="1058"/>
      <c r="F242" s="1058"/>
      <c r="G242" s="1058"/>
      <c r="H242" s="1058"/>
      <c r="I242" s="1058"/>
      <c r="J242" s="1058"/>
      <c r="K242" s="1058"/>
      <c r="L242" s="1058"/>
      <c r="M242" s="1058"/>
      <c r="N242" s="1058"/>
      <c r="O242" s="1058"/>
      <c r="P242" s="1058"/>
      <c r="Q242" s="1058"/>
      <c r="R242" s="1058"/>
      <c r="S242" s="1058"/>
      <c r="T242" s="1058"/>
      <c r="U242" s="1058"/>
      <c r="V242" s="1058"/>
      <c r="W242" s="1058"/>
      <c r="X242" s="1058"/>
      <c r="Y242" s="1058"/>
      <c r="Z242" s="741"/>
      <c r="AA242" s="1058"/>
      <c r="AB242" s="1058"/>
      <c r="AC242" s="1058"/>
      <c r="AD242" s="1058"/>
      <c r="AE242" s="1058"/>
      <c r="AF242" s="1058"/>
      <c r="AG242" s="1058"/>
      <c r="AH242" s="1058"/>
      <c r="AI242" s="1058"/>
      <c r="AJ242" s="741"/>
      <c r="AK242" s="1058"/>
      <c r="AL242" s="1058"/>
      <c r="AM242" s="1058"/>
      <c r="AN242" s="1058"/>
      <c r="AO242" s="1058"/>
      <c r="AP242" s="1058"/>
      <c r="AQ242" s="1058"/>
      <c r="AR242" s="1058"/>
      <c r="AS242" s="1058"/>
      <c r="AT242" s="741"/>
      <c r="AU242" s="1057"/>
      <c r="AV242" s="1058"/>
      <c r="AW242" s="1058"/>
      <c r="AX242" s="1058"/>
      <c r="AY242" s="1058"/>
      <c r="AZ242" s="1058"/>
      <c r="BA242" s="1058"/>
    </row>
    <row r="243" ht="15.75" customHeight="1">
      <c r="A243" s="749"/>
      <c r="B243" s="1058"/>
      <c r="C243" s="1058"/>
      <c r="D243" s="1058"/>
      <c r="E243" s="1058"/>
      <c r="F243" s="1058"/>
      <c r="G243" s="1058"/>
      <c r="H243" s="1058"/>
      <c r="I243" s="1058"/>
      <c r="J243" s="1058"/>
      <c r="K243" s="1058"/>
      <c r="L243" s="1058"/>
      <c r="M243" s="1058"/>
      <c r="N243" s="1058"/>
      <c r="O243" s="1058"/>
      <c r="P243" s="1058"/>
      <c r="Q243" s="1058"/>
      <c r="R243" s="1058"/>
      <c r="S243" s="1058"/>
      <c r="T243" s="1058"/>
      <c r="U243" s="1058"/>
      <c r="V243" s="1058"/>
      <c r="W243" s="1058"/>
      <c r="X243" s="1058"/>
      <c r="Y243" s="1058"/>
      <c r="Z243" s="741"/>
      <c r="AA243" s="1058"/>
      <c r="AB243" s="1058"/>
      <c r="AC243" s="1058"/>
      <c r="AD243" s="1058"/>
      <c r="AE243" s="1058"/>
      <c r="AF243" s="1058"/>
      <c r="AG243" s="1058"/>
      <c r="AH243" s="1058"/>
      <c r="AI243" s="1058"/>
      <c r="AJ243" s="741"/>
      <c r="AK243" s="1058"/>
      <c r="AL243" s="1058"/>
      <c r="AM243" s="1058"/>
      <c r="AN243" s="1058"/>
      <c r="AO243" s="1058"/>
      <c r="AP243" s="1058"/>
      <c r="AQ243" s="1058"/>
      <c r="AR243" s="1058"/>
      <c r="AS243" s="1058"/>
      <c r="AT243" s="741"/>
      <c r="AU243" s="1057"/>
      <c r="AV243" s="1058"/>
      <c r="AW243" s="1058"/>
      <c r="AX243" s="1058"/>
      <c r="AY243" s="1058"/>
      <c r="AZ243" s="1058"/>
      <c r="BA243" s="1058"/>
    </row>
    <row r="244" ht="15.75" customHeight="1">
      <c r="A244" s="749"/>
      <c r="B244" s="1058"/>
      <c r="C244" s="1058"/>
      <c r="D244" s="1058"/>
      <c r="E244" s="1058"/>
      <c r="F244" s="1058"/>
      <c r="G244" s="1058"/>
      <c r="H244" s="1058"/>
      <c r="I244" s="1058"/>
      <c r="J244" s="1058"/>
      <c r="K244" s="1058"/>
      <c r="L244" s="1058"/>
      <c r="M244" s="1058"/>
      <c r="N244" s="1058"/>
      <c r="O244" s="1058"/>
      <c r="P244" s="1058"/>
      <c r="Q244" s="1058"/>
      <c r="R244" s="1058"/>
      <c r="S244" s="1058"/>
      <c r="T244" s="1058"/>
      <c r="U244" s="1058"/>
      <c r="V244" s="1058"/>
      <c r="W244" s="1058"/>
      <c r="X244" s="1058"/>
      <c r="Y244" s="1058"/>
      <c r="Z244" s="741"/>
      <c r="AA244" s="1058"/>
      <c r="AB244" s="1058"/>
      <c r="AC244" s="1058"/>
      <c r="AD244" s="1058"/>
      <c r="AE244" s="1058"/>
      <c r="AF244" s="1058"/>
      <c r="AG244" s="1058"/>
      <c r="AH244" s="1058"/>
      <c r="AI244" s="1058"/>
      <c r="AJ244" s="741"/>
      <c r="AK244" s="1058"/>
      <c r="AL244" s="1058"/>
      <c r="AM244" s="1058"/>
      <c r="AN244" s="1058"/>
      <c r="AO244" s="1058"/>
      <c r="AP244" s="1058"/>
      <c r="AQ244" s="1058"/>
      <c r="AR244" s="1058"/>
      <c r="AS244" s="1058"/>
      <c r="AT244" s="741"/>
      <c r="AU244" s="1057"/>
      <c r="AV244" s="1058"/>
      <c r="AW244" s="1058"/>
      <c r="AX244" s="1058"/>
      <c r="AY244" s="1058"/>
      <c r="AZ244" s="1058"/>
      <c r="BA244" s="1058"/>
    </row>
    <row r="245" ht="15.75" customHeight="1">
      <c r="A245" s="749"/>
      <c r="B245" s="1058"/>
      <c r="C245" s="1058"/>
      <c r="D245" s="1058"/>
      <c r="E245" s="1058"/>
      <c r="F245" s="1058"/>
      <c r="G245" s="1058"/>
      <c r="H245" s="1058"/>
      <c r="I245" s="1058"/>
      <c r="J245" s="1058"/>
      <c r="K245" s="1058"/>
      <c r="L245" s="1058"/>
      <c r="M245" s="1058"/>
      <c r="N245" s="1058"/>
      <c r="O245" s="1058"/>
      <c r="P245" s="1058"/>
      <c r="Q245" s="1058"/>
      <c r="R245" s="1058"/>
      <c r="S245" s="1058"/>
      <c r="T245" s="1058"/>
      <c r="U245" s="1058"/>
      <c r="V245" s="1058"/>
      <c r="W245" s="1058"/>
      <c r="X245" s="1058"/>
      <c r="Y245" s="1058"/>
      <c r="Z245" s="741"/>
      <c r="AA245" s="1058"/>
      <c r="AB245" s="1058"/>
      <c r="AC245" s="1058"/>
      <c r="AD245" s="1058"/>
      <c r="AE245" s="1058"/>
      <c r="AF245" s="1058"/>
      <c r="AG245" s="1058"/>
      <c r="AH245" s="1058"/>
      <c r="AI245" s="1058"/>
      <c r="AJ245" s="741"/>
      <c r="AK245" s="1058"/>
      <c r="AL245" s="1058"/>
      <c r="AM245" s="1058"/>
      <c r="AN245" s="1058"/>
      <c r="AO245" s="1058"/>
      <c r="AP245" s="1058"/>
      <c r="AQ245" s="1058"/>
      <c r="AR245" s="1058"/>
      <c r="AS245" s="1058"/>
      <c r="AT245" s="741"/>
      <c r="AU245" s="1057"/>
      <c r="AV245" s="1058"/>
      <c r="AW245" s="1058"/>
      <c r="AX245" s="1058"/>
      <c r="AY245" s="1058"/>
      <c r="AZ245" s="1058"/>
      <c r="BA245" s="1058"/>
    </row>
    <row r="246" ht="15.75" customHeight="1">
      <c r="A246" s="749"/>
      <c r="B246" s="1058"/>
      <c r="C246" s="1058"/>
      <c r="D246" s="1058"/>
      <c r="E246" s="1058"/>
      <c r="F246" s="1058"/>
      <c r="G246" s="1058"/>
      <c r="H246" s="1058"/>
      <c r="I246" s="1058"/>
      <c r="J246" s="1058"/>
      <c r="K246" s="1058"/>
      <c r="L246" s="1058"/>
      <c r="M246" s="1058"/>
      <c r="N246" s="1058"/>
      <c r="O246" s="1058"/>
      <c r="P246" s="1058"/>
      <c r="Q246" s="1058"/>
      <c r="R246" s="1058"/>
      <c r="S246" s="1058"/>
      <c r="T246" s="1058"/>
      <c r="U246" s="1058"/>
      <c r="V246" s="1058"/>
      <c r="W246" s="1058"/>
      <c r="X246" s="1058"/>
      <c r="Y246" s="1058"/>
      <c r="Z246" s="741"/>
      <c r="AA246" s="1058"/>
      <c r="AB246" s="1058"/>
      <c r="AC246" s="1058"/>
      <c r="AD246" s="1058"/>
      <c r="AE246" s="1058"/>
      <c r="AF246" s="1058"/>
      <c r="AG246" s="1058"/>
      <c r="AH246" s="1058"/>
      <c r="AI246" s="1058"/>
      <c r="AJ246" s="741"/>
      <c r="AK246" s="1058"/>
      <c r="AL246" s="1058"/>
      <c r="AM246" s="1058"/>
      <c r="AN246" s="1058"/>
      <c r="AO246" s="1058"/>
      <c r="AP246" s="1058"/>
      <c r="AQ246" s="1058"/>
      <c r="AR246" s="1058"/>
      <c r="AS246" s="1058"/>
      <c r="AT246" s="741"/>
      <c r="AU246" s="1057"/>
      <c r="AV246" s="1058"/>
      <c r="AW246" s="1058"/>
      <c r="AX246" s="1058"/>
      <c r="AY246" s="1058"/>
      <c r="AZ246" s="1058"/>
      <c r="BA246" s="1058"/>
    </row>
    <row r="247" ht="15.75" customHeight="1">
      <c r="A247" s="749"/>
      <c r="B247" s="1058"/>
      <c r="C247" s="1058"/>
      <c r="D247" s="1058"/>
      <c r="E247" s="1058"/>
      <c r="F247" s="1058"/>
      <c r="G247" s="1058"/>
      <c r="H247" s="1058"/>
      <c r="I247" s="1058"/>
      <c r="J247" s="1058"/>
      <c r="K247" s="1058"/>
      <c r="L247" s="1058"/>
      <c r="M247" s="1058"/>
      <c r="N247" s="1058"/>
      <c r="O247" s="1058"/>
      <c r="P247" s="1058"/>
      <c r="Q247" s="1058"/>
      <c r="R247" s="1058"/>
      <c r="S247" s="1058"/>
      <c r="T247" s="1058"/>
      <c r="U247" s="1058"/>
      <c r="V247" s="1058"/>
      <c r="W247" s="1058"/>
      <c r="X247" s="1058"/>
      <c r="Y247" s="1058"/>
      <c r="Z247" s="741"/>
      <c r="AA247" s="1058"/>
      <c r="AB247" s="1058"/>
      <c r="AC247" s="1058"/>
      <c r="AD247" s="1058"/>
      <c r="AE247" s="1058"/>
      <c r="AF247" s="1058"/>
      <c r="AG247" s="1058"/>
      <c r="AH247" s="1058"/>
      <c r="AI247" s="1058"/>
      <c r="AJ247" s="741"/>
      <c r="AK247" s="1058"/>
      <c r="AL247" s="1058"/>
      <c r="AM247" s="1058"/>
      <c r="AN247" s="1058"/>
      <c r="AO247" s="1058"/>
      <c r="AP247" s="1058"/>
      <c r="AQ247" s="1058"/>
      <c r="AR247" s="1058"/>
      <c r="AS247" s="1058"/>
      <c r="AT247" s="741"/>
      <c r="AU247" s="1057"/>
      <c r="AV247" s="1058"/>
      <c r="AW247" s="1058"/>
      <c r="AX247" s="1058"/>
      <c r="AY247" s="1058"/>
      <c r="AZ247" s="1058"/>
      <c r="BA247" s="1058"/>
    </row>
    <row r="248" ht="15.75" customHeight="1">
      <c r="A248" s="749"/>
      <c r="B248" s="1058"/>
      <c r="C248" s="1058"/>
      <c r="D248" s="1058"/>
      <c r="E248" s="1058"/>
      <c r="F248" s="1058"/>
      <c r="G248" s="1058"/>
      <c r="H248" s="1058"/>
      <c r="I248" s="1058"/>
      <c r="J248" s="1058"/>
      <c r="K248" s="1058"/>
      <c r="L248" s="1058"/>
      <c r="M248" s="1058"/>
      <c r="N248" s="1058"/>
      <c r="O248" s="1058"/>
      <c r="P248" s="1058"/>
      <c r="Q248" s="1058"/>
      <c r="R248" s="1058"/>
      <c r="S248" s="1058"/>
      <c r="T248" s="1058"/>
      <c r="U248" s="1058"/>
      <c r="V248" s="1058"/>
      <c r="W248" s="1058"/>
      <c r="X248" s="1058"/>
      <c r="Y248" s="1058"/>
      <c r="Z248" s="741"/>
      <c r="AA248" s="1058"/>
      <c r="AB248" s="1058"/>
      <c r="AC248" s="1058"/>
      <c r="AD248" s="1058"/>
      <c r="AE248" s="1058"/>
      <c r="AF248" s="1058"/>
      <c r="AG248" s="1058"/>
      <c r="AH248" s="1058"/>
      <c r="AI248" s="1058"/>
      <c r="AJ248" s="741"/>
      <c r="AK248" s="1058"/>
      <c r="AL248" s="1058"/>
      <c r="AM248" s="1058"/>
      <c r="AN248" s="1058"/>
      <c r="AO248" s="1058"/>
      <c r="AP248" s="1058"/>
      <c r="AQ248" s="1058"/>
      <c r="AR248" s="1058"/>
      <c r="AS248" s="1058"/>
      <c r="AT248" s="741"/>
      <c r="AU248" s="1057"/>
      <c r="AV248" s="1058"/>
      <c r="AW248" s="1058"/>
      <c r="AX248" s="1058"/>
      <c r="AY248" s="1058"/>
      <c r="AZ248" s="1058"/>
      <c r="BA248" s="1058"/>
    </row>
    <row r="249" ht="15.75" customHeight="1">
      <c r="A249" s="749"/>
      <c r="B249" s="1058"/>
      <c r="C249" s="1058"/>
      <c r="D249" s="1058"/>
      <c r="E249" s="1058"/>
      <c r="F249" s="1058"/>
      <c r="G249" s="1058"/>
      <c r="H249" s="1058"/>
      <c r="I249" s="1058"/>
      <c r="J249" s="1058"/>
      <c r="K249" s="1058"/>
      <c r="L249" s="1058"/>
      <c r="M249" s="1058"/>
      <c r="N249" s="1058"/>
      <c r="O249" s="1058"/>
      <c r="P249" s="1058"/>
      <c r="Q249" s="1058"/>
      <c r="R249" s="1058"/>
      <c r="S249" s="1058"/>
      <c r="T249" s="1058"/>
      <c r="U249" s="1058"/>
      <c r="V249" s="1058"/>
      <c r="W249" s="1058"/>
      <c r="X249" s="1058"/>
      <c r="Y249" s="1058"/>
      <c r="Z249" s="741"/>
      <c r="AA249" s="1058"/>
      <c r="AB249" s="1058"/>
      <c r="AC249" s="1058"/>
      <c r="AD249" s="1058"/>
      <c r="AE249" s="1058"/>
      <c r="AF249" s="1058"/>
      <c r="AG249" s="1058"/>
      <c r="AH249" s="1058"/>
      <c r="AI249" s="1058"/>
      <c r="AJ249" s="741"/>
      <c r="AK249" s="1058"/>
      <c r="AL249" s="1058"/>
      <c r="AM249" s="1058"/>
      <c r="AN249" s="1058"/>
      <c r="AO249" s="1058"/>
      <c r="AP249" s="1058"/>
      <c r="AQ249" s="1058"/>
      <c r="AR249" s="1058"/>
      <c r="AS249" s="1058"/>
      <c r="AT249" s="741"/>
      <c r="AU249" s="1057"/>
      <c r="AV249" s="1058"/>
      <c r="AW249" s="1058"/>
      <c r="AX249" s="1058"/>
      <c r="AY249" s="1058"/>
      <c r="AZ249" s="1058"/>
      <c r="BA249" s="1058"/>
    </row>
    <row r="250" ht="15.75" customHeight="1">
      <c r="A250" s="749"/>
      <c r="B250" s="1058"/>
      <c r="C250" s="1058"/>
      <c r="D250" s="1058"/>
      <c r="E250" s="1058"/>
      <c r="F250" s="1058"/>
      <c r="G250" s="1058"/>
      <c r="H250" s="1058"/>
      <c r="I250" s="1058"/>
      <c r="J250" s="1058"/>
      <c r="K250" s="1058"/>
      <c r="L250" s="1058"/>
      <c r="M250" s="1058"/>
      <c r="N250" s="1058"/>
      <c r="O250" s="1058"/>
      <c r="P250" s="1058"/>
      <c r="Q250" s="1058"/>
      <c r="R250" s="1058"/>
      <c r="S250" s="1058"/>
      <c r="T250" s="1058"/>
      <c r="U250" s="1058"/>
      <c r="V250" s="1058"/>
      <c r="W250" s="1058"/>
      <c r="X250" s="1058"/>
      <c r="Y250" s="1058"/>
      <c r="Z250" s="741"/>
      <c r="AA250" s="1058"/>
      <c r="AB250" s="1058"/>
      <c r="AC250" s="1058"/>
      <c r="AD250" s="1058"/>
      <c r="AE250" s="1058"/>
      <c r="AF250" s="1058"/>
      <c r="AG250" s="1058"/>
      <c r="AH250" s="1058"/>
      <c r="AI250" s="1058"/>
      <c r="AJ250" s="741"/>
      <c r="AK250" s="1058"/>
      <c r="AL250" s="1058"/>
      <c r="AM250" s="1058"/>
      <c r="AN250" s="1058"/>
      <c r="AO250" s="1058"/>
      <c r="AP250" s="1058"/>
      <c r="AQ250" s="1058"/>
      <c r="AR250" s="1058"/>
      <c r="AS250" s="1058"/>
      <c r="AT250" s="741"/>
      <c r="AU250" s="1057"/>
      <c r="AV250" s="1058"/>
      <c r="AW250" s="1058"/>
      <c r="AX250" s="1058"/>
      <c r="AY250" s="1058"/>
      <c r="AZ250" s="1058"/>
      <c r="BA250" s="1058"/>
    </row>
    <row r="251" ht="15.75" customHeight="1">
      <c r="A251" s="749"/>
      <c r="B251" s="1058"/>
      <c r="C251" s="1058"/>
      <c r="D251" s="1058"/>
      <c r="E251" s="1058"/>
      <c r="F251" s="1058"/>
      <c r="G251" s="1058"/>
      <c r="H251" s="1058"/>
      <c r="I251" s="1058"/>
      <c r="J251" s="1058"/>
      <c r="K251" s="1058"/>
      <c r="L251" s="1058"/>
      <c r="M251" s="1058"/>
      <c r="N251" s="1058"/>
      <c r="O251" s="1058"/>
      <c r="P251" s="1058"/>
      <c r="Q251" s="1058"/>
      <c r="R251" s="1058"/>
      <c r="S251" s="1058"/>
      <c r="T251" s="1058"/>
      <c r="U251" s="1058"/>
      <c r="V251" s="1058"/>
      <c r="W251" s="1058"/>
      <c r="X251" s="1058"/>
      <c r="Y251" s="1058"/>
      <c r="Z251" s="741"/>
      <c r="AA251" s="1058"/>
      <c r="AB251" s="1058"/>
      <c r="AC251" s="1058"/>
      <c r="AD251" s="1058"/>
      <c r="AE251" s="1058"/>
      <c r="AF251" s="1058"/>
      <c r="AG251" s="1058"/>
      <c r="AH251" s="1058"/>
      <c r="AI251" s="1058"/>
      <c r="AJ251" s="741"/>
      <c r="AK251" s="1058"/>
      <c r="AL251" s="1058"/>
      <c r="AM251" s="1058"/>
      <c r="AN251" s="1058"/>
      <c r="AO251" s="1058"/>
      <c r="AP251" s="1058"/>
      <c r="AQ251" s="1058"/>
      <c r="AR251" s="1058"/>
      <c r="AS251" s="1058"/>
      <c r="AT251" s="741"/>
      <c r="AU251" s="1057"/>
      <c r="AV251" s="1058"/>
      <c r="AW251" s="1058"/>
      <c r="AX251" s="1058"/>
      <c r="AY251" s="1058"/>
      <c r="AZ251" s="1058"/>
      <c r="BA251" s="1058"/>
    </row>
    <row r="252" ht="15.75" customHeight="1">
      <c r="A252" s="749"/>
      <c r="B252" s="1058"/>
      <c r="C252" s="1058"/>
      <c r="D252" s="1058"/>
      <c r="E252" s="1058"/>
      <c r="F252" s="1058"/>
      <c r="G252" s="1058"/>
      <c r="H252" s="1058"/>
      <c r="I252" s="1058"/>
      <c r="J252" s="1058"/>
      <c r="K252" s="1058"/>
      <c r="L252" s="1058"/>
      <c r="M252" s="1058"/>
      <c r="N252" s="1058"/>
      <c r="O252" s="1058"/>
      <c r="P252" s="1058"/>
      <c r="Q252" s="1058"/>
      <c r="R252" s="1058"/>
      <c r="S252" s="1058"/>
      <c r="T252" s="1058"/>
      <c r="U252" s="1058"/>
      <c r="V252" s="1058"/>
      <c r="W252" s="1058"/>
      <c r="X252" s="1058"/>
      <c r="Y252" s="1058"/>
      <c r="Z252" s="741"/>
      <c r="AA252" s="1058"/>
      <c r="AB252" s="1058"/>
      <c r="AC252" s="1058"/>
      <c r="AD252" s="1058"/>
      <c r="AE252" s="1058"/>
      <c r="AF252" s="1058"/>
      <c r="AG252" s="1058"/>
      <c r="AH252" s="1058"/>
      <c r="AI252" s="1058"/>
      <c r="AJ252" s="741"/>
      <c r="AK252" s="1058"/>
      <c r="AL252" s="1058"/>
      <c r="AM252" s="1058"/>
      <c r="AN252" s="1058"/>
      <c r="AO252" s="1058"/>
      <c r="AP252" s="1058"/>
      <c r="AQ252" s="1058"/>
      <c r="AR252" s="1058"/>
      <c r="AS252" s="1058"/>
      <c r="AT252" s="741"/>
      <c r="AU252" s="1057"/>
      <c r="AV252" s="1058"/>
      <c r="AW252" s="1058"/>
      <c r="AX252" s="1058"/>
      <c r="AY252" s="1058"/>
      <c r="AZ252" s="1058"/>
      <c r="BA252" s="1058"/>
    </row>
    <row r="253" ht="15.75" customHeight="1">
      <c r="A253" s="749"/>
      <c r="B253" s="1058"/>
      <c r="C253" s="1058"/>
      <c r="D253" s="1058"/>
      <c r="E253" s="1058"/>
      <c r="F253" s="1058"/>
      <c r="G253" s="1058"/>
      <c r="H253" s="1058"/>
      <c r="I253" s="1058"/>
      <c r="J253" s="1058"/>
      <c r="K253" s="1058"/>
      <c r="L253" s="1058"/>
      <c r="M253" s="1058"/>
      <c r="N253" s="1058"/>
      <c r="O253" s="1058"/>
      <c r="P253" s="1058"/>
      <c r="Q253" s="1058"/>
      <c r="R253" s="1058"/>
      <c r="S253" s="1058"/>
      <c r="T253" s="1058"/>
      <c r="U253" s="1058"/>
      <c r="V253" s="1058"/>
      <c r="W253" s="1058"/>
      <c r="X253" s="1058"/>
      <c r="Y253" s="1058"/>
      <c r="Z253" s="741"/>
      <c r="AA253" s="1058"/>
      <c r="AB253" s="1058"/>
      <c r="AC253" s="1058"/>
      <c r="AD253" s="1058"/>
      <c r="AE253" s="1058"/>
      <c r="AF253" s="1058"/>
      <c r="AG253" s="1058"/>
      <c r="AH253" s="1058"/>
      <c r="AI253" s="1058"/>
      <c r="AJ253" s="741"/>
      <c r="AK253" s="1058"/>
      <c r="AL253" s="1058"/>
      <c r="AM253" s="1058"/>
      <c r="AN253" s="1058"/>
      <c r="AO253" s="1058"/>
      <c r="AP253" s="1058"/>
      <c r="AQ253" s="1058"/>
      <c r="AR253" s="1058"/>
      <c r="AS253" s="1058"/>
      <c r="AT253" s="741"/>
      <c r="AU253" s="1057"/>
      <c r="AV253" s="1058"/>
      <c r="AW253" s="1058"/>
      <c r="AX253" s="1058"/>
      <c r="AY253" s="1058"/>
      <c r="AZ253" s="1058"/>
      <c r="BA253" s="1058"/>
    </row>
    <row r="254" ht="15.75" customHeight="1">
      <c r="A254" s="749"/>
      <c r="B254" s="1058"/>
      <c r="C254" s="1058"/>
      <c r="D254" s="1058"/>
      <c r="E254" s="1058"/>
      <c r="F254" s="1058"/>
      <c r="G254" s="1058"/>
      <c r="H254" s="1058"/>
      <c r="I254" s="1058"/>
      <c r="J254" s="1058"/>
      <c r="K254" s="1058"/>
      <c r="L254" s="1058"/>
      <c r="M254" s="1058"/>
      <c r="N254" s="1058"/>
      <c r="O254" s="1058"/>
      <c r="P254" s="1058"/>
      <c r="Q254" s="1058"/>
      <c r="R254" s="1058"/>
      <c r="S254" s="1058"/>
      <c r="T254" s="1058"/>
      <c r="U254" s="1058"/>
      <c r="V254" s="1058"/>
      <c r="W254" s="1058"/>
      <c r="X254" s="1058"/>
      <c r="Y254" s="1058"/>
      <c r="Z254" s="741"/>
      <c r="AA254" s="1058"/>
      <c r="AB254" s="1058"/>
      <c r="AC254" s="1058"/>
      <c r="AD254" s="1058"/>
      <c r="AE254" s="1058"/>
      <c r="AF254" s="1058"/>
      <c r="AG254" s="1058"/>
      <c r="AH254" s="1058"/>
      <c r="AI254" s="1058"/>
      <c r="AJ254" s="741"/>
      <c r="AK254" s="1058"/>
      <c r="AL254" s="1058"/>
      <c r="AM254" s="1058"/>
      <c r="AN254" s="1058"/>
      <c r="AO254" s="1058"/>
      <c r="AP254" s="1058"/>
      <c r="AQ254" s="1058"/>
      <c r="AR254" s="1058"/>
      <c r="AS254" s="1058"/>
      <c r="AT254" s="741"/>
      <c r="AU254" s="1057"/>
      <c r="AV254" s="1058"/>
      <c r="AW254" s="1058"/>
      <c r="AX254" s="1058"/>
      <c r="AY254" s="1058"/>
      <c r="AZ254" s="1058"/>
      <c r="BA254" s="1058"/>
    </row>
    <row r="255" ht="15.75" customHeight="1">
      <c r="A255" s="749"/>
      <c r="B255" s="1058"/>
      <c r="C255" s="1058"/>
      <c r="D255" s="1058"/>
      <c r="E255" s="1058"/>
      <c r="F255" s="1058"/>
      <c r="G255" s="1058"/>
      <c r="H255" s="1058"/>
      <c r="I255" s="1058"/>
      <c r="J255" s="1058"/>
      <c r="K255" s="1058"/>
      <c r="L255" s="1058"/>
      <c r="M255" s="1058"/>
      <c r="N255" s="1058"/>
      <c r="O255" s="1058"/>
      <c r="P255" s="1058"/>
      <c r="Q255" s="1058"/>
      <c r="R255" s="1058"/>
      <c r="S255" s="1058"/>
      <c r="T255" s="1058"/>
      <c r="U255" s="1058"/>
      <c r="V255" s="1058"/>
      <c r="W255" s="1058"/>
      <c r="X255" s="1058"/>
      <c r="Y255" s="1058"/>
      <c r="Z255" s="741"/>
      <c r="AA255" s="1058"/>
      <c r="AB255" s="1058"/>
      <c r="AC255" s="1058"/>
      <c r="AD255" s="1058"/>
      <c r="AE255" s="1058"/>
      <c r="AF255" s="1058"/>
      <c r="AG255" s="1058"/>
      <c r="AH255" s="1058"/>
      <c r="AI255" s="1058"/>
      <c r="AJ255" s="741"/>
      <c r="AK255" s="1058"/>
      <c r="AL255" s="1058"/>
      <c r="AM255" s="1058"/>
      <c r="AN255" s="1058"/>
      <c r="AO255" s="1058"/>
      <c r="AP255" s="1058"/>
      <c r="AQ255" s="1058"/>
      <c r="AR255" s="1058"/>
      <c r="AS255" s="1058"/>
      <c r="AT255" s="741"/>
      <c r="AU255" s="1057"/>
      <c r="AV255" s="1058"/>
      <c r="AW255" s="1058"/>
      <c r="AX255" s="1058"/>
      <c r="AY255" s="1058"/>
      <c r="AZ255" s="1058"/>
      <c r="BA255" s="1058"/>
    </row>
    <row r="256" ht="15.75" customHeight="1">
      <c r="A256" s="749"/>
      <c r="B256" s="1058"/>
      <c r="C256" s="1058"/>
      <c r="D256" s="1058"/>
      <c r="E256" s="1058"/>
      <c r="F256" s="1058"/>
      <c r="G256" s="1058"/>
      <c r="H256" s="1058"/>
      <c r="I256" s="1058"/>
      <c r="J256" s="1058"/>
      <c r="K256" s="1058"/>
      <c r="L256" s="1058"/>
      <c r="M256" s="1058"/>
      <c r="N256" s="1058"/>
      <c r="O256" s="1058"/>
      <c r="P256" s="1058"/>
      <c r="Q256" s="1058"/>
      <c r="R256" s="1058"/>
      <c r="S256" s="1058"/>
      <c r="T256" s="1058"/>
      <c r="U256" s="1058"/>
      <c r="V256" s="1058"/>
      <c r="W256" s="1058"/>
      <c r="X256" s="1058"/>
      <c r="Y256" s="1058"/>
      <c r="Z256" s="741"/>
      <c r="AA256" s="1058"/>
      <c r="AB256" s="1058"/>
      <c r="AC256" s="1058"/>
      <c r="AD256" s="1058"/>
      <c r="AE256" s="1058"/>
      <c r="AF256" s="1058"/>
      <c r="AG256" s="1058"/>
      <c r="AH256" s="1058"/>
      <c r="AI256" s="1058"/>
      <c r="AJ256" s="741"/>
      <c r="AK256" s="1058"/>
      <c r="AL256" s="1058"/>
      <c r="AM256" s="1058"/>
      <c r="AN256" s="1058"/>
      <c r="AO256" s="1058"/>
      <c r="AP256" s="1058"/>
      <c r="AQ256" s="1058"/>
      <c r="AR256" s="1058"/>
      <c r="AS256" s="1058"/>
      <c r="AT256" s="741"/>
      <c r="AU256" s="1057"/>
      <c r="AV256" s="1058"/>
      <c r="AW256" s="1058"/>
      <c r="AX256" s="1058"/>
      <c r="AY256" s="1058"/>
      <c r="AZ256" s="1058"/>
      <c r="BA256" s="1058"/>
    </row>
    <row r="257" ht="15.75" customHeight="1">
      <c r="A257" s="749"/>
      <c r="B257" s="1058"/>
      <c r="C257" s="1058"/>
      <c r="D257" s="1058"/>
      <c r="E257" s="1058"/>
      <c r="F257" s="1058"/>
      <c r="G257" s="1058"/>
      <c r="H257" s="1058"/>
      <c r="I257" s="1058"/>
      <c r="J257" s="1058"/>
      <c r="K257" s="1058"/>
      <c r="L257" s="1058"/>
      <c r="M257" s="1058"/>
      <c r="N257" s="1058"/>
      <c r="O257" s="1058"/>
      <c r="P257" s="1058"/>
      <c r="Q257" s="1058"/>
      <c r="R257" s="1058"/>
      <c r="S257" s="1058"/>
      <c r="T257" s="1058"/>
      <c r="U257" s="1058"/>
      <c r="V257" s="1058"/>
      <c r="W257" s="1058"/>
      <c r="X257" s="1058"/>
      <c r="Y257" s="1058"/>
      <c r="Z257" s="741"/>
      <c r="AA257" s="1058"/>
      <c r="AB257" s="1058"/>
      <c r="AC257" s="1058"/>
      <c r="AD257" s="1058"/>
      <c r="AE257" s="1058"/>
      <c r="AF257" s="1058"/>
      <c r="AG257" s="1058"/>
      <c r="AH257" s="1058"/>
      <c r="AI257" s="1058"/>
      <c r="AJ257" s="741"/>
      <c r="AK257" s="1058"/>
      <c r="AL257" s="1058"/>
      <c r="AM257" s="1058"/>
      <c r="AN257" s="1058"/>
      <c r="AO257" s="1058"/>
      <c r="AP257" s="1058"/>
      <c r="AQ257" s="1058"/>
      <c r="AR257" s="1058"/>
      <c r="AS257" s="1058"/>
      <c r="AT257" s="741"/>
      <c r="AU257" s="1057"/>
      <c r="AV257" s="1058"/>
      <c r="AW257" s="1058"/>
      <c r="AX257" s="1058"/>
      <c r="AY257" s="1058"/>
      <c r="AZ257" s="1058"/>
      <c r="BA257" s="1058"/>
    </row>
    <row r="258" ht="15.75" customHeight="1">
      <c r="A258" s="749"/>
      <c r="B258" s="1058"/>
      <c r="C258" s="1058"/>
      <c r="D258" s="1058"/>
      <c r="E258" s="1058"/>
      <c r="F258" s="1058"/>
      <c r="G258" s="1058"/>
      <c r="H258" s="1058"/>
      <c r="I258" s="1058"/>
      <c r="J258" s="1058"/>
      <c r="K258" s="1058"/>
      <c r="L258" s="1058"/>
      <c r="M258" s="1058"/>
      <c r="N258" s="1058"/>
      <c r="O258" s="1058"/>
      <c r="P258" s="1058"/>
      <c r="Q258" s="1058"/>
      <c r="R258" s="1058"/>
      <c r="S258" s="1058"/>
      <c r="T258" s="1058"/>
      <c r="U258" s="1058"/>
      <c r="V258" s="1058"/>
      <c r="W258" s="1058"/>
      <c r="X258" s="1058"/>
      <c r="Y258" s="1058"/>
      <c r="Z258" s="741"/>
      <c r="AA258" s="1058"/>
      <c r="AB258" s="1058"/>
      <c r="AC258" s="1058"/>
      <c r="AD258" s="1058"/>
      <c r="AE258" s="1058"/>
      <c r="AF258" s="1058"/>
      <c r="AG258" s="1058"/>
      <c r="AH258" s="1058"/>
      <c r="AI258" s="1058"/>
      <c r="AJ258" s="741"/>
      <c r="AK258" s="1058"/>
      <c r="AL258" s="1058"/>
      <c r="AM258" s="1058"/>
      <c r="AN258" s="1058"/>
      <c r="AO258" s="1058"/>
      <c r="AP258" s="1058"/>
      <c r="AQ258" s="1058"/>
      <c r="AR258" s="1058"/>
      <c r="AS258" s="1058"/>
      <c r="AT258" s="741"/>
      <c r="AU258" s="1057"/>
      <c r="AV258" s="1058"/>
      <c r="AW258" s="1058"/>
      <c r="AX258" s="1058"/>
      <c r="AY258" s="1058"/>
      <c r="AZ258" s="1058"/>
      <c r="BA258" s="1058"/>
    </row>
    <row r="259" ht="15.75" customHeight="1">
      <c r="A259" s="749"/>
      <c r="B259" s="1058"/>
      <c r="C259" s="1058"/>
      <c r="D259" s="1058"/>
      <c r="E259" s="1058"/>
      <c r="F259" s="1058"/>
      <c r="G259" s="1058"/>
      <c r="H259" s="1058"/>
      <c r="I259" s="1058"/>
      <c r="J259" s="1058"/>
      <c r="K259" s="1058"/>
      <c r="L259" s="1058"/>
      <c r="M259" s="1058"/>
      <c r="N259" s="1058"/>
      <c r="O259" s="1058"/>
      <c r="P259" s="1058"/>
      <c r="Q259" s="1058"/>
      <c r="R259" s="1058"/>
      <c r="S259" s="1058"/>
      <c r="T259" s="1058"/>
      <c r="U259" s="1058"/>
      <c r="V259" s="1058"/>
      <c r="W259" s="1058"/>
      <c r="X259" s="1058"/>
      <c r="Y259" s="1058"/>
      <c r="Z259" s="741"/>
      <c r="AA259" s="1058"/>
      <c r="AB259" s="1058"/>
      <c r="AC259" s="1058"/>
      <c r="AD259" s="1058"/>
      <c r="AE259" s="1058"/>
      <c r="AF259" s="1058"/>
      <c r="AG259" s="1058"/>
      <c r="AH259" s="1058"/>
      <c r="AI259" s="1058"/>
      <c r="AJ259" s="741"/>
      <c r="AK259" s="1058"/>
      <c r="AL259" s="1058"/>
      <c r="AM259" s="1058"/>
      <c r="AN259" s="1058"/>
      <c r="AO259" s="1058"/>
      <c r="AP259" s="1058"/>
      <c r="AQ259" s="1058"/>
      <c r="AR259" s="1058"/>
      <c r="AS259" s="1058"/>
      <c r="AT259" s="741"/>
      <c r="AU259" s="1057"/>
      <c r="AV259" s="1058"/>
      <c r="AW259" s="1058"/>
      <c r="AX259" s="1058"/>
      <c r="AY259" s="1058"/>
      <c r="AZ259" s="1058"/>
      <c r="BA259" s="1058"/>
    </row>
    <row r="260" ht="15.75" customHeight="1">
      <c r="A260" s="749"/>
      <c r="B260" s="1058"/>
      <c r="C260" s="1058"/>
      <c r="D260" s="1058"/>
      <c r="E260" s="1058"/>
      <c r="F260" s="1058"/>
      <c r="G260" s="1058"/>
      <c r="H260" s="1058"/>
      <c r="I260" s="1058"/>
      <c r="J260" s="1058"/>
      <c r="K260" s="1058"/>
      <c r="L260" s="1058"/>
      <c r="M260" s="1058"/>
      <c r="N260" s="1058"/>
      <c r="O260" s="1058"/>
      <c r="P260" s="1058"/>
      <c r="Q260" s="1058"/>
      <c r="R260" s="1058"/>
      <c r="S260" s="1058"/>
      <c r="T260" s="1058"/>
      <c r="U260" s="1058"/>
      <c r="V260" s="1058"/>
      <c r="W260" s="1058"/>
      <c r="X260" s="1058"/>
      <c r="Y260" s="1058"/>
      <c r="Z260" s="741"/>
      <c r="AA260" s="1058"/>
      <c r="AB260" s="1058"/>
      <c r="AC260" s="1058"/>
      <c r="AD260" s="1058"/>
      <c r="AE260" s="1058"/>
      <c r="AF260" s="1058"/>
      <c r="AG260" s="1058"/>
      <c r="AH260" s="1058"/>
      <c r="AI260" s="1058"/>
      <c r="AJ260" s="741"/>
      <c r="AK260" s="1058"/>
      <c r="AL260" s="1058"/>
      <c r="AM260" s="1058"/>
      <c r="AN260" s="1058"/>
      <c r="AO260" s="1058"/>
      <c r="AP260" s="1058"/>
      <c r="AQ260" s="1058"/>
      <c r="AR260" s="1058"/>
      <c r="AS260" s="1058"/>
      <c r="AT260" s="741"/>
      <c r="AU260" s="1057"/>
      <c r="AV260" s="1058"/>
      <c r="AW260" s="1058"/>
      <c r="AX260" s="1058"/>
      <c r="AY260" s="1058"/>
      <c r="AZ260" s="1058"/>
      <c r="BA260" s="1058"/>
    </row>
    <row r="261" ht="15.75" customHeight="1">
      <c r="A261" s="749"/>
      <c r="B261" s="1058"/>
      <c r="C261" s="1058"/>
      <c r="D261" s="1058"/>
      <c r="E261" s="1058"/>
      <c r="F261" s="1058"/>
      <c r="G261" s="1058"/>
      <c r="H261" s="1058"/>
      <c r="I261" s="1058"/>
      <c r="J261" s="1058"/>
      <c r="K261" s="1058"/>
      <c r="L261" s="1058"/>
      <c r="M261" s="1058"/>
      <c r="N261" s="1058"/>
      <c r="O261" s="1058"/>
      <c r="P261" s="1058"/>
      <c r="Q261" s="1058"/>
      <c r="R261" s="1058"/>
      <c r="S261" s="1058"/>
      <c r="T261" s="1058"/>
      <c r="U261" s="1058"/>
      <c r="V261" s="1058"/>
      <c r="W261" s="1058"/>
      <c r="X261" s="1058"/>
      <c r="Y261" s="1058"/>
      <c r="Z261" s="741"/>
      <c r="AA261" s="1058"/>
      <c r="AB261" s="1058"/>
      <c r="AC261" s="1058"/>
      <c r="AD261" s="1058"/>
      <c r="AE261" s="1058"/>
      <c r="AF261" s="1058"/>
      <c r="AG261" s="1058"/>
      <c r="AH261" s="1058"/>
      <c r="AI261" s="1058"/>
      <c r="AJ261" s="741"/>
      <c r="AK261" s="1058"/>
      <c r="AL261" s="1058"/>
      <c r="AM261" s="1058"/>
      <c r="AN261" s="1058"/>
      <c r="AO261" s="1058"/>
      <c r="AP261" s="1058"/>
      <c r="AQ261" s="1058"/>
      <c r="AR261" s="1058"/>
      <c r="AS261" s="1058"/>
      <c r="AT261" s="741"/>
      <c r="AU261" s="1057"/>
      <c r="AV261" s="1058"/>
      <c r="AW261" s="1058"/>
      <c r="AX261" s="1058"/>
      <c r="AY261" s="1058"/>
      <c r="AZ261" s="1058"/>
      <c r="BA261" s="1058"/>
    </row>
    <row r="262" ht="15.75" customHeight="1">
      <c r="A262" s="749"/>
      <c r="B262" s="1058"/>
      <c r="C262" s="1058"/>
      <c r="D262" s="1058"/>
      <c r="E262" s="1058"/>
      <c r="F262" s="1058"/>
      <c r="G262" s="1058"/>
      <c r="H262" s="1058"/>
      <c r="I262" s="1058"/>
      <c r="J262" s="1058"/>
      <c r="K262" s="1058"/>
      <c r="L262" s="1058"/>
      <c r="M262" s="1058"/>
      <c r="N262" s="1058"/>
      <c r="O262" s="1058"/>
      <c r="P262" s="1058"/>
      <c r="Q262" s="1058"/>
      <c r="R262" s="1058"/>
      <c r="S262" s="1058"/>
      <c r="T262" s="1058"/>
      <c r="U262" s="1058"/>
      <c r="V262" s="1058"/>
      <c r="W262" s="1058"/>
      <c r="X262" s="1058"/>
      <c r="Y262" s="1058"/>
      <c r="Z262" s="741"/>
      <c r="AA262" s="1058"/>
      <c r="AB262" s="1058"/>
      <c r="AC262" s="1058"/>
      <c r="AD262" s="1058"/>
      <c r="AE262" s="1058"/>
      <c r="AF262" s="1058"/>
      <c r="AG262" s="1058"/>
      <c r="AH262" s="1058"/>
      <c r="AI262" s="1058"/>
      <c r="AJ262" s="741"/>
      <c r="AK262" s="1058"/>
      <c r="AL262" s="1058"/>
      <c r="AM262" s="1058"/>
      <c r="AN262" s="1058"/>
      <c r="AO262" s="1058"/>
      <c r="AP262" s="1058"/>
      <c r="AQ262" s="1058"/>
      <c r="AR262" s="1058"/>
      <c r="AS262" s="1058"/>
      <c r="AT262" s="741"/>
      <c r="AU262" s="1057"/>
      <c r="AV262" s="1058"/>
      <c r="AW262" s="1058"/>
      <c r="AX262" s="1058"/>
      <c r="AY262" s="1058"/>
      <c r="AZ262" s="1058"/>
      <c r="BA262" s="1058"/>
    </row>
    <row r="263" ht="15.75" customHeight="1">
      <c r="A263" s="749"/>
      <c r="B263" s="1058"/>
      <c r="C263" s="1058"/>
      <c r="D263" s="1058"/>
      <c r="E263" s="1058"/>
      <c r="F263" s="1058"/>
      <c r="G263" s="1058"/>
      <c r="H263" s="1058"/>
      <c r="I263" s="1058"/>
      <c r="J263" s="1058"/>
      <c r="K263" s="1058"/>
      <c r="L263" s="1058"/>
      <c r="M263" s="1058"/>
      <c r="N263" s="1058"/>
      <c r="O263" s="1058"/>
      <c r="P263" s="1058"/>
      <c r="Q263" s="1058"/>
      <c r="R263" s="1058"/>
      <c r="S263" s="1058"/>
      <c r="T263" s="1058"/>
      <c r="U263" s="1058"/>
      <c r="V263" s="1058"/>
      <c r="W263" s="1058"/>
      <c r="X263" s="1058"/>
      <c r="Y263" s="1058"/>
      <c r="Z263" s="741"/>
      <c r="AA263" s="1058"/>
      <c r="AB263" s="1058"/>
      <c r="AC263" s="1058"/>
      <c r="AD263" s="1058"/>
      <c r="AE263" s="1058"/>
      <c r="AF263" s="1058"/>
      <c r="AG263" s="1058"/>
      <c r="AH263" s="1058"/>
      <c r="AI263" s="1058"/>
      <c r="AJ263" s="741"/>
      <c r="AK263" s="1058"/>
      <c r="AL263" s="1058"/>
      <c r="AM263" s="1058"/>
      <c r="AN263" s="1058"/>
      <c r="AO263" s="1058"/>
      <c r="AP263" s="1058"/>
      <c r="AQ263" s="1058"/>
      <c r="AR263" s="1058"/>
      <c r="AS263" s="1058"/>
      <c r="AT263" s="741"/>
      <c r="AU263" s="1057"/>
      <c r="AV263" s="1058"/>
      <c r="AW263" s="1058"/>
      <c r="AX263" s="1058"/>
      <c r="AY263" s="1058"/>
      <c r="AZ263" s="1058"/>
      <c r="BA263" s="1058"/>
    </row>
    <row r="264" ht="15.75" customHeight="1">
      <c r="A264" s="749"/>
      <c r="B264" s="1058"/>
      <c r="C264" s="1058"/>
      <c r="D264" s="1058"/>
      <c r="E264" s="1058"/>
      <c r="F264" s="1058"/>
      <c r="G264" s="1058"/>
      <c r="H264" s="1058"/>
      <c r="I264" s="1058"/>
      <c r="J264" s="1058"/>
      <c r="K264" s="1058"/>
      <c r="L264" s="1058"/>
      <c r="M264" s="1058"/>
      <c r="N264" s="1058"/>
      <c r="O264" s="1058"/>
      <c r="P264" s="1058"/>
      <c r="Q264" s="1058"/>
      <c r="R264" s="1058"/>
      <c r="S264" s="1058"/>
      <c r="T264" s="1058"/>
      <c r="U264" s="1058"/>
      <c r="V264" s="1058"/>
      <c r="W264" s="1058"/>
      <c r="X264" s="1058"/>
      <c r="Y264" s="1058"/>
      <c r="Z264" s="741"/>
      <c r="AA264" s="1058"/>
      <c r="AB264" s="1058"/>
      <c r="AC264" s="1058"/>
      <c r="AD264" s="1058"/>
      <c r="AE264" s="1058"/>
      <c r="AF264" s="1058"/>
      <c r="AG264" s="1058"/>
      <c r="AH264" s="1058"/>
      <c r="AI264" s="1058"/>
      <c r="AJ264" s="741"/>
      <c r="AK264" s="1058"/>
      <c r="AL264" s="1058"/>
      <c r="AM264" s="1058"/>
      <c r="AN264" s="1058"/>
      <c r="AO264" s="1058"/>
      <c r="AP264" s="1058"/>
      <c r="AQ264" s="1058"/>
      <c r="AR264" s="1058"/>
      <c r="AS264" s="1058"/>
      <c r="AT264" s="741"/>
      <c r="AU264" s="1057"/>
      <c r="AV264" s="1058"/>
      <c r="AW264" s="1058"/>
      <c r="AX264" s="1058"/>
      <c r="AY264" s="1058"/>
      <c r="AZ264" s="1058"/>
      <c r="BA264" s="1058"/>
    </row>
    <row r="265" ht="15.75" customHeight="1">
      <c r="A265" s="749"/>
      <c r="B265" s="1058"/>
      <c r="C265" s="1058"/>
      <c r="D265" s="1058"/>
      <c r="E265" s="1058"/>
      <c r="F265" s="1058"/>
      <c r="G265" s="1058"/>
      <c r="H265" s="1058"/>
      <c r="I265" s="1058"/>
      <c r="J265" s="1058"/>
      <c r="K265" s="1058"/>
      <c r="L265" s="1058"/>
      <c r="M265" s="1058"/>
      <c r="N265" s="1058"/>
      <c r="O265" s="1058"/>
      <c r="P265" s="1058"/>
      <c r="Q265" s="1058"/>
      <c r="R265" s="1058"/>
      <c r="S265" s="1058"/>
      <c r="T265" s="1058"/>
      <c r="U265" s="1058"/>
      <c r="V265" s="1058"/>
      <c r="W265" s="1058"/>
      <c r="X265" s="1058"/>
      <c r="Y265" s="1058"/>
      <c r="Z265" s="741"/>
      <c r="AA265" s="1058"/>
      <c r="AB265" s="1058"/>
      <c r="AC265" s="1058"/>
      <c r="AD265" s="1058"/>
      <c r="AE265" s="1058"/>
      <c r="AF265" s="1058"/>
      <c r="AG265" s="1058"/>
      <c r="AH265" s="1058"/>
      <c r="AI265" s="1058"/>
      <c r="AJ265" s="741"/>
      <c r="AK265" s="1058"/>
      <c r="AL265" s="1058"/>
      <c r="AM265" s="1058"/>
      <c r="AN265" s="1058"/>
      <c r="AO265" s="1058"/>
      <c r="AP265" s="1058"/>
      <c r="AQ265" s="1058"/>
      <c r="AR265" s="1058"/>
      <c r="AS265" s="1058"/>
      <c r="AT265" s="741"/>
      <c r="AU265" s="1057"/>
      <c r="AV265" s="1058"/>
      <c r="AW265" s="1058"/>
      <c r="AX265" s="1058"/>
      <c r="AY265" s="1058"/>
      <c r="AZ265" s="1058"/>
      <c r="BA265" s="1058"/>
    </row>
    <row r="266" ht="15.75" customHeight="1">
      <c r="A266" s="749"/>
      <c r="B266" s="1058"/>
      <c r="C266" s="1058"/>
      <c r="D266" s="1058"/>
      <c r="E266" s="1058"/>
      <c r="F266" s="1058"/>
      <c r="G266" s="1058"/>
      <c r="H266" s="1058"/>
      <c r="I266" s="1058"/>
      <c r="J266" s="1058"/>
      <c r="K266" s="1058"/>
      <c r="L266" s="1058"/>
      <c r="M266" s="1058"/>
      <c r="N266" s="1058"/>
      <c r="O266" s="1058"/>
      <c r="P266" s="1058"/>
      <c r="Q266" s="1058"/>
      <c r="R266" s="1058"/>
      <c r="S266" s="1058"/>
      <c r="T266" s="1058"/>
      <c r="U266" s="1058"/>
      <c r="V266" s="1058"/>
      <c r="W266" s="1058"/>
      <c r="X266" s="1058"/>
      <c r="Y266" s="1058"/>
      <c r="Z266" s="741"/>
      <c r="AA266" s="1058"/>
      <c r="AB266" s="1058"/>
      <c r="AC266" s="1058"/>
      <c r="AD266" s="1058"/>
      <c r="AE266" s="1058"/>
      <c r="AF266" s="1058"/>
      <c r="AG266" s="1058"/>
      <c r="AH266" s="1058"/>
      <c r="AI266" s="1058"/>
      <c r="AJ266" s="741"/>
      <c r="AK266" s="1058"/>
      <c r="AL266" s="1058"/>
      <c r="AM266" s="1058"/>
      <c r="AN266" s="1058"/>
      <c r="AO266" s="1058"/>
      <c r="AP266" s="1058"/>
      <c r="AQ266" s="1058"/>
      <c r="AR266" s="1058"/>
      <c r="AS266" s="1058"/>
      <c r="AT266" s="741"/>
      <c r="AU266" s="1057"/>
      <c r="AV266" s="1058"/>
      <c r="AW266" s="1058"/>
      <c r="AX266" s="1058"/>
      <c r="AY266" s="1058"/>
      <c r="AZ266" s="1058"/>
      <c r="BA266" s="1058"/>
    </row>
    <row r="267" ht="15.75" customHeight="1">
      <c r="A267" s="749"/>
      <c r="B267" s="1058"/>
      <c r="C267" s="1058"/>
      <c r="D267" s="1058"/>
      <c r="E267" s="1058"/>
      <c r="F267" s="1058"/>
      <c r="G267" s="1058"/>
      <c r="H267" s="1058"/>
      <c r="I267" s="1058"/>
      <c r="J267" s="1058"/>
      <c r="K267" s="1058"/>
      <c r="L267" s="1058"/>
      <c r="M267" s="1058"/>
      <c r="N267" s="1058"/>
      <c r="O267" s="1058"/>
      <c r="P267" s="1058"/>
      <c r="Q267" s="1058"/>
      <c r="R267" s="1058"/>
      <c r="S267" s="1058"/>
      <c r="T267" s="1058"/>
      <c r="U267" s="1058"/>
      <c r="V267" s="1058"/>
      <c r="W267" s="1058"/>
      <c r="X267" s="1058"/>
      <c r="Y267" s="1058"/>
      <c r="Z267" s="741"/>
      <c r="AA267" s="1058"/>
      <c r="AB267" s="1058"/>
      <c r="AC267" s="1058"/>
      <c r="AD267" s="1058"/>
      <c r="AE267" s="1058"/>
      <c r="AF267" s="1058"/>
      <c r="AG267" s="1058"/>
      <c r="AH267" s="1058"/>
      <c r="AI267" s="1058"/>
      <c r="AJ267" s="741"/>
      <c r="AK267" s="1058"/>
      <c r="AL267" s="1058"/>
      <c r="AM267" s="1058"/>
      <c r="AN267" s="1058"/>
      <c r="AO267" s="1058"/>
      <c r="AP267" s="1058"/>
      <c r="AQ267" s="1058"/>
      <c r="AR267" s="1058"/>
      <c r="AS267" s="1058"/>
      <c r="AT267" s="741"/>
      <c r="AU267" s="1057"/>
      <c r="AV267" s="1058"/>
      <c r="AW267" s="1058"/>
      <c r="AX267" s="1058"/>
      <c r="AY267" s="1058"/>
      <c r="AZ267" s="1058"/>
      <c r="BA267" s="1058"/>
    </row>
    <row r="268" ht="15.75" customHeight="1">
      <c r="A268" s="749"/>
      <c r="B268" s="1058"/>
      <c r="C268" s="1058"/>
      <c r="D268" s="1058"/>
      <c r="E268" s="1058"/>
      <c r="F268" s="1058"/>
      <c r="G268" s="1058"/>
      <c r="H268" s="1058"/>
      <c r="I268" s="1058"/>
      <c r="J268" s="1058"/>
      <c r="K268" s="1058"/>
      <c r="L268" s="1058"/>
      <c r="M268" s="1058"/>
      <c r="N268" s="1058"/>
      <c r="O268" s="1058"/>
      <c r="P268" s="1058"/>
      <c r="Q268" s="1058"/>
      <c r="R268" s="1058"/>
      <c r="S268" s="1058"/>
      <c r="T268" s="1058"/>
      <c r="U268" s="1058"/>
      <c r="V268" s="1058"/>
      <c r="W268" s="1058"/>
      <c r="X268" s="1058"/>
      <c r="Y268" s="1058"/>
      <c r="Z268" s="741"/>
      <c r="AA268" s="1058"/>
      <c r="AB268" s="1058"/>
      <c r="AC268" s="1058"/>
      <c r="AD268" s="1058"/>
      <c r="AE268" s="1058"/>
      <c r="AF268" s="1058"/>
      <c r="AG268" s="1058"/>
      <c r="AH268" s="1058"/>
      <c r="AI268" s="1058"/>
      <c r="AJ268" s="741"/>
      <c r="AK268" s="1058"/>
      <c r="AL268" s="1058"/>
      <c r="AM268" s="1058"/>
      <c r="AN268" s="1058"/>
      <c r="AO268" s="1058"/>
      <c r="AP268" s="1058"/>
      <c r="AQ268" s="1058"/>
      <c r="AR268" s="1058"/>
      <c r="AS268" s="1058"/>
      <c r="AT268" s="741"/>
      <c r="AU268" s="1057"/>
      <c r="AV268" s="1058"/>
      <c r="AW268" s="1058"/>
      <c r="AX268" s="1058"/>
      <c r="AY268" s="1058"/>
      <c r="AZ268" s="1058"/>
      <c r="BA268" s="1058"/>
    </row>
    <row r="269" ht="15.75" customHeight="1">
      <c r="A269" s="749"/>
      <c r="B269" s="1058"/>
      <c r="C269" s="1058"/>
      <c r="D269" s="1058"/>
      <c r="E269" s="1058"/>
      <c r="F269" s="1058"/>
      <c r="G269" s="1058"/>
      <c r="H269" s="1058"/>
      <c r="I269" s="1058"/>
      <c r="J269" s="1058"/>
      <c r="K269" s="1058"/>
      <c r="L269" s="1058"/>
      <c r="M269" s="1058"/>
      <c r="N269" s="1058"/>
      <c r="O269" s="1058"/>
      <c r="P269" s="1058"/>
      <c r="Q269" s="1058"/>
      <c r="R269" s="1058"/>
      <c r="S269" s="1058"/>
      <c r="T269" s="1058"/>
      <c r="U269" s="1058"/>
      <c r="V269" s="1058"/>
      <c r="W269" s="1058"/>
      <c r="X269" s="1058"/>
      <c r="Y269" s="1058"/>
      <c r="Z269" s="741"/>
      <c r="AA269" s="1058"/>
      <c r="AB269" s="1058"/>
      <c r="AC269" s="1058"/>
      <c r="AD269" s="1058"/>
      <c r="AE269" s="1058"/>
      <c r="AF269" s="1058"/>
      <c r="AG269" s="1058"/>
      <c r="AH269" s="1058"/>
      <c r="AI269" s="1058"/>
      <c r="AJ269" s="741"/>
      <c r="AK269" s="1058"/>
      <c r="AL269" s="1058"/>
      <c r="AM269" s="1058"/>
      <c r="AN269" s="1058"/>
      <c r="AO269" s="1058"/>
      <c r="AP269" s="1058"/>
      <c r="AQ269" s="1058"/>
      <c r="AR269" s="1058"/>
      <c r="AS269" s="1058"/>
      <c r="AT269" s="741"/>
      <c r="AU269" s="1057"/>
      <c r="AV269" s="1058"/>
      <c r="AW269" s="1058"/>
      <c r="AX269" s="1058"/>
      <c r="AY269" s="1058"/>
      <c r="AZ269" s="1058"/>
      <c r="BA269" s="1058"/>
    </row>
    <row r="270" ht="15.75" customHeight="1">
      <c r="A270" s="749"/>
      <c r="B270" s="1058"/>
      <c r="C270" s="1058"/>
      <c r="D270" s="1058"/>
      <c r="E270" s="1058"/>
      <c r="F270" s="1058"/>
      <c r="G270" s="1058"/>
      <c r="H270" s="1058"/>
      <c r="I270" s="1058"/>
      <c r="J270" s="1058"/>
      <c r="K270" s="1058"/>
      <c r="L270" s="1058"/>
      <c r="M270" s="1058"/>
      <c r="N270" s="1058"/>
      <c r="O270" s="1058"/>
      <c r="P270" s="1058"/>
      <c r="Q270" s="1058"/>
      <c r="R270" s="1058"/>
      <c r="S270" s="1058"/>
      <c r="T270" s="1058"/>
      <c r="U270" s="1058"/>
      <c r="V270" s="1058"/>
      <c r="W270" s="1058"/>
      <c r="X270" s="1058"/>
      <c r="Y270" s="1058"/>
      <c r="Z270" s="741"/>
      <c r="AA270" s="1058"/>
      <c r="AB270" s="1058"/>
      <c r="AC270" s="1058"/>
      <c r="AD270" s="1058"/>
      <c r="AE270" s="1058"/>
      <c r="AF270" s="1058"/>
      <c r="AG270" s="1058"/>
      <c r="AH270" s="1058"/>
      <c r="AI270" s="1058"/>
      <c r="AJ270" s="741"/>
      <c r="AK270" s="1058"/>
      <c r="AL270" s="1058"/>
      <c r="AM270" s="1058"/>
      <c r="AN270" s="1058"/>
      <c r="AO270" s="1058"/>
      <c r="AP270" s="1058"/>
      <c r="AQ270" s="1058"/>
      <c r="AR270" s="1058"/>
      <c r="AS270" s="1058"/>
      <c r="AT270" s="741"/>
      <c r="AU270" s="1057"/>
      <c r="AV270" s="1058"/>
      <c r="AW270" s="1058"/>
      <c r="AX270" s="1058"/>
      <c r="AY270" s="1058"/>
      <c r="AZ270" s="1058"/>
      <c r="BA270" s="1058"/>
    </row>
    <row r="271" ht="15.75" customHeight="1">
      <c r="A271" s="749"/>
      <c r="B271" s="1058"/>
      <c r="C271" s="1058"/>
      <c r="D271" s="1058"/>
      <c r="E271" s="1058"/>
      <c r="F271" s="1058"/>
      <c r="G271" s="1058"/>
      <c r="H271" s="1058"/>
      <c r="I271" s="1058"/>
      <c r="J271" s="1058"/>
      <c r="K271" s="1058"/>
      <c r="L271" s="1058"/>
      <c r="M271" s="1058"/>
      <c r="N271" s="1058"/>
      <c r="O271" s="1058"/>
      <c r="P271" s="1058"/>
      <c r="Q271" s="1058"/>
      <c r="R271" s="1058"/>
      <c r="S271" s="1058"/>
      <c r="T271" s="1058"/>
      <c r="U271" s="1058"/>
      <c r="V271" s="1058"/>
      <c r="W271" s="1058"/>
      <c r="X271" s="1058"/>
      <c r="Y271" s="1058"/>
      <c r="Z271" s="741"/>
      <c r="AA271" s="1058"/>
      <c r="AB271" s="1058"/>
      <c r="AC271" s="1058"/>
      <c r="AD271" s="1058"/>
      <c r="AE271" s="1058"/>
      <c r="AF271" s="1058"/>
      <c r="AG271" s="1058"/>
      <c r="AH271" s="1058"/>
      <c r="AI271" s="1058"/>
      <c r="AJ271" s="741"/>
      <c r="AK271" s="1058"/>
      <c r="AL271" s="1058"/>
      <c r="AM271" s="1058"/>
      <c r="AN271" s="1058"/>
      <c r="AO271" s="1058"/>
      <c r="AP271" s="1058"/>
      <c r="AQ271" s="1058"/>
      <c r="AR271" s="1058"/>
      <c r="AS271" s="1058"/>
      <c r="AT271" s="741"/>
      <c r="AU271" s="1057"/>
      <c r="AV271" s="1058"/>
      <c r="AW271" s="1058"/>
      <c r="AX271" s="1058"/>
      <c r="AY271" s="1058"/>
      <c r="AZ271" s="1058"/>
      <c r="BA271" s="1058"/>
    </row>
    <row r="272" ht="15.75" customHeight="1">
      <c r="A272" s="749"/>
      <c r="B272" s="1058"/>
      <c r="C272" s="1058"/>
      <c r="D272" s="1058"/>
      <c r="E272" s="1058"/>
      <c r="F272" s="1058"/>
      <c r="G272" s="1058"/>
      <c r="H272" s="1058"/>
      <c r="I272" s="1058"/>
      <c r="J272" s="1058"/>
      <c r="K272" s="1058"/>
      <c r="L272" s="1058"/>
      <c r="M272" s="1058"/>
      <c r="N272" s="1058"/>
      <c r="O272" s="1058"/>
      <c r="P272" s="1058"/>
      <c r="Q272" s="1058"/>
      <c r="R272" s="1058"/>
      <c r="S272" s="1058"/>
      <c r="T272" s="1058"/>
      <c r="U272" s="1058"/>
      <c r="V272" s="1058"/>
      <c r="W272" s="1058"/>
      <c r="X272" s="1058"/>
      <c r="Y272" s="1058"/>
      <c r="Z272" s="741"/>
      <c r="AA272" s="1058"/>
      <c r="AB272" s="1058"/>
      <c r="AC272" s="1058"/>
      <c r="AD272" s="1058"/>
      <c r="AE272" s="1058"/>
      <c r="AF272" s="1058"/>
      <c r="AG272" s="1058"/>
      <c r="AH272" s="1058"/>
      <c r="AI272" s="1058"/>
      <c r="AJ272" s="741"/>
      <c r="AK272" s="1058"/>
      <c r="AL272" s="1058"/>
      <c r="AM272" s="1058"/>
      <c r="AN272" s="1058"/>
      <c r="AO272" s="1058"/>
      <c r="AP272" s="1058"/>
      <c r="AQ272" s="1058"/>
      <c r="AR272" s="1058"/>
      <c r="AS272" s="1058"/>
      <c r="AT272" s="741"/>
      <c r="AU272" s="1057"/>
      <c r="AV272" s="1058"/>
      <c r="AW272" s="1058"/>
      <c r="AX272" s="1058"/>
      <c r="AY272" s="1058"/>
      <c r="AZ272" s="1058"/>
      <c r="BA272" s="1058"/>
    </row>
    <row r="273" ht="15.75" customHeight="1">
      <c r="A273" s="749"/>
      <c r="B273" s="1058"/>
      <c r="C273" s="1058"/>
      <c r="D273" s="1058"/>
      <c r="E273" s="1058"/>
      <c r="F273" s="1058"/>
      <c r="G273" s="1058"/>
      <c r="H273" s="1058"/>
      <c r="I273" s="1058"/>
      <c r="J273" s="1058"/>
      <c r="K273" s="1058"/>
      <c r="L273" s="1058"/>
      <c r="M273" s="1058"/>
      <c r="N273" s="1058"/>
      <c r="O273" s="1058"/>
      <c r="P273" s="1058"/>
      <c r="Q273" s="1058"/>
      <c r="R273" s="1058"/>
      <c r="S273" s="1058"/>
      <c r="T273" s="1058"/>
      <c r="U273" s="1058"/>
      <c r="V273" s="1058"/>
      <c r="W273" s="1058"/>
      <c r="X273" s="1058"/>
      <c r="Y273" s="1058"/>
      <c r="Z273" s="741"/>
      <c r="AA273" s="1058"/>
      <c r="AB273" s="1058"/>
      <c r="AC273" s="1058"/>
      <c r="AD273" s="1058"/>
      <c r="AE273" s="1058"/>
      <c r="AF273" s="1058"/>
      <c r="AG273" s="1058"/>
      <c r="AH273" s="1058"/>
      <c r="AI273" s="1058"/>
      <c r="AJ273" s="741"/>
      <c r="AK273" s="1058"/>
      <c r="AL273" s="1058"/>
      <c r="AM273" s="1058"/>
      <c r="AN273" s="1058"/>
      <c r="AO273" s="1058"/>
      <c r="AP273" s="1058"/>
      <c r="AQ273" s="1058"/>
      <c r="AR273" s="1058"/>
      <c r="AS273" s="1058"/>
      <c r="AT273" s="741"/>
      <c r="AU273" s="1057"/>
      <c r="AV273" s="1058"/>
      <c r="AW273" s="1058"/>
      <c r="AX273" s="1058"/>
      <c r="AY273" s="1058"/>
      <c r="AZ273" s="1058"/>
      <c r="BA273" s="1058"/>
    </row>
    <row r="274" ht="15.75" customHeight="1">
      <c r="A274" s="749"/>
      <c r="B274" s="1058"/>
      <c r="C274" s="1058"/>
      <c r="D274" s="1058"/>
      <c r="E274" s="1058"/>
      <c r="F274" s="1058"/>
      <c r="G274" s="1058"/>
      <c r="H274" s="1058"/>
      <c r="I274" s="1058"/>
      <c r="J274" s="1058"/>
      <c r="K274" s="1058"/>
      <c r="L274" s="1058"/>
      <c r="M274" s="1058"/>
      <c r="N274" s="1058"/>
      <c r="O274" s="1058"/>
      <c r="P274" s="1058"/>
      <c r="Q274" s="1058"/>
      <c r="R274" s="1058"/>
      <c r="S274" s="1058"/>
      <c r="T274" s="1058"/>
      <c r="U274" s="1058"/>
      <c r="V274" s="1058"/>
      <c r="W274" s="1058"/>
      <c r="X274" s="1058"/>
      <c r="Y274" s="1058"/>
      <c r="Z274" s="741"/>
      <c r="AA274" s="1058"/>
      <c r="AB274" s="1058"/>
      <c r="AC274" s="1058"/>
      <c r="AD274" s="1058"/>
      <c r="AE274" s="1058"/>
      <c r="AF274" s="1058"/>
      <c r="AG274" s="1058"/>
      <c r="AH274" s="1058"/>
      <c r="AI274" s="1058"/>
      <c r="AJ274" s="741"/>
      <c r="AK274" s="1058"/>
      <c r="AL274" s="1058"/>
      <c r="AM274" s="1058"/>
      <c r="AN274" s="1058"/>
      <c r="AO274" s="1058"/>
      <c r="AP274" s="1058"/>
      <c r="AQ274" s="1058"/>
      <c r="AR274" s="1058"/>
      <c r="AS274" s="1058"/>
      <c r="AT274" s="741"/>
      <c r="AU274" s="1057"/>
      <c r="AV274" s="1058"/>
      <c r="AW274" s="1058"/>
      <c r="AX274" s="1058"/>
      <c r="AY274" s="1058"/>
      <c r="AZ274" s="1058"/>
      <c r="BA274" s="1058"/>
    </row>
    <row r="275" ht="15.75" customHeight="1">
      <c r="A275" s="749"/>
      <c r="B275" s="1058"/>
      <c r="C275" s="1058"/>
      <c r="D275" s="1058"/>
      <c r="E275" s="1058"/>
      <c r="F275" s="1058"/>
      <c r="G275" s="1058"/>
      <c r="H275" s="1058"/>
      <c r="I275" s="1058"/>
      <c r="J275" s="1058"/>
      <c r="K275" s="1058"/>
      <c r="L275" s="1058"/>
      <c r="M275" s="1058"/>
      <c r="N275" s="1058"/>
      <c r="O275" s="1058"/>
      <c r="P275" s="1058"/>
      <c r="Q275" s="1058"/>
      <c r="R275" s="1058"/>
      <c r="S275" s="1058"/>
      <c r="T275" s="1058"/>
      <c r="U275" s="1058"/>
      <c r="V275" s="1058"/>
      <c r="W275" s="1058"/>
      <c r="X275" s="1058"/>
      <c r="Y275" s="1058"/>
      <c r="Z275" s="741"/>
      <c r="AA275" s="1058"/>
      <c r="AB275" s="1058"/>
      <c r="AC275" s="1058"/>
      <c r="AD275" s="1058"/>
      <c r="AE275" s="1058"/>
      <c r="AF275" s="1058"/>
      <c r="AG275" s="1058"/>
      <c r="AH275" s="1058"/>
      <c r="AI275" s="1058"/>
      <c r="AJ275" s="741"/>
      <c r="AK275" s="1058"/>
      <c r="AL275" s="1058"/>
      <c r="AM275" s="1058"/>
      <c r="AN275" s="1058"/>
      <c r="AO275" s="1058"/>
      <c r="AP275" s="1058"/>
      <c r="AQ275" s="1058"/>
      <c r="AR275" s="1058"/>
      <c r="AS275" s="1058"/>
      <c r="AT275" s="741"/>
      <c r="AU275" s="1057"/>
      <c r="AV275" s="1058"/>
      <c r="AW275" s="1058"/>
      <c r="AX275" s="1058"/>
      <c r="AY275" s="1058"/>
      <c r="AZ275" s="1058"/>
      <c r="BA275" s="1058"/>
    </row>
    <row r="276" ht="15.75" customHeight="1">
      <c r="A276" s="749"/>
      <c r="B276" s="1058"/>
      <c r="C276" s="1058"/>
      <c r="D276" s="1058"/>
      <c r="E276" s="1058"/>
      <c r="F276" s="1058"/>
      <c r="G276" s="1058"/>
      <c r="H276" s="1058"/>
      <c r="I276" s="1058"/>
      <c r="J276" s="1058"/>
      <c r="K276" s="1058"/>
      <c r="L276" s="1058"/>
      <c r="M276" s="1058"/>
      <c r="N276" s="1058"/>
      <c r="O276" s="1058"/>
      <c r="P276" s="1058"/>
      <c r="Q276" s="1058"/>
      <c r="R276" s="1058"/>
      <c r="S276" s="1058"/>
      <c r="T276" s="1058"/>
      <c r="U276" s="1058"/>
      <c r="V276" s="1058"/>
      <c r="W276" s="1058"/>
      <c r="X276" s="1058"/>
      <c r="Y276" s="1058"/>
      <c r="Z276" s="741"/>
      <c r="AA276" s="1058"/>
      <c r="AB276" s="1058"/>
      <c r="AC276" s="1058"/>
      <c r="AD276" s="1058"/>
      <c r="AE276" s="1058"/>
      <c r="AF276" s="1058"/>
      <c r="AG276" s="1058"/>
      <c r="AH276" s="1058"/>
      <c r="AI276" s="1058"/>
      <c r="AJ276" s="741"/>
      <c r="AK276" s="1058"/>
      <c r="AL276" s="1058"/>
      <c r="AM276" s="1058"/>
      <c r="AN276" s="1058"/>
      <c r="AO276" s="1058"/>
      <c r="AP276" s="1058"/>
      <c r="AQ276" s="1058"/>
      <c r="AR276" s="1058"/>
      <c r="AS276" s="1058"/>
      <c r="AT276" s="741"/>
      <c r="AU276" s="1057"/>
      <c r="AV276" s="1058"/>
      <c r="AW276" s="1058"/>
      <c r="AX276" s="1058"/>
      <c r="AY276" s="1058"/>
      <c r="AZ276" s="1058"/>
      <c r="BA276" s="1058"/>
    </row>
    <row r="277" ht="15.75" customHeight="1">
      <c r="A277" s="749"/>
      <c r="B277" s="1058"/>
      <c r="C277" s="1058"/>
      <c r="D277" s="1058"/>
      <c r="E277" s="1058"/>
      <c r="F277" s="1058"/>
      <c r="G277" s="1058"/>
      <c r="H277" s="1058"/>
      <c r="I277" s="1058"/>
      <c r="J277" s="1058"/>
      <c r="K277" s="1058"/>
      <c r="L277" s="1058"/>
      <c r="M277" s="1058"/>
      <c r="N277" s="1058"/>
      <c r="O277" s="1058"/>
      <c r="P277" s="1058"/>
      <c r="Q277" s="1058"/>
      <c r="R277" s="1058"/>
      <c r="S277" s="1058"/>
      <c r="T277" s="1058"/>
      <c r="U277" s="1058"/>
      <c r="V277" s="1058"/>
      <c r="W277" s="1058"/>
      <c r="X277" s="1058"/>
      <c r="Y277" s="1058"/>
      <c r="Z277" s="741"/>
      <c r="AA277" s="1058"/>
      <c r="AB277" s="1058"/>
      <c r="AC277" s="1058"/>
      <c r="AD277" s="1058"/>
      <c r="AE277" s="1058"/>
      <c r="AF277" s="1058"/>
      <c r="AG277" s="1058"/>
      <c r="AH277" s="1058"/>
      <c r="AI277" s="1058"/>
      <c r="AJ277" s="741"/>
      <c r="AK277" s="1058"/>
      <c r="AL277" s="1058"/>
      <c r="AM277" s="1058"/>
      <c r="AN277" s="1058"/>
      <c r="AO277" s="1058"/>
      <c r="AP277" s="1058"/>
      <c r="AQ277" s="1058"/>
      <c r="AR277" s="1058"/>
      <c r="AS277" s="1058"/>
      <c r="AT277" s="741"/>
      <c r="AU277" s="1057"/>
      <c r="AV277" s="1058"/>
      <c r="AW277" s="1058"/>
      <c r="AX277" s="1058"/>
      <c r="AY277" s="1058"/>
      <c r="AZ277" s="1058"/>
      <c r="BA277" s="1058"/>
    </row>
    <row r="278" ht="15.75" customHeight="1">
      <c r="A278" s="749"/>
      <c r="B278" s="1058"/>
      <c r="C278" s="1058"/>
      <c r="D278" s="1058"/>
      <c r="E278" s="1058"/>
      <c r="F278" s="1058"/>
      <c r="G278" s="1058"/>
      <c r="H278" s="1058"/>
      <c r="I278" s="1058"/>
      <c r="J278" s="1058"/>
      <c r="K278" s="1058"/>
      <c r="L278" s="1058"/>
      <c r="M278" s="1058"/>
      <c r="N278" s="1058"/>
      <c r="O278" s="1058"/>
      <c r="P278" s="1058"/>
      <c r="Q278" s="1058"/>
      <c r="R278" s="1058"/>
      <c r="S278" s="1058"/>
      <c r="T278" s="1058"/>
      <c r="U278" s="1058"/>
      <c r="V278" s="1058"/>
      <c r="W278" s="1058"/>
      <c r="X278" s="1058"/>
      <c r="Y278" s="1058"/>
      <c r="Z278" s="741"/>
      <c r="AA278" s="1058"/>
      <c r="AB278" s="1058"/>
      <c r="AC278" s="1058"/>
      <c r="AD278" s="1058"/>
      <c r="AE278" s="1058"/>
      <c r="AF278" s="1058"/>
      <c r="AG278" s="1058"/>
      <c r="AH278" s="1058"/>
      <c r="AI278" s="1058"/>
      <c r="AJ278" s="741"/>
      <c r="AK278" s="1058"/>
      <c r="AL278" s="1058"/>
      <c r="AM278" s="1058"/>
      <c r="AN278" s="1058"/>
      <c r="AO278" s="1058"/>
      <c r="AP278" s="1058"/>
      <c r="AQ278" s="1058"/>
      <c r="AR278" s="1058"/>
      <c r="AS278" s="1058"/>
      <c r="AT278" s="741"/>
      <c r="AU278" s="1057"/>
      <c r="AV278" s="1058"/>
      <c r="AW278" s="1058"/>
      <c r="AX278" s="1058"/>
      <c r="AY278" s="1058"/>
      <c r="AZ278" s="1058"/>
      <c r="BA278" s="1058"/>
    </row>
    <row r="279" ht="15.75" customHeight="1">
      <c r="A279" s="749"/>
      <c r="B279" s="1058"/>
      <c r="C279" s="1058"/>
      <c r="D279" s="1058"/>
      <c r="E279" s="1058"/>
      <c r="F279" s="1058"/>
      <c r="G279" s="1058"/>
      <c r="H279" s="1058"/>
      <c r="I279" s="1058"/>
      <c r="J279" s="1058"/>
      <c r="K279" s="1058"/>
      <c r="L279" s="1058"/>
      <c r="M279" s="1058"/>
      <c r="N279" s="1058"/>
      <c r="O279" s="1058"/>
      <c r="P279" s="1058"/>
      <c r="Q279" s="1058"/>
      <c r="R279" s="1058"/>
      <c r="S279" s="1058"/>
      <c r="T279" s="1058"/>
      <c r="U279" s="1058"/>
      <c r="V279" s="1058"/>
      <c r="W279" s="1058"/>
      <c r="X279" s="1058"/>
      <c r="Y279" s="1058"/>
      <c r="Z279" s="741"/>
      <c r="AA279" s="1058"/>
      <c r="AB279" s="1058"/>
      <c r="AC279" s="1058"/>
      <c r="AD279" s="1058"/>
      <c r="AE279" s="1058"/>
      <c r="AF279" s="1058"/>
      <c r="AG279" s="1058"/>
      <c r="AH279" s="1058"/>
      <c r="AI279" s="1058"/>
      <c r="AJ279" s="741"/>
      <c r="AK279" s="1058"/>
      <c r="AL279" s="1058"/>
      <c r="AM279" s="1058"/>
      <c r="AN279" s="1058"/>
      <c r="AO279" s="1058"/>
      <c r="AP279" s="1058"/>
      <c r="AQ279" s="1058"/>
      <c r="AR279" s="1058"/>
      <c r="AS279" s="1058"/>
      <c r="AT279" s="741"/>
      <c r="AU279" s="1057"/>
      <c r="AV279" s="1058"/>
      <c r="AW279" s="1058"/>
      <c r="AX279" s="1058"/>
      <c r="AY279" s="1058"/>
      <c r="AZ279" s="1058"/>
      <c r="BA279" s="1058"/>
    </row>
    <row r="280" ht="15.75" customHeight="1">
      <c r="A280" s="749"/>
      <c r="B280" s="1058"/>
      <c r="C280" s="1058"/>
      <c r="D280" s="1058"/>
      <c r="E280" s="1058"/>
      <c r="F280" s="1058"/>
      <c r="G280" s="1058"/>
      <c r="H280" s="1058"/>
      <c r="I280" s="1058"/>
      <c r="J280" s="1058"/>
      <c r="K280" s="1058"/>
      <c r="L280" s="1058"/>
      <c r="M280" s="1058"/>
      <c r="N280" s="1058"/>
      <c r="O280" s="1058"/>
      <c r="P280" s="1058"/>
      <c r="Q280" s="1058"/>
      <c r="R280" s="1058"/>
      <c r="S280" s="1058"/>
      <c r="T280" s="1058"/>
      <c r="U280" s="1058"/>
      <c r="V280" s="1058"/>
      <c r="W280" s="1058"/>
      <c r="X280" s="1058"/>
      <c r="Y280" s="1058"/>
      <c r="Z280" s="741"/>
      <c r="AA280" s="1058"/>
      <c r="AB280" s="1058"/>
      <c r="AC280" s="1058"/>
      <c r="AD280" s="1058"/>
      <c r="AE280" s="1058"/>
      <c r="AF280" s="1058"/>
      <c r="AG280" s="1058"/>
      <c r="AH280" s="1058"/>
      <c r="AI280" s="1058"/>
      <c r="AJ280" s="741"/>
      <c r="AK280" s="1058"/>
      <c r="AL280" s="1058"/>
      <c r="AM280" s="1058"/>
      <c r="AN280" s="1058"/>
      <c r="AO280" s="1058"/>
      <c r="AP280" s="1058"/>
      <c r="AQ280" s="1058"/>
      <c r="AR280" s="1058"/>
      <c r="AS280" s="1058"/>
      <c r="AT280" s="741"/>
      <c r="AU280" s="1057"/>
      <c r="AV280" s="1058"/>
      <c r="AW280" s="1058"/>
      <c r="AX280" s="1058"/>
      <c r="AY280" s="1058"/>
      <c r="AZ280" s="1058"/>
      <c r="BA280" s="1058"/>
    </row>
    <row r="281" ht="15.75" customHeight="1">
      <c r="A281" s="749"/>
      <c r="B281" s="1058"/>
      <c r="C281" s="1058"/>
      <c r="D281" s="1058"/>
      <c r="E281" s="1058"/>
      <c r="F281" s="1058"/>
      <c r="G281" s="1058"/>
      <c r="H281" s="1058"/>
      <c r="I281" s="1058"/>
      <c r="J281" s="1058"/>
      <c r="K281" s="1058"/>
      <c r="L281" s="1058"/>
      <c r="M281" s="1058"/>
      <c r="N281" s="1058"/>
      <c r="O281" s="1058"/>
      <c r="P281" s="1058"/>
      <c r="Q281" s="1058"/>
      <c r="R281" s="1058"/>
      <c r="S281" s="1058"/>
      <c r="T281" s="1058"/>
      <c r="U281" s="1058"/>
      <c r="V281" s="1058"/>
      <c r="W281" s="1058"/>
      <c r="X281" s="1058"/>
      <c r="Y281" s="1058"/>
      <c r="Z281" s="741"/>
      <c r="AA281" s="1058"/>
      <c r="AB281" s="1058"/>
      <c r="AC281" s="1058"/>
      <c r="AD281" s="1058"/>
      <c r="AE281" s="1058"/>
      <c r="AF281" s="1058"/>
      <c r="AG281" s="1058"/>
      <c r="AH281" s="1058"/>
      <c r="AI281" s="1058"/>
      <c r="AJ281" s="741"/>
      <c r="AK281" s="1058"/>
      <c r="AL281" s="1058"/>
      <c r="AM281" s="1058"/>
      <c r="AN281" s="1058"/>
      <c r="AO281" s="1058"/>
      <c r="AP281" s="1058"/>
      <c r="AQ281" s="1058"/>
      <c r="AR281" s="1058"/>
      <c r="AS281" s="1058"/>
      <c r="AT281" s="741"/>
      <c r="AU281" s="1057"/>
      <c r="AV281" s="1058"/>
      <c r="AW281" s="1058"/>
      <c r="AX281" s="1058"/>
      <c r="AY281" s="1058"/>
      <c r="AZ281" s="1058"/>
      <c r="BA281" s="1058"/>
    </row>
    <row r="282" ht="15.75" customHeight="1">
      <c r="A282" s="749"/>
      <c r="B282" s="1058"/>
      <c r="C282" s="1058"/>
      <c r="D282" s="1058"/>
      <c r="E282" s="1058"/>
      <c r="F282" s="1058"/>
      <c r="G282" s="1058"/>
      <c r="H282" s="1058"/>
      <c r="I282" s="1058"/>
      <c r="J282" s="1058"/>
      <c r="K282" s="1058"/>
      <c r="L282" s="1058"/>
      <c r="M282" s="1058"/>
      <c r="N282" s="1058"/>
      <c r="O282" s="1058"/>
      <c r="P282" s="1058"/>
      <c r="Q282" s="1058"/>
      <c r="R282" s="1058"/>
      <c r="S282" s="1058"/>
      <c r="T282" s="1058"/>
      <c r="U282" s="1058"/>
      <c r="V282" s="1058"/>
      <c r="W282" s="1058"/>
      <c r="X282" s="1058"/>
      <c r="Y282" s="1058"/>
      <c r="Z282" s="741"/>
      <c r="AA282" s="1058"/>
      <c r="AB282" s="1058"/>
      <c r="AC282" s="1058"/>
      <c r="AD282" s="1058"/>
      <c r="AE282" s="1058"/>
      <c r="AF282" s="1058"/>
      <c r="AG282" s="1058"/>
      <c r="AH282" s="1058"/>
      <c r="AI282" s="1058"/>
      <c r="AJ282" s="741"/>
      <c r="AK282" s="1058"/>
      <c r="AL282" s="1058"/>
      <c r="AM282" s="1058"/>
      <c r="AN282" s="1058"/>
      <c r="AO282" s="1058"/>
      <c r="AP282" s="1058"/>
      <c r="AQ282" s="1058"/>
      <c r="AR282" s="1058"/>
      <c r="AS282" s="1058"/>
      <c r="AT282" s="741"/>
      <c r="AU282" s="1057"/>
      <c r="AV282" s="1058"/>
      <c r="AW282" s="1058"/>
      <c r="AX282" s="1058"/>
      <c r="AY282" s="1058"/>
      <c r="AZ282" s="1058"/>
      <c r="BA282" s="1058"/>
    </row>
    <row r="283" ht="15.75" customHeight="1">
      <c r="A283" s="749"/>
      <c r="B283" s="1058"/>
      <c r="C283" s="1058"/>
      <c r="D283" s="1058"/>
      <c r="E283" s="1058"/>
      <c r="F283" s="1058"/>
      <c r="G283" s="1058"/>
      <c r="H283" s="1058"/>
      <c r="I283" s="1058"/>
      <c r="J283" s="1058"/>
      <c r="K283" s="1058"/>
      <c r="L283" s="1058"/>
      <c r="M283" s="1058"/>
      <c r="N283" s="1058"/>
      <c r="O283" s="1058"/>
      <c r="P283" s="1058"/>
      <c r="Q283" s="1058"/>
      <c r="R283" s="1058"/>
      <c r="S283" s="1058"/>
      <c r="T283" s="1058"/>
      <c r="U283" s="1058"/>
      <c r="V283" s="1058"/>
      <c r="W283" s="1058"/>
      <c r="X283" s="1058"/>
      <c r="Y283" s="1058"/>
      <c r="Z283" s="741"/>
      <c r="AA283" s="1058"/>
      <c r="AB283" s="1058"/>
      <c r="AC283" s="1058"/>
      <c r="AD283" s="1058"/>
      <c r="AE283" s="1058"/>
      <c r="AF283" s="1058"/>
      <c r="AG283" s="1058"/>
      <c r="AH283" s="1058"/>
      <c r="AI283" s="1058"/>
      <c r="AJ283" s="741"/>
      <c r="AK283" s="1058"/>
      <c r="AL283" s="1058"/>
      <c r="AM283" s="1058"/>
      <c r="AN283" s="1058"/>
      <c r="AO283" s="1058"/>
      <c r="AP283" s="1058"/>
      <c r="AQ283" s="1058"/>
      <c r="AR283" s="1058"/>
      <c r="AS283" s="1058"/>
      <c r="AT283" s="741"/>
      <c r="AU283" s="1057"/>
      <c r="AV283" s="1058"/>
      <c r="AW283" s="1058"/>
      <c r="AX283" s="1058"/>
      <c r="AY283" s="1058"/>
      <c r="AZ283" s="1058"/>
      <c r="BA283" s="1058"/>
    </row>
    <row r="284" ht="15.75" customHeight="1">
      <c r="A284" s="749"/>
      <c r="B284" s="1058"/>
      <c r="C284" s="1058"/>
      <c r="D284" s="1058"/>
      <c r="E284" s="1058"/>
      <c r="F284" s="1058"/>
      <c r="G284" s="1058"/>
      <c r="H284" s="1058"/>
      <c r="I284" s="1058"/>
      <c r="J284" s="1058"/>
      <c r="K284" s="1058"/>
      <c r="L284" s="1058"/>
      <c r="M284" s="1058"/>
      <c r="N284" s="1058"/>
      <c r="O284" s="1058"/>
      <c r="P284" s="1058"/>
      <c r="Q284" s="1058"/>
      <c r="R284" s="1058"/>
      <c r="S284" s="1058"/>
      <c r="T284" s="1058"/>
      <c r="U284" s="1058"/>
      <c r="V284" s="1058"/>
      <c r="W284" s="1058"/>
      <c r="X284" s="1058"/>
      <c r="Y284" s="1058"/>
      <c r="Z284" s="741"/>
      <c r="AA284" s="1058"/>
      <c r="AB284" s="1058"/>
      <c r="AC284" s="1058"/>
      <c r="AD284" s="1058"/>
      <c r="AE284" s="1058"/>
      <c r="AF284" s="1058"/>
      <c r="AG284" s="1058"/>
      <c r="AH284" s="1058"/>
      <c r="AI284" s="1058"/>
      <c r="AJ284" s="741"/>
      <c r="AK284" s="1058"/>
      <c r="AL284" s="1058"/>
      <c r="AM284" s="1058"/>
      <c r="AN284" s="1058"/>
      <c r="AO284" s="1058"/>
      <c r="AP284" s="1058"/>
      <c r="AQ284" s="1058"/>
      <c r="AR284" s="1058"/>
      <c r="AS284" s="1058"/>
      <c r="AT284" s="741"/>
      <c r="AU284" s="1057"/>
      <c r="AV284" s="1058"/>
      <c r="AW284" s="1058"/>
      <c r="AX284" s="1058"/>
      <c r="AY284" s="1058"/>
      <c r="AZ284" s="1058"/>
      <c r="BA284" s="1058"/>
    </row>
    <row r="285" ht="15.75" customHeight="1">
      <c r="A285" s="749"/>
      <c r="B285" s="1058"/>
      <c r="C285" s="1058"/>
      <c r="D285" s="1058"/>
      <c r="E285" s="1058"/>
      <c r="F285" s="1058"/>
      <c r="G285" s="1058"/>
      <c r="H285" s="1058"/>
      <c r="I285" s="1058"/>
      <c r="J285" s="1058"/>
      <c r="K285" s="1058"/>
      <c r="L285" s="1058"/>
      <c r="M285" s="1058"/>
      <c r="N285" s="1058"/>
      <c r="O285" s="1058"/>
      <c r="P285" s="1058"/>
      <c r="Q285" s="1058"/>
      <c r="R285" s="1058"/>
      <c r="S285" s="1058"/>
      <c r="T285" s="1058"/>
      <c r="U285" s="1058"/>
      <c r="V285" s="1058"/>
      <c r="W285" s="1058"/>
      <c r="X285" s="1058"/>
      <c r="Y285" s="1058"/>
      <c r="Z285" s="741"/>
      <c r="AA285" s="1058"/>
      <c r="AB285" s="1058"/>
      <c r="AC285" s="1058"/>
      <c r="AD285" s="1058"/>
      <c r="AE285" s="1058"/>
      <c r="AF285" s="1058"/>
      <c r="AG285" s="1058"/>
      <c r="AH285" s="1058"/>
      <c r="AI285" s="1058"/>
      <c r="AJ285" s="741"/>
      <c r="AK285" s="1058"/>
      <c r="AL285" s="1058"/>
      <c r="AM285" s="1058"/>
      <c r="AN285" s="1058"/>
      <c r="AO285" s="1058"/>
      <c r="AP285" s="1058"/>
      <c r="AQ285" s="1058"/>
      <c r="AR285" s="1058"/>
      <c r="AS285" s="1058"/>
      <c r="AT285" s="741"/>
      <c r="AU285" s="1057"/>
      <c r="AV285" s="1058"/>
      <c r="AW285" s="1058"/>
      <c r="AX285" s="1058"/>
      <c r="AY285" s="1058"/>
      <c r="AZ285" s="1058"/>
      <c r="BA285" s="1058"/>
    </row>
    <row r="286" ht="15.75" customHeight="1">
      <c r="A286" s="749"/>
      <c r="B286" s="1058"/>
      <c r="C286" s="1058"/>
      <c r="D286" s="1058"/>
      <c r="E286" s="1058"/>
      <c r="F286" s="1058"/>
      <c r="G286" s="1058"/>
      <c r="H286" s="1058"/>
      <c r="I286" s="1058"/>
      <c r="J286" s="1058"/>
      <c r="K286" s="1058"/>
      <c r="L286" s="1058"/>
      <c r="M286" s="1058"/>
      <c r="N286" s="1058"/>
      <c r="O286" s="1058"/>
      <c r="P286" s="1058"/>
      <c r="Q286" s="1058"/>
      <c r="R286" s="1058"/>
      <c r="S286" s="1058"/>
      <c r="T286" s="1058"/>
      <c r="U286" s="1058"/>
      <c r="V286" s="1058"/>
      <c r="W286" s="1058"/>
      <c r="X286" s="1058"/>
      <c r="Y286" s="1058"/>
      <c r="Z286" s="741"/>
      <c r="AA286" s="1058"/>
      <c r="AB286" s="1058"/>
      <c r="AC286" s="1058"/>
      <c r="AD286" s="1058"/>
      <c r="AE286" s="1058"/>
      <c r="AF286" s="1058"/>
      <c r="AG286" s="1058"/>
      <c r="AH286" s="1058"/>
      <c r="AI286" s="1058"/>
      <c r="AJ286" s="741"/>
      <c r="AK286" s="1058"/>
      <c r="AL286" s="1058"/>
      <c r="AM286" s="1058"/>
      <c r="AN286" s="1058"/>
      <c r="AO286" s="1058"/>
      <c r="AP286" s="1058"/>
      <c r="AQ286" s="1058"/>
      <c r="AR286" s="1058"/>
      <c r="AS286" s="1058"/>
      <c r="AT286" s="741"/>
      <c r="AU286" s="1057"/>
      <c r="AV286" s="1058"/>
      <c r="AW286" s="1058"/>
      <c r="AX286" s="1058"/>
      <c r="AY286" s="1058"/>
      <c r="AZ286" s="1058"/>
      <c r="BA286" s="1058"/>
    </row>
    <row r="287" ht="15.75" customHeight="1">
      <c r="A287" s="749"/>
      <c r="B287" s="1058"/>
      <c r="C287" s="1058"/>
      <c r="D287" s="1058"/>
      <c r="E287" s="1058"/>
      <c r="F287" s="1058"/>
      <c r="G287" s="1058"/>
      <c r="H287" s="1058"/>
      <c r="I287" s="1058"/>
      <c r="J287" s="1058"/>
      <c r="K287" s="1058"/>
      <c r="L287" s="1058"/>
      <c r="M287" s="1058"/>
      <c r="N287" s="1058"/>
      <c r="O287" s="1058"/>
      <c r="P287" s="1058"/>
      <c r="Q287" s="1058"/>
      <c r="R287" s="1058"/>
      <c r="S287" s="1058"/>
      <c r="T287" s="1058"/>
      <c r="U287" s="1058"/>
      <c r="V287" s="1058"/>
      <c r="W287" s="1058"/>
      <c r="X287" s="1058"/>
      <c r="Y287" s="1058"/>
      <c r="Z287" s="741"/>
      <c r="AA287" s="1058"/>
      <c r="AB287" s="1058"/>
      <c r="AC287" s="1058"/>
      <c r="AD287" s="1058"/>
      <c r="AE287" s="1058"/>
      <c r="AF287" s="1058"/>
      <c r="AG287" s="1058"/>
      <c r="AH287" s="1058"/>
      <c r="AI287" s="1058"/>
      <c r="AJ287" s="741"/>
      <c r="AK287" s="1058"/>
      <c r="AL287" s="1058"/>
      <c r="AM287" s="1058"/>
      <c r="AN287" s="1058"/>
      <c r="AO287" s="1058"/>
      <c r="AP287" s="1058"/>
      <c r="AQ287" s="1058"/>
      <c r="AR287" s="1058"/>
      <c r="AS287" s="1058"/>
      <c r="AT287" s="741"/>
      <c r="AU287" s="1057"/>
      <c r="AV287" s="1058"/>
      <c r="AW287" s="1058"/>
      <c r="AX287" s="1058"/>
      <c r="AY287" s="1058"/>
      <c r="AZ287" s="1058"/>
      <c r="BA287" s="1058"/>
    </row>
    <row r="288" ht="15.75" customHeight="1">
      <c r="A288" s="749"/>
      <c r="B288" s="1058"/>
      <c r="C288" s="1058"/>
      <c r="D288" s="1058"/>
      <c r="E288" s="1058"/>
      <c r="F288" s="1058"/>
      <c r="G288" s="1058"/>
      <c r="H288" s="1058"/>
      <c r="I288" s="1058"/>
      <c r="J288" s="1058"/>
      <c r="K288" s="1058"/>
      <c r="L288" s="1058"/>
      <c r="M288" s="1058"/>
      <c r="N288" s="1058"/>
      <c r="O288" s="1058"/>
      <c r="P288" s="1058"/>
      <c r="Q288" s="1058"/>
      <c r="R288" s="1058"/>
      <c r="S288" s="1058"/>
      <c r="T288" s="1058"/>
      <c r="U288" s="1058"/>
      <c r="V288" s="1058"/>
      <c r="W288" s="1058"/>
      <c r="X288" s="1058"/>
      <c r="Y288" s="1058"/>
      <c r="Z288" s="741"/>
      <c r="AA288" s="1058"/>
      <c r="AB288" s="1058"/>
      <c r="AC288" s="1058"/>
      <c r="AD288" s="1058"/>
      <c r="AE288" s="1058"/>
      <c r="AF288" s="1058"/>
      <c r="AG288" s="1058"/>
      <c r="AH288" s="1058"/>
      <c r="AI288" s="1058"/>
      <c r="AJ288" s="741"/>
      <c r="AK288" s="1058"/>
      <c r="AL288" s="1058"/>
      <c r="AM288" s="1058"/>
      <c r="AN288" s="1058"/>
      <c r="AO288" s="1058"/>
      <c r="AP288" s="1058"/>
      <c r="AQ288" s="1058"/>
      <c r="AR288" s="1058"/>
      <c r="AS288" s="1058"/>
      <c r="AT288" s="741"/>
      <c r="AU288" s="1057"/>
      <c r="AV288" s="1058"/>
      <c r="AW288" s="1058"/>
      <c r="AX288" s="1058"/>
      <c r="AY288" s="1058"/>
      <c r="AZ288" s="1058"/>
      <c r="BA288" s="1058"/>
    </row>
    <row r="289" ht="15.75" customHeight="1">
      <c r="A289" s="749"/>
      <c r="B289" s="1058"/>
      <c r="C289" s="1058"/>
      <c r="D289" s="1058"/>
      <c r="E289" s="1058"/>
      <c r="F289" s="1058"/>
      <c r="G289" s="1058"/>
      <c r="H289" s="1058"/>
      <c r="I289" s="1058"/>
      <c r="J289" s="1058"/>
      <c r="K289" s="1058"/>
      <c r="L289" s="1058"/>
      <c r="M289" s="1058"/>
      <c r="N289" s="1058"/>
      <c r="O289" s="1058"/>
      <c r="P289" s="1058"/>
      <c r="Q289" s="1058"/>
      <c r="R289" s="1058"/>
      <c r="S289" s="1058"/>
      <c r="T289" s="1058"/>
      <c r="U289" s="1058"/>
      <c r="V289" s="1058"/>
      <c r="W289" s="1058"/>
      <c r="X289" s="1058"/>
      <c r="Y289" s="1058"/>
      <c r="Z289" s="741"/>
      <c r="AA289" s="1058"/>
      <c r="AB289" s="1058"/>
      <c r="AC289" s="1058"/>
      <c r="AD289" s="1058"/>
      <c r="AE289" s="1058"/>
      <c r="AF289" s="1058"/>
      <c r="AG289" s="1058"/>
      <c r="AH289" s="1058"/>
      <c r="AI289" s="1058"/>
      <c r="AJ289" s="741"/>
      <c r="AK289" s="1058"/>
      <c r="AL289" s="1058"/>
      <c r="AM289" s="1058"/>
      <c r="AN289" s="1058"/>
      <c r="AO289" s="1058"/>
      <c r="AP289" s="1058"/>
      <c r="AQ289" s="1058"/>
      <c r="AR289" s="1058"/>
      <c r="AS289" s="1058"/>
      <c r="AT289" s="741"/>
      <c r="AU289" s="1057"/>
      <c r="AV289" s="1058"/>
      <c r="AW289" s="1058"/>
      <c r="AX289" s="1058"/>
      <c r="AY289" s="1058"/>
      <c r="AZ289" s="1058"/>
      <c r="BA289" s="1058"/>
    </row>
    <row r="290" ht="15.75" customHeight="1">
      <c r="A290" s="749"/>
      <c r="B290" s="1058"/>
      <c r="C290" s="1058"/>
      <c r="D290" s="1058"/>
      <c r="E290" s="1058"/>
      <c r="F290" s="1058"/>
      <c r="G290" s="1058"/>
      <c r="H290" s="1058"/>
      <c r="I290" s="1058"/>
      <c r="J290" s="1058"/>
      <c r="K290" s="1058"/>
      <c r="L290" s="1058"/>
      <c r="M290" s="1058"/>
      <c r="N290" s="1058"/>
      <c r="O290" s="1058"/>
      <c r="P290" s="1058"/>
      <c r="Q290" s="1058"/>
      <c r="R290" s="1058"/>
      <c r="S290" s="1058"/>
      <c r="T290" s="1058"/>
      <c r="U290" s="1058"/>
      <c r="V290" s="1058"/>
      <c r="W290" s="1058"/>
      <c r="X290" s="1058"/>
      <c r="Y290" s="1058"/>
      <c r="Z290" s="741"/>
      <c r="AA290" s="1058"/>
      <c r="AB290" s="1058"/>
      <c r="AC290" s="1058"/>
      <c r="AD290" s="1058"/>
      <c r="AE290" s="1058"/>
      <c r="AF290" s="1058"/>
      <c r="AG290" s="1058"/>
      <c r="AH290" s="1058"/>
      <c r="AI290" s="1058"/>
      <c r="AJ290" s="741"/>
      <c r="AK290" s="1058"/>
      <c r="AL290" s="1058"/>
      <c r="AM290" s="1058"/>
      <c r="AN290" s="1058"/>
      <c r="AO290" s="1058"/>
      <c r="AP290" s="1058"/>
      <c r="AQ290" s="1058"/>
      <c r="AR290" s="1058"/>
      <c r="AS290" s="1058"/>
      <c r="AT290" s="741"/>
      <c r="AU290" s="1057"/>
      <c r="AV290" s="1058"/>
      <c r="AW290" s="1058"/>
      <c r="AX290" s="1058"/>
      <c r="AY290" s="1058"/>
      <c r="AZ290" s="1058"/>
      <c r="BA290" s="1058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I3:M3"/>
    <mergeCell ref="N3:R3"/>
    <mergeCell ref="S3:W3"/>
    <mergeCell ref="X3:AB3"/>
    <mergeCell ref="AC3:AG3"/>
    <mergeCell ref="AH3:AL3"/>
    <mergeCell ref="AM3:AQ3"/>
    <mergeCell ref="AR3:AT3"/>
    <mergeCell ref="A1:BA1"/>
    <mergeCell ref="A2:A4"/>
    <mergeCell ref="B2:B4"/>
    <mergeCell ref="C2:C4"/>
    <mergeCell ref="I2:M2"/>
    <mergeCell ref="N2:R2"/>
    <mergeCell ref="BA2:BA4"/>
    <mergeCell ref="S2:W2"/>
    <mergeCell ref="X2:AB2"/>
    <mergeCell ref="AC2:AG2"/>
    <mergeCell ref="AH2:AL2"/>
    <mergeCell ref="AM2:AQ2"/>
    <mergeCell ref="AR2:AT2"/>
    <mergeCell ref="AU2:AU4"/>
    <mergeCell ref="AV2:AV4"/>
    <mergeCell ref="AW2:AW4"/>
    <mergeCell ref="AX2:AX4"/>
    <mergeCell ref="AY2:AY4"/>
    <mergeCell ref="AZ2:AZ4"/>
    <mergeCell ref="S72:W72"/>
    <mergeCell ref="X72:AB72"/>
    <mergeCell ref="AH75:AL75"/>
    <mergeCell ref="AM75:AQ75"/>
    <mergeCell ref="AR75:AT75"/>
    <mergeCell ref="B75:C75"/>
    <mergeCell ref="D75:H75"/>
    <mergeCell ref="I75:M75"/>
    <mergeCell ref="N75:R75"/>
    <mergeCell ref="S75:W75"/>
    <mergeCell ref="X75:AB75"/>
    <mergeCell ref="AC75:AG75"/>
    <mergeCell ref="AH76:AL76"/>
    <mergeCell ref="AM76:AQ76"/>
    <mergeCell ref="AR76:AT76"/>
    <mergeCell ref="B76:C76"/>
    <mergeCell ref="D76:H76"/>
    <mergeCell ref="I76:M76"/>
    <mergeCell ref="N76:R76"/>
    <mergeCell ref="S76:W76"/>
    <mergeCell ref="X76:AB76"/>
    <mergeCell ref="AC76:AG76"/>
    <mergeCell ref="AH77:AL77"/>
    <mergeCell ref="AM77:AQ77"/>
    <mergeCell ref="AR77:AT77"/>
    <mergeCell ref="B77:C77"/>
    <mergeCell ref="C79:E79"/>
    <mergeCell ref="C80:E80"/>
    <mergeCell ref="C81:E81"/>
    <mergeCell ref="C82:E82"/>
    <mergeCell ref="C83:E83"/>
    <mergeCell ref="C84:E84"/>
    <mergeCell ref="D77:H77"/>
    <mergeCell ref="I77:M77"/>
    <mergeCell ref="N77:R77"/>
    <mergeCell ref="S77:W77"/>
    <mergeCell ref="X77:AB77"/>
    <mergeCell ref="AC77:AG77"/>
    <mergeCell ref="A78:AY78"/>
    <mergeCell ref="AC72:AG72"/>
    <mergeCell ref="AH72:AL72"/>
    <mergeCell ref="AM72:AQ72"/>
    <mergeCell ref="AR72:AT72"/>
    <mergeCell ref="D2:H2"/>
    <mergeCell ref="D3:H3"/>
    <mergeCell ref="A71:AY71"/>
    <mergeCell ref="B72:C72"/>
    <mergeCell ref="D72:H72"/>
    <mergeCell ref="I72:M72"/>
    <mergeCell ref="N72:R72"/>
    <mergeCell ref="AH73:AL73"/>
    <mergeCell ref="AM73:AQ73"/>
    <mergeCell ref="AR73:AT73"/>
    <mergeCell ref="B73:C73"/>
    <mergeCell ref="D73:H73"/>
    <mergeCell ref="I73:M73"/>
    <mergeCell ref="N73:R73"/>
    <mergeCell ref="S73:W73"/>
    <mergeCell ref="X73:AB73"/>
    <mergeCell ref="AC73:AG73"/>
    <mergeCell ref="AH74:AL74"/>
    <mergeCell ref="AM74:AQ74"/>
    <mergeCell ref="AR74:AT74"/>
    <mergeCell ref="B74:C74"/>
    <mergeCell ref="D74:H74"/>
    <mergeCell ref="I74:M74"/>
    <mergeCell ref="N74:R74"/>
    <mergeCell ref="S74:W74"/>
    <mergeCell ref="X74:AB74"/>
    <mergeCell ref="AC74:AG74"/>
  </mergeCells>
  <hyperlinks>
    <hyperlink r:id="rId1" ref="A2"/>
  </hyperlinks>
  <printOptions gridLines="1" horizontalCentered="1"/>
  <pageMargins bottom="0.75" footer="0.0" header="0.0" left="0.1" right="0.1" top="0.15"/>
  <pageSetup fitToHeight="0" cellComments="atEnd" orientation="landscape" pageOrder="overThenDown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38"/>
    <col customWidth="1" min="2" max="2" width="12.13"/>
    <col customWidth="1" min="3" max="3" width="30.13"/>
    <col customWidth="1" min="4" max="4" width="4.25"/>
    <col customWidth="1" min="5" max="5" width="3.5"/>
    <col customWidth="1" min="6" max="6" width="4.25"/>
    <col customWidth="1" min="7" max="7" width="3.75"/>
    <col customWidth="1" min="8" max="8" width="4.0"/>
    <col customWidth="1" min="9" max="9" width="3.63"/>
    <col customWidth="1" min="10" max="10" width="3.38"/>
    <col customWidth="1" min="11" max="11" width="3.88"/>
    <col customWidth="1" min="12" max="12" width="3.25"/>
    <col customWidth="1" min="13" max="13" width="4.13"/>
    <col customWidth="1" min="14" max="14" width="3.38"/>
    <col customWidth="1" min="15" max="15" width="3.25"/>
    <col customWidth="1" min="16" max="16" width="3.5"/>
    <col customWidth="1" min="17" max="17" width="3.25"/>
    <col customWidth="1" min="18" max="20" width="3.63"/>
    <col customWidth="1" min="21" max="21" width="4.0"/>
    <col customWidth="1" min="22" max="22" width="3.63"/>
    <col customWidth="1" min="23" max="23" width="4.13"/>
    <col customWidth="1" min="24" max="24" width="3.63"/>
    <col customWidth="1" min="25" max="25" width="4.13"/>
    <col customWidth="1" min="26" max="26" width="3.88"/>
    <col customWidth="1" min="27" max="27" width="3.38"/>
    <col customWidth="1" min="28" max="28" width="4.0"/>
    <col customWidth="1" min="29" max="29" width="3.75"/>
    <col customWidth="1" min="30" max="30" width="3.5"/>
    <col customWidth="1" min="31" max="31" width="3.88"/>
    <col customWidth="1" min="32" max="32" width="3.13"/>
    <col customWidth="1" min="33" max="33" width="4.38"/>
    <col customWidth="1" min="34" max="34" width="3.88"/>
    <col customWidth="1" min="35" max="35" width="4.38"/>
    <col customWidth="1" min="36" max="36" width="3.88"/>
    <col customWidth="1" min="37" max="37" width="4.25"/>
    <col customWidth="1" min="38" max="38" width="4.38"/>
    <col customWidth="1" min="39" max="39" width="4.25"/>
    <col customWidth="1" min="40" max="40" width="4.0"/>
    <col customWidth="1" min="41" max="41" width="4.25"/>
    <col customWidth="1" min="42" max="42" width="3.13"/>
    <col customWidth="1" min="43" max="43" width="4.5"/>
    <col customWidth="1" min="44" max="44" width="4.38"/>
    <col customWidth="1" min="45" max="45" width="4.75"/>
    <col customWidth="1" min="46" max="46" width="4.38"/>
    <col customWidth="1" min="47" max="47" width="4.13"/>
    <col customWidth="1" min="48" max="48" width="4.63"/>
    <col customWidth="1" min="49" max="50" width="9.13"/>
    <col customWidth="1" min="51" max="51" width="6.63"/>
    <col customWidth="1" min="52" max="52" width="6.38"/>
    <col customWidth="1" hidden="1" min="53" max="53" width="9.88"/>
    <col customWidth="1" hidden="1" min="54" max="54" width="10.13"/>
    <col customWidth="1" min="55" max="55" width="6.5"/>
  </cols>
  <sheetData>
    <row r="1" ht="96.0" customHeight="1">
      <c r="A1" s="1140">
        <f>F6+K6+U6+P6+Z6+AE6+AJ6+AO6+AT6</f>
        <v>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2"/>
    </row>
    <row r="2" ht="42.0" customHeight="1">
      <c r="A2" s="538" t="s">
        <v>1</v>
      </c>
      <c r="B2" s="543" t="s">
        <v>2</v>
      </c>
      <c r="C2" s="543" t="s">
        <v>3</v>
      </c>
      <c r="D2" s="904" t="s">
        <v>613</v>
      </c>
      <c r="E2" s="2"/>
      <c r="F2" s="2"/>
      <c r="G2" s="2"/>
      <c r="H2" s="12"/>
      <c r="I2" s="902" t="s">
        <v>586</v>
      </c>
      <c r="J2" s="2"/>
      <c r="K2" s="2"/>
      <c r="L2" s="2"/>
      <c r="M2" s="12"/>
      <c r="N2" s="902" t="s">
        <v>587</v>
      </c>
      <c r="O2" s="2"/>
      <c r="P2" s="2"/>
      <c r="Q2" s="2"/>
      <c r="R2" s="12"/>
      <c r="S2" s="903" t="s">
        <v>588</v>
      </c>
      <c r="T2" s="2"/>
      <c r="U2" s="2"/>
      <c r="V2" s="2"/>
      <c r="W2" s="12"/>
      <c r="X2" s="902" t="s">
        <v>589</v>
      </c>
      <c r="Y2" s="2"/>
      <c r="Z2" s="2"/>
      <c r="AA2" s="2"/>
      <c r="AB2" s="12"/>
      <c r="AC2" s="902" t="s">
        <v>590</v>
      </c>
      <c r="AD2" s="2"/>
      <c r="AE2" s="2"/>
      <c r="AF2" s="2"/>
      <c r="AG2" s="12"/>
      <c r="AH2" s="904" t="s">
        <v>591</v>
      </c>
      <c r="AI2" s="2"/>
      <c r="AJ2" s="2"/>
      <c r="AK2" s="2"/>
      <c r="AL2" s="12"/>
      <c r="AM2" s="905" t="s">
        <v>592</v>
      </c>
      <c r="AN2" s="2"/>
      <c r="AO2" s="2"/>
      <c r="AP2" s="2"/>
      <c r="AQ2" s="12"/>
      <c r="AR2" s="906" t="s">
        <v>619</v>
      </c>
      <c r="AS2" s="2"/>
      <c r="AT2" s="2"/>
      <c r="AU2" s="2"/>
      <c r="AV2" s="12"/>
      <c r="AW2" s="907" t="s">
        <v>594</v>
      </c>
      <c r="AX2" s="908" t="s">
        <v>595</v>
      </c>
      <c r="AY2" s="544" t="s">
        <v>14</v>
      </c>
      <c r="AZ2" s="909" t="s">
        <v>15</v>
      </c>
      <c r="BA2" s="910"/>
      <c r="BB2" s="910"/>
      <c r="BC2" s="911" t="s">
        <v>596</v>
      </c>
    </row>
    <row r="3" ht="37.5" customHeight="1">
      <c r="A3" s="15"/>
      <c r="B3" s="18"/>
      <c r="C3" s="18"/>
      <c r="D3" s="1071" t="s">
        <v>597</v>
      </c>
      <c r="E3" s="2"/>
      <c r="F3" s="2"/>
      <c r="G3" s="2"/>
      <c r="H3" s="12"/>
      <c r="I3" s="1072" t="s">
        <v>598</v>
      </c>
      <c r="J3" s="2"/>
      <c r="K3" s="2"/>
      <c r="L3" s="2"/>
      <c r="M3" s="12"/>
      <c r="N3" s="1072" t="s">
        <v>599</v>
      </c>
      <c r="O3" s="2"/>
      <c r="P3" s="2"/>
      <c r="Q3" s="2"/>
      <c r="R3" s="12"/>
      <c r="S3" s="1072" t="s">
        <v>600</v>
      </c>
      <c r="T3" s="2"/>
      <c r="U3" s="2"/>
      <c r="V3" s="2"/>
      <c r="W3" s="12"/>
      <c r="X3" s="1072" t="s">
        <v>601</v>
      </c>
      <c r="Y3" s="2"/>
      <c r="Z3" s="2"/>
      <c r="AA3" s="2"/>
      <c r="AB3" s="12"/>
      <c r="AC3" s="1072" t="s">
        <v>602</v>
      </c>
      <c r="AD3" s="2"/>
      <c r="AE3" s="2"/>
      <c r="AF3" s="2"/>
      <c r="AG3" s="12"/>
      <c r="AH3" s="1072" t="s">
        <v>603</v>
      </c>
      <c r="AI3" s="2"/>
      <c r="AJ3" s="2"/>
      <c r="AK3" s="2"/>
      <c r="AL3" s="2"/>
      <c r="AM3" s="1073" t="s">
        <v>604</v>
      </c>
      <c r="AN3" s="7"/>
      <c r="AO3" s="7"/>
      <c r="AP3" s="7"/>
      <c r="AQ3" s="8"/>
      <c r="AR3" s="906" t="s">
        <v>620</v>
      </c>
      <c r="AS3" s="2"/>
      <c r="AT3" s="2"/>
      <c r="AU3" s="2"/>
      <c r="AV3" s="12"/>
      <c r="AW3" s="15"/>
      <c r="AX3" s="15"/>
      <c r="AY3" s="18"/>
      <c r="BA3" s="15"/>
      <c r="BB3" s="15"/>
      <c r="BC3" s="15"/>
    </row>
    <row r="4" ht="15.75" customHeight="1">
      <c r="A4" s="22"/>
      <c r="B4" s="12"/>
      <c r="C4" s="12"/>
      <c r="D4" s="1074" t="s">
        <v>24</v>
      </c>
      <c r="E4" s="947" t="s">
        <v>25</v>
      </c>
      <c r="F4" s="541" t="s">
        <v>26</v>
      </c>
      <c r="G4" s="1075" t="s">
        <v>27</v>
      </c>
      <c r="H4" s="1076" t="s">
        <v>14</v>
      </c>
      <c r="I4" s="1077" t="s">
        <v>24</v>
      </c>
      <c r="J4" s="947" t="s">
        <v>25</v>
      </c>
      <c r="K4" s="1072" t="s">
        <v>26</v>
      </c>
      <c r="L4" s="1075" t="s">
        <v>27</v>
      </c>
      <c r="M4" s="1076" t="s">
        <v>14</v>
      </c>
      <c r="N4" s="1077" t="s">
        <v>24</v>
      </c>
      <c r="O4" s="1077" t="s">
        <v>25</v>
      </c>
      <c r="P4" s="1072" t="s">
        <v>26</v>
      </c>
      <c r="Q4" s="1075" t="s">
        <v>27</v>
      </c>
      <c r="R4" s="1076" t="s">
        <v>14</v>
      </c>
      <c r="S4" s="1077" t="s">
        <v>24</v>
      </c>
      <c r="T4" s="1077" t="s">
        <v>25</v>
      </c>
      <c r="U4" s="1072" t="s">
        <v>26</v>
      </c>
      <c r="V4" s="1075" t="s">
        <v>27</v>
      </c>
      <c r="W4" s="1076" t="s">
        <v>14</v>
      </c>
      <c r="X4" s="947" t="s">
        <v>24</v>
      </c>
      <c r="Y4" s="947" t="s">
        <v>25</v>
      </c>
      <c r="Z4" s="541" t="s">
        <v>26</v>
      </c>
      <c r="AA4" s="1075" t="s">
        <v>27</v>
      </c>
      <c r="AB4" s="1076" t="s">
        <v>14</v>
      </c>
      <c r="AC4" s="1078" t="s">
        <v>24</v>
      </c>
      <c r="AD4" s="1078" t="s">
        <v>25</v>
      </c>
      <c r="AE4" s="1079" t="s">
        <v>26</v>
      </c>
      <c r="AF4" s="1080" t="s">
        <v>27</v>
      </c>
      <c r="AG4" s="993" t="s">
        <v>14</v>
      </c>
      <c r="AH4" s="1077" t="s">
        <v>24</v>
      </c>
      <c r="AI4" s="1077" t="s">
        <v>25</v>
      </c>
      <c r="AJ4" s="1072" t="s">
        <v>26</v>
      </c>
      <c r="AK4" s="1075" t="s">
        <v>27</v>
      </c>
      <c r="AL4" s="1081" t="s">
        <v>14</v>
      </c>
      <c r="AM4" s="1082" t="s">
        <v>24</v>
      </c>
      <c r="AN4" s="1083" t="s">
        <v>25</v>
      </c>
      <c r="AO4" s="1084" t="s">
        <v>26</v>
      </c>
      <c r="AP4" s="1075" t="s">
        <v>27</v>
      </c>
      <c r="AQ4" s="1080" t="s">
        <v>14</v>
      </c>
      <c r="AR4" s="1077" t="s">
        <v>24</v>
      </c>
      <c r="AS4" s="1077" t="s">
        <v>25</v>
      </c>
      <c r="AT4" s="1072" t="s">
        <v>26</v>
      </c>
      <c r="AU4" s="1075" t="s">
        <v>27</v>
      </c>
      <c r="AV4" s="1076" t="s">
        <v>14</v>
      </c>
      <c r="AW4" s="22"/>
      <c r="AX4" s="22"/>
      <c r="AY4" s="12"/>
      <c r="BA4" s="928"/>
      <c r="BB4" s="22"/>
      <c r="BC4" s="22"/>
    </row>
    <row r="5" ht="15.75" customHeight="1">
      <c r="A5" s="649">
        <v>1.0</v>
      </c>
      <c r="B5" s="1141" t="s">
        <v>357</v>
      </c>
      <c r="C5" s="930" t="s">
        <v>358</v>
      </c>
      <c r="D5" s="931">
        <v>40.0</v>
      </c>
      <c r="E5" s="931">
        <v>31.0</v>
      </c>
      <c r="F5" s="932">
        <f t="shared" ref="F5:F10" si="1">SUM(D5+E5)</f>
        <v>71</v>
      </c>
      <c r="G5" s="659" t="str">
        <f t="shared" ref="G5:G71" si="2">IF(F5&gt;=90,"10",IF(F5&gt;=80,"9",IF(F5&gt;=70,"8",IF(F5&gt;=60,"7",IF(F5&gt;=45,"6",IF(F5&gt;=40,"4",IF(F5&lt;40,"0")))))))</f>
        <v>8</v>
      </c>
      <c r="H5" s="933">
        <f t="shared" ref="H5:H71" si="3">G5*4</f>
        <v>32</v>
      </c>
      <c r="I5" s="931">
        <v>47.0</v>
      </c>
      <c r="J5" s="931">
        <v>25.0</v>
      </c>
      <c r="K5" s="934">
        <f t="shared" ref="K5:K10" si="4">SUM(I5+J5)</f>
        <v>72</v>
      </c>
      <c r="L5" s="659" t="str">
        <f t="shared" ref="L5:L52" si="5">IF(K5&gt;=90,"10",IF(K5&gt;=80,"9",IF(K5&gt;=70,"8",IF(K5&gt;=60,"7",IF(K5&gt;=45,"6",IF(K5&gt;=40,"4",IF(K5&lt;40,"0")))))))</f>
        <v>8</v>
      </c>
      <c r="M5" s="778">
        <f t="shared" ref="M5:M71" si="6">L5*4</f>
        <v>32</v>
      </c>
      <c r="N5" s="931">
        <v>43.0</v>
      </c>
      <c r="O5" s="931">
        <v>32.0</v>
      </c>
      <c r="P5" s="934">
        <f t="shared" ref="P5:P71" si="7">SUM(N5:O5)</f>
        <v>75</v>
      </c>
      <c r="Q5" s="659" t="str">
        <f t="shared" ref="Q5:Q71" si="8">IF(P5&gt;=90,"10",IF(P5&gt;=80,"9",IF(P5&gt;=70,"8",IF(P5&gt;=60,"7",IF(P5&gt;=45,"6",IF(P5&gt;=40,"4",IF(P5&lt;40,"0")))))))</f>
        <v>8</v>
      </c>
      <c r="R5" s="933">
        <f t="shared" ref="R5:R71" si="9">Q5*4</f>
        <v>32</v>
      </c>
      <c r="S5" s="931">
        <v>46.0</v>
      </c>
      <c r="T5" s="931">
        <v>48.0</v>
      </c>
      <c r="U5" s="934">
        <f t="shared" ref="U5:U71" si="10">SUM(S5:T5)</f>
        <v>94</v>
      </c>
      <c r="V5" s="659" t="str">
        <f t="shared" ref="V5:V39" si="11">IF(U5&gt;=90,"10",IF(U5&gt;=80,"9",IF(U5&gt;=70,"8",IF(U5&gt;=60,"7",IF(U5&gt;=45,"6",IF(U5&gt;=40,"4",IF(U5&lt;40,"0")))))))</f>
        <v>10</v>
      </c>
      <c r="W5" s="778">
        <f t="shared" ref="W5:W71" si="12">V5*1</f>
        <v>10</v>
      </c>
      <c r="X5" s="931">
        <v>40.0</v>
      </c>
      <c r="Y5" s="931">
        <v>22.0</v>
      </c>
      <c r="Z5" s="934">
        <f t="shared" ref="Z5:Z10" si="13">SUM(X5+Y5)</f>
        <v>62</v>
      </c>
      <c r="AA5" s="659" t="str">
        <f t="shared" ref="AA5:AA71" si="14">IF(Z5&gt;=90,"10",IF(Z5&gt;=80,"9",IF(Z5&gt;=70,"8",IF(Z5&gt;=60,"7",IF(Z5&gt;=45,"6",IF(Z5&gt;=40,"4",IF(Z5&lt;40,"0")))))))</f>
        <v>7</v>
      </c>
      <c r="AB5" s="778">
        <f t="shared" ref="AB5:AB71" si="15">AA5*3</f>
        <v>21</v>
      </c>
      <c r="AC5" s="935">
        <v>85.0</v>
      </c>
      <c r="AD5" s="855">
        <v>0.0</v>
      </c>
      <c r="AE5" s="855">
        <f t="shared" ref="AE5:AE71" si="16">SUM(AC5+AD5)</f>
        <v>85</v>
      </c>
      <c r="AF5" s="936" t="str">
        <f t="shared" ref="AF5:AF71" si="17">IF(AE5&gt;=90,"10",IF(AE5&gt;=80,"9",IF(AE5&gt;=70,"8",IF(AE5&gt;=60,"7",IF(AE5&gt;=45,"6",IF(AE5&gt;=40,"4",IF(AE5&lt;40,"0")))))))</f>
        <v>9</v>
      </c>
      <c r="AG5" s="765">
        <f t="shared" ref="AG5:AG71" si="18">AF5*2</f>
        <v>18</v>
      </c>
      <c r="AH5" s="931">
        <v>47.0</v>
      </c>
      <c r="AI5" s="931">
        <v>32.0</v>
      </c>
      <c r="AJ5" s="934">
        <f t="shared" ref="AJ5:AJ71" si="19">SUM(AH5:AI5)</f>
        <v>79</v>
      </c>
      <c r="AK5" s="937" t="str">
        <f>AP5</f>
        <v>7</v>
      </c>
      <c r="AL5" s="938">
        <f t="shared" ref="AL5:AL71" si="20">AK5*3</f>
        <v>21</v>
      </c>
      <c r="AM5" s="1086">
        <v>45.0</v>
      </c>
      <c r="AN5" s="1087">
        <v>22.0</v>
      </c>
      <c r="AO5" s="937">
        <f t="shared" ref="AO5:AO71" si="21">SUM(AM5:AN5)</f>
        <v>67</v>
      </c>
      <c r="AP5" s="937" t="str">
        <f t="shared" ref="AP5:AP12" si="22">IF(AO5&gt;=90,"10",IF(AO5&gt;=80,"9",IF(AO5&gt;=70,"8",IF(AO5&gt;=60,"7",IF(AO5&gt;=45,"6",IF(AO5&gt;=40,"4",IF(AO5&lt;40,"0")))))))</f>
        <v>7</v>
      </c>
      <c r="AQ5" s="961">
        <f t="shared" ref="AQ5:AQ71" si="23">AP5*1</f>
        <v>7</v>
      </c>
      <c r="AR5" s="1089">
        <v>90.0</v>
      </c>
      <c r="AS5" s="1089">
        <v>0.0</v>
      </c>
      <c r="AT5" s="1090">
        <f t="shared" ref="AT5:AT71" si="24">SUM(AR5+AS5)</f>
        <v>90</v>
      </c>
      <c r="AU5" s="659" t="str">
        <f t="shared" ref="AU5:AU71" si="25">IF(AT5&gt;=90,"10",IF(AT5&gt;=80,"9",IF(AT5&gt;=70,"8",IF(AT5&gt;=60,"7",IF(AT5&gt;=45,"6",IF(AT5&gt;=40,"4",IF(AT5&lt;40,"0")))))))</f>
        <v>10</v>
      </c>
      <c r="AV5" s="1142">
        <f t="shared" ref="AV5:AV71" si="26">AU5*1</f>
        <v>10</v>
      </c>
      <c r="AW5" s="945">
        <f t="shared" ref="AW5:AW71" si="27">F5+K5+U5+P5+Z5+AE5+AJ5+AO5</f>
        <v>605</v>
      </c>
      <c r="AX5" s="946">
        <f>ROUNDUP(AW5/800*100,2)</f>
        <v>75.63</v>
      </c>
      <c r="AY5" s="947">
        <f t="shared" ref="AY5:AY71" si="28">SUM(H5+M5+R5+W5+AB5+AG5+AL5+AQ5)</f>
        <v>173</v>
      </c>
      <c r="AZ5" s="948">
        <f t="shared" ref="AZ5:AZ71" si="29">AY5/22</f>
        <v>7.863636364</v>
      </c>
      <c r="BA5" s="949" t="str">
        <f t="shared" ref="BA5:BA71" si="30">IF((OR(E5&lt;18,F5&lt;40,J5&lt;18,K5&lt;40,O5&lt;18,P5&lt;40,T5&lt;18,U5&lt;40,Y5&lt;18,Z5&lt;40,AE5&lt;40,AI5&lt;18,AJ5&lt;40,AN5&lt;18,AO5&lt;40,AT5&lt;40)),"FAIL","PASS")</f>
        <v>PASS</v>
      </c>
      <c r="BB5" s="949" t="str">
        <f t="shared" ref="BB5:BB71" si="31">IF(AX5&gt;69.44,"FCD",IF(AX5&lt;59.66,"FC","SC"))</f>
        <v>FCD</v>
      </c>
      <c r="BC5" s="1091" t="str">
        <f t="shared" ref="BC5:BC71" si="32">IF(BA5="FAIL",BA5,BB5)</f>
        <v>FCD</v>
      </c>
    </row>
    <row r="6" ht="15.75" customHeight="1">
      <c r="A6" s="649">
        <v>2.0</v>
      </c>
      <c r="B6" s="1143" t="s">
        <v>359</v>
      </c>
      <c r="C6" s="952" t="s">
        <v>360</v>
      </c>
      <c r="D6" s="931">
        <v>41.0</v>
      </c>
      <c r="E6" s="931">
        <v>38.0</v>
      </c>
      <c r="F6" s="932">
        <f t="shared" si="1"/>
        <v>79</v>
      </c>
      <c r="G6" s="659" t="str">
        <f t="shared" si="2"/>
        <v>8</v>
      </c>
      <c r="H6" s="933">
        <f t="shared" si="3"/>
        <v>32</v>
      </c>
      <c r="I6" s="931">
        <v>47.0</v>
      </c>
      <c r="J6" s="931">
        <v>43.0</v>
      </c>
      <c r="K6" s="934">
        <f t="shared" si="4"/>
        <v>90</v>
      </c>
      <c r="L6" s="659" t="str">
        <f t="shared" si="5"/>
        <v>10</v>
      </c>
      <c r="M6" s="778">
        <f t="shared" si="6"/>
        <v>40</v>
      </c>
      <c r="N6" s="931">
        <v>44.0</v>
      </c>
      <c r="O6" s="931">
        <v>24.0</v>
      </c>
      <c r="P6" s="934">
        <f t="shared" si="7"/>
        <v>68</v>
      </c>
      <c r="Q6" s="659" t="str">
        <f t="shared" si="8"/>
        <v>7</v>
      </c>
      <c r="R6" s="933">
        <f t="shared" si="9"/>
        <v>28</v>
      </c>
      <c r="S6" s="931">
        <v>47.0</v>
      </c>
      <c r="T6" s="931">
        <v>48.0</v>
      </c>
      <c r="U6" s="934">
        <f t="shared" si="10"/>
        <v>95</v>
      </c>
      <c r="V6" s="659" t="str">
        <f t="shared" si="11"/>
        <v>10</v>
      </c>
      <c r="W6" s="778">
        <f t="shared" si="12"/>
        <v>10</v>
      </c>
      <c r="X6" s="931">
        <v>45.0</v>
      </c>
      <c r="Y6" s="931">
        <v>37.0</v>
      </c>
      <c r="Z6" s="934">
        <f t="shared" si="13"/>
        <v>82</v>
      </c>
      <c r="AA6" s="659" t="str">
        <f t="shared" si="14"/>
        <v>9</v>
      </c>
      <c r="AB6" s="778">
        <f t="shared" si="15"/>
        <v>27</v>
      </c>
      <c r="AC6" s="935">
        <v>90.0</v>
      </c>
      <c r="AD6" s="855">
        <v>0.0</v>
      </c>
      <c r="AE6" s="855">
        <f t="shared" si="16"/>
        <v>90</v>
      </c>
      <c r="AF6" s="936" t="str">
        <f t="shared" si="17"/>
        <v>10</v>
      </c>
      <c r="AG6" s="765">
        <f t="shared" si="18"/>
        <v>20</v>
      </c>
      <c r="AH6" s="931">
        <v>48.0</v>
      </c>
      <c r="AI6" s="931">
        <v>40.0</v>
      </c>
      <c r="AJ6" s="934">
        <f t="shared" si="19"/>
        <v>88</v>
      </c>
      <c r="AK6" s="937" t="str">
        <f t="shared" ref="AK6:AK71" si="33">IF(AJ6&gt;=90,"10",IF(AJ6&gt;=80,"9",IF(AJ6&gt;=70,"8",IF(AJ6&gt;=60,"7",IF(AJ6&gt;=45,"6",IF(AJ6&gt;=40,"4",IF(AJ6&lt;40,"0")))))))</f>
        <v>9</v>
      </c>
      <c r="AL6" s="938">
        <f t="shared" si="20"/>
        <v>27</v>
      </c>
      <c r="AM6" s="958">
        <v>46.0</v>
      </c>
      <c r="AN6" s="959">
        <v>27.0</v>
      </c>
      <c r="AO6" s="960">
        <f t="shared" si="21"/>
        <v>73</v>
      </c>
      <c r="AP6" s="937" t="str">
        <f t="shared" si="22"/>
        <v>8</v>
      </c>
      <c r="AQ6" s="961">
        <f t="shared" si="23"/>
        <v>8</v>
      </c>
      <c r="AR6" s="1089">
        <v>88.0</v>
      </c>
      <c r="AS6" s="1089">
        <v>0.0</v>
      </c>
      <c r="AT6" s="1090">
        <f t="shared" si="24"/>
        <v>88</v>
      </c>
      <c r="AU6" s="659" t="str">
        <f t="shared" si="25"/>
        <v>9</v>
      </c>
      <c r="AV6" s="1142">
        <f t="shared" si="26"/>
        <v>9</v>
      </c>
      <c r="AW6" s="945">
        <f t="shared" si="27"/>
        <v>665</v>
      </c>
      <c r="AX6" s="946">
        <f>ROUNDUP(A1/800*100,2)</f>
        <v>94.13</v>
      </c>
      <c r="AY6" s="947">
        <f t="shared" si="28"/>
        <v>192</v>
      </c>
      <c r="AZ6" s="948">
        <f t="shared" si="29"/>
        <v>8.727272727</v>
      </c>
      <c r="BA6" s="949" t="str">
        <f t="shared" si="30"/>
        <v>PASS</v>
      </c>
      <c r="BB6" s="949" t="str">
        <f t="shared" si="31"/>
        <v>FCD</v>
      </c>
      <c r="BC6" s="1091" t="str">
        <f t="shared" si="32"/>
        <v>FCD</v>
      </c>
    </row>
    <row r="7" ht="15.75" customHeight="1">
      <c r="A7" s="649">
        <v>3.0</v>
      </c>
      <c r="B7" s="1143" t="s">
        <v>147</v>
      </c>
      <c r="C7" s="952" t="s">
        <v>148</v>
      </c>
      <c r="D7" s="931">
        <v>37.0</v>
      </c>
      <c r="E7" s="931">
        <v>31.0</v>
      </c>
      <c r="F7" s="932">
        <f t="shared" si="1"/>
        <v>68</v>
      </c>
      <c r="G7" s="659" t="str">
        <f t="shared" si="2"/>
        <v>7</v>
      </c>
      <c r="H7" s="933">
        <f t="shared" si="3"/>
        <v>28</v>
      </c>
      <c r="I7" s="931">
        <v>40.0</v>
      </c>
      <c r="J7" s="931">
        <v>30.0</v>
      </c>
      <c r="K7" s="934">
        <f t="shared" si="4"/>
        <v>70</v>
      </c>
      <c r="L7" s="659" t="str">
        <f t="shared" si="5"/>
        <v>8</v>
      </c>
      <c r="M7" s="778">
        <f t="shared" si="6"/>
        <v>32</v>
      </c>
      <c r="N7" s="931">
        <v>35.0</v>
      </c>
      <c r="O7" s="931">
        <v>36.0</v>
      </c>
      <c r="P7" s="934">
        <f t="shared" si="7"/>
        <v>71</v>
      </c>
      <c r="Q7" s="659" t="str">
        <f t="shared" si="8"/>
        <v>8</v>
      </c>
      <c r="R7" s="933">
        <f t="shared" si="9"/>
        <v>32</v>
      </c>
      <c r="S7" s="931">
        <v>45.0</v>
      </c>
      <c r="T7" s="931">
        <v>35.0</v>
      </c>
      <c r="U7" s="934">
        <f t="shared" si="10"/>
        <v>80</v>
      </c>
      <c r="V7" s="659" t="str">
        <f t="shared" si="11"/>
        <v>9</v>
      </c>
      <c r="W7" s="778">
        <f t="shared" si="12"/>
        <v>9</v>
      </c>
      <c r="X7" s="931">
        <v>36.0</v>
      </c>
      <c r="Y7" s="931">
        <v>32.0</v>
      </c>
      <c r="Z7" s="934">
        <f t="shared" si="13"/>
        <v>68</v>
      </c>
      <c r="AA7" s="659" t="str">
        <f t="shared" si="14"/>
        <v>7</v>
      </c>
      <c r="AB7" s="778">
        <f t="shared" si="15"/>
        <v>21</v>
      </c>
      <c r="AC7" s="935">
        <v>83.0</v>
      </c>
      <c r="AD7" s="855">
        <v>0.0</v>
      </c>
      <c r="AE7" s="855">
        <f t="shared" si="16"/>
        <v>83</v>
      </c>
      <c r="AF7" s="936" t="str">
        <f t="shared" si="17"/>
        <v>9</v>
      </c>
      <c r="AG7" s="765">
        <f t="shared" si="18"/>
        <v>18</v>
      </c>
      <c r="AH7" s="931">
        <v>22.0</v>
      </c>
      <c r="AI7" s="931">
        <v>37.0</v>
      </c>
      <c r="AJ7" s="934">
        <f t="shared" si="19"/>
        <v>59</v>
      </c>
      <c r="AK7" s="937" t="str">
        <f t="shared" si="33"/>
        <v>6</v>
      </c>
      <c r="AL7" s="938">
        <f t="shared" si="20"/>
        <v>18</v>
      </c>
      <c r="AM7" s="958">
        <v>46.0</v>
      </c>
      <c r="AN7" s="959">
        <v>24.0</v>
      </c>
      <c r="AO7" s="960">
        <f t="shared" si="21"/>
        <v>70</v>
      </c>
      <c r="AP7" s="937" t="str">
        <f t="shared" si="22"/>
        <v>8</v>
      </c>
      <c r="AQ7" s="961">
        <f t="shared" si="23"/>
        <v>8</v>
      </c>
      <c r="AR7" s="1089">
        <v>88.0</v>
      </c>
      <c r="AS7" s="1089">
        <v>0.0</v>
      </c>
      <c r="AT7" s="1090">
        <f t="shared" si="24"/>
        <v>88</v>
      </c>
      <c r="AU7" s="659" t="str">
        <f t="shared" si="25"/>
        <v>9</v>
      </c>
      <c r="AV7" s="1142">
        <f t="shared" si="26"/>
        <v>9</v>
      </c>
      <c r="AW7" s="945">
        <f t="shared" si="27"/>
        <v>569</v>
      </c>
      <c r="AX7" s="946">
        <f t="shared" ref="AX7:AX71" si="34">ROUNDUP(AW7/800*100,2)</f>
        <v>71.13</v>
      </c>
      <c r="AY7" s="947">
        <f t="shared" si="28"/>
        <v>166</v>
      </c>
      <c r="AZ7" s="948">
        <f t="shared" si="29"/>
        <v>7.545454545</v>
      </c>
      <c r="BA7" s="949" t="str">
        <f t="shared" si="30"/>
        <v>PASS</v>
      </c>
      <c r="BB7" s="949" t="str">
        <f t="shared" si="31"/>
        <v>FCD</v>
      </c>
      <c r="BC7" s="1091" t="str">
        <f t="shared" si="32"/>
        <v>FCD</v>
      </c>
    </row>
    <row r="8" ht="15.75" customHeight="1">
      <c r="A8" s="649">
        <v>4.0</v>
      </c>
      <c r="B8" s="1143" t="s">
        <v>149</v>
      </c>
      <c r="C8" s="952" t="s">
        <v>150</v>
      </c>
      <c r="D8" s="931">
        <v>43.0</v>
      </c>
      <c r="E8" s="931">
        <v>36.0</v>
      </c>
      <c r="F8" s="932">
        <f t="shared" si="1"/>
        <v>79</v>
      </c>
      <c r="G8" s="659" t="str">
        <f t="shared" si="2"/>
        <v>8</v>
      </c>
      <c r="H8" s="933">
        <f t="shared" si="3"/>
        <v>32</v>
      </c>
      <c r="I8" s="931">
        <v>50.0</v>
      </c>
      <c r="J8" s="931">
        <v>35.0</v>
      </c>
      <c r="K8" s="934">
        <f t="shared" si="4"/>
        <v>85</v>
      </c>
      <c r="L8" s="659" t="str">
        <f t="shared" si="5"/>
        <v>9</v>
      </c>
      <c r="M8" s="778">
        <f t="shared" si="6"/>
        <v>36</v>
      </c>
      <c r="N8" s="931">
        <v>48.0</v>
      </c>
      <c r="O8" s="931">
        <v>29.0</v>
      </c>
      <c r="P8" s="934">
        <f t="shared" si="7"/>
        <v>77</v>
      </c>
      <c r="Q8" s="659" t="str">
        <f t="shared" si="8"/>
        <v>8</v>
      </c>
      <c r="R8" s="933">
        <f t="shared" si="9"/>
        <v>32</v>
      </c>
      <c r="S8" s="931">
        <v>47.0</v>
      </c>
      <c r="T8" s="931">
        <v>47.0</v>
      </c>
      <c r="U8" s="934">
        <f t="shared" si="10"/>
        <v>94</v>
      </c>
      <c r="V8" s="659" t="str">
        <f t="shared" si="11"/>
        <v>10</v>
      </c>
      <c r="W8" s="778">
        <f t="shared" si="12"/>
        <v>10</v>
      </c>
      <c r="X8" s="931">
        <v>50.0</v>
      </c>
      <c r="Y8" s="931">
        <v>39.0</v>
      </c>
      <c r="Z8" s="934">
        <f t="shared" si="13"/>
        <v>89</v>
      </c>
      <c r="AA8" s="659" t="str">
        <f t="shared" si="14"/>
        <v>9</v>
      </c>
      <c r="AB8" s="778">
        <f t="shared" si="15"/>
        <v>27</v>
      </c>
      <c r="AC8" s="935">
        <v>90.0</v>
      </c>
      <c r="AD8" s="855">
        <v>0.0</v>
      </c>
      <c r="AE8" s="855">
        <f t="shared" si="16"/>
        <v>90</v>
      </c>
      <c r="AF8" s="936" t="str">
        <f t="shared" si="17"/>
        <v>10</v>
      </c>
      <c r="AG8" s="765">
        <f t="shared" si="18"/>
        <v>20</v>
      </c>
      <c r="AH8" s="931">
        <v>32.0</v>
      </c>
      <c r="AI8" s="931">
        <v>22.0</v>
      </c>
      <c r="AJ8" s="934">
        <f t="shared" si="19"/>
        <v>54</v>
      </c>
      <c r="AK8" s="937" t="str">
        <f t="shared" si="33"/>
        <v>6</v>
      </c>
      <c r="AL8" s="938">
        <f t="shared" si="20"/>
        <v>18</v>
      </c>
      <c r="AM8" s="958">
        <v>47.0</v>
      </c>
      <c r="AN8" s="959">
        <v>32.0</v>
      </c>
      <c r="AO8" s="960">
        <f t="shared" si="21"/>
        <v>79</v>
      </c>
      <c r="AP8" s="937" t="str">
        <f t="shared" si="22"/>
        <v>8</v>
      </c>
      <c r="AQ8" s="961">
        <f t="shared" si="23"/>
        <v>8</v>
      </c>
      <c r="AR8" s="1089">
        <v>90.0</v>
      </c>
      <c r="AS8" s="1089">
        <v>0.0</v>
      </c>
      <c r="AT8" s="1090">
        <f t="shared" si="24"/>
        <v>90</v>
      </c>
      <c r="AU8" s="659" t="str">
        <f t="shared" si="25"/>
        <v>10</v>
      </c>
      <c r="AV8" s="1142">
        <f t="shared" si="26"/>
        <v>10</v>
      </c>
      <c r="AW8" s="945">
        <f t="shared" si="27"/>
        <v>647</v>
      </c>
      <c r="AX8" s="946">
        <f t="shared" si="34"/>
        <v>80.88</v>
      </c>
      <c r="AY8" s="947">
        <f t="shared" si="28"/>
        <v>183</v>
      </c>
      <c r="AZ8" s="948">
        <f t="shared" si="29"/>
        <v>8.318181818</v>
      </c>
      <c r="BA8" s="949" t="str">
        <f t="shared" si="30"/>
        <v>PASS</v>
      </c>
      <c r="BB8" s="949" t="str">
        <f t="shared" si="31"/>
        <v>FCD</v>
      </c>
      <c r="BC8" s="1091" t="str">
        <f t="shared" si="32"/>
        <v>FCD</v>
      </c>
    </row>
    <row r="9" ht="15.75" customHeight="1">
      <c r="A9" s="649">
        <v>5.0</v>
      </c>
      <c r="B9" s="1143" t="s">
        <v>361</v>
      </c>
      <c r="C9" s="952" t="s">
        <v>362</v>
      </c>
      <c r="D9" s="931">
        <v>41.0</v>
      </c>
      <c r="E9" s="931">
        <v>42.0</v>
      </c>
      <c r="F9" s="932">
        <f t="shared" si="1"/>
        <v>83</v>
      </c>
      <c r="G9" s="659" t="str">
        <f t="shared" si="2"/>
        <v>9</v>
      </c>
      <c r="H9" s="933">
        <f t="shared" si="3"/>
        <v>36</v>
      </c>
      <c r="I9" s="931">
        <v>43.0</v>
      </c>
      <c r="J9" s="931">
        <v>32.0</v>
      </c>
      <c r="K9" s="934">
        <f t="shared" si="4"/>
        <v>75</v>
      </c>
      <c r="L9" s="659" t="str">
        <f t="shared" si="5"/>
        <v>8</v>
      </c>
      <c r="M9" s="778">
        <f t="shared" si="6"/>
        <v>32</v>
      </c>
      <c r="N9" s="931">
        <v>50.0</v>
      </c>
      <c r="O9" s="931">
        <v>36.0</v>
      </c>
      <c r="P9" s="934">
        <f t="shared" si="7"/>
        <v>86</v>
      </c>
      <c r="Q9" s="659" t="str">
        <f t="shared" si="8"/>
        <v>9</v>
      </c>
      <c r="R9" s="933">
        <f t="shared" si="9"/>
        <v>36</v>
      </c>
      <c r="S9" s="931">
        <v>48.0</v>
      </c>
      <c r="T9" s="931">
        <v>48.0</v>
      </c>
      <c r="U9" s="934">
        <f t="shared" si="10"/>
        <v>96</v>
      </c>
      <c r="V9" s="659" t="str">
        <f t="shared" si="11"/>
        <v>10</v>
      </c>
      <c r="W9" s="778">
        <f t="shared" si="12"/>
        <v>10</v>
      </c>
      <c r="X9" s="931">
        <v>44.0</v>
      </c>
      <c r="Y9" s="931">
        <v>32.0</v>
      </c>
      <c r="Z9" s="934">
        <f t="shared" si="13"/>
        <v>76</v>
      </c>
      <c r="AA9" s="659" t="str">
        <f t="shared" si="14"/>
        <v>8</v>
      </c>
      <c r="AB9" s="778">
        <f t="shared" si="15"/>
        <v>24</v>
      </c>
      <c r="AC9" s="935">
        <v>90.0</v>
      </c>
      <c r="AD9" s="855">
        <v>0.0</v>
      </c>
      <c r="AE9" s="855">
        <f t="shared" si="16"/>
        <v>90</v>
      </c>
      <c r="AF9" s="936" t="str">
        <f t="shared" si="17"/>
        <v>10</v>
      </c>
      <c r="AG9" s="765">
        <f t="shared" si="18"/>
        <v>20</v>
      </c>
      <c r="AH9" s="931">
        <v>29.0</v>
      </c>
      <c r="AI9" s="931">
        <v>31.0</v>
      </c>
      <c r="AJ9" s="934">
        <f t="shared" si="19"/>
        <v>60</v>
      </c>
      <c r="AK9" s="937" t="str">
        <f t="shared" si="33"/>
        <v>7</v>
      </c>
      <c r="AL9" s="938">
        <f t="shared" si="20"/>
        <v>21</v>
      </c>
      <c r="AM9" s="958">
        <v>45.0</v>
      </c>
      <c r="AN9" s="959">
        <v>27.0</v>
      </c>
      <c r="AO9" s="960">
        <f t="shared" si="21"/>
        <v>72</v>
      </c>
      <c r="AP9" s="960" t="str">
        <f t="shared" si="22"/>
        <v>8</v>
      </c>
      <c r="AQ9" s="961">
        <f t="shared" si="23"/>
        <v>8</v>
      </c>
      <c r="AR9" s="1089">
        <v>90.0</v>
      </c>
      <c r="AS9" s="1089">
        <v>0.0</v>
      </c>
      <c r="AT9" s="1090">
        <f t="shared" si="24"/>
        <v>90</v>
      </c>
      <c r="AU9" s="659" t="str">
        <f t="shared" si="25"/>
        <v>10</v>
      </c>
      <c r="AV9" s="1142">
        <f t="shared" si="26"/>
        <v>10</v>
      </c>
      <c r="AW9" s="945">
        <f t="shared" si="27"/>
        <v>638</v>
      </c>
      <c r="AX9" s="946">
        <f t="shared" si="34"/>
        <v>79.75</v>
      </c>
      <c r="AY9" s="947">
        <f t="shared" si="28"/>
        <v>187</v>
      </c>
      <c r="AZ9" s="948">
        <f t="shared" si="29"/>
        <v>8.5</v>
      </c>
      <c r="BA9" s="949" t="str">
        <f t="shared" si="30"/>
        <v>PASS</v>
      </c>
      <c r="BB9" s="949" t="str">
        <f t="shared" si="31"/>
        <v>FCD</v>
      </c>
      <c r="BC9" s="1091" t="str">
        <f t="shared" si="32"/>
        <v>FCD</v>
      </c>
    </row>
    <row r="10" ht="15.75" customHeight="1">
      <c r="A10" s="649">
        <v>6.0</v>
      </c>
      <c r="B10" s="1143" t="s">
        <v>151</v>
      </c>
      <c r="C10" s="975" t="s">
        <v>152</v>
      </c>
      <c r="D10" s="931">
        <v>38.0</v>
      </c>
      <c r="E10" s="931">
        <v>30.0</v>
      </c>
      <c r="F10" s="932">
        <f t="shared" si="1"/>
        <v>68</v>
      </c>
      <c r="G10" s="659" t="str">
        <f t="shared" si="2"/>
        <v>7</v>
      </c>
      <c r="H10" s="933">
        <f t="shared" si="3"/>
        <v>28</v>
      </c>
      <c r="I10" s="931">
        <v>39.0</v>
      </c>
      <c r="J10" s="931">
        <v>28.0</v>
      </c>
      <c r="K10" s="934">
        <f t="shared" si="4"/>
        <v>67</v>
      </c>
      <c r="L10" s="659" t="str">
        <f t="shared" si="5"/>
        <v>7</v>
      </c>
      <c r="M10" s="778">
        <f t="shared" si="6"/>
        <v>28</v>
      </c>
      <c r="N10" s="931">
        <v>35.0</v>
      </c>
      <c r="O10" s="931">
        <v>20.0</v>
      </c>
      <c r="P10" s="934">
        <f t="shared" si="7"/>
        <v>55</v>
      </c>
      <c r="Q10" s="659" t="str">
        <f t="shared" si="8"/>
        <v>6</v>
      </c>
      <c r="R10" s="933">
        <f t="shared" si="9"/>
        <v>24</v>
      </c>
      <c r="S10" s="931">
        <v>45.0</v>
      </c>
      <c r="T10" s="931">
        <v>47.0</v>
      </c>
      <c r="U10" s="934">
        <f t="shared" si="10"/>
        <v>92</v>
      </c>
      <c r="V10" s="659" t="str">
        <f t="shared" si="11"/>
        <v>10</v>
      </c>
      <c r="W10" s="778">
        <f t="shared" si="12"/>
        <v>10</v>
      </c>
      <c r="X10" s="931">
        <v>40.0</v>
      </c>
      <c r="Y10" s="931">
        <v>22.0</v>
      </c>
      <c r="Z10" s="934">
        <f t="shared" si="13"/>
        <v>62</v>
      </c>
      <c r="AA10" s="659" t="str">
        <f t="shared" si="14"/>
        <v>7</v>
      </c>
      <c r="AB10" s="778">
        <f t="shared" si="15"/>
        <v>21</v>
      </c>
      <c r="AC10" s="935">
        <v>90.0</v>
      </c>
      <c r="AD10" s="855">
        <v>0.0</v>
      </c>
      <c r="AE10" s="855">
        <f t="shared" si="16"/>
        <v>90</v>
      </c>
      <c r="AF10" s="936" t="str">
        <f t="shared" si="17"/>
        <v>10</v>
      </c>
      <c r="AG10" s="765">
        <f t="shared" si="18"/>
        <v>20</v>
      </c>
      <c r="AH10" s="931">
        <v>26.0</v>
      </c>
      <c r="AI10" s="931">
        <v>34.0</v>
      </c>
      <c r="AJ10" s="934">
        <f t="shared" si="19"/>
        <v>60</v>
      </c>
      <c r="AK10" s="937" t="str">
        <f t="shared" si="33"/>
        <v>7</v>
      </c>
      <c r="AL10" s="938">
        <f t="shared" si="20"/>
        <v>21</v>
      </c>
      <c r="AM10" s="958">
        <v>44.0</v>
      </c>
      <c r="AN10" s="959">
        <v>31.0</v>
      </c>
      <c r="AO10" s="960">
        <f t="shared" si="21"/>
        <v>75</v>
      </c>
      <c r="AP10" s="960" t="str">
        <f t="shared" si="22"/>
        <v>8</v>
      </c>
      <c r="AQ10" s="961">
        <f t="shared" si="23"/>
        <v>8</v>
      </c>
      <c r="AR10" s="1103">
        <v>88.0</v>
      </c>
      <c r="AS10" s="1103">
        <v>0.0</v>
      </c>
      <c r="AT10" s="1104">
        <f t="shared" si="24"/>
        <v>88</v>
      </c>
      <c r="AU10" s="659" t="str">
        <f t="shared" si="25"/>
        <v>9</v>
      </c>
      <c r="AV10" s="1142">
        <f t="shared" si="26"/>
        <v>9</v>
      </c>
      <c r="AW10" s="945">
        <f t="shared" si="27"/>
        <v>569</v>
      </c>
      <c r="AX10" s="946">
        <f t="shared" si="34"/>
        <v>71.13</v>
      </c>
      <c r="AY10" s="947">
        <f t="shared" si="28"/>
        <v>160</v>
      </c>
      <c r="AZ10" s="948">
        <f t="shared" si="29"/>
        <v>7.272727273</v>
      </c>
      <c r="BA10" s="949" t="str">
        <f t="shared" si="30"/>
        <v>PASS</v>
      </c>
      <c r="BB10" s="949" t="str">
        <f t="shared" si="31"/>
        <v>FCD</v>
      </c>
      <c r="BC10" s="1091" t="str">
        <f t="shared" si="32"/>
        <v>FCD</v>
      </c>
    </row>
    <row r="11" ht="15.75" customHeight="1">
      <c r="A11" s="649">
        <v>7.0</v>
      </c>
      <c r="B11" s="1144" t="s">
        <v>153</v>
      </c>
      <c r="C11" s="1145" t="s">
        <v>154</v>
      </c>
      <c r="D11" s="1146">
        <v>23.0</v>
      </c>
      <c r="E11" s="1147" t="s">
        <v>621</v>
      </c>
      <c r="F11" s="1148">
        <v>23.0</v>
      </c>
      <c r="G11" s="1149" t="str">
        <f t="shared" si="2"/>
        <v>0</v>
      </c>
      <c r="H11" s="1150">
        <f t="shared" si="3"/>
        <v>0</v>
      </c>
      <c r="I11" s="1146">
        <v>33.0</v>
      </c>
      <c r="J11" s="1147" t="s">
        <v>621</v>
      </c>
      <c r="K11" s="1151">
        <v>33.0</v>
      </c>
      <c r="L11" s="1149" t="str">
        <f t="shared" si="5"/>
        <v>0</v>
      </c>
      <c r="M11" s="1152">
        <f t="shared" si="6"/>
        <v>0</v>
      </c>
      <c r="N11" s="1146">
        <v>20.0</v>
      </c>
      <c r="O11" s="1147" t="s">
        <v>621</v>
      </c>
      <c r="P11" s="1153">
        <f t="shared" si="7"/>
        <v>20</v>
      </c>
      <c r="Q11" s="1149" t="str">
        <f t="shared" si="8"/>
        <v>0</v>
      </c>
      <c r="R11" s="1150">
        <f t="shared" si="9"/>
        <v>0</v>
      </c>
      <c r="S11" s="1146">
        <v>40.0</v>
      </c>
      <c r="T11" s="1147" t="s">
        <v>621</v>
      </c>
      <c r="U11" s="1153">
        <f t="shared" si="10"/>
        <v>40</v>
      </c>
      <c r="V11" s="1149" t="str">
        <f t="shared" si="11"/>
        <v>4</v>
      </c>
      <c r="W11" s="1152">
        <f t="shared" si="12"/>
        <v>4</v>
      </c>
      <c r="X11" s="1146">
        <v>22.0</v>
      </c>
      <c r="Y11" s="1147" t="s">
        <v>621</v>
      </c>
      <c r="Z11" s="1151">
        <v>22.0</v>
      </c>
      <c r="AA11" s="1149" t="str">
        <f t="shared" si="14"/>
        <v>0</v>
      </c>
      <c r="AB11" s="1152">
        <f t="shared" si="15"/>
        <v>0</v>
      </c>
      <c r="AC11" s="1154">
        <v>75.0</v>
      </c>
      <c r="AD11" s="1155">
        <v>0.0</v>
      </c>
      <c r="AE11" s="1156">
        <f t="shared" si="16"/>
        <v>75</v>
      </c>
      <c r="AF11" s="1157" t="str">
        <f t="shared" si="17"/>
        <v>8</v>
      </c>
      <c r="AG11" s="1158">
        <f t="shared" si="18"/>
        <v>16</v>
      </c>
      <c r="AH11" s="1146">
        <v>20.0</v>
      </c>
      <c r="AI11" s="1147" t="s">
        <v>621</v>
      </c>
      <c r="AJ11" s="1153">
        <f t="shared" si="19"/>
        <v>20</v>
      </c>
      <c r="AK11" s="1159" t="str">
        <f t="shared" si="33"/>
        <v>0</v>
      </c>
      <c r="AL11" s="1160">
        <f t="shared" si="20"/>
        <v>0</v>
      </c>
      <c r="AM11" s="1161">
        <v>41.0</v>
      </c>
      <c r="AN11" s="1147" t="s">
        <v>621</v>
      </c>
      <c r="AO11" s="1162">
        <f t="shared" si="21"/>
        <v>41</v>
      </c>
      <c r="AP11" s="1162" t="str">
        <f t="shared" si="22"/>
        <v>4</v>
      </c>
      <c r="AQ11" s="1163">
        <f t="shared" si="23"/>
        <v>4</v>
      </c>
      <c r="AR11" s="1164">
        <v>84.0</v>
      </c>
      <c r="AS11" s="1164">
        <v>0.0</v>
      </c>
      <c r="AT11" s="1165">
        <f t="shared" si="24"/>
        <v>84</v>
      </c>
      <c r="AU11" s="1149" t="str">
        <f t="shared" si="25"/>
        <v>9</v>
      </c>
      <c r="AV11" s="1166">
        <f t="shared" si="26"/>
        <v>9</v>
      </c>
      <c r="AW11" s="945">
        <f t="shared" si="27"/>
        <v>274</v>
      </c>
      <c r="AX11" s="1167">
        <f t="shared" si="34"/>
        <v>34.25</v>
      </c>
      <c r="AY11" s="947">
        <f t="shared" si="28"/>
        <v>24</v>
      </c>
      <c r="AZ11" s="1168">
        <f t="shared" si="29"/>
        <v>1.090909091</v>
      </c>
      <c r="BA11" s="1169" t="str">
        <f t="shared" si="30"/>
        <v>FAIL</v>
      </c>
      <c r="BB11" s="1169" t="str">
        <f t="shared" si="31"/>
        <v>FC</v>
      </c>
      <c r="BC11" s="1097" t="str">
        <f t="shared" si="32"/>
        <v>FAIL</v>
      </c>
    </row>
    <row r="12" ht="15.75" customHeight="1">
      <c r="A12" s="649">
        <v>8.0</v>
      </c>
      <c r="B12" s="1143" t="s">
        <v>363</v>
      </c>
      <c r="C12" s="952" t="s">
        <v>364</v>
      </c>
      <c r="D12" s="931">
        <v>40.0</v>
      </c>
      <c r="E12" s="931">
        <v>30.0</v>
      </c>
      <c r="F12" s="932">
        <f t="shared" ref="F12:F71" si="35">SUM(D12+E12)</f>
        <v>70</v>
      </c>
      <c r="G12" s="659" t="str">
        <f t="shared" si="2"/>
        <v>8</v>
      </c>
      <c r="H12" s="933">
        <f t="shared" si="3"/>
        <v>32</v>
      </c>
      <c r="I12" s="931">
        <v>42.0</v>
      </c>
      <c r="J12" s="931">
        <v>27.0</v>
      </c>
      <c r="K12" s="934">
        <f t="shared" ref="K12:K71" si="36">SUM(I12+J12)</f>
        <v>69</v>
      </c>
      <c r="L12" s="659" t="str">
        <f t="shared" si="5"/>
        <v>7</v>
      </c>
      <c r="M12" s="778">
        <f t="shared" si="6"/>
        <v>28</v>
      </c>
      <c r="N12" s="931">
        <v>40.0</v>
      </c>
      <c r="O12" s="931">
        <v>30.0</v>
      </c>
      <c r="P12" s="934">
        <f t="shared" si="7"/>
        <v>70</v>
      </c>
      <c r="Q12" s="659" t="str">
        <f t="shared" si="8"/>
        <v>8</v>
      </c>
      <c r="R12" s="933">
        <f t="shared" si="9"/>
        <v>32</v>
      </c>
      <c r="S12" s="931">
        <v>47.0</v>
      </c>
      <c r="T12" s="931">
        <v>46.0</v>
      </c>
      <c r="U12" s="934">
        <f t="shared" si="10"/>
        <v>93</v>
      </c>
      <c r="V12" s="659" t="str">
        <f t="shared" si="11"/>
        <v>10</v>
      </c>
      <c r="W12" s="778">
        <f t="shared" si="12"/>
        <v>10</v>
      </c>
      <c r="X12" s="931">
        <v>40.0</v>
      </c>
      <c r="Y12" s="931">
        <v>29.0</v>
      </c>
      <c r="Z12" s="934">
        <f t="shared" ref="Z12:Z71" si="37">SUM(X12+Y12)</f>
        <v>69</v>
      </c>
      <c r="AA12" s="659" t="str">
        <f t="shared" si="14"/>
        <v>7</v>
      </c>
      <c r="AB12" s="778">
        <f t="shared" si="15"/>
        <v>21</v>
      </c>
      <c r="AC12" s="935">
        <v>80.0</v>
      </c>
      <c r="AD12" s="855">
        <v>0.0</v>
      </c>
      <c r="AE12" s="855">
        <f t="shared" si="16"/>
        <v>80</v>
      </c>
      <c r="AF12" s="936" t="str">
        <f t="shared" si="17"/>
        <v>9</v>
      </c>
      <c r="AG12" s="765">
        <f t="shared" si="18"/>
        <v>18</v>
      </c>
      <c r="AH12" s="931">
        <v>28.0</v>
      </c>
      <c r="AI12" s="931">
        <v>31.0</v>
      </c>
      <c r="AJ12" s="934">
        <f t="shared" si="19"/>
        <v>59</v>
      </c>
      <c r="AK12" s="937" t="str">
        <f t="shared" si="33"/>
        <v>6</v>
      </c>
      <c r="AL12" s="938">
        <f t="shared" si="20"/>
        <v>18</v>
      </c>
      <c r="AM12" s="958">
        <v>44.0</v>
      </c>
      <c r="AN12" s="959">
        <v>27.0</v>
      </c>
      <c r="AO12" s="960">
        <f t="shared" si="21"/>
        <v>71</v>
      </c>
      <c r="AP12" s="960" t="str">
        <f t="shared" si="22"/>
        <v>8</v>
      </c>
      <c r="AQ12" s="961">
        <f t="shared" si="23"/>
        <v>8</v>
      </c>
      <c r="AR12" s="1089">
        <v>88.0</v>
      </c>
      <c r="AS12" s="1089">
        <v>0.0</v>
      </c>
      <c r="AT12" s="1090">
        <f t="shared" si="24"/>
        <v>88</v>
      </c>
      <c r="AU12" s="659" t="str">
        <f t="shared" si="25"/>
        <v>9</v>
      </c>
      <c r="AV12" s="1142">
        <f t="shared" si="26"/>
        <v>9</v>
      </c>
      <c r="AW12" s="945">
        <f t="shared" si="27"/>
        <v>581</v>
      </c>
      <c r="AX12" s="946">
        <f t="shared" si="34"/>
        <v>72.63</v>
      </c>
      <c r="AY12" s="947">
        <f t="shared" si="28"/>
        <v>167</v>
      </c>
      <c r="AZ12" s="948">
        <f t="shared" si="29"/>
        <v>7.590909091</v>
      </c>
      <c r="BA12" s="949" t="str">
        <f t="shared" si="30"/>
        <v>PASS</v>
      </c>
      <c r="BB12" s="949" t="str">
        <f t="shared" si="31"/>
        <v>FCD</v>
      </c>
      <c r="BC12" s="1091" t="str">
        <f t="shared" si="32"/>
        <v>FCD</v>
      </c>
    </row>
    <row r="13" ht="15.75" customHeight="1">
      <c r="A13" s="649">
        <v>9.0</v>
      </c>
      <c r="B13" s="1143" t="s">
        <v>155</v>
      </c>
      <c r="C13" s="952" t="s">
        <v>156</v>
      </c>
      <c r="D13" s="931">
        <v>38.0</v>
      </c>
      <c r="E13" s="931">
        <v>32.0</v>
      </c>
      <c r="F13" s="932">
        <f t="shared" si="35"/>
        <v>70</v>
      </c>
      <c r="G13" s="659" t="str">
        <f t="shared" si="2"/>
        <v>8</v>
      </c>
      <c r="H13" s="933">
        <f t="shared" si="3"/>
        <v>32</v>
      </c>
      <c r="I13" s="931">
        <v>40.0</v>
      </c>
      <c r="J13" s="931">
        <v>27.0</v>
      </c>
      <c r="K13" s="934">
        <f t="shared" si="36"/>
        <v>67</v>
      </c>
      <c r="L13" s="659" t="str">
        <f t="shared" si="5"/>
        <v>7</v>
      </c>
      <c r="M13" s="778">
        <f t="shared" si="6"/>
        <v>28</v>
      </c>
      <c r="N13" s="931">
        <v>20.0</v>
      </c>
      <c r="O13" s="931">
        <v>32.0</v>
      </c>
      <c r="P13" s="934">
        <f t="shared" si="7"/>
        <v>52</v>
      </c>
      <c r="Q13" s="659" t="str">
        <f t="shared" si="8"/>
        <v>6</v>
      </c>
      <c r="R13" s="933">
        <f t="shared" si="9"/>
        <v>24</v>
      </c>
      <c r="S13" s="931">
        <v>45.0</v>
      </c>
      <c r="T13" s="931">
        <v>47.0</v>
      </c>
      <c r="U13" s="934">
        <f t="shared" si="10"/>
        <v>92</v>
      </c>
      <c r="V13" s="659" t="str">
        <f t="shared" si="11"/>
        <v>10</v>
      </c>
      <c r="W13" s="778">
        <f t="shared" si="12"/>
        <v>10</v>
      </c>
      <c r="X13" s="931">
        <v>30.0</v>
      </c>
      <c r="Y13" s="931">
        <v>32.0</v>
      </c>
      <c r="Z13" s="934">
        <f t="shared" si="37"/>
        <v>62</v>
      </c>
      <c r="AA13" s="659" t="str">
        <f t="shared" si="14"/>
        <v>7</v>
      </c>
      <c r="AB13" s="778">
        <f t="shared" si="15"/>
        <v>21</v>
      </c>
      <c r="AC13" s="935">
        <v>80.0</v>
      </c>
      <c r="AD13" s="855">
        <v>0.0</v>
      </c>
      <c r="AE13" s="855">
        <f t="shared" si="16"/>
        <v>80</v>
      </c>
      <c r="AF13" s="936" t="str">
        <f t="shared" si="17"/>
        <v>9</v>
      </c>
      <c r="AG13" s="765">
        <f t="shared" si="18"/>
        <v>18</v>
      </c>
      <c r="AH13" s="931">
        <v>21.0</v>
      </c>
      <c r="AI13" s="931">
        <v>21.0</v>
      </c>
      <c r="AJ13" s="934">
        <f t="shared" si="19"/>
        <v>42</v>
      </c>
      <c r="AK13" s="937" t="str">
        <f t="shared" si="33"/>
        <v>4</v>
      </c>
      <c r="AL13" s="938">
        <f t="shared" si="20"/>
        <v>12</v>
      </c>
      <c r="AM13" s="953">
        <v>45.0</v>
      </c>
      <c r="AN13" s="985">
        <v>11.0</v>
      </c>
      <c r="AO13" s="955">
        <f t="shared" si="21"/>
        <v>56</v>
      </c>
      <c r="AP13" s="955">
        <v>0.0</v>
      </c>
      <c r="AQ13" s="942">
        <f t="shared" si="23"/>
        <v>0</v>
      </c>
      <c r="AR13" s="1103">
        <v>84.0</v>
      </c>
      <c r="AS13" s="1103">
        <v>0.0</v>
      </c>
      <c r="AT13" s="1104">
        <f t="shared" si="24"/>
        <v>84</v>
      </c>
      <c r="AU13" s="659" t="str">
        <f t="shared" si="25"/>
        <v>9</v>
      </c>
      <c r="AV13" s="1142">
        <f t="shared" si="26"/>
        <v>9</v>
      </c>
      <c r="AW13" s="945">
        <f t="shared" si="27"/>
        <v>521</v>
      </c>
      <c r="AX13" s="946">
        <f t="shared" si="34"/>
        <v>65.13</v>
      </c>
      <c r="AY13" s="947">
        <f t="shared" si="28"/>
        <v>145</v>
      </c>
      <c r="AZ13" s="948">
        <f t="shared" si="29"/>
        <v>6.590909091</v>
      </c>
      <c r="BA13" s="949" t="str">
        <f t="shared" si="30"/>
        <v>FAIL</v>
      </c>
      <c r="BB13" s="949" t="str">
        <f t="shared" si="31"/>
        <v>SC</v>
      </c>
      <c r="BC13" s="1097" t="str">
        <f t="shared" si="32"/>
        <v>FAIL</v>
      </c>
    </row>
    <row r="14" ht="15.75" customHeight="1">
      <c r="A14" s="649">
        <v>10.0</v>
      </c>
      <c r="B14" s="1143" t="s">
        <v>157</v>
      </c>
      <c r="C14" s="952" t="s">
        <v>158</v>
      </c>
      <c r="D14" s="931">
        <v>38.0</v>
      </c>
      <c r="E14" s="931">
        <v>23.0</v>
      </c>
      <c r="F14" s="932">
        <f t="shared" si="35"/>
        <v>61</v>
      </c>
      <c r="G14" s="659" t="str">
        <f t="shared" si="2"/>
        <v>7</v>
      </c>
      <c r="H14" s="933">
        <f t="shared" si="3"/>
        <v>28</v>
      </c>
      <c r="I14" s="931">
        <v>41.0</v>
      </c>
      <c r="J14" s="931">
        <v>20.0</v>
      </c>
      <c r="K14" s="934">
        <f t="shared" si="36"/>
        <v>61</v>
      </c>
      <c r="L14" s="659" t="str">
        <f t="shared" si="5"/>
        <v>7</v>
      </c>
      <c r="M14" s="778">
        <f t="shared" si="6"/>
        <v>28</v>
      </c>
      <c r="N14" s="931">
        <v>42.0</v>
      </c>
      <c r="O14" s="931">
        <v>18.0</v>
      </c>
      <c r="P14" s="934">
        <f t="shared" si="7"/>
        <v>60</v>
      </c>
      <c r="Q14" s="659" t="str">
        <f t="shared" si="8"/>
        <v>7</v>
      </c>
      <c r="R14" s="933">
        <f t="shared" si="9"/>
        <v>28</v>
      </c>
      <c r="S14" s="931">
        <v>40.0</v>
      </c>
      <c r="T14" s="931">
        <v>38.0</v>
      </c>
      <c r="U14" s="934">
        <f t="shared" si="10"/>
        <v>78</v>
      </c>
      <c r="V14" s="659" t="str">
        <f t="shared" si="11"/>
        <v>8</v>
      </c>
      <c r="W14" s="778">
        <f t="shared" si="12"/>
        <v>8</v>
      </c>
      <c r="X14" s="931">
        <v>40.0</v>
      </c>
      <c r="Y14" s="931">
        <v>26.0</v>
      </c>
      <c r="Z14" s="934">
        <f t="shared" si="37"/>
        <v>66</v>
      </c>
      <c r="AA14" s="659" t="str">
        <f t="shared" si="14"/>
        <v>7</v>
      </c>
      <c r="AB14" s="778">
        <f t="shared" si="15"/>
        <v>21</v>
      </c>
      <c r="AC14" s="935">
        <v>85.0</v>
      </c>
      <c r="AD14" s="855">
        <v>0.0</v>
      </c>
      <c r="AE14" s="855">
        <f t="shared" si="16"/>
        <v>85</v>
      </c>
      <c r="AF14" s="936" t="str">
        <f t="shared" si="17"/>
        <v>9</v>
      </c>
      <c r="AG14" s="765">
        <f t="shared" si="18"/>
        <v>18</v>
      </c>
      <c r="AH14" s="931">
        <v>23.0</v>
      </c>
      <c r="AI14" s="931">
        <v>23.0</v>
      </c>
      <c r="AJ14" s="934">
        <f t="shared" si="19"/>
        <v>46</v>
      </c>
      <c r="AK14" s="937" t="str">
        <f t="shared" si="33"/>
        <v>6</v>
      </c>
      <c r="AL14" s="938">
        <f t="shared" si="20"/>
        <v>18</v>
      </c>
      <c r="AM14" s="958">
        <v>47.0</v>
      </c>
      <c r="AN14" s="959">
        <v>28.0</v>
      </c>
      <c r="AO14" s="960">
        <f t="shared" si="21"/>
        <v>75</v>
      </c>
      <c r="AP14" s="960" t="str">
        <f t="shared" ref="AP14:AP57" si="38">IF(AO14&gt;=90,"10",IF(AO14&gt;=80,"9",IF(AO14&gt;=70,"8",IF(AO14&gt;=60,"7",IF(AO14&gt;=45,"6",IF(AO14&gt;=40,"4",IF(AO14&lt;40,"0")))))))</f>
        <v>8</v>
      </c>
      <c r="AQ14" s="961">
        <f t="shared" si="23"/>
        <v>8</v>
      </c>
      <c r="AR14" s="1089">
        <v>94.0</v>
      </c>
      <c r="AS14" s="1089">
        <v>0.0</v>
      </c>
      <c r="AT14" s="1090">
        <f t="shared" si="24"/>
        <v>94</v>
      </c>
      <c r="AU14" s="659" t="str">
        <f t="shared" si="25"/>
        <v>10</v>
      </c>
      <c r="AV14" s="1142">
        <f t="shared" si="26"/>
        <v>10</v>
      </c>
      <c r="AW14" s="945">
        <f t="shared" si="27"/>
        <v>532</v>
      </c>
      <c r="AX14" s="946">
        <f t="shared" si="34"/>
        <v>66.5</v>
      </c>
      <c r="AY14" s="947">
        <f t="shared" si="28"/>
        <v>157</v>
      </c>
      <c r="AZ14" s="948">
        <f t="shared" si="29"/>
        <v>7.136363636</v>
      </c>
      <c r="BA14" s="949" t="str">
        <f t="shared" si="30"/>
        <v>PASS</v>
      </c>
      <c r="BB14" s="949" t="str">
        <f t="shared" si="31"/>
        <v>SC</v>
      </c>
      <c r="BC14" s="1091" t="str">
        <f t="shared" si="32"/>
        <v>SC</v>
      </c>
    </row>
    <row r="15" ht="15.75" customHeight="1">
      <c r="A15" s="649">
        <v>11.0</v>
      </c>
      <c r="B15" s="1143" t="s">
        <v>365</v>
      </c>
      <c r="C15" s="952" t="s">
        <v>366</v>
      </c>
      <c r="D15" s="931">
        <v>32.0</v>
      </c>
      <c r="E15" s="931">
        <v>26.0</v>
      </c>
      <c r="F15" s="932">
        <f t="shared" si="35"/>
        <v>58</v>
      </c>
      <c r="G15" s="659" t="str">
        <f t="shared" si="2"/>
        <v>6</v>
      </c>
      <c r="H15" s="933">
        <f t="shared" si="3"/>
        <v>24</v>
      </c>
      <c r="I15" s="931">
        <v>36.0</v>
      </c>
      <c r="J15" s="931">
        <v>31.0</v>
      </c>
      <c r="K15" s="934">
        <f t="shared" si="36"/>
        <v>67</v>
      </c>
      <c r="L15" s="659" t="str">
        <f t="shared" si="5"/>
        <v>7</v>
      </c>
      <c r="M15" s="778">
        <f t="shared" si="6"/>
        <v>28</v>
      </c>
      <c r="N15" s="931">
        <v>35.0</v>
      </c>
      <c r="O15" s="931">
        <v>30.0</v>
      </c>
      <c r="P15" s="934">
        <f t="shared" si="7"/>
        <v>65</v>
      </c>
      <c r="Q15" s="659" t="str">
        <f t="shared" si="8"/>
        <v>7</v>
      </c>
      <c r="R15" s="933">
        <f t="shared" si="9"/>
        <v>28</v>
      </c>
      <c r="S15" s="931">
        <v>40.0</v>
      </c>
      <c r="T15" s="931">
        <v>48.0</v>
      </c>
      <c r="U15" s="934">
        <f t="shared" si="10"/>
        <v>88</v>
      </c>
      <c r="V15" s="659" t="str">
        <f t="shared" si="11"/>
        <v>9</v>
      </c>
      <c r="W15" s="778">
        <f t="shared" si="12"/>
        <v>9</v>
      </c>
      <c r="X15" s="931">
        <v>30.0</v>
      </c>
      <c r="Y15" s="931">
        <v>18.0</v>
      </c>
      <c r="Z15" s="934">
        <f t="shared" si="37"/>
        <v>48</v>
      </c>
      <c r="AA15" s="659" t="str">
        <f t="shared" si="14"/>
        <v>6</v>
      </c>
      <c r="AB15" s="778">
        <f t="shared" si="15"/>
        <v>18</v>
      </c>
      <c r="AC15" s="935">
        <v>76.0</v>
      </c>
      <c r="AD15" s="855">
        <v>0.0</v>
      </c>
      <c r="AE15" s="855">
        <f t="shared" si="16"/>
        <v>76</v>
      </c>
      <c r="AF15" s="936" t="str">
        <f t="shared" si="17"/>
        <v>8</v>
      </c>
      <c r="AG15" s="765">
        <f t="shared" si="18"/>
        <v>16</v>
      </c>
      <c r="AH15" s="931">
        <v>26.0</v>
      </c>
      <c r="AI15" s="931">
        <v>28.0</v>
      </c>
      <c r="AJ15" s="934">
        <f t="shared" si="19"/>
        <v>54</v>
      </c>
      <c r="AK15" s="937" t="str">
        <f t="shared" si="33"/>
        <v>6</v>
      </c>
      <c r="AL15" s="938">
        <f t="shared" si="20"/>
        <v>18</v>
      </c>
      <c r="AM15" s="958">
        <v>43.0</v>
      </c>
      <c r="AN15" s="959">
        <v>22.0</v>
      </c>
      <c r="AO15" s="960">
        <f t="shared" si="21"/>
        <v>65</v>
      </c>
      <c r="AP15" s="960" t="str">
        <f t="shared" si="38"/>
        <v>7</v>
      </c>
      <c r="AQ15" s="961">
        <f t="shared" si="23"/>
        <v>7</v>
      </c>
      <c r="AR15" s="1103">
        <v>87.0</v>
      </c>
      <c r="AS15" s="1103">
        <v>0.0</v>
      </c>
      <c r="AT15" s="1104">
        <f t="shared" si="24"/>
        <v>87</v>
      </c>
      <c r="AU15" s="659" t="str">
        <f t="shared" si="25"/>
        <v>9</v>
      </c>
      <c r="AV15" s="1142">
        <f t="shared" si="26"/>
        <v>9</v>
      </c>
      <c r="AW15" s="945">
        <f t="shared" si="27"/>
        <v>521</v>
      </c>
      <c r="AX15" s="946">
        <f t="shared" si="34"/>
        <v>65.13</v>
      </c>
      <c r="AY15" s="947">
        <f t="shared" si="28"/>
        <v>148</v>
      </c>
      <c r="AZ15" s="948">
        <f t="shared" si="29"/>
        <v>6.727272727</v>
      </c>
      <c r="BA15" s="949" t="str">
        <f t="shared" si="30"/>
        <v>PASS</v>
      </c>
      <c r="BB15" s="949" t="str">
        <f t="shared" si="31"/>
        <v>SC</v>
      </c>
      <c r="BC15" s="1091" t="str">
        <f t="shared" si="32"/>
        <v>SC</v>
      </c>
    </row>
    <row r="16" ht="15.75" customHeight="1">
      <c r="A16" s="649">
        <v>12.0</v>
      </c>
      <c r="B16" s="1143" t="s">
        <v>367</v>
      </c>
      <c r="C16" s="952" t="s">
        <v>368</v>
      </c>
      <c r="D16" s="931">
        <v>40.0</v>
      </c>
      <c r="E16" s="931">
        <v>22.0</v>
      </c>
      <c r="F16" s="932">
        <f t="shared" si="35"/>
        <v>62</v>
      </c>
      <c r="G16" s="659" t="str">
        <f t="shared" si="2"/>
        <v>7</v>
      </c>
      <c r="H16" s="933">
        <f t="shared" si="3"/>
        <v>28</v>
      </c>
      <c r="I16" s="931">
        <v>47.0</v>
      </c>
      <c r="J16" s="931">
        <v>28.0</v>
      </c>
      <c r="K16" s="934">
        <f t="shared" si="36"/>
        <v>75</v>
      </c>
      <c r="L16" s="659" t="str">
        <f t="shared" si="5"/>
        <v>8</v>
      </c>
      <c r="M16" s="778">
        <f t="shared" si="6"/>
        <v>32</v>
      </c>
      <c r="N16" s="931">
        <v>40.0</v>
      </c>
      <c r="O16" s="931">
        <v>21.0</v>
      </c>
      <c r="P16" s="934">
        <f t="shared" si="7"/>
        <v>61</v>
      </c>
      <c r="Q16" s="659" t="str">
        <f t="shared" si="8"/>
        <v>7</v>
      </c>
      <c r="R16" s="933">
        <f t="shared" si="9"/>
        <v>28</v>
      </c>
      <c r="S16" s="931">
        <v>43.0</v>
      </c>
      <c r="T16" s="931">
        <v>48.0</v>
      </c>
      <c r="U16" s="934">
        <f t="shared" si="10"/>
        <v>91</v>
      </c>
      <c r="V16" s="659" t="str">
        <f t="shared" si="11"/>
        <v>10</v>
      </c>
      <c r="W16" s="778">
        <f t="shared" si="12"/>
        <v>10</v>
      </c>
      <c r="X16" s="931">
        <v>44.0</v>
      </c>
      <c r="Y16" s="931">
        <v>27.0</v>
      </c>
      <c r="Z16" s="934">
        <f t="shared" si="37"/>
        <v>71</v>
      </c>
      <c r="AA16" s="659" t="str">
        <f t="shared" si="14"/>
        <v>8</v>
      </c>
      <c r="AB16" s="778">
        <f t="shared" si="15"/>
        <v>24</v>
      </c>
      <c r="AC16" s="935">
        <v>70.0</v>
      </c>
      <c r="AD16" s="855">
        <v>0.0</v>
      </c>
      <c r="AE16" s="855">
        <f t="shared" si="16"/>
        <v>70</v>
      </c>
      <c r="AF16" s="936" t="str">
        <f t="shared" si="17"/>
        <v>8</v>
      </c>
      <c r="AG16" s="765">
        <f t="shared" si="18"/>
        <v>16</v>
      </c>
      <c r="AH16" s="931">
        <v>30.0</v>
      </c>
      <c r="AI16" s="931">
        <v>37.0</v>
      </c>
      <c r="AJ16" s="934">
        <f t="shared" si="19"/>
        <v>67</v>
      </c>
      <c r="AK16" s="937" t="str">
        <f t="shared" si="33"/>
        <v>7</v>
      </c>
      <c r="AL16" s="938">
        <f t="shared" si="20"/>
        <v>21</v>
      </c>
      <c r="AM16" s="958">
        <v>46.0</v>
      </c>
      <c r="AN16" s="959">
        <v>23.0</v>
      </c>
      <c r="AO16" s="960">
        <f t="shared" si="21"/>
        <v>69</v>
      </c>
      <c r="AP16" s="960" t="str">
        <f t="shared" si="38"/>
        <v>7</v>
      </c>
      <c r="AQ16" s="961">
        <f t="shared" si="23"/>
        <v>7</v>
      </c>
      <c r="AR16" s="1089">
        <v>88.0</v>
      </c>
      <c r="AS16" s="1089">
        <v>0.0</v>
      </c>
      <c r="AT16" s="1090">
        <f t="shared" si="24"/>
        <v>88</v>
      </c>
      <c r="AU16" s="659" t="str">
        <f t="shared" si="25"/>
        <v>9</v>
      </c>
      <c r="AV16" s="1142">
        <f t="shared" si="26"/>
        <v>9</v>
      </c>
      <c r="AW16" s="945">
        <f t="shared" si="27"/>
        <v>566</v>
      </c>
      <c r="AX16" s="946">
        <f t="shared" si="34"/>
        <v>70.75</v>
      </c>
      <c r="AY16" s="947">
        <f t="shared" si="28"/>
        <v>166</v>
      </c>
      <c r="AZ16" s="948">
        <f t="shared" si="29"/>
        <v>7.545454545</v>
      </c>
      <c r="BA16" s="949" t="str">
        <f t="shared" si="30"/>
        <v>PASS</v>
      </c>
      <c r="BB16" s="949" t="str">
        <f t="shared" si="31"/>
        <v>FCD</v>
      </c>
      <c r="BC16" s="1091" t="str">
        <f t="shared" si="32"/>
        <v>FCD</v>
      </c>
    </row>
    <row r="17" ht="15.75" customHeight="1">
      <c r="A17" s="649">
        <v>13.0</v>
      </c>
      <c r="B17" s="1143" t="s">
        <v>159</v>
      </c>
      <c r="C17" s="952" t="s">
        <v>160</v>
      </c>
      <c r="D17" s="931">
        <v>40.0</v>
      </c>
      <c r="E17" s="931">
        <v>43.0</v>
      </c>
      <c r="F17" s="932">
        <f t="shared" si="35"/>
        <v>83</v>
      </c>
      <c r="G17" s="659" t="str">
        <f t="shared" si="2"/>
        <v>9</v>
      </c>
      <c r="H17" s="933">
        <f t="shared" si="3"/>
        <v>36</v>
      </c>
      <c r="I17" s="931">
        <v>48.0</v>
      </c>
      <c r="J17" s="931">
        <v>33.0</v>
      </c>
      <c r="K17" s="934">
        <f t="shared" si="36"/>
        <v>81</v>
      </c>
      <c r="L17" s="659" t="str">
        <f t="shared" si="5"/>
        <v>9</v>
      </c>
      <c r="M17" s="778">
        <f t="shared" si="6"/>
        <v>36</v>
      </c>
      <c r="N17" s="931">
        <v>50.0</v>
      </c>
      <c r="O17" s="931">
        <v>26.0</v>
      </c>
      <c r="P17" s="934">
        <f t="shared" si="7"/>
        <v>76</v>
      </c>
      <c r="Q17" s="659" t="str">
        <f t="shared" si="8"/>
        <v>8</v>
      </c>
      <c r="R17" s="933">
        <f t="shared" si="9"/>
        <v>32</v>
      </c>
      <c r="S17" s="931">
        <v>47.0</v>
      </c>
      <c r="T17" s="931">
        <v>48.0</v>
      </c>
      <c r="U17" s="934">
        <f t="shared" si="10"/>
        <v>95</v>
      </c>
      <c r="V17" s="659" t="str">
        <f t="shared" si="11"/>
        <v>10</v>
      </c>
      <c r="W17" s="778">
        <f t="shared" si="12"/>
        <v>10</v>
      </c>
      <c r="X17" s="931">
        <v>48.0</v>
      </c>
      <c r="Y17" s="931">
        <v>35.0</v>
      </c>
      <c r="Z17" s="934">
        <f t="shared" si="37"/>
        <v>83</v>
      </c>
      <c r="AA17" s="659" t="str">
        <f t="shared" si="14"/>
        <v>9</v>
      </c>
      <c r="AB17" s="778">
        <f t="shared" si="15"/>
        <v>27</v>
      </c>
      <c r="AC17" s="935">
        <v>91.0</v>
      </c>
      <c r="AD17" s="855">
        <v>0.0</v>
      </c>
      <c r="AE17" s="855">
        <f t="shared" si="16"/>
        <v>91</v>
      </c>
      <c r="AF17" s="936" t="str">
        <f t="shared" si="17"/>
        <v>10</v>
      </c>
      <c r="AG17" s="765">
        <f t="shared" si="18"/>
        <v>20</v>
      </c>
      <c r="AH17" s="931">
        <v>30.0</v>
      </c>
      <c r="AI17" s="931">
        <v>32.0</v>
      </c>
      <c r="AJ17" s="934">
        <f t="shared" si="19"/>
        <v>62</v>
      </c>
      <c r="AK17" s="937" t="str">
        <f t="shared" si="33"/>
        <v>7</v>
      </c>
      <c r="AL17" s="938">
        <f t="shared" si="20"/>
        <v>21</v>
      </c>
      <c r="AM17" s="958">
        <v>46.0</v>
      </c>
      <c r="AN17" s="959">
        <v>35.0</v>
      </c>
      <c r="AO17" s="960">
        <f t="shared" si="21"/>
        <v>81</v>
      </c>
      <c r="AP17" s="960" t="str">
        <f t="shared" si="38"/>
        <v>9</v>
      </c>
      <c r="AQ17" s="961">
        <f t="shared" si="23"/>
        <v>9</v>
      </c>
      <c r="AR17" s="1089">
        <v>90.0</v>
      </c>
      <c r="AS17" s="1089">
        <v>0.0</v>
      </c>
      <c r="AT17" s="1090">
        <f t="shared" si="24"/>
        <v>90</v>
      </c>
      <c r="AU17" s="659" t="str">
        <f t="shared" si="25"/>
        <v>10</v>
      </c>
      <c r="AV17" s="1142">
        <f t="shared" si="26"/>
        <v>10</v>
      </c>
      <c r="AW17" s="945">
        <f t="shared" si="27"/>
        <v>652</v>
      </c>
      <c r="AX17" s="946">
        <f t="shared" si="34"/>
        <v>81.5</v>
      </c>
      <c r="AY17" s="947">
        <f t="shared" si="28"/>
        <v>191</v>
      </c>
      <c r="AZ17" s="948">
        <f t="shared" si="29"/>
        <v>8.681818182</v>
      </c>
      <c r="BA17" s="949" t="str">
        <f t="shared" si="30"/>
        <v>PASS</v>
      </c>
      <c r="BB17" s="949" t="str">
        <f t="shared" si="31"/>
        <v>FCD</v>
      </c>
      <c r="BC17" s="1091" t="str">
        <f t="shared" si="32"/>
        <v>FCD</v>
      </c>
    </row>
    <row r="18" ht="15.75" customHeight="1">
      <c r="A18" s="649">
        <v>14.0</v>
      </c>
      <c r="B18" s="1143" t="s">
        <v>369</v>
      </c>
      <c r="C18" s="952" t="s">
        <v>370</v>
      </c>
      <c r="D18" s="931">
        <v>41.0</v>
      </c>
      <c r="E18" s="931">
        <v>38.0</v>
      </c>
      <c r="F18" s="932">
        <f t="shared" si="35"/>
        <v>79</v>
      </c>
      <c r="G18" s="659" t="str">
        <f t="shared" si="2"/>
        <v>8</v>
      </c>
      <c r="H18" s="933">
        <f t="shared" si="3"/>
        <v>32</v>
      </c>
      <c r="I18" s="931">
        <v>47.0</v>
      </c>
      <c r="J18" s="931">
        <v>37.0</v>
      </c>
      <c r="K18" s="934">
        <f t="shared" si="36"/>
        <v>84</v>
      </c>
      <c r="L18" s="659" t="str">
        <f t="shared" si="5"/>
        <v>9</v>
      </c>
      <c r="M18" s="778">
        <f t="shared" si="6"/>
        <v>36</v>
      </c>
      <c r="N18" s="931">
        <v>41.0</v>
      </c>
      <c r="O18" s="931">
        <v>24.0</v>
      </c>
      <c r="P18" s="934">
        <f t="shared" si="7"/>
        <v>65</v>
      </c>
      <c r="Q18" s="659" t="str">
        <f t="shared" si="8"/>
        <v>7</v>
      </c>
      <c r="R18" s="933">
        <f t="shared" si="9"/>
        <v>28</v>
      </c>
      <c r="S18" s="931">
        <v>48.0</v>
      </c>
      <c r="T18" s="931">
        <v>48.0</v>
      </c>
      <c r="U18" s="934">
        <f t="shared" si="10"/>
        <v>96</v>
      </c>
      <c r="V18" s="659" t="str">
        <f t="shared" si="11"/>
        <v>10</v>
      </c>
      <c r="W18" s="778">
        <f t="shared" si="12"/>
        <v>10</v>
      </c>
      <c r="X18" s="931">
        <v>50.0</v>
      </c>
      <c r="Y18" s="931">
        <v>33.0</v>
      </c>
      <c r="Z18" s="934">
        <f t="shared" si="37"/>
        <v>83</v>
      </c>
      <c r="AA18" s="659" t="str">
        <f t="shared" si="14"/>
        <v>9</v>
      </c>
      <c r="AB18" s="778">
        <f t="shared" si="15"/>
        <v>27</v>
      </c>
      <c r="AC18" s="935">
        <v>85.0</v>
      </c>
      <c r="AD18" s="855">
        <v>0.0</v>
      </c>
      <c r="AE18" s="855">
        <f t="shared" si="16"/>
        <v>85</v>
      </c>
      <c r="AF18" s="936" t="str">
        <f t="shared" si="17"/>
        <v>9</v>
      </c>
      <c r="AG18" s="765">
        <f t="shared" si="18"/>
        <v>18</v>
      </c>
      <c r="AH18" s="931">
        <v>31.0</v>
      </c>
      <c r="AI18" s="931">
        <v>33.0</v>
      </c>
      <c r="AJ18" s="934">
        <f t="shared" si="19"/>
        <v>64</v>
      </c>
      <c r="AK18" s="937" t="str">
        <f t="shared" si="33"/>
        <v>7</v>
      </c>
      <c r="AL18" s="938">
        <f t="shared" si="20"/>
        <v>21</v>
      </c>
      <c r="AM18" s="958">
        <v>47.0</v>
      </c>
      <c r="AN18" s="959">
        <v>27.0</v>
      </c>
      <c r="AO18" s="960">
        <f t="shared" si="21"/>
        <v>74</v>
      </c>
      <c r="AP18" s="960" t="str">
        <f t="shared" si="38"/>
        <v>8</v>
      </c>
      <c r="AQ18" s="961">
        <f t="shared" si="23"/>
        <v>8</v>
      </c>
      <c r="AR18" s="1089">
        <v>87.0</v>
      </c>
      <c r="AS18" s="1089">
        <v>0.0</v>
      </c>
      <c r="AT18" s="1090">
        <f t="shared" si="24"/>
        <v>87</v>
      </c>
      <c r="AU18" s="659" t="str">
        <f t="shared" si="25"/>
        <v>9</v>
      </c>
      <c r="AV18" s="1142">
        <f t="shared" si="26"/>
        <v>9</v>
      </c>
      <c r="AW18" s="945">
        <f t="shared" si="27"/>
        <v>630</v>
      </c>
      <c r="AX18" s="946">
        <f t="shared" si="34"/>
        <v>78.75</v>
      </c>
      <c r="AY18" s="947">
        <f t="shared" si="28"/>
        <v>180</v>
      </c>
      <c r="AZ18" s="948">
        <f t="shared" si="29"/>
        <v>8.181818182</v>
      </c>
      <c r="BA18" s="949" t="str">
        <f t="shared" si="30"/>
        <v>PASS</v>
      </c>
      <c r="BB18" s="949" t="str">
        <f t="shared" si="31"/>
        <v>FCD</v>
      </c>
      <c r="BC18" s="1091" t="str">
        <f t="shared" si="32"/>
        <v>FCD</v>
      </c>
    </row>
    <row r="19" ht="15.75" customHeight="1">
      <c r="A19" s="649">
        <v>15.0</v>
      </c>
      <c r="B19" s="1143" t="s">
        <v>371</v>
      </c>
      <c r="C19" s="952" t="s">
        <v>372</v>
      </c>
      <c r="D19" s="931">
        <v>43.0</v>
      </c>
      <c r="E19" s="931">
        <v>37.0</v>
      </c>
      <c r="F19" s="932">
        <f t="shared" si="35"/>
        <v>80</v>
      </c>
      <c r="G19" s="659" t="str">
        <f t="shared" si="2"/>
        <v>9</v>
      </c>
      <c r="H19" s="933">
        <f t="shared" si="3"/>
        <v>36</v>
      </c>
      <c r="I19" s="931">
        <v>48.0</v>
      </c>
      <c r="J19" s="931">
        <v>35.0</v>
      </c>
      <c r="K19" s="934">
        <f t="shared" si="36"/>
        <v>83</v>
      </c>
      <c r="L19" s="659" t="str">
        <f t="shared" si="5"/>
        <v>9</v>
      </c>
      <c r="M19" s="778">
        <f t="shared" si="6"/>
        <v>36</v>
      </c>
      <c r="N19" s="931">
        <v>48.0</v>
      </c>
      <c r="O19" s="931">
        <v>31.0</v>
      </c>
      <c r="P19" s="934">
        <f t="shared" si="7"/>
        <v>79</v>
      </c>
      <c r="Q19" s="659" t="str">
        <f t="shared" si="8"/>
        <v>8</v>
      </c>
      <c r="R19" s="933">
        <f t="shared" si="9"/>
        <v>32</v>
      </c>
      <c r="S19" s="931">
        <v>48.0</v>
      </c>
      <c r="T19" s="931">
        <v>48.0</v>
      </c>
      <c r="U19" s="934">
        <f t="shared" si="10"/>
        <v>96</v>
      </c>
      <c r="V19" s="659" t="str">
        <f t="shared" si="11"/>
        <v>10</v>
      </c>
      <c r="W19" s="778">
        <f t="shared" si="12"/>
        <v>10</v>
      </c>
      <c r="X19" s="931">
        <v>47.0</v>
      </c>
      <c r="Y19" s="931">
        <v>42.0</v>
      </c>
      <c r="Z19" s="934">
        <f t="shared" si="37"/>
        <v>89</v>
      </c>
      <c r="AA19" s="659" t="str">
        <f t="shared" si="14"/>
        <v>9</v>
      </c>
      <c r="AB19" s="778">
        <f t="shared" si="15"/>
        <v>27</v>
      </c>
      <c r="AC19" s="935">
        <v>90.0</v>
      </c>
      <c r="AD19" s="855">
        <v>0.0</v>
      </c>
      <c r="AE19" s="855">
        <f t="shared" si="16"/>
        <v>90</v>
      </c>
      <c r="AF19" s="936" t="str">
        <f t="shared" si="17"/>
        <v>10</v>
      </c>
      <c r="AG19" s="765">
        <f t="shared" si="18"/>
        <v>20</v>
      </c>
      <c r="AH19" s="931">
        <v>49.0</v>
      </c>
      <c r="AI19" s="931">
        <v>41.0</v>
      </c>
      <c r="AJ19" s="934">
        <f t="shared" si="19"/>
        <v>90</v>
      </c>
      <c r="AK19" s="937" t="str">
        <f t="shared" si="33"/>
        <v>10</v>
      </c>
      <c r="AL19" s="938">
        <f t="shared" si="20"/>
        <v>30</v>
      </c>
      <c r="AM19" s="958">
        <v>46.0</v>
      </c>
      <c r="AN19" s="959">
        <v>20.0</v>
      </c>
      <c r="AO19" s="960">
        <f t="shared" si="21"/>
        <v>66</v>
      </c>
      <c r="AP19" s="960" t="str">
        <f t="shared" si="38"/>
        <v>7</v>
      </c>
      <c r="AQ19" s="961">
        <f t="shared" si="23"/>
        <v>7</v>
      </c>
      <c r="AR19" s="1089">
        <v>88.0</v>
      </c>
      <c r="AS19" s="1089">
        <v>0.0</v>
      </c>
      <c r="AT19" s="1090">
        <f t="shared" si="24"/>
        <v>88</v>
      </c>
      <c r="AU19" s="659" t="str">
        <f t="shared" si="25"/>
        <v>9</v>
      </c>
      <c r="AV19" s="1142">
        <f t="shared" si="26"/>
        <v>9</v>
      </c>
      <c r="AW19" s="945">
        <f t="shared" si="27"/>
        <v>673</v>
      </c>
      <c r="AX19" s="946">
        <f t="shared" si="34"/>
        <v>84.13</v>
      </c>
      <c r="AY19" s="947">
        <f t="shared" si="28"/>
        <v>198</v>
      </c>
      <c r="AZ19" s="948">
        <f t="shared" si="29"/>
        <v>9</v>
      </c>
      <c r="BA19" s="949" t="str">
        <f t="shared" si="30"/>
        <v>PASS</v>
      </c>
      <c r="BB19" s="949" t="str">
        <f t="shared" si="31"/>
        <v>FCD</v>
      </c>
      <c r="BC19" s="1091" t="str">
        <f t="shared" si="32"/>
        <v>FCD</v>
      </c>
    </row>
    <row r="20" ht="15.75" customHeight="1">
      <c r="A20" s="649">
        <v>16.0</v>
      </c>
      <c r="B20" s="1143" t="s">
        <v>373</v>
      </c>
      <c r="C20" s="952" t="s">
        <v>374</v>
      </c>
      <c r="D20" s="931">
        <v>45.0</v>
      </c>
      <c r="E20" s="931">
        <v>29.0</v>
      </c>
      <c r="F20" s="932">
        <f t="shared" si="35"/>
        <v>74</v>
      </c>
      <c r="G20" s="659" t="str">
        <f t="shared" si="2"/>
        <v>8</v>
      </c>
      <c r="H20" s="933">
        <f t="shared" si="3"/>
        <v>32</v>
      </c>
      <c r="I20" s="931">
        <v>50.0</v>
      </c>
      <c r="J20" s="931">
        <v>27.0</v>
      </c>
      <c r="K20" s="934">
        <f t="shared" si="36"/>
        <v>77</v>
      </c>
      <c r="L20" s="659" t="str">
        <f t="shared" si="5"/>
        <v>8</v>
      </c>
      <c r="M20" s="778">
        <f t="shared" si="6"/>
        <v>32</v>
      </c>
      <c r="N20" s="931">
        <v>50.0</v>
      </c>
      <c r="O20" s="931">
        <v>36.0</v>
      </c>
      <c r="P20" s="934">
        <f t="shared" si="7"/>
        <v>86</v>
      </c>
      <c r="Q20" s="659" t="str">
        <f t="shared" si="8"/>
        <v>9</v>
      </c>
      <c r="R20" s="933">
        <f t="shared" si="9"/>
        <v>36</v>
      </c>
      <c r="S20" s="931">
        <v>49.0</v>
      </c>
      <c r="T20" s="931">
        <v>48.0</v>
      </c>
      <c r="U20" s="934">
        <f t="shared" si="10"/>
        <v>97</v>
      </c>
      <c r="V20" s="659" t="str">
        <f t="shared" si="11"/>
        <v>10</v>
      </c>
      <c r="W20" s="778">
        <f t="shared" si="12"/>
        <v>10</v>
      </c>
      <c r="X20" s="931">
        <v>50.0</v>
      </c>
      <c r="Y20" s="931">
        <v>29.0</v>
      </c>
      <c r="Z20" s="934">
        <f t="shared" si="37"/>
        <v>79</v>
      </c>
      <c r="AA20" s="659" t="str">
        <f t="shared" si="14"/>
        <v>8</v>
      </c>
      <c r="AB20" s="778">
        <f t="shared" si="15"/>
        <v>24</v>
      </c>
      <c r="AC20" s="935">
        <v>91.0</v>
      </c>
      <c r="AD20" s="855">
        <v>0.0</v>
      </c>
      <c r="AE20" s="855">
        <f t="shared" si="16"/>
        <v>91</v>
      </c>
      <c r="AF20" s="936" t="str">
        <f t="shared" si="17"/>
        <v>10</v>
      </c>
      <c r="AG20" s="765">
        <f t="shared" si="18"/>
        <v>20</v>
      </c>
      <c r="AH20" s="931">
        <v>50.0</v>
      </c>
      <c r="AI20" s="931">
        <v>21.0</v>
      </c>
      <c r="AJ20" s="934">
        <f t="shared" si="19"/>
        <v>71</v>
      </c>
      <c r="AK20" s="937" t="str">
        <f t="shared" si="33"/>
        <v>8</v>
      </c>
      <c r="AL20" s="938">
        <f t="shared" si="20"/>
        <v>24</v>
      </c>
      <c r="AM20" s="958">
        <v>46.0</v>
      </c>
      <c r="AN20" s="959">
        <v>32.0</v>
      </c>
      <c r="AO20" s="960">
        <f t="shared" si="21"/>
        <v>78</v>
      </c>
      <c r="AP20" s="960" t="str">
        <f t="shared" si="38"/>
        <v>8</v>
      </c>
      <c r="AQ20" s="961">
        <f t="shared" si="23"/>
        <v>8</v>
      </c>
      <c r="AR20" s="1089">
        <v>88.0</v>
      </c>
      <c r="AS20" s="1089">
        <v>0.0</v>
      </c>
      <c r="AT20" s="1090">
        <f t="shared" si="24"/>
        <v>88</v>
      </c>
      <c r="AU20" s="659" t="str">
        <f t="shared" si="25"/>
        <v>9</v>
      </c>
      <c r="AV20" s="1142">
        <f t="shared" si="26"/>
        <v>9</v>
      </c>
      <c r="AW20" s="945">
        <f t="shared" si="27"/>
        <v>653</v>
      </c>
      <c r="AX20" s="946">
        <f t="shared" si="34"/>
        <v>81.63</v>
      </c>
      <c r="AY20" s="947">
        <f t="shared" si="28"/>
        <v>186</v>
      </c>
      <c r="AZ20" s="948">
        <f t="shared" si="29"/>
        <v>8.454545455</v>
      </c>
      <c r="BA20" s="949" t="str">
        <f t="shared" si="30"/>
        <v>PASS</v>
      </c>
      <c r="BB20" s="949" t="str">
        <f t="shared" si="31"/>
        <v>FCD</v>
      </c>
      <c r="BC20" s="1091" t="str">
        <f t="shared" si="32"/>
        <v>FCD</v>
      </c>
    </row>
    <row r="21" ht="15.75" customHeight="1">
      <c r="A21" s="649">
        <v>17.0</v>
      </c>
      <c r="B21" s="1143" t="s">
        <v>375</v>
      </c>
      <c r="C21" s="952" t="s">
        <v>376</v>
      </c>
      <c r="D21" s="931">
        <v>50.0</v>
      </c>
      <c r="E21" s="931">
        <v>29.0</v>
      </c>
      <c r="F21" s="932">
        <f t="shared" si="35"/>
        <v>79</v>
      </c>
      <c r="G21" s="659" t="str">
        <f t="shared" si="2"/>
        <v>8</v>
      </c>
      <c r="H21" s="933">
        <f t="shared" si="3"/>
        <v>32</v>
      </c>
      <c r="I21" s="931">
        <v>50.0</v>
      </c>
      <c r="J21" s="931">
        <v>39.0</v>
      </c>
      <c r="K21" s="934">
        <f t="shared" si="36"/>
        <v>89</v>
      </c>
      <c r="L21" s="659" t="str">
        <f t="shared" si="5"/>
        <v>9</v>
      </c>
      <c r="M21" s="778">
        <f t="shared" si="6"/>
        <v>36</v>
      </c>
      <c r="N21" s="931">
        <v>50.0</v>
      </c>
      <c r="O21" s="931">
        <v>37.0</v>
      </c>
      <c r="P21" s="934">
        <f t="shared" si="7"/>
        <v>87</v>
      </c>
      <c r="Q21" s="659" t="str">
        <f t="shared" si="8"/>
        <v>9</v>
      </c>
      <c r="R21" s="933">
        <f t="shared" si="9"/>
        <v>36</v>
      </c>
      <c r="S21" s="931">
        <v>50.0</v>
      </c>
      <c r="T21" s="931">
        <v>48.0</v>
      </c>
      <c r="U21" s="934">
        <f t="shared" si="10"/>
        <v>98</v>
      </c>
      <c r="V21" s="659" t="str">
        <f t="shared" si="11"/>
        <v>10</v>
      </c>
      <c r="W21" s="778">
        <f t="shared" si="12"/>
        <v>10</v>
      </c>
      <c r="X21" s="931">
        <v>50.0</v>
      </c>
      <c r="Y21" s="931">
        <v>40.0</v>
      </c>
      <c r="Z21" s="934">
        <f t="shared" si="37"/>
        <v>90</v>
      </c>
      <c r="AA21" s="659" t="str">
        <f t="shared" si="14"/>
        <v>10</v>
      </c>
      <c r="AB21" s="778">
        <f t="shared" si="15"/>
        <v>30</v>
      </c>
      <c r="AC21" s="935">
        <v>92.0</v>
      </c>
      <c r="AD21" s="855">
        <v>0.0</v>
      </c>
      <c r="AE21" s="855">
        <f t="shared" si="16"/>
        <v>92</v>
      </c>
      <c r="AF21" s="936" t="str">
        <f t="shared" si="17"/>
        <v>10</v>
      </c>
      <c r="AG21" s="765">
        <f t="shared" si="18"/>
        <v>20</v>
      </c>
      <c r="AH21" s="931">
        <v>50.0</v>
      </c>
      <c r="AI21" s="931">
        <v>40.0</v>
      </c>
      <c r="AJ21" s="934">
        <f t="shared" si="19"/>
        <v>90</v>
      </c>
      <c r="AK21" s="937" t="str">
        <f t="shared" si="33"/>
        <v>10</v>
      </c>
      <c r="AL21" s="938">
        <f t="shared" si="20"/>
        <v>30</v>
      </c>
      <c r="AM21" s="958">
        <v>50.0</v>
      </c>
      <c r="AN21" s="959">
        <v>34.0</v>
      </c>
      <c r="AO21" s="960">
        <f t="shared" si="21"/>
        <v>84</v>
      </c>
      <c r="AP21" s="960" t="str">
        <f t="shared" si="38"/>
        <v>9</v>
      </c>
      <c r="AQ21" s="961">
        <f t="shared" si="23"/>
        <v>9</v>
      </c>
      <c r="AR21" s="1089">
        <v>100.0</v>
      </c>
      <c r="AS21" s="1089">
        <v>0.0</v>
      </c>
      <c r="AT21" s="1090">
        <f t="shared" si="24"/>
        <v>100</v>
      </c>
      <c r="AU21" s="659" t="str">
        <f t="shared" si="25"/>
        <v>10</v>
      </c>
      <c r="AV21" s="1142">
        <f t="shared" si="26"/>
        <v>10</v>
      </c>
      <c r="AW21" s="945">
        <f t="shared" si="27"/>
        <v>709</v>
      </c>
      <c r="AX21" s="946">
        <f t="shared" si="34"/>
        <v>88.63</v>
      </c>
      <c r="AY21" s="947">
        <f t="shared" si="28"/>
        <v>203</v>
      </c>
      <c r="AZ21" s="948">
        <f t="shared" si="29"/>
        <v>9.227272727</v>
      </c>
      <c r="BA21" s="949" t="str">
        <f t="shared" si="30"/>
        <v>PASS</v>
      </c>
      <c r="BB21" s="949" t="str">
        <f t="shared" si="31"/>
        <v>FCD</v>
      </c>
      <c r="BC21" s="1091" t="str">
        <f t="shared" si="32"/>
        <v>FCD</v>
      </c>
    </row>
    <row r="22" ht="15.75" customHeight="1">
      <c r="A22" s="649">
        <v>18.0</v>
      </c>
      <c r="B22" s="1143" t="s">
        <v>161</v>
      </c>
      <c r="C22" s="952" t="s">
        <v>162</v>
      </c>
      <c r="D22" s="931">
        <v>37.0</v>
      </c>
      <c r="E22" s="931">
        <v>31.0</v>
      </c>
      <c r="F22" s="932">
        <f t="shared" si="35"/>
        <v>68</v>
      </c>
      <c r="G22" s="659" t="str">
        <f t="shared" si="2"/>
        <v>7</v>
      </c>
      <c r="H22" s="933">
        <f t="shared" si="3"/>
        <v>28</v>
      </c>
      <c r="I22" s="931">
        <v>45.0</v>
      </c>
      <c r="J22" s="931">
        <v>28.0</v>
      </c>
      <c r="K22" s="934">
        <f t="shared" si="36"/>
        <v>73</v>
      </c>
      <c r="L22" s="659" t="str">
        <f t="shared" si="5"/>
        <v>8</v>
      </c>
      <c r="M22" s="778">
        <f t="shared" si="6"/>
        <v>32</v>
      </c>
      <c r="N22" s="931">
        <v>50.0</v>
      </c>
      <c r="O22" s="931">
        <v>30.0</v>
      </c>
      <c r="P22" s="934">
        <f t="shared" si="7"/>
        <v>80</v>
      </c>
      <c r="Q22" s="659" t="str">
        <f t="shared" si="8"/>
        <v>9</v>
      </c>
      <c r="R22" s="933">
        <f t="shared" si="9"/>
        <v>36</v>
      </c>
      <c r="S22" s="931">
        <v>44.0</v>
      </c>
      <c r="T22" s="931">
        <v>33.0</v>
      </c>
      <c r="U22" s="934">
        <f t="shared" si="10"/>
        <v>77</v>
      </c>
      <c r="V22" s="659" t="str">
        <f t="shared" si="11"/>
        <v>8</v>
      </c>
      <c r="W22" s="778">
        <f t="shared" si="12"/>
        <v>8</v>
      </c>
      <c r="X22" s="931">
        <v>36.0</v>
      </c>
      <c r="Y22" s="931">
        <v>36.0</v>
      </c>
      <c r="Z22" s="934">
        <f t="shared" si="37"/>
        <v>72</v>
      </c>
      <c r="AA22" s="659" t="str">
        <f t="shared" si="14"/>
        <v>8</v>
      </c>
      <c r="AB22" s="778">
        <f t="shared" si="15"/>
        <v>24</v>
      </c>
      <c r="AC22" s="935">
        <v>90.0</v>
      </c>
      <c r="AD22" s="855">
        <v>0.0</v>
      </c>
      <c r="AE22" s="855">
        <f t="shared" si="16"/>
        <v>90</v>
      </c>
      <c r="AF22" s="936" t="str">
        <f t="shared" si="17"/>
        <v>10</v>
      </c>
      <c r="AG22" s="765">
        <f t="shared" si="18"/>
        <v>20</v>
      </c>
      <c r="AH22" s="931">
        <v>47.0</v>
      </c>
      <c r="AI22" s="931">
        <v>34.0</v>
      </c>
      <c r="AJ22" s="934">
        <f t="shared" si="19"/>
        <v>81</v>
      </c>
      <c r="AK22" s="937" t="str">
        <f t="shared" si="33"/>
        <v>9</v>
      </c>
      <c r="AL22" s="938">
        <f t="shared" si="20"/>
        <v>27</v>
      </c>
      <c r="AM22" s="958">
        <v>44.0</v>
      </c>
      <c r="AN22" s="959">
        <v>27.0</v>
      </c>
      <c r="AO22" s="960">
        <f t="shared" si="21"/>
        <v>71</v>
      </c>
      <c r="AP22" s="960" t="str">
        <f t="shared" si="38"/>
        <v>8</v>
      </c>
      <c r="AQ22" s="961">
        <f t="shared" si="23"/>
        <v>8</v>
      </c>
      <c r="AR22" s="931">
        <v>84.0</v>
      </c>
      <c r="AS22" s="931">
        <v>0.0</v>
      </c>
      <c r="AT22" s="934">
        <f t="shared" si="24"/>
        <v>84</v>
      </c>
      <c r="AU22" s="659" t="str">
        <f t="shared" si="25"/>
        <v>9</v>
      </c>
      <c r="AV22" s="1142">
        <f t="shared" si="26"/>
        <v>9</v>
      </c>
      <c r="AW22" s="945">
        <f t="shared" si="27"/>
        <v>612</v>
      </c>
      <c r="AX22" s="946">
        <f t="shared" si="34"/>
        <v>76.5</v>
      </c>
      <c r="AY22" s="947">
        <f t="shared" si="28"/>
        <v>183</v>
      </c>
      <c r="AZ22" s="948">
        <f t="shared" si="29"/>
        <v>8.318181818</v>
      </c>
      <c r="BA22" s="949" t="str">
        <f t="shared" si="30"/>
        <v>PASS</v>
      </c>
      <c r="BB22" s="949" t="str">
        <f t="shared" si="31"/>
        <v>FCD</v>
      </c>
      <c r="BC22" s="1091" t="str">
        <f t="shared" si="32"/>
        <v>FCD</v>
      </c>
    </row>
    <row r="23" ht="15.75" customHeight="1">
      <c r="A23" s="649">
        <v>19.0</v>
      </c>
      <c r="B23" s="1143" t="s">
        <v>163</v>
      </c>
      <c r="C23" s="952" t="s">
        <v>164</v>
      </c>
      <c r="D23" s="931">
        <v>41.0</v>
      </c>
      <c r="E23" s="931">
        <v>40.0</v>
      </c>
      <c r="F23" s="932">
        <f t="shared" si="35"/>
        <v>81</v>
      </c>
      <c r="G23" s="659" t="str">
        <f t="shared" si="2"/>
        <v>9</v>
      </c>
      <c r="H23" s="933">
        <f t="shared" si="3"/>
        <v>36</v>
      </c>
      <c r="I23" s="931">
        <v>46.0</v>
      </c>
      <c r="J23" s="931">
        <v>37.0</v>
      </c>
      <c r="K23" s="934">
        <f t="shared" si="36"/>
        <v>83</v>
      </c>
      <c r="L23" s="659" t="str">
        <f t="shared" si="5"/>
        <v>9</v>
      </c>
      <c r="M23" s="778">
        <f t="shared" si="6"/>
        <v>36</v>
      </c>
      <c r="N23" s="931">
        <v>46.0</v>
      </c>
      <c r="O23" s="931">
        <v>38.0</v>
      </c>
      <c r="P23" s="934">
        <f t="shared" si="7"/>
        <v>84</v>
      </c>
      <c r="Q23" s="659" t="str">
        <f t="shared" si="8"/>
        <v>9</v>
      </c>
      <c r="R23" s="933">
        <f t="shared" si="9"/>
        <v>36</v>
      </c>
      <c r="S23" s="931">
        <v>45.0</v>
      </c>
      <c r="T23" s="931">
        <v>30.0</v>
      </c>
      <c r="U23" s="934">
        <f t="shared" si="10"/>
        <v>75</v>
      </c>
      <c r="V23" s="659" t="str">
        <f t="shared" si="11"/>
        <v>8</v>
      </c>
      <c r="W23" s="778">
        <f t="shared" si="12"/>
        <v>8</v>
      </c>
      <c r="X23" s="931">
        <v>45.0</v>
      </c>
      <c r="Y23" s="931">
        <v>36.0</v>
      </c>
      <c r="Z23" s="934">
        <f t="shared" si="37"/>
        <v>81</v>
      </c>
      <c r="AA23" s="659" t="str">
        <f t="shared" si="14"/>
        <v>9</v>
      </c>
      <c r="AB23" s="778">
        <f t="shared" si="15"/>
        <v>27</v>
      </c>
      <c r="AC23" s="935">
        <v>90.0</v>
      </c>
      <c r="AD23" s="855">
        <v>0.0</v>
      </c>
      <c r="AE23" s="855">
        <f t="shared" si="16"/>
        <v>90</v>
      </c>
      <c r="AF23" s="936" t="str">
        <f t="shared" si="17"/>
        <v>10</v>
      </c>
      <c r="AG23" s="765">
        <f t="shared" si="18"/>
        <v>20</v>
      </c>
      <c r="AH23" s="931">
        <v>49.0</v>
      </c>
      <c r="AI23" s="931">
        <v>31.0</v>
      </c>
      <c r="AJ23" s="934">
        <f t="shared" si="19"/>
        <v>80</v>
      </c>
      <c r="AK23" s="937" t="str">
        <f t="shared" si="33"/>
        <v>9</v>
      </c>
      <c r="AL23" s="938">
        <f t="shared" si="20"/>
        <v>27</v>
      </c>
      <c r="AM23" s="958">
        <v>47.0</v>
      </c>
      <c r="AN23" s="959">
        <v>27.0</v>
      </c>
      <c r="AO23" s="960">
        <f t="shared" si="21"/>
        <v>74</v>
      </c>
      <c r="AP23" s="960" t="str">
        <f t="shared" si="38"/>
        <v>8</v>
      </c>
      <c r="AQ23" s="961">
        <f t="shared" si="23"/>
        <v>8</v>
      </c>
      <c r="AR23" s="956">
        <v>88.0</v>
      </c>
      <c r="AS23" s="956">
        <v>0.0</v>
      </c>
      <c r="AT23" s="957">
        <f t="shared" si="24"/>
        <v>88</v>
      </c>
      <c r="AU23" s="659" t="str">
        <f t="shared" si="25"/>
        <v>9</v>
      </c>
      <c r="AV23" s="1142">
        <f t="shared" si="26"/>
        <v>9</v>
      </c>
      <c r="AW23" s="945">
        <f t="shared" si="27"/>
        <v>648</v>
      </c>
      <c r="AX23" s="946">
        <f t="shared" si="34"/>
        <v>81</v>
      </c>
      <c r="AY23" s="947">
        <f t="shared" si="28"/>
        <v>198</v>
      </c>
      <c r="AZ23" s="948">
        <f t="shared" si="29"/>
        <v>9</v>
      </c>
      <c r="BA23" s="949" t="str">
        <f t="shared" si="30"/>
        <v>PASS</v>
      </c>
      <c r="BB23" s="949" t="str">
        <f t="shared" si="31"/>
        <v>FCD</v>
      </c>
      <c r="BC23" s="1091" t="str">
        <f t="shared" si="32"/>
        <v>FCD</v>
      </c>
    </row>
    <row r="24" ht="15.75" customHeight="1">
      <c r="A24" s="649">
        <v>20.0</v>
      </c>
      <c r="B24" s="1170" t="s">
        <v>165</v>
      </c>
      <c r="C24" s="979" t="s">
        <v>166</v>
      </c>
      <c r="D24" s="931">
        <v>50.0</v>
      </c>
      <c r="E24" s="931">
        <v>38.0</v>
      </c>
      <c r="F24" s="932">
        <f t="shared" si="35"/>
        <v>88</v>
      </c>
      <c r="G24" s="659" t="str">
        <f t="shared" si="2"/>
        <v>9</v>
      </c>
      <c r="H24" s="933">
        <f t="shared" si="3"/>
        <v>36</v>
      </c>
      <c r="I24" s="931">
        <v>50.0</v>
      </c>
      <c r="J24" s="931">
        <v>38.0</v>
      </c>
      <c r="K24" s="934">
        <f t="shared" si="36"/>
        <v>88</v>
      </c>
      <c r="L24" s="659" t="str">
        <f t="shared" si="5"/>
        <v>9</v>
      </c>
      <c r="M24" s="778">
        <f t="shared" si="6"/>
        <v>36</v>
      </c>
      <c r="N24" s="931">
        <v>50.0</v>
      </c>
      <c r="O24" s="931">
        <v>40.0</v>
      </c>
      <c r="P24" s="934">
        <f t="shared" si="7"/>
        <v>90</v>
      </c>
      <c r="Q24" s="659" t="str">
        <f t="shared" si="8"/>
        <v>10</v>
      </c>
      <c r="R24" s="933">
        <f t="shared" si="9"/>
        <v>40</v>
      </c>
      <c r="S24" s="931">
        <v>50.0</v>
      </c>
      <c r="T24" s="931">
        <v>48.0</v>
      </c>
      <c r="U24" s="934">
        <f t="shared" si="10"/>
        <v>98</v>
      </c>
      <c r="V24" s="659" t="str">
        <f t="shared" si="11"/>
        <v>10</v>
      </c>
      <c r="W24" s="778">
        <f t="shared" si="12"/>
        <v>10</v>
      </c>
      <c r="X24" s="931">
        <v>50.0</v>
      </c>
      <c r="Y24" s="931">
        <v>41.0</v>
      </c>
      <c r="Z24" s="934">
        <f t="shared" si="37"/>
        <v>91</v>
      </c>
      <c r="AA24" s="659" t="str">
        <f t="shared" si="14"/>
        <v>10</v>
      </c>
      <c r="AB24" s="778">
        <f t="shared" si="15"/>
        <v>30</v>
      </c>
      <c r="AC24" s="935">
        <v>92.0</v>
      </c>
      <c r="AD24" s="855">
        <v>0.0</v>
      </c>
      <c r="AE24" s="855">
        <f t="shared" si="16"/>
        <v>92</v>
      </c>
      <c r="AF24" s="936" t="str">
        <f t="shared" si="17"/>
        <v>10</v>
      </c>
      <c r="AG24" s="765">
        <f t="shared" si="18"/>
        <v>20</v>
      </c>
      <c r="AH24" s="931">
        <v>50.0</v>
      </c>
      <c r="AI24" s="931">
        <v>33.0</v>
      </c>
      <c r="AJ24" s="934">
        <f t="shared" si="19"/>
        <v>83</v>
      </c>
      <c r="AK24" s="937" t="str">
        <f t="shared" si="33"/>
        <v>9</v>
      </c>
      <c r="AL24" s="938">
        <f t="shared" si="20"/>
        <v>27</v>
      </c>
      <c r="AM24" s="958">
        <v>50.0</v>
      </c>
      <c r="AN24" s="959">
        <v>33.0</v>
      </c>
      <c r="AO24" s="960">
        <f t="shared" si="21"/>
        <v>83</v>
      </c>
      <c r="AP24" s="960" t="str">
        <f t="shared" si="38"/>
        <v>9</v>
      </c>
      <c r="AQ24" s="961">
        <f t="shared" si="23"/>
        <v>9</v>
      </c>
      <c r="AR24" s="1089">
        <v>100.0</v>
      </c>
      <c r="AS24" s="1089">
        <v>0.0</v>
      </c>
      <c r="AT24" s="1090">
        <f t="shared" si="24"/>
        <v>100</v>
      </c>
      <c r="AU24" s="659" t="str">
        <f t="shared" si="25"/>
        <v>10</v>
      </c>
      <c r="AV24" s="1142">
        <f t="shared" si="26"/>
        <v>10</v>
      </c>
      <c r="AW24" s="945">
        <f t="shared" si="27"/>
        <v>713</v>
      </c>
      <c r="AX24" s="946">
        <f t="shared" si="34"/>
        <v>89.13</v>
      </c>
      <c r="AY24" s="947">
        <f t="shared" si="28"/>
        <v>208</v>
      </c>
      <c r="AZ24" s="948">
        <f t="shared" si="29"/>
        <v>9.454545455</v>
      </c>
      <c r="BA24" s="949" t="str">
        <f t="shared" si="30"/>
        <v>PASS</v>
      </c>
      <c r="BB24" s="949" t="str">
        <f t="shared" si="31"/>
        <v>FCD</v>
      </c>
      <c r="BC24" s="1091" t="str">
        <f t="shared" si="32"/>
        <v>FCD</v>
      </c>
    </row>
    <row r="25" ht="15.75" customHeight="1">
      <c r="A25" s="649">
        <v>21.0</v>
      </c>
      <c r="B25" s="1143" t="s">
        <v>167</v>
      </c>
      <c r="C25" s="952" t="s">
        <v>168</v>
      </c>
      <c r="D25" s="931">
        <v>39.0</v>
      </c>
      <c r="E25" s="931">
        <v>35.0</v>
      </c>
      <c r="F25" s="932">
        <f t="shared" si="35"/>
        <v>74</v>
      </c>
      <c r="G25" s="659" t="str">
        <f t="shared" si="2"/>
        <v>8</v>
      </c>
      <c r="H25" s="933">
        <f t="shared" si="3"/>
        <v>32</v>
      </c>
      <c r="I25" s="931">
        <v>48.0</v>
      </c>
      <c r="J25" s="931">
        <v>32.0</v>
      </c>
      <c r="K25" s="934">
        <f t="shared" si="36"/>
        <v>80</v>
      </c>
      <c r="L25" s="659" t="str">
        <f t="shared" si="5"/>
        <v>9</v>
      </c>
      <c r="M25" s="778">
        <f t="shared" si="6"/>
        <v>36</v>
      </c>
      <c r="N25" s="931">
        <v>45.0</v>
      </c>
      <c r="O25" s="931">
        <v>26.0</v>
      </c>
      <c r="P25" s="934">
        <f t="shared" si="7"/>
        <v>71</v>
      </c>
      <c r="Q25" s="659" t="str">
        <f t="shared" si="8"/>
        <v>8</v>
      </c>
      <c r="R25" s="933">
        <f t="shared" si="9"/>
        <v>32</v>
      </c>
      <c r="S25" s="931">
        <v>45.0</v>
      </c>
      <c r="T25" s="931">
        <v>48.0</v>
      </c>
      <c r="U25" s="934">
        <f t="shared" si="10"/>
        <v>93</v>
      </c>
      <c r="V25" s="659" t="str">
        <f t="shared" si="11"/>
        <v>10</v>
      </c>
      <c r="W25" s="778">
        <f t="shared" si="12"/>
        <v>10</v>
      </c>
      <c r="X25" s="931">
        <v>40.0</v>
      </c>
      <c r="Y25" s="931">
        <v>33.0</v>
      </c>
      <c r="Z25" s="934">
        <f t="shared" si="37"/>
        <v>73</v>
      </c>
      <c r="AA25" s="659" t="str">
        <f t="shared" si="14"/>
        <v>8</v>
      </c>
      <c r="AB25" s="778">
        <f t="shared" si="15"/>
        <v>24</v>
      </c>
      <c r="AC25" s="935">
        <v>83.0</v>
      </c>
      <c r="AD25" s="855">
        <v>0.0</v>
      </c>
      <c r="AE25" s="855">
        <f t="shared" si="16"/>
        <v>83</v>
      </c>
      <c r="AF25" s="936" t="str">
        <f t="shared" si="17"/>
        <v>9</v>
      </c>
      <c r="AG25" s="765">
        <f t="shared" si="18"/>
        <v>18</v>
      </c>
      <c r="AH25" s="931">
        <v>31.0</v>
      </c>
      <c r="AI25" s="931">
        <v>34.0</v>
      </c>
      <c r="AJ25" s="934">
        <f t="shared" si="19"/>
        <v>65</v>
      </c>
      <c r="AK25" s="937" t="str">
        <f t="shared" si="33"/>
        <v>7</v>
      </c>
      <c r="AL25" s="938">
        <f t="shared" si="20"/>
        <v>21</v>
      </c>
      <c r="AM25" s="958">
        <v>41.0</v>
      </c>
      <c r="AN25" s="959">
        <v>28.0</v>
      </c>
      <c r="AO25" s="960">
        <f t="shared" si="21"/>
        <v>69</v>
      </c>
      <c r="AP25" s="960" t="str">
        <f t="shared" si="38"/>
        <v>7</v>
      </c>
      <c r="AQ25" s="961">
        <f t="shared" si="23"/>
        <v>7</v>
      </c>
      <c r="AR25" s="931">
        <v>84.0</v>
      </c>
      <c r="AS25" s="931">
        <v>0.0</v>
      </c>
      <c r="AT25" s="934">
        <f t="shared" si="24"/>
        <v>84</v>
      </c>
      <c r="AU25" s="659" t="str">
        <f t="shared" si="25"/>
        <v>9</v>
      </c>
      <c r="AV25" s="1142">
        <f t="shared" si="26"/>
        <v>9</v>
      </c>
      <c r="AW25" s="945">
        <f t="shared" si="27"/>
        <v>608</v>
      </c>
      <c r="AX25" s="946">
        <f t="shared" si="34"/>
        <v>76</v>
      </c>
      <c r="AY25" s="947">
        <f t="shared" si="28"/>
        <v>180</v>
      </c>
      <c r="AZ25" s="948">
        <f t="shared" si="29"/>
        <v>8.181818182</v>
      </c>
      <c r="BA25" s="949" t="str">
        <f t="shared" si="30"/>
        <v>PASS</v>
      </c>
      <c r="BB25" s="949" t="str">
        <f t="shared" si="31"/>
        <v>FCD</v>
      </c>
      <c r="BC25" s="1091" t="str">
        <f t="shared" si="32"/>
        <v>FCD</v>
      </c>
    </row>
    <row r="26" ht="15.75" customHeight="1">
      <c r="A26" s="649">
        <v>22.0</v>
      </c>
      <c r="B26" s="1143" t="s">
        <v>377</v>
      </c>
      <c r="C26" s="952" t="s">
        <v>378</v>
      </c>
      <c r="D26" s="931">
        <v>42.0</v>
      </c>
      <c r="E26" s="931">
        <v>40.0</v>
      </c>
      <c r="F26" s="932">
        <f t="shared" si="35"/>
        <v>82</v>
      </c>
      <c r="G26" s="659" t="str">
        <f t="shared" si="2"/>
        <v>9</v>
      </c>
      <c r="H26" s="933">
        <f t="shared" si="3"/>
        <v>36</v>
      </c>
      <c r="I26" s="931">
        <v>48.0</v>
      </c>
      <c r="J26" s="931">
        <v>35.0</v>
      </c>
      <c r="K26" s="934">
        <f t="shared" si="36"/>
        <v>83</v>
      </c>
      <c r="L26" s="659" t="str">
        <f t="shared" si="5"/>
        <v>9</v>
      </c>
      <c r="M26" s="778">
        <f t="shared" si="6"/>
        <v>36</v>
      </c>
      <c r="N26" s="931">
        <v>43.0</v>
      </c>
      <c r="O26" s="931">
        <v>34.0</v>
      </c>
      <c r="P26" s="934">
        <f t="shared" si="7"/>
        <v>77</v>
      </c>
      <c r="Q26" s="659" t="str">
        <f t="shared" si="8"/>
        <v>8</v>
      </c>
      <c r="R26" s="933">
        <f t="shared" si="9"/>
        <v>32</v>
      </c>
      <c r="S26" s="931">
        <v>48.0</v>
      </c>
      <c r="T26" s="931">
        <v>32.0</v>
      </c>
      <c r="U26" s="934">
        <f t="shared" si="10"/>
        <v>80</v>
      </c>
      <c r="V26" s="659" t="str">
        <f t="shared" si="11"/>
        <v>9</v>
      </c>
      <c r="W26" s="778">
        <f t="shared" si="12"/>
        <v>9</v>
      </c>
      <c r="X26" s="931">
        <v>47.0</v>
      </c>
      <c r="Y26" s="931">
        <v>32.0</v>
      </c>
      <c r="Z26" s="934">
        <f t="shared" si="37"/>
        <v>79</v>
      </c>
      <c r="AA26" s="659" t="str">
        <f t="shared" si="14"/>
        <v>8</v>
      </c>
      <c r="AB26" s="778">
        <f t="shared" si="15"/>
        <v>24</v>
      </c>
      <c r="AC26" s="935">
        <v>80.0</v>
      </c>
      <c r="AD26" s="855">
        <v>0.0</v>
      </c>
      <c r="AE26" s="855">
        <f t="shared" si="16"/>
        <v>80</v>
      </c>
      <c r="AF26" s="936" t="str">
        <f t="shared" si="17"/>
        <v>9</v>
      </c>
      <c r="AG26" s="765">
        <f t="shared" si="18"/>
        <v>18</v>
      </c>
      <c r="AH26" s="931">
        <v>32.0</v>
      </c>
      <c r="AI26" s="931">
        <v>35.0</v>
      </c>
      <c r="AJ26" s="934">
        <f t="shared" si="19"/>
        <v>67</v>
      </c>
      <c r="AK26" s="937" t="str">
        <f t="shared" si="33"/>
        <v>7</v>
      </c>
      <c r="AL26" s="938">
        <f t="shared" si="20"/>
        <v>21</v>
      </c>
      <c r="AM26" s="958">
        <v>44.0</v>
      </c>
      <c r="AN26" s="959">
        <v>31.0</v>
      </c>
      <c r="AO26" s="960">
        <f t="shared" si="21"/>
        <v>75</v>
      </c>
      <c r="AP26" s="960" t="str">
        <f t="shared" si="38"/>
        <v>8</v>
      </c>
      <c r="AQ26" s="961">
        <f t="shared" si="23"/>
        <v>8</v>
      </c>
      <c r="AR26" s="1089">
        <v>90.0</v>
      </c>
      <c r="AS26" s="1089">
        <v>0.0</v>
      </c>
      <c r="AT26" s="1090">
        <f t="shared" si="24"/>
        <v>90</v>
      </c>
      <c r="AU26" s="659" t="str">
        <f t="shared" si="25"/>
        <v>10</v>
      </c>
      <c r="AV26" s="1142">
        <f t="shared" si="26"/>
        <v>10</v>
      </c>
      <c r="AW26" s="945">
        <f t="shared" si="27"/>
        <v>623</v>
      </c>
      <c r="AX26" s="946">
        <f t="shared" si="34"/>
        <v>77.88</v>
      </c>
      <c r="AY26" s="947">
        <f t="shared" si="28"/>
        <v>184</v>
      </c>
      <c r="AZ26" s="948">
        <f t="shared" si="29"/>
        <v>8.363636364</v>
      </c>
      <c r="BA26" s="949" t="str">
        <f t="shared" si="30"/>
        <v>PASS</v>
      </c>
      <c r="BB26" s="949" t="str">
        <f t="shared" si="31"/>
        <v>FCD</v>
      </c>
      <c r="BC26" s="1091" t="str">
        <f t="shared" si="32"/>
        <v>FCD</v>
      </c>
    </row>
    <row r="27" ht="15.75" customHeight="1">
      <c r="A27" s="649">
        <v>23.0</v>
      </c>
      <c r="B27" s="1143" t="s">
        <v>379</v>
      </c>
      <c r="C27" s="952" t="s">
        <v>380</v>
      </c>
      <c r="D27" s="931">
        <v>36.0</v>
      </c>
      <c r="E27" s="931">
        <v>36.0</v>
      </c>
      <c r="F27" s="932">
        <f t="shared" si="35"/>
        <v>72</v>
      </c>
      <c r="G27" s="659" t="str">
        <f t="shared" si="2"/>
        <v>8</v>
      </c>
      <c r="H27" s="933">
        <f t="shared" si="3"/>
        <v>32</v>
      </c>
      <c r="I27" s="931">
        <v>37.0</v>
      </c>
      <c r="J27" s="931">
        <v>25.0</v>
      </c>
      <c r="K27" s="934">
        <f t="shared" si="36"/>
        <v>62</v>
      </c>
      <c r="L27" s="659" t="str">
        <f t="shared" si="5"/>
        <v>7</v>
      </c>
      <c r="M27" s="778">
        <f t="shared" si="6"/>
        <v>28</v>
      </c>
      <c r="N27" s="931">
        <v>43.0</v>
      </c>
      <c r="O27" s="931">
        <v>30.0</v>
      </c>
      <c r="P27" s="934">
        <f t="shared" si="7"/>
        <v>73</v>
      </c>
      <c r="Q27" s="659" t="str">
        <f t="shared" si="8"/>
        <v>8</v>
      </c>
      <c r="R27" s="933">
        <f t="shared" si="9"/>
        <v>32</v>
      </c>
      <c r="S27" s="931">
        <v>48.0</v>
      </c>
      <c r="T27" s="931">
        <v>46.0</v>
      </c>
      <c r="U27" s="934">
        <f t="shared" si="10"/>
        <v>94</v>
      </c>
      <c r="V27" s="659" t="str">
        <f t="shared" si="11"/>
        <v>10</v>
      </c>
      <c r="W27" s="778">
        <f t="shared" si="12"/>
        <v>10</v>
      </c>
      <c r="X27" s="931">
        <v>37.0</v>
      </c>
      <c r="Y27" s="931">
        <v>22.0</v>
      </c>
      <c r="Z27" s="934">
        <f t="shared" si="37"/>
        <v>59</v>
      </c>
      <c r="AA27" s="659" t="str">
        <f t="shared" si="14"/>
        <v>6</v>
      </c>
      <c r="AB27" s="778">
        <f t="shared" si="15"/>
        <v>18</v>
      </c>
      <c r="AC27" s="935">
        <v>80.0</v>
      </c>
      <c r="AD27" s="855">
        <v>0.0</v>
      </c>
      <c r="AE27" s="855">
        <f t="shared" si="16"/>
        <v>80</v>
      </c>
      <c r="AF27" s="936" t="str">
        <f t="shared" si="17"/>
        <v>9</v>
      </c>
      <c r="AG27" s="765">
        <f t="shared" si="18"/>
        <v>18</v>
      </c>
      <c r="AH27" s="931">
        <v>28.0</v>
      </c>
      <c r="AI27" s="931">
        <v>28.0</v>
      </c>
      <c r="AJ27" s="934">
        <f t="shared" si="19"/>
        <v>56</v>
      </c>
      <c r="AK27" s="937" t="str">
        <f t="shared" si="33"/>
        <v>6</v>
      </c>
      <c r="AL27" s="938">
        <f t="shared" si="20"/>
        <v>18</v>
      </c>
      <c r="AM27" s="958">
        <v>43.0</v>
      </c>
      <c r="AN27" s="959">
        <v>34.0</v>
      </c>
      <c r="AO27" s="960">
        <f t="shared" si="21"/>
        <v>77</v>
      </c>
      <c r="AP27" s="960" t="str">
        <f t="shared" si="38"/>
        <v>8</v>
      </c>
      <c r="AQ27" s="961">
        <f t="shared" si="23"/>
        <v>8</v>
      </c>
      <c r="AR27" s="956">
        <v>90.0</v>
      </c>
      <c r="AS27" s="956">
        <v>0.0</v>
      </c>
      <c r="AT27" s="957">
        <f t="shared" si="24"/>
        <v>90</v>
      </c>
      <c r="AU27" s="659" t="str">
        <f t="shared" si="25"/>
        <v>10</v>
      </c>
      <c r="AV27" s="1142">
        <f t="shared" si="26"/>
        <v>10</v>
      </c>
      <c r="AW27" s="945">
        <f t="shared" si="27"/>
        <v>573</v>
      </c>
      <c r="AX27" s="946">
        <f t="shared" si="34"/>
        <v>71.63</v>
      </c>
      <c r="AY27" s="947">
        <f t="shared" si="28"/>
        <v>164</v>
      </c>
      <c r="AZ27" s="948">
        <f t="shared" si="29"/>
        <v>7.454545455</v>
      </c>
      <c r="BA27" s="949" t="str">
        <f t="shared" si="30"/>
        <v>PASS</v>
      </c>
      <c r="BB27" s="949" t="str">
        <f t="shared" si="31"/>
        <v>FCD</v>
      </c>
      <c r="BC27" s="1091" t="str">
        <f t="shared" si="32"/>
        <v>FCD</v>
      </c>
    </row>
    <row r="28" ht="15.75" customHeight="1">
      <c r="A28" s="649">
        <v>24.0</v>
      </c>
      <c r="B28" s="1143" t="s">
        <v>381</v>
      </c>
      <c r="C28" s="952" t="s">
        <v>382</v>
      </c>
      <c r="D28" s="931">
        <v>41.0</v>
      </c>
      <c r="E28" s="931">
        <v>37.0</v>
      </c>
      <c r="F28" s="932">
        <f t="shared" si="35"/>
        <v>78</v>
      </c>
      <c r="G28" s="659" t="str">
        <f t="shared" si="2"/>
        <v>8</v>
      </c>
      <c r="H28" s="933">
        <f t="shared" si="3"/>
        <v>32</v>
      </c>
      <c r="I28" s="931">
        <v>50.0</v>
      </c>
      <c r="J28" s="931">
        <v>30.0</v>
      </c>
      <c r="K28" s="934">
        <f t="shared" si="36"/>
        <v>80</v>
      </c>
      <c r="L28" s="659" t="str">
        <f t="shared" si="5"/>
        <v>9</v>
      </c>
      <c r="M28" s="778">
        <f t="shared" si="6"/>
        <v>36</v>
      </c>
      <c r="N28" s="931">
        <v>47.0</v>
      </c>
      <c r="O28" s="931">
        <v>31.0</v>
      </c>
      <c r="P28" s="934">
        <f t="shared" si="7"/>
        <v>78</v>
      </c>
      <c r="Q28" s="659" t="str">
        <f t="shared" si="8"/>
        <v>8</v>
      </c>
      <c r="R28" s="933">
        <f t="shared" si="9"/>
        <v>32</v>
      </c>
      <c r="S28" s="931">
        <v>46.0</v>
      </c>
      <c r="T28" s="931">
        <v>47.0</v>
      </c>
      <c r="U28" s="934">
        <f t="shared" si="10"/>
        <v>93</v>
      </c>
      <c r="V28" s="659" t="str">
        <f t="shared" si="11"/>
        <v>10</v>
      </c>
      <c r="W28" s="778">
        <f t="shared" si="12"/>
        <v>10</v>
      </c>
      <c r="X28" s="931">
        <v>45.0</v>
      </c>
      <c r="Y28" s="931">
        <v>37.0</v>
      </c>
      <c r="Z28" s="934">
        <f t="shared" si="37"/>
        <v>82</v>
      </c>
      <c r="AA28" s="659" t="str">
        <f t="shared" si="14"/>
        <v>9</v>
      </c>
      <c r="AB28" s="778">
        <f t="shared" si="15"/>
        <v>27</v>
      </c>
      <c r="AC28" s="935">
        <v>90.0</v>
      </c>
      <c r="AD28" s="855">
        <v>0.0</v>
      </c>
      <c r="AE28" s="855">
        <f t="shared" si="16"/>
        <v>90</v>
      </c>
      <c r="AF28" s="936" t="str">
        <f t="shared" si="17"/>
        <v>10</v>
      </c>
      <c r="AG28" s="765">
        <f t="shared" si="18"/>
        <v>20</v>
      </c>
      <c r="AH28" s="931">
        <v>31.0</v>
      </c>
      <c r="AI28" s="931">
        <v>37.0</v>
      </c>
      <c r="AJ28" s="934">
        <f t="shared" si="19"/>
        <v>68</v>
      </c>
      <c r="AK28" s="937" t="str">
        <f t="shared" si="33"/>
        <v>7</v>
      </c>
      <c r="AL28" s="938">
        <f t="shared" si="20"/>
        <v>21</v>
      </c>
      <c r="AM28" s="958">
        <v>47.0</v>
      </c>
      <c r="AN28" s="959">
        <v>37.0</v>
      </c>
      <c r="AO28" s="960">
        <f t="shared" si="21"/>
        <v>84</v>
      </c>
      <c r="AP28" s="960" t="str">
        <f t="shared" si="38"/>
        <v>9</v>
      </c>
      <c r="AQ28" s="961">
        <f t="shared" si="23"/>
        <v>9</v>
      </c>
      <c r="AR28" s="956">
        <v>90.0</v>
      </c>
      <c r="AS28" s="956">
        <v>0.0</v>
      </c>
      <c r="AT28" s="957">
        <f t="shared" si="24"/>
        <v>90</v>
      </c>
      <c r="AU28" s="659" t="str">
        <f t="shared" si="25"/>
        <v>10</v>
      </c>
      <c r="AV28" s="1142">
        <f t="shared" si="26"/>
        <v>10</v>
      </c>
      <c r="AW28" s="945">
        <f t="shared" si="27"/>
        <v>653</v>
      </c>
      <c r="AX28" s="946">
        <f t="shared" si="34"/>
        <v>81.63</v>
      </c>
      <c r="AY28" s="947">
        <f t="shared" si="28"/>
        <v>187</v>
      </c>
      <c r="AZ28" s="948">
        <f t="shared" si="29"/>
        <v>8.5</v>
      </c>
      <c r="BA28" s="949" t="str">
        <f t="shared" si="30"/>
        <v>PASS</v>
      </c>
      <c r="BB28" s="949" t="str">
        <f t="shared" si="31"/>
        <v>FCD</v>
      </c>
      <c r="BC28" s="1091" t="str">
        <f t="shared" si="32"/>
        <v>FCD</v>
      </c>
    </row>
    <row r="29" ht="15.75" customHeight="1">
      <c r="A29" s="649">
        <v>25.0</v>
      </c>
      <c r="B29" s="1143" t="s">
        <v>383</v>
      </c>
      <c r="C29" s="952" t="s">
        <v>384</v>
      </c>
      <c r="D29" s="931">
        <v>39.0</v>
      </c>
      <c r="E29" s="931">
        <v>19.0</v>
      </c>
      <c r="F29" s="932">
        <f t="shared" si="35"/>
        <v>58</v>
      </c>
      <c r="G29" s="659" t="str">
        <f t="shared" si="2"/>
        <v>6</v>
      </c>
      <c r="H29" s="933">
        <f t="shared" si="3"/>
        <v>24</v>
      </c>
      <c r="I29" s="931">
        <v>42.0</v>
      </c>
      <c r="J29" s="931">
        <v>19.0</v>
      </c>
      <c r="K29" s="934">
        <f t="shared" si="36"/>
        <v>61</v>
      </c>
      <c r="L29" s="659" t="str">
        <f t="shared" si="5"/>
        <v>7</v>
      </c>
      <c r="M29" s="778">
        <f t="shared" si="6"/>
        <v>28</v>
      </c>
      <c r="N29" s="931">
        <v>37.0</v>
      </c>
      <c r="O29" s="931">
        <v>18.0</v>
      </c>
      <c r="P29" s="934">
        <f t="shared" si="7"/>
        <v>55</v>
      </c>
      <c r="Q29" s="659" t="str">
        <f t="shared" si="8"/>
        <v>6</v>
      </c>
      <c r="R29" s="933">
        <f t="shared" si="9"/>
        <v>24</v>
      </c>
      <c r="S29" s="931">
        <v>45.0</v>
      </c>
      <c r="T29" s="931">
        <v>42.0</v>
      </c>
      <c r="U29" s="934">
        <f t="shared" si="10"/>
        <v>87</v>
      </c>
      <c r="V29" s="659" t="str">
        <f t="shared" si="11"/>
        <v>9</v>
      </c>
      <c r="W29" s="778">
        <f t="shared" si="12"/>
        <v>9</v>
      </c>
      <c r="X29" s="931">
        <v>44.0</v>
      </c>
      <c r="Y29" s="931">
        <v>32.0</v>
      </c>
      <c r="Z29" s="934">
        <f t="shared" si="37"/>
        <v>76</v>
      </c>
      <c r="AA29" s="659" t="str">
        <f t="shared" si="14"/>
        <v>8</v>
      </c>
      <c r="AB29" s="778">
        <f t="shared" si="15"/>
        <v>24</v>
      </c>
      <c r="AC29" s="935">
        <v>89.0</v>
      </c>
      <c r="AD29" s="855">
        <v>0.0</v>
      </c>
      <c r="AE29" s="855">
        <f t="shared" si="16"/>
        <v>89</v>
      </c>
      <c r="AF29" s="936" t="str">
        <f t="shared" si="17"/>
        <v>9</v>
      </c>
      <c r="AG29" s="765">
        <f t="shared" si="18"/>
        <v>18</v>
      </c>
      <c r="AH29" s="931">
        <v>28.0</v>
      </c>
      <c r="AI29" s="931">
        <v>21.0</v>
      </c>
      <c r="AJ29" s="934">
        <f t="shared" si="19"/>
        <v>49</v>
      </c>
      <c r="AK29" s="937" t="str">
        <f t="shared" si="33"/>
        <v>6</v>
      </c>
      <c r="AL29" s="938">
        <f t="shared" si="20"/>
        <v>18</v>
      </c>
      <c r="AM29" s="958">
        <v>47.0</v>
      </c>
      <c r="AN29" s="959">
        <v>26.0</v>
      </c>
      <c r="AO29" s="960">
        <f t="shared" si="21"/>
        <v>73</v>
      </c>
      <c r="AP29" s="960" t="str">
        <f t="shared" si="38"/>
        <v>8</v>
      </c>
      <c r="AQ29" s="961">
        <f t="shared" si="23"/>
        <v>8</v>
      </c>
      <c r="AR29" s="956">
        <v>90.0</v>
      </c>
      <c r="AS29" s="956">
        <v>0.0</v>
      </c>
      <c r="AT29" s="957">
        <f t="shared" si="24"/>
        <v>90</v>
      </c>
      <c r="AU29" s="659" t="str">
        <f t="shared" si="25"/>
        <v>10</v>
      </c>
      <c r="AV29" s="1142">
        <f t="shared" si="26"/>
        <v>10</v>
      </c>
      <c r="AW29" s="945">
        <f t="shared" si="27"/>
        <v>548</v>
      </c>
      <c r="AX29" s="946">
        <f t="shared" si="34"/>
        <v>68.5</v>
      </c>
      <c r="AY29" s="947">
        <f t="shared" si="28"/>
        <v>153</v>
      </c>
      <c r="AZ29" s="948">
        <f t="shared" si="29"/>
        <v>6.954545455</v>
      </c>
      <c r="BA29" s="949" t="str">
        <f t="shared" si="30"/>
        <v>PASS</v>
      </c>
      <c r="BB29" s="949" t="str">
        <f t="shared" si="31"/>
        <v>SC</v>
      </c>
      <c r="BC29" s="1091" t="str">
        <f t="shared" si="32"/>
        <v>SC</v>
      </c>
    </row>
    <row r="30" ht="15.75" customHeight="1">
      <c r="A30" s="649">
        <v>26.0</v>
      </c>
      <c r="B30" s="1143" t="s">
        <v>169</v>
      </c>
      <c r="C30" s="952" t="s">
        <v>170</v>
      </c>
      <c r="D30" s="931">
        <v>38.0</v>
      </c>
      <c r="E30" s="931">
        <v>19.0</v>
      </c>
      <c r="F30" s="932">
        <f t="shared" si="35"/>
        <v>57</v>
      </c>
      <c r="G30" s="659" t="str">
        <f t="shared" si="2"/>
        <v>6</v>
      </c>
      <c r="H30" s="933">
        <f t="shared" si="3"/>
        <v>24</v>
      </c>
      <c r="I30" s="931">
        <v>36.0</v>
      </c>
      <c r="J30" s="931">
        <v>22.0</v>
      </c>
      <c r="K30" s="934">
        <f t="shared" si="36"/>
        <v>58</v>
      </c>
      <c r="L30" s="659" t="str">
        <f t="shared" si="5"/>
        <v>6</v>
      </c>
      <c r="M30" s="778">
        <f t="shared" si="6"/>
        <v>24</v>
      </c>
      <c r="N30" s="931">
        <v>31.0</v>
      </c>
      <c r="O30" s="931">
        <v>28.0</v>
      </c>
      <c r="P30" s="934">
        <f t="shared" si="7"/>
        <v>59</v>
      </c>
      <c r="Q30" s="659" t="str">
        <f t="shared" si="8"/>
        <v>6</v>
      </c>
      <c r="R30" s="933">
        <f t="shared" si="9"/>
        <v>24</v>
      </c>
      <c r="S30" s="931">
        <v>44.0</v>
      </c>
      <c r="T30" s="931">
        <v>48.0</v>
      </c>
      <c r="U30" s="934">
        <f t="shared" si="10"/>
        <v>92</v>
      </c>
      <c r="V30" s="659" t="str">
        <f t="shared" si="11"/>
        <v>10</v>
      </c>
      <c r="W30" s="778">
        <f t="shared" si="12"/>
        <v>10</v>
      </c>
      <c r="X30" s="931">
        <v>40.0</v>
      </c>
      <c r="Y30" s="931">
        <v>28.0</v>
      </c>
      <c r="Z30" s="934">
        <f t="shared" si="37"/>
        <v>68</v>
      </c>
      <c r="AA30" s="659" t="str">
        <f t="shared" si="14"/>
        <v>7</v>
      </c>
      <c r="AB30" s="778">
        <f t="shared" si="15"/>
        <v>21</v>
      </c>
      <c r="AC30" s="935">
        <v>89.0</v>
      </c>
      <c r="AD30" s="855">
        <v>0.0</v>
      </c>
      <c r="AE30" s="855">
        <f t="shared" si="16"/>
        <v>89</v>
      </c>
      <c r="AF30" s="936" t="str">
        <f t="shared" si="17"/>
        <v>9</v>
      </c>
      <c r="AG30" s="765">
        <f t="shared" si="18"/>
        <v>18</v>
      </c>
      <c r="AH30" s="931">
        <v>27.0</v>
      </c>
      <c r="AI30" s="931">
        <v>36.0</v>
      </c>
      <c r="AJ30" s="934">
        <f t="shared" si="19"/>
        <v>63</v>
      </c>
      <c r="AK30" s="937" t="str">
        <f t="shared" si="33"/>
        <v>7</v>
      </c>
      <c r="AL30" s="938">
        <f t="shared" si="20"/>
        <v>21</v>
      </c>
      <c r="AM30" s="958">
        <v>46.0</v>
      </c>
      <c r="AN30" s="959">
        <v>18.0</v>
      </c>
      <c r="AO30" s="960">
        <f t="shared" si="21"/>
        <v>64</v>
      </c>
      <c r="AP30" s="960" t="str">
        <f t="shared" si="38"/>
        <v>7</v>
      </c>
      <c r="AQ30" s="961">
        <f t="shared" si="23"/>
        <v>7</v>
      </c>
      <c r="AR30" s="956">
        <v>92.0</v>
      </c>
      <c r="AS30" s="956">
        <v>0.0</v>
      </c>
      <c r="AT30" s="957">
        <f t="shared" si="24"/>
        <v>92</v>
      </c>
      <c r="AU30" s="659" t="str">
        <f t="shared" si="25"/>
        <v>10</v>
      </c>
      <c r="AV30" s="1142">
        <f t="shared" si="26"/>
        <v>10</v>
      </c>
      <c r="AW30" s="945">
        <f t="shared" si="27"/>
        <v>550</v>
      </c>
      <c r="AX30" s="946">
        <f t="shared" si="34"/>
        <v>68.75</v>
      </c>
      <c r="AY30" s="947">
        <f t="shared" si="28"/>
        <v>149</v>
      </c>
      <c r="AZ30" s="948">
        <f t="shared" si="29"/>
        <v>6.772727273</v>
      </c>
      <c r="BA30" s="949" t="str">
        <f t="shared" si="30"/>
        <v>PASS</v>
      </c>
      <c r="BB30" s="949" t="str">
        <f t="shared" si="31"/>
        <v>SC</v>
      </c>
      <c r="BC30" s="1091" t="str">
        <f t="shared" si="32"/>
        <v>SC</v>
      </c>
    </row>
    <row r="31" ht="15.75" customHeight="1">
      <c r="A31" s="649">
        <v>27.0</v>
      </c>
      <c r="B31" s="1143" t="s">
        <v>385</v>
      </c>
      <c r="C31" s="952" t="s">
        <v>386</v>
      </c>
      <c r="D31" s="931">
        <v>44.0</v>
      </c>
      <c r="E31" s="931">
        <v>36.0</v>
      </c>
      <c r="F31" s="932">
        <f t="shared" si="35"/>
        <v>80</v>
      </c>
      <c r="G31" s="659" t="str">
        <f t="shared" si="2"/>
        <v>9</v>
      </c>
      <c r="H31" s="933">
        <f t="shared" si="3"/>
        <v>36</v>
      </c>
      <c r="I31" s="931">
        <v>49.0</v>
      </c>
      <c r="J31" s="931">
        <v>38.0</v>
      </c>
      <c r="K31" s="934">
        <f t="shared" si="36"/>
        <v>87</v>
      </c>
      <c r="L31" s="659" t="str">
        <f t="shared" si="5"/>
        <v>9</v>
      </c>
      <c r="M31" s="778">
        <f t="shared" si="6"/>
        <v>36</v>
      </c>
      <c r="N31" s="931">
        <v>46.0</v>
      </c>
      <c r="O31" s="931">
        <v>27.0</v>
      </c>
      <c r="P31" s="934">
        <f t="shared" si="7"/>
        <v>73</v>
      </c>
      <c r="Q31" s="659" t="str">
        <f t="shared" si="8"/>
        <v>8</v>
      </c>
      <c r="R31" s="933">
        <f t="shared" si="9"/>
        <v>32</v>
      </c>
      <c r="S31" s="931">
        <v>48.0</v>
      </c>
      <c r="T31" s="931">
        <v>47.0</v>
      </c>
      <c r="U31" s="934">
        <f t="shared" si="10"/>
        <v>95</v>
      </c>
      <c r="V31" s="659" t="str">
        <f t="shared" si="11"/>
        <v>10</v>
      </c>
      <c r="W31" s="778">
        <f t="shared" si="12"/>
        <v>10</v>
      </c>
      <c r="X31" s="931">
        <v>50.0</v>
      </c>
      <c r="Y31" s="931">
        <v>38.0</v>
      </c>
      <c r="Z31" s="934">
        <f t="shared" si="37"/>
        <v>88</v>
      </c>
      <c r="AA31" s="659" t="str">
        <f t="shared" si="14"/>
        <v>9</v>
      </c>
      <c r="AB31" s="778">
        <f t="shared" si="15"/>
        <v>27</v>
      </c>
      <c r="AC31" s="935">
        <v>90.0</v>
      </c>
      <c r="AD31" s="855">
        <v>0.0</v>
      </c>
      <c r="AE31" s="855">
        <f t="shared" si="16"/>
        <v>90</v>
      </c>
      <c r="AF31" s="936" t="str">
        <f t="shared" si="17"/>
        <v>10</v>
      </c>
      <c r="AG31" s="765">
        <f t="shared" si="18"/>
        <v>20</v>
      </c>
      <c r="AH31" s="931">
        <v>33.0</v>
      </c>
      <c r="AI31" s="931">
        <v>32.0</v>
      </c>
      <c r="AJ31" s="934">
        <f t="shared" si="19"/>
        <v>65</v>
      </c>
      <c r="AK31" s="937" t="str">
        <f t="shared" si="33"/>
        <v>7</v>
      </c>
      <c r="AL31" s="938">
        <f t="shared" si="20"/>
        <v>21</v>
      </c>
      <c r="AM31" s="958">
        <v>46.0</v>
      </c>
      <c r="AN31" s="959">
        <v>34.0</v>
      </c>
      <c r="AO31" s="960">
        <f t="shared" si="21"/>
        <v>80</v>
      </c>
      <c r="AP31" s="960" t="str">
        <f t="shared" si="38"/>
        <v>9</v>
      </c>
      <c r="AQ31" s="961">
        <f t="shared" si="23"/>
        <v>9</v>
      </c>
      <c r="AR31" s="956">
        <v>92.0</v>
      </c>
      <c r="AS31" s="956">
        <v>0.0</v>
      </c>
      <c r="AT31" s="957">
        <f t="shared" si="24"/>
        <v>92</v>
      </c>
      <c r="AU31" s="659" t="str">
        <f t="shared" si="25"/>
        <v>10</v>
      </c>
      <c r="AV31" s="1142">
        <f t="shared" si="26"/>
        <v>10</v>
      </c>
      <c r="AW31" s="945">
        <f t="shared" si="27"/>
        <v>658</v>
      </c>
      <c r="AX31" s="946">
        <f t="shared" si="34"/>
        <v>82.25</v>
      </c>
      <c r="AY31" s="947">
        <f t="shared" si="28"/>
        <v>191</v>
      </c>
      <c r="AZ31" s="948">
        <f t="shared" si="29"/>
        <v>8.681818182</v>
      </c>
      <c r="BA31" s="949" t="str">
        <f t="shared" si="30"/>
        <v>PASS</v>
      </c>
      <c r="BB31" s="949" t="str">
        <f t="shared" si="31"/>
        <v>FCD</v>
      </c>
      <c r="BC31" s="1091" t="str">
        <f t="shared" si="32"/>
        <v>FCD</v>
      </c>
    </row>
    <row r="32" ht="15.75" customHeight="1">
      <c r="A32" s="649">
        <v>28.0</v>
      </c>
      <c r="B32" s="1143" t="s">
        <v>387</v>
      </c>
      <c r="C32" s="952" t="s">
        <v>388</v>
      </c>
      <c r="D32" s="931">
        <v>43.0</v>
      </c>
      <c r="E32" s="931">
        <v>43.0</v>
      </c>
      <c r="F32" s="932">
        <f t="shared" si="35"/>
        <v>86</v>
      </c>
      <c r="G32" s="659" t="str">
        <f t="shared" si="2"/>
        <v>9</v>
      </c>
      <c r="H32" s="933">
        <f t="shared" si="3"/>
        <v>36</v>
      </c>
      <c r="I32" s="931">
        <v>50.0</v>
      </c>
      <c r="J32" s="931">
        <v>31.0</v>
      </c>
      <c r="K32" s="934">
        <f t="shared" si="36"/>
        <v>81</v>
      </c>
      <c r="L32" s="659" t="str">
        <f t="shared" si="5"/>
        <v>9</v>
      </c>
      <c r="M32" s="778">
        <f t="shared" si="6"/>
        <v>36</v>
      </c>
      <c r="N32" s="931">
        <v>43.0</v>
      </c>
      <c r="O32" s="931">
        <v>21.0</v>
      </c>
      <c r="P32" s="934">
        <f t="shared" si="7"/>
        <v>64</v>
      </c>
      <c r="Q32" s="659" t="str">
        <f t="shared" si="8"/>
        <v>7</v>
      </c>
      <c r="R32" s="933">
        <f t="shared" si="9"/>
        <v>28</v>
      </c>
      <c r="S32" s="931">
        <v>49.0</v>
      </c>
      <c r="T32" s="931">
        <v>47.0</v>
      </c>
      <c r="U32" s="934">
        <f t="shared" si="10"/>
        <v>96</v>
      </c>
      <c r="V32" s="659" t="str">
        <f t="shared" si="11"/>
        <v>10</v>
      </c>
      <c r="W32" s="778">
        <f t="shared" si="12"/>
        <v>10</v>
      </c>
      <c r="X32" s="931">
        <v>50.0</v>
      </c>
      <c r="Y32" s="931">
        <v>37.0</v>
      </c>
      <c r="Z32" s="934">
        <f t="shared" si="37"/>
        <v>87</v>
      </c>
      <c r="AA32" s="659" t="str">
        <f t="shared" si="14"/>
        <v>9</v>
      </c>
      <c r="AB32" s="778">
        <f t="shared" si="15"/>
        <v>27</v>
      </c>
      <c r="AC32" s="935">
        <v>91.0</v>
      </c>
      <c r="AD32" s="855">
        <v>0.0</v>
      </c>
      <c r="AE32" s="855">
        <f t="shared" si="16"/>
        <v>91</v>
      </c>
      <c r="AF32" s="936" t="str">
        <f t="shared" si="17"/>
        <v>10</v>
      </c>
      <c r="AG32" s="765">
        <f t="shared" si="18"/>
        <v>20</v>
      </c>
      <c r="AH32" s="931">
        <v>32.0</v>
      </c>
      <c r="AI32" s="931">
        <v>35.0</v>
      </c>
      <c r="AJ32" s="934">
        <f t="shared" si="19"/>
        <v>67</v>
      </c>
      <c r="AK32" s="937" t="str">
        <f t="shared" si="33"/>
        <v>7</v>
      </c>
      <c r="AL32" s="938">
        <f t="shared" si="20"/>
        <v>21</v>
      </c>
      <c r="AM32" s="958">
        <v>47.0</v>
      </c>
      <c r="AN32" s="959">
        <v>31.0</v>
      </c>
      <c r="AO32" s="960">
        <f t="shared" si="21"/>
        <v>78</v>
      </c>
      <c r="AP32" s="960" t="str">
        <f t="shared" si="38"/>
        <v>8</v>
      </c>
      <c r="AQ32" s="961">
        <f t="shared" si="23"/>
        <v>8</v>
      </c>
      <c r="AR32" s="956">
        <v>88.0</v>
      </c>
      <c r="AS32" s="956">
        <v>0.0</v>
      </c>
      <c r="AT32" s="957">
        <f t="shared" si="24"/>
        <v>88</v>
      </c>
      <c r="AU32" s="659" t="str">
        <f t="shared" si="25"/>
        <v>9</v>
      </c>
      <c r="AV32" s="1142">
        <f t="shared" si="26"/>
        <v>9</v>
      </c>
      <c r="AW32" s="945">
        <f t="shared" si="27"/>
        <v>650</v>
      </c>
      <c r="AX32" s="946">
        <f t="shared" si="34"/>
        <v>81.25</v>
      </c>
      <c r="AY32" s="947">
        <f t="shared" si="28"/>
        <v>186</v>
      </c>
      <c r="AZ32" s="948">
        <f t="shared" si="29"/>
        <v>8.454545455</v>
      </c>
      <c r="BA32" s="949" t="str">
        <f t="shared" si="30"/>
        <v>PASS</v>
      </c>
      <c r="BB32" s="949" t="str">
        <f t="shared" si="31"/>
        <v>FCD</v>
      </c>
      <c r="BC32" s="1091" t="str">
        <f t="shared" si="32"/>
        <v>FCD</v>
      </c>
    </row>
    <row r="33" ht="15.75" customHeight="1">
      <c r="A33" s="649">
        <v>29.0</v>
      </c>
      <c r="B33" s="1143" t="s">
        <v>171</v>
      </c>
      <c r="C33" s="952" t="s">
        <v>172</v>
      </c>
      <c r="D33" s="931">
        <v>42.0</v>
      </c>
      <c r="E33" s="931">
        <v>30.0</v>
      </c>
      <c r="F33" s="932">
        <f t="shared" si="35"/>
        <v>72</v>
      </c>
      <c r="G33" s="659" t="str">
        <f t="shared" si="2"/>
        <v>8</v>
      </c>
      <c r="H33" s="933">
        <f t="shared" si="3"/>
        <v>32</v>
      </c>
      <c r="I33" s="931">
        <v>49.0</v>
      </c>
      <c r="J33" s="931">
        <v>33.0</v>
      </c>
      <c r="K33" s="934">
        <f t="shared" si="36"/>
        <v>82</v>
      </c>
      <c r="L33" s="659" t="str">
        <f t="shared" si="5"/>
        <v>9</v>
      </c>
      <c r="M33" s="778">
        <f t="shared" si="6"/>
        <v>36</v>
      </c>
      <c r="N33" s="931">
        <v>48.0</v>
      </c>
      <c r="O33" s="931">
        <v>43.0</v>
      </c>
      <c r="P33" s="934">
        <f t="shared" si="7"/>
        <v>91</v>
      </c>
      <c r="Q33" s="659" t="str">
        <f t="shared" si="8"/>
        <v>10</v>
      </c>
      <c r="R33" s="933">
        <f t="shared" si="9"/>
        <v>40</v>
      </c>
      <c r="S33" s="931">
        <v>49.0</v>
      </c>
      <c r="T33" s="931">
        <v>47.0</v>
      </c>
      <c r="U33" s="934">
        <f t="shared" si="10"/>
        <v>96</v>
      </c>
      <c r="V33" s="659" t="str">
        <f t="shared" si="11"/>
        <v>10</v>
      </c>
      <c r="W33" s="778">
        <f t="shared" si="12"/>
        <v>10</v>
      </c>
      <c r="X33" s="931">
        <v>48.0</v>
      </c>
      <c r="Y33" s="931">
        <v>36.0</v>
      </c>
      <c r="Z33" s="934">
        <f t="shared" si="37"/>
        <v>84</v>
      </c>
      <c r="AA33" s="659" t="str">
        <f t="shared" si="14"/>
        <v>9</v>
      </c>
      <c r="AB33" s="778">
        <f t="shared" si="15"/>
        <v>27</v>
      </c>
      <c r="AC33" s="935">
        <v>92.0</v>
      </c>
      <c r="AD33" s="855">
        <v>0.0</v>
      </c>
      <c r="AE33" s="855">
        <f t="shared" si="16"/>
        <v>92</v>
      </c>
      <c r="AF33" s="936" t="str">
        <f t="shared" si="17"/>
        <v>10</v>
      </c>
      <c r="AG33" s="765">
        <f t="shared" si="18"/>
        <v>20</v>
      </c>
      <c r="AH33" s="931">
        <v>32.0</v>
      </c>
      <c r="AI33" s="931">
        <v>28.0</v>
      </c>
      <c r="AJ33" s="934">
        <f t="shared" si="19"/>
        <v>60</v>
      </c>
      <c r="AK33" s="937" t="str">
        <f t="shared" si="33"/>
        <v>7</v>
      </c>
      <c r="AL33" s="938">
        <f t="shared" si="20"/>
        <v>21</v>
      </c>
      <c r="AM33" s="958">
        <v>47.0</v>
      </c>
      <c r="AN33" s="959">
        <v>30.0</v>
      </c>
      <c r="AO33" s="960">
        <f t="shared" si="21"/>
        <v>77</v>
      </c>
      <c r="AP33" s="960" t="str">
        <f t="shared" si="38"/>
        <v>8</v>
      </c>
      <c r="AQ33" s="961">
        <f t="shared" si="23"/>
        <v>8</v>
      </c>
      <c r="AR33" s="1089">
        <v>90.0</v>
      </c>
      <c r="AS33" s="1089">
        <v>0.0</v>
      </c>
      <c r="AT33" s="1090">
        <f t="shared" si="24"/>
        <v>90</v>
      </c>
      <c r="AU33" s="659" t="str">
        <f t="shared" si="25"/>
        <v>10</v>
      </c>
      <c r="AV33" s="1142">
        <f t="shared" si="26"/>
        <v>10</v>
      </c>
      <c r="AW33" s="945">
        <f t="shared" si="27"/>
        <v>654</v>
      </c>
      <c r="AX33" s="946">
        <f t="shared" si="34"/>
        <v>81.75</v>
      </c>
      <c r="AY33" s="947">
        <f t="shared" si="28"/>
        <v>194</v>
      </c>
      <c r="AZ33" s="948">
        <f t="shared" si="29"/>
        <v>8.818181818</v>
      </c>
      <c r="BA33" s="949" t="str">
        <f t="shared" si="30"/>
        <v>PASS</v>
      </c>
      <c r="BB33" s="949" t="str">
        <f t="shared" si="31"/>
        <v>FCD</v>
      </c>
      <c r="BC33" s="1091" t="str">
        <f t="shared" si="32"/>
        <v>FCD</v>
      </c>
    </row>
    <row r="34" ht="15.75" customHeight="1">
      <c r="A34" s="649">
        <v>30.0</v>
      </c>
      <c r="B34" s="1143" t="s">
        <v>389</v>
      </c>
      <c r="C34" s="952" t="s">
        <v>390</v>
      </c>
      <c r="D34" s="931">
        <v>42.0</v>
      </c>
      <c r="E34" s="931">
        <v>38.0</v>
      </c>
      <c r="F34" s="932">
        <f t="shared" si="35"/>
        <v>80</v>
      </c>
      <c r="G34" s="659" t="str">
        <f t="shared" si="2"/>
        <v>9</v>
      </c>
      <c r="H34" s="933">
        <f t="shared" si="3"/>
        <v>36</v>
      </c>
      <c r="I34" s="931">
        <v>47.0</v>
      </c>
      <c r="J34" s="931">
        <v>34.0</v>
      </c>
      <c r="K34" s="934">
        <f t="shared" si="36"/>
        <v>81</v>
      </c>
      <c r="L34" s="659" t="str">
        <f t="shared" si="5"/>
        <v>9</v>
      </c>
      <c r="M34" s="778">
        <f t="shared" si="6"/>
        <v>36</v>
      </c>
      <c r="N34" s="931">
        <v>48.0</v>
      </c>
      <c r="O34" s="931">
        <v>30.0</v>
      </c>
      <c r="P34" s="934">
        <f t="shared" si="7"/>
        <v>78</v>
      </c>
      <c r="Q34" s="659" t="str">
        <f t="shared" si="8"/>
        <v>8</v>
      </c>
      <c r="R34" s="933">
        <f t="shared" si="9"/>
        <v>32</v>
      </c>
      <c r="S34" s="931">
        <v>48.0</v>
      </c>
      <c r="T34" s="931">
        <v>30.0</v>
      </c>
      <c r="U34" s="934">
        <f t="shared" si="10"/>
        <v>78</v>
      </c>
      <c r="V34" s="659" t="str">
        <f t="shared" si="11"/>
        <v>8</v>
      </c>
      <c r="W34" s="778">
        <f t="shared" si="12"/>
        <v>8</v>
      </c>
      <c r="X34" s="931">
        <v>45.0</v>
      </c>
      <c r="Y34" s="931">
        <v>39.0</v>
      </c>
      <c r="Z34" s="934">
        <f t="shared" si="37"/>
        <v>84</v>
      </c>
      <c r="AA34" s="659" t="str">
        <f t="shared" si="14"/>
        <v>9</v>
      </c>
      <c r="AB34" s="778">
        <f t="shared" si="15"/>
        <v>27</v>
      </c>
      <c r="AC34" s="935">
        <v>90.0</v>
      </c>
      <c r="AD34" s="855">
        <v>0.0</v>
      </c>
      <c r="AE34" s="855">
        <f t="shared" si="16"/>
        <v>90</v>
      </c>
      <c r="AF34" s="936" t="str">
        <f t="shared" si="17"/>
        <v>10</v>
      </c>
      <c r="AG34" s="765">
        <f t="shared" si="18"/>
        <v>20</v>
      </c>
      <c r="AH34" s="931">
        <v>31.0</v>
      </c>
      <c r="AI34" s="931">
        <v>36.0</v>
      </c>
      <c r="AJ34" s="934">
        <f t="shared" si="19"/>
        <v>67</v>
      </c>
      <c r="AK34" s="937" t="str">
        <f t="shared" si="33"/>
        <v>7</v>
      </c>
      <c r="AL34" s="938">
        <f t="shared" si="20"/>
        <v>21</v>
      </c>
      <c r="AM34" s="958">
        <v>45.0</v>
      </c>
      <c r="AN34" s="959">
        <v>22.0</v>
      </c>
      <c r="AO34" s="960">
        <f t="shared" si="21"/>
        <v>67</v>
      </c>
      <c r="AP34" s="960" t="str">
        <f t="shared" si="38"/>
        <v>7</v>
      </c>
      <c r="AQ34" s="961">
        <f t="shared" si="23"/>
        <v>7</v>
      </c>
      <c r="AR34" s="956">
        <v>90.0</v>
      </c>
      <c r="AS34" s="956">
        <v>0.0</v>
      </c>
      <c r="AT34" s="957">
        <f t="shared" si="24"/>
        <v>90</v>
      </c>
      <c r="AU34" s="659" t="str">
        <f t="shared" si="25"/>
        <v>10</v>
      </c>
      <c r="AV34" s="1142">
        <f t="shared" si="26"/>
        <v>10</v>
      </c>
      <c r="AW34" s="945">
        <f t="shared" si="27"/>
        <v>625</v>
      </c>
      <c r="AX34" s="946">
        <f t="shared" si="34"/>
        <v>78.13</v>
      </c>
      <c r="AY34" s="947">
        <f t="shared" si="28"/>
        <v>187</v>
      </c>
      <c r="AZ34" s="948">
        <f t="shared" si="29"/>
        <v>8.5</v>
      </c>
      <c r="BA34" s="949" t="str">
        <f t="shared" si="30"/>
        <v>PASS</v>
      </c>
      <c r="BB34" s="949" t="str">
        <f t="shared" si="31"/>
        <v>FCD</v>
      </c>
      <c r="BC34" s="1091" t="str">
        <f t="shared" si="32"/>
        <v>FCD</v>
      </c>
    </row>
    <row r="35" ht="15.75" customHeight="1">
      <c r="A35" s="649">
        <v>31.0</v>
      </c>
      <c r="B35" s="1143" t="s">
        <v>391</v>
      </c>
      <c r="C35" s="952" t="s">
        <v>392</v>
      </c>
      <c r="D35" s="931">
        <v>37.0</v>
      </c>
      <c r="E35" s="931">
        <v>26.0</v>
      </c>
      <c r="F35" s="932">
        <f t="shared" si="35"/>
        <v>63</v>
      </c>
      <c r="G35" s="659" t="str">
        <f t="shared" si="2"/>
        <v>7</v>
      </c>
      <c r="H35" s="933">
        <f t="shared" si="3"/>
        <v>28</v>
      </c>
      <c r="I35" s="931">
        <v>38.0</v>
      </c>
      <c r="J35" s="931">
        <v>19.0</v>
      </c>
      <c r="K35" s="934">
        <f t="shared" si="36"/>
        <v>57</v>
      </c>
      <c r="L35" s="659" t="str">
        <f t="shared" si="5"/>
        <v>6</v>
      </c>
      <c r="M35" s="778">
        <f t="shared" si="6"/>
        <v>24</v>
      </c>
      <c r="N35" s="931">
        <v>42.0</v>
      </c>
      <c r="O35" s="931">
        <v>24.0</v>
      </c>
      <c r="P35" s="934">
        <f t="shared" si="7"/>
        <v>66</v>
      </c>
      <c r="Q35" s="659" t="str">
        <f t="shared" si="8"/>
        <v>7</v>
      </c>
      <c r="R35" s="933">
        <f t="shared" si="9"/>
        <v>28</v>
      </c>
      <c r="S35" s="931">
        <v>45.0</v>
      </c>
      <c r="T35" s="931">
        <v>35.0</v>
      </c>
      <c r="U35" s="934">
        <f t="shared" si="10"/>
        <v>80</v>
      </c>
      <c r="V35" s="659" t="str">
        <f t="shared" si="11"/>
        <v>9</v>
      </c>
      <c r="W35" s="778">
        <f t="shared" si="12"/>
        <v>9</v>
      </c>
      <c r="X35" s="931">
        <v>35.0</v>
      </c>
      <c r="Y35" s="931">
        <v>31.0</v>
      </c>
      <c r="Z35" s="934">
        <f t="shared" si="37"/>
        <v>66</v>
      </c>
      <c r="AA35" s="659" t="str">
        <f t="shared" si="14"/>
        <v>7</v>
      </c>
      <c r="AB35" s="778">
        <f t="shared" si="15"/>
        <v>21</v>
      </c>
      <c r="AC35" s="935">
        <v>86.0</v>
      </c>
      <c r="AD35" s="855">
        <v>0.0</v>
      </c>
      <c r="AE35" s="855">
        <f t="shared" si="16"/>
        <v>86</v>
      </c>
      <c r="AF35" s="936" t="str">
        <f t="shared" si="17"/>
        <v>9</v>
      </c>
      <c r="AG35" s="765">
        <f t="shared" si="18"/>
        <v>18</v>
      </c>
      <c r="AH35" s="965">
        <v>20.0</v>
      </c>
      <c r="AI35" s="965">
        <v>15.0</v>
      </c>
      <c r="AJ35" s="966">
        <f t="shared" si="19"/>
        <v>35</v>
      </c>
      <c r="AK35" s="976" t="str">
        <f t="shared" si="33"/>
        <v>0</v>
      </c>
      <c r="AL35" s="977">
        <f t="shared" si="20"/>
        <v>0</v>
      </c>
      <c r="AM35" s="958">
        <v>44.0</v>
      </c>
      <c r="AN35" s="959">
        <v>35.0</v>
      </c>
      <c r="AO35" s="960">
        <f t="shared" si="21"/>
        <v>79</v>
      </c>
      <c r="AP35" s="960" t="str">
        <f t="shared" si="38"/>
        <v>8</v>
      </c>
      <c r="AQ35" s="961">
        <f t="shared" si="23"/>
        <v>8</v>
      </c>
      <c r="AR35" s="1089">
        <v>89.0</v>
      </c>
      <c r="AS35" s="1089">
        <v>0.0</v>
      </c>
      <c r="AT35" s="1090">
        <f t="shared" si="24"/>
        <v>89</v>
      </c>
      <c r="AU35" s="659" t="str">
        <f t="shared" si="25"/>
        <v>9</v>
      </c>
      <c r="AV35" s="1142">
        <f t="shared" si="26"/>
        <v>9</v>
      </c>
      <c r="AW35" s="945">
        <f t="shared" si="27"/>
        <v>532</v>
      </c>
      <c r="AX35" s="946">
        <f t="shared" si="34"/>
        <v>66.5</v>
      </c>
      <c r="AY35" s="947">
        <f t="shared" si="28"/>
        <v>136</v>
      </c>
      <c r="AZ35" s="948">
        <f t="shared" si="29"/>
        <v>6.181818182</v>
      </c>
      <c r="BA35" s="949" t="str">
        <f t="shared" si="30"/>
        <v>FAIL</v>
      </c>
      <c r="BB35" s="949" t="str">
        <f t="shared" si="31"/>
        <v>SC</v>
      </c>
      <c r="BC35" s="1097" t="str">
        <f t="shared" si="32"/>
        <v>FAIL</v>
      </c>
    </row>
    <row r="36" ht="15.75" customHeight="1">
      <c r="A36" s="649">
        <v>32.0</v>
      </c>
      <c r="B36" s="1143" t="s">
        <v>173</v>
      </c>
      <c r="C36" s="952" t="s">
        <v>174</v>
      </c>
      <c r="D36" s="931">
        <v>38.0</v>
      </c>
      <c r="E36" s="931">
        <v>35.0</v>
      </c>
      <c r="F36" s="932">
        <f t="shared" si="35"/>
        <v>73</v>
      </c>
      <c r="G36" s="659" t="str">
        <f t="shared" si="2"/>
        <v>8</v>
      </c>
      <c r="H36" s="933">
        <f t="shared" si="3"/>
        <v>32</v>
      </c>
      <c r="I36" s="931">
        <v>41.0</v>
      </c>
      <c r="J36" s="931">
        <v>35.0</v>
      </c>
      <c r="K36" s="934">
        <f t="shared" si="36"/>
        <v>76</v>
      </c>
      <c r="L36" s="659" t="str">
        <f t="shared" si="5"/>
        <v>8</v>
      </c>
      <c r="M36" s="778">
        <f t="shared" si="6"/>
        <v>32</v>
      </c>
      <c r="N36" s="931">
        <v>41.0</v>
      </c>
      <c r="O36" s="931">
        <v>31.0</v>
      </c>
      <c r="P36" s="934">
        <f t="shared" si="7"/>
        <v>72</v>
      </c>
      <c r="Q36" s="659" t="str">
        <f t="shared" si="8"/>
        <v>8</v>
      </c>
      <c r="R36" s="933">
        <f t="shared" si="9"/>
        <v>32</v>
      </c>
      <c r="S36" s="931">
        <v>46.0</v>
      </c>
      <c r="T36" s="931">
        <v>38.0</v>
      </c>
      <c r="U36" s="934">
        <f t="shared" si="10"/>
        <v>84</v>
      </c>
      <c r="V36" s="659" t="str">
        <f t="shared" si="11"/>
        <v>9</v>
      </c>
      <c r="W36" s="778">
        <f t="shared" si="12"/>
        <v>9</v>
      </c>
      <c r="X36" s="931">
        <v>40.0</v>
      </c>
      <c r="Y36" s="931">
        <v>31.0</v>
      </c>
      <c r="Z36" s="934">
        <f t="shared" si="37"/>
        <v>71</v>
      </c>
      <c r="AA36" s="659" t="str">
        <f t="shared" si="14"/>
        <v>8</v>
      </c>
      <c r="AB36" s="778">
        <f t="shared" si="15"/>
        <v>24</v>
      </c>
      <c r="AC36" s="935">
        <v>92.0</v>
      </c>
      <c r="AD36" s="855">
        <v>0.0</v>
      </c>
      <c r="AE36" s="855">
        <f t="shared" si="16"/>
        <v>92</v>
      </c>
      <c r="AF36" s="936" t="str">
        <f t="shared" si="17"/>
        <v>10</v>
      </c>
      <c r="AG36" s="765">
        <f t="shared" si="18"/>
        <v>20</v>
      </c>
      <c r="AH36" s="931">
        <v>24.0</v>
      </c>
      <c r="AI36" s="931">
        <v>40.0</v>
      </c>
      <c r="AJ36" s="934">
        <f t="shared" si="19"/>
        <v>64</v>
      </c>
      <c r="AK36" s="937" t="str">
        <f t="shared" si="33"/>
        <v>7</v>
      </c>
      <c r="AL36" s="938">
        <f t="shared" si="20"/>
        <v>21</v>
      </c>
      <c r="AM36" s="958">
        <v>44.0</v>
      </c>
      <c r="AN36" s="959">
        <v>35.0</v>
      </c>
      <c r="AO36" s="960">
        <f t="shared" si="21"/>
        <v>79</v>
      </c>
      <c r="AP36" s="960" t="str">
        <f t="shared" si="38"/>
        <v>8</v>
      </c>
      <c r="AQ36" s="961">
        <f t="shared" si="23"/>
        <v>8</v>
      </c>
      <c r="AR36" s="1089">
        <v>88.0</v>
      </c>
      <c r="AS36" s="1089">
        <v>0.0</v>
      </c>
      <c r="AT36" s="1090">
        <f t="shared" si="24"/>
        <v>88</v>
      </c>
      <c r="AU36" s="659" t="str">
        <f t="shared" si="25"/>
        <v>9</v>
      </c>
      <c r="AV36" s="1142">
        <f t="shared" si="26"/>
        <v>9</v>
      </c>
      <c r="AW36" s="945">
        <f t="shared" si="27"/>
        <v>611</v>
      </c>
      <c r="AX36" s="946">
        <f t="shared" si="34"/>
        <v>76.38</v>
      </c>
      <c r="AY36" s="947">
        <f t="shared" si="28"/>
        <v>178</v>
      </c>
      <c r="AZ36" s="948">
        <f t="shared" si="29"/>
        <v>8.090909091</v>
      </c>
      <c r="BA36" s="949" t="str">
        <f t="shared" si="30"/>
        <v>PASS</v>
      </c>
      <c r="BB36" s="949" t="str">
        <f t="shared" si="31"/>
        <v>FCD</v>
      </c>
      <c r="BC36" s="1091" t="str">
        <f t="shared" si="32"/>
        <v>FCD</v>
      </c>
    </row>
    <row r="37" ht="15.75" customHeight="1">
      <c r="A37" s="649">
        <v>33.0</v>
      </c>
      <c r="B37" s="1143" t="s">
        <v>175</v>
      </c>
      <c r="C37" s="952" t="s">
        <v>176</v>
      </c>
      <c r="D37" s="931">
        <v>42.0</v>
      </c>
      <c r="E37" s="931">
        <v>41.0</v>
      </c>
      <c r="F37" s="932">
        <f t="shared" si="35"/>
        <v>83</v>
      </c>
      <c r="G37" s="659" t="str">
        <f t="shared" si="2"/>
        <v>9</v>
      </c>
      <c r="H37" s="933">
        <f t="shared" si="3"/>
        <v>36</v>
      </c>
      <c r="I37" s="931">
        <v>50.0</v>
      </c>
      <c r="J37" s="931">
        <v>37.0</v>
      </c>
      <c r="K37" s="934">
        <f t="shared" si="36"/>
        <v>87</v>
      </c>
      <c r="L37" s="659" t="str">
        <f t="shared" si="5"/>
        <v>9</v>
      </c>
      <c r="M37" s="778">
        <f t="shared" si="6"/>
        <v>36</v>
      </c>
      <c r="N37" s="931">
        <v>49.0</v>
      </c>
      <c r="O37" s="931">
        <v>35.0</v>
      </c>
      <c r="P37" s="934">
        <f t="shared" si="7"/>
        <v>84</v>
      </c>
      <c r="Q37" s="659" t="str">
        <f t="shared" si="8"/>
        <v>9</v>
      </c>
      <c r="R37" s="933">
        <f t="shared" si="9"/>
        <v>36</v>
      </c>
      <c r="S37" s="931">
        <v>49.0</v>
      </c>
      <c r="T37" s="931">
        <v>48.0</v>
      </c>
      <c r="U37" s="934">
        <f t="shared" si="10"/>
        <v>97</v>
      </c>
      <c r="V37" s="659" t="str">
        <f t="shared" si="11"/>
        <v>10</v>
      </c>
      <c r="W37" s="778">
        <f t="shared" si="12"/>
        <v>10</v>
      </c>
      <c r="X37" s="931">
        <v>48.0</v>
      </c>
      <c r="Y37" s="931">
        <v>44.0</v>
      </c>
      <c r="Z37" s="934">
        <f t="shared" si="37"/>
        <v>92</v>
      </c>
      <c r="AA37" s="659" t="str">
        <f t="shared" si="14"/>
        <v>10</v>
      </c>
      <c r="AB37" s="778">
        <f t="shared" si="15"/>
        <v>30</v>
      </c>
      <c r="AC37" s="935">
        <v>90.0</v>
      </c>
      <c r="AD37" s="855">
        <v>0.0</v>
      </c>
      <c r="AE37" s="855">
        <f t="shared" si="16"/>
        <v>90</v>
      </c>
      <c r="AF37" s="936" t="str">
        <f t="shared" si="17"/>
        <v>10</v>
      </c>
      <c r="AG37" s="765">
        <f t="shared" si="18"/>
        <v>20</v>
      </c>
      <c r="AH37" s="931">
        <v>33.0</v>
      </c>
      <c r="AI37" s="931">
        <v>35.0</v>
      </c>
      <c r="AJ37" s="934">
        <f t="shared" si="19"/>
        <v>68</v>
      </c>
      <c r="AK37" s="937" t="str">
        <f t="shared" si="33"/>
        <v>7</v>
      </c>
      <c r="AL37" s="938">
        <f t="shared" si="20"/>
        <v>21</v>
      </c>
      <c r="AM37" s="958">
        <v>47.0</v>
      </c>
      <c r="AN37" s="959">
        <v>29.0</v>
      </c>
      <c r="AO37" s="960">
        <f t="shared" si="21"/>
        <v>76</v>
      </c>
      <c r="AP37" s="960" t="str">
        <f t="shared" si="38"/>
        <v>8</v>
      </c>
      <c r="AQ37" s="961">
        <f t="shared" si="23"/>
        <v>8</v>
      </c>
      <c r="AR37" s="1089">
        <v>92.0</v>
      </c>
      <c r="AS37" s="1089">
        <v>0.0</v>
      </c>
      <c r="AT37" s="1090">
        <f t="shared" si="24"/>
        <v>92</v>
      </c>
      <c r="AU37" s="659" t="str">
        <f t="shared" si="25"/>
        <v>10</v>
      </c>
      <c r="AV37" s="1142">
        <f t="shared" si="26"/>
        <v>10</v>
      </c>
      <c r="AW37" s="945">
        <f t="shared" si="27"/>
        <v>677</v>
      </c>
      <c r="AX37" s="946">
        <f t="shared" si="34"/>
        <v>84.63</v>
      </c>
      <c r="AY37" s="947">
        <f t="shared" si="28"/>
        <v>197</v>
      </c>
      <c r="AZ37" s="948">
        <f t="shared" si="29"/>
        <v>8.954545455</v>
      </c>
      <c r="BA37" s="949" t="str">
        <f t="shared" si="30"/>
        <v>PASS</v>
      </c>
      <c r="BB37" s="949" t="str">
        <f t="shared" si="31"/>
        <v>FCD</v>
      </c>
      <c r="BC37" s="1091" t="str">
        <f t="shared" si="32"/>
        <v>FCD</v>
      </c>
    </row>
    <row r="38" ht="15.75" customHeight="1">
      <c r="A38" s="649">
        <v>34.0</v>
      </c>
      <c r="B38" s="1143" t="s">
        <v>393</v>
      </c>
      <c r="C38" s="952" t="s">
        <v>394</v>
      </c>
      <c r="D38" s="931">
        <v>42.0</v>
      </c>
      <c r="E38" s="931">
        <v>28.0</v>
      </c>
      <c r="F38" s="932">
        <f t="shared" si="35"/>
        <v>70</v>
      </c>
      <c r="G38" s="659" t="str">
        <f t="shared" si="2"/>
        <v>8</v>
      </c>
      <c r="H38" s="933">
        <f t="shared" si="3"/>
        <v>32</v>
      </c>
      <c r="I38" s="931">
        <v>47.0</v>
      </c>
      <c r="J38" s="931">
        <v>35.0</v>
      </c>
      <c r="K38" s="934">
        <f t="shared" si="36"/>
        <v>82</v>
      </c>
      <c r="L38" s="659" t="str">
        <f t="shared" si="5"/>
        <v>9</v>
      </c>
      <c r="M38" s="778">
        <f t="shared" si="6"/>
        <v>36</v>
      </c>
      <c r="N38" s="931">
        <v>50.0</v>
      </c>
      <c r="O38" s="931">
        <v>37.0</v>
      </c>
      <c r="P38" s="934">
        <f t="shared" si="7"/>
        <v>87</v>
      </c>
      <c r="Q38" s="659" t="str">
        <f t="shared" si="8"/>
        <v>9</v>
      </c>
      <c r="R38" s="933">
        <f t="shared" si="9"/>
        <v>36</v>
      </c>
      <c r="S38" s="931">
        <v>48.0</v>
      </c>
      <c r="T38" s="931">
        <v>48.0</v>
      </c>
      <c r="U38" s="934">
        <f t="shared" si="10"/>
        <v>96</v>
      </c>
      <c r="V38" s="659" t="str">
        <f t="shared" si="11"/>
        <v>10</v>
      </c>
      <c r="W38" s="778">
        <f t="shared" si="12"/>
        <v>10</v>
      </c>
      <c r="X38" s="931">
        <v>48.0</v>
      </c>
      <c r="Y38" s="931">
        <v>38.0</v>
      </c>
      <c r="Z38" s="934">
        <f t="shared" si="37"/>
        <v>86</v>
      </c>
      <c r="AA38" s="659" t="str">
        <f t="shared" si="14"/>
        <v>9</v>
      </c>
      <c r="AB38" s="778">
        <f t="shared" si="15"/>
        <v>27</v>
      </c>
      <c r="AC38" s="935">
        <v>85.0</v>
      </c>
      <c r="AD38" s="855">
        <v>0.0</v>
      </c>
      <c r="AE38" s="855">
        <f t="shared" si="16"/>
        <v>85</v>
      </c>
      <c r="AF38" s="936" t="str">
        <f t="shared" si="17"/>
        <v>9</v>
      </c>
      <c r="AG38" s="765">
        <f t="shared" si="18"/>
        <v>18</v>
      </c>
      <c r="AH38" s="931">
        <v>32.0</v>
      </c>
      <c r="AI38" s="931">
        <v>35.0</v>
      </c>
      <c r="AJ38" s="934">
        <f t="shared" si="19"/>
        <v>67</v>
      </c>
      <c r="AK38" s="937" t="str">
        <f t="shared" si="33"/>
        <v>7</v>
      </c>
      <c r="AL38" s="938">
        <f t="shared" si="20"/>
        <v>21</v>
      </c>
      <c r="AM38" s="958">
        <v>47.0</v>
      </c>
      <c r="AN38" s="959">
        <v>37.0</v>
      </c>
      <c r="AO38" s="960">
        <f t="shared" si="21"/>
        <v>84</v>
      </c>
      <c r="AP38" s="960" t="str">
        <f t="shared" si="38"/>
        <v>9</v>
      </c>
      <c r="AQ38" s="961">
        <f t="shared" si="23"/>
        <v>9</v>
      </c>
      <c r="AR38" s="1089">
        <v>90.0</v>
      </c>
      <c r="AS38" s="1089">
        <v>0.0</v>
      </c>
      <c r="AT38" s="1090">
        <f t="shared" si="24"/>
        <v>90</v>
      </c>
      <c r="AU38" s="659" t="str">
        <f t="shared" si="25"/>
        <v>10</v>
      </c>
      <c r="AV38" s="1142">
        <f t="shared" si="26"/>
        <v>10</v>
      </c>
      <c r="AW38" s="945">
        <f t="shared" si="27"/>
        <v>657</v>
      </c>
      <c r="AX38" s="946">
        <f t="shared" si="34"/>
        <v>82.13</v>
      </c>
      <c r="AY38" s="947">
        <f t="shared" si="28"/>
        <v>189</v>
      </c>
      <c r="AZ38" s="948">
        <f t="shared" si="29"/>
        <v>8.590909091</v>
      </c>
      <c r="BA38" s="949" t="str">
        <f t="shared" si="30"/>
        <v>PASS</v>
      </c>
      <c r="BB38" s="949" t="str">
        <f t="shared" si="31"/>
        <v>FCD</v>
      </c>
      <c r="BC38" s="1091" t="str">
        <f t="shared" si="32"/>
        <v>FCD</v>
      </c>
    </row>
    <row r="39" ht="15.75" customHeight="1">
      <c r="A39" s="649">
        <v>35.0</v>
      </c>
      <c r="B39" s="1143" t="s">
        <v>395</v>
      </c>
      <c r="C39" s="952" t="s">
        <v>396</v>
      </c>
      <c r="D39" s="931">
        <v>40.0</v>
      </c>
      <c r="E39" s="931">
        <v>30.0</v>
      </c>
      <c r="F39" s="932">
        <f t="shared" si="35"/>
        <v>70</v>
      </c>
      <c r="G39" s="659" t="str">
        <f t="shared" si="2"/>
        <v>8</v>
      </c>
      <c r="H39" s="933">
        <f t="shared" si="3"/>
        <v>32</v>
      </c>
      <c r="I39" s="931">
        <v>45.0</v>
      </c>
      <c r="J39" s="931">
        <v>33.0</v>
      </c>
      <c r="K39" s="934">
        <f t="shared" si="36"/>
        <v>78</v>
      </c>
      <c r="L39" s="659" t="str">
        <f t="shared" si="5"/>
        <v>8</v>
      </c>
      <c r="M39" s="778">
        <f t="shared" si="6"/>
        <v>32</v>
      </c>
      <c r="N39" s="931">
        <v>45.0</v>
      </c>
      <c r="O39" s="931">
        <v>30.0</v>
      </c>
      <c r="P39" s="934">
        <f t="shared" si="7"/>
        <v>75</v>
      </c>
      <c r="Q39" s="659" t="str">
        <f t="shared" si="8"/>
        <v>8</v>
      </c>
      <c r="R39" s="933">
        <f t="shared" si="9"/>
        <v>32</v>
      </c>
      <c r="S39" s="931">
        <v>46.0</v>
      </c>
      <c r="T39" s="931">
        <v>47.0</v>
      </c>
      <c r="U39" s="934">
        <f t="shared" si="10"/>
        <v>93</v>
      </c>
      <c r="V39" s="659" t="str">
        <f t="shared" si="11"/>
        <v>10</v>
      </c>
      <c r="W39" s="778">
        <f t="shared" si="12"/>
        <v>10</v>
      </c>
      <c r="X39" s="931">
        <v>43.0</v>
      </c>
      <c r="Y39" s="931">
        <v>35.0</v>
      </c>
      <c r="Z39" s="934">
        <f t="shared" si="37"/>
        <v>78</v>
      </c>
      <c r="AA39" s="659" t="str">
        <f t="shared" si="14"/>
        <v>8</v>
      </c>
      <c r="AB39" s="778">
        <f t="shared" si="15"/>
        <v>24</v>
      </c>
      <c r="AC39" s="935">
        <v>90.0</v>
      </c>
      <c r="AD39" s="855">
        <v>0.0</v>
      </c>
      <c r="AE39" s="855">
        <f t="shared" si="16"/>
        <v>90</v>
      </c>
      <c r="AF39" s="936" t="str">
        <f t="shared" si="17"/>
        <v>10</v>
      </c>
      <c r="AG39" s="765">
        <f t="shared" si="18"/>
        <v>20</v>
      </c>
      <c r="AH39" s="931">
        <v>33.0</v>
      </c>
      <c r="AI39" s="931">
        <v>31.0</v>
      </c>
      <c r="AJ39" s="934">
        <f t="shared" si="19"/>
        <v>64</v>
      </c>
      <c r="AK39" s="937" t="str">
        <f t="shared" si="33"/>
        <v>7</v>
      </c>
      <c r="AL39" s="938">
        <f t="shared" si="20"/>
        <v>21</v>
      </c>
      <c r="AM39" s="958">
        <v>45.0</v>
      </c>
      <c r="AN39" s="959">
        <v>25.0</v>
      </c>
      <c r="AO39" s="960">
        <f t="shared" si="21"/>
        <v>70</v>
      </c>
      <c r="AP39" s="960" t="str">
        <f t="shared" si="38"/>
        <v>8</v>
      </c>
      <c r="AQ39" s="961">
        <f t="shared" si="23"/>
        <v>8</v>
      </c>
      <c r="AR39" s="956">
        <v>90.0</v>
      </c>
      <c r="AS39" s="956">
        <v>0.0</v>
      </c>
      <c r="AT39" s="957">
        <f t="shared" si="24"/>
        <v>90</v>
      </c>
      <c r="AU39" s="659" t="str">
        <f t="shared" si="25"/>
        <v>10</v>
      </c>
      <c r="AV39" s="1142">
        <f t="shared" si="26"/>
        <v>10</v>
      </c>
      <c r="AW39" s="945">
        <f t="shared" si="27"/>
        <v>618</v>
      </c>
      <c r="AX39" s="946">
        <f t="shared" si="34"/>
        <v>77.25</v>
      </c>
      <c r="AY39" s="947">
        <f t="shared" si="28"/>
        <v>179</v>
      </c>
      <c r="AZ39" s="948">
        <f t="shared" si="29"/>
        <v>8.136363636</v>
      </c>
      <c r="BA39" s="949" t="str">
        <f t="shared" si="30"/>
        <v>PASS</v>
      </c>
      <c r="BB39" s="949" t="str">
        <f t="shared" si="31"/>
        <v>FCD</v>
      </c>
      <c r="BC39" s="1091" t="str">
        <f t="shared" si="32"/>
        <v>FCD</v>
      </c>
    </row>
    <row r="40" ht="15.75" customHeight="1">
      <c r="A40" s="649">
        <v>36.0</v>
      </c>
      <c r="B40" s="1143" t="s">
        <v>397</v>
      </c>
      <c r="C40" s="952" t="s">
        <v>398</v>
      </c>
      <c r="D40" s="931">
        <v>42.0</v>
      </c>
      <c r="E40" s="931">
        <v>35.0</v>
      </c>
      <c r="F40" s="932">
        <f t="shared" si="35"/>
        <v>77</v>
      </c>
      <c r="G40" s="659" t="str">
        <f t="shared" si="2"/>
        <v>8</v>
      </c>
      <c r="H40" s="933">
        <f t="shared" si="3"/>
        <v>32</v>
      </c>
      <c r="I40" s="931">
        <v>47.0</v>
      </c>
      <c r="J40" s="931">
        <v>34.0</v>
      </c>
      <c r="K40" s="934">
        <f t="shared" si="36"/>
        <v>81</v>
      </c>
      <c r="L40" s="659" t="str">
        <f t="shared" si="5"/>
        <v>9</v>
      </c>
      <c r="M40" s="778">
        <f t="shared" si="6"/>
        <v>36</v>
      </c>
      <c r="N40" s="931">
        <v>47.0</v>
      </c>
      <c r="O40" s="931">
        <v>26.0</v>
      </c>
      <c r="P40" s="934">
        <f t="shared" si="7"/>
        <v>73</v>
      </c>
      <c r="Q40" s="659" t="str">
        <f t="shared" si="8"/>
        <v>8</v>
      </c>
      <c r="R40" s="933">
        <f t="shared" si="9"/>
        <v>32</v>
      </c>
      <c r="S40" s="965">
        <v>40.0</v>
      </c>
      <c r="T40" s="965">
        <v>15.0</v>
      </c>
      <c r="U40" s="966">
        <f t="shared" si="10"/>
        <v>55</v>
      </c>
      <c r="V40" s="967">
        <v>0.0</v>
      </c>
      <c r="W40" s="971">
        <f t="shared" si="12"/>
        <v>0</v>
      </c>
      <c r="X40" s="931">
        <v>47.0</v>
      </c>
      <c r="Y40" s="931">
        <v>40.0</v>
      </c>
      <c r="Z40" s="934">
        <f t="shared" si="37"/>
        <v>87</v>
      </c>
      <c r="AA40" s="659" t="str">
        <f t="shared" si="14"/>
        <v>9</v>
      </c>
      <c r="AB40" s="778">
        <f t="shared" si="15"/>
        <v>27</v>
      </c>
      <c r="AC40" s="935">
        <v>81.0</v>
      </c>
      <c r="AD40" s="855">
        <v>0.0</v>
      </c>
      <c r="AE40" s="855">
        <f t="shared" si="16"/>
        <v>81</v>
      </c>
      <c r="AF40" s="936" t="str">
        <f t="shared" si="17"/>
        <v>9</v>
      </c>
      <c r="AG40" s="765">
        <f t="shared" si="18"/>
        <v>18</v>
      </c>
      <c r="AH40" s="931">
        <v>31.0</v>
      </c>
      <c r="AI40" s="931">
        <v>43.0</v>
      </c>
      <c r="AJ40" s="934">
        <f t="shared" si="19"/>
        <v>74</v>
      </c>
      <c r="AK40" s="937" t="str">
        <f t="shared" si="33"/>
        <v>8</v>
      </c>
      <c r="AL40" s="938">
        <f t="shared" si="20"/>
        <v>24</v>
      </c>
      <c r="AM40" s="958">
        <v>45.0</v>
      </c>
      <c r="AN40" s="959">
        <v>28.0</v>
      </c>
      <c r="AO40" s="960">
        <f t="shared" si="21"/>
        <v>73</v>
      </c>
      <c r="AP40" s="960" t="str">
        <f t="shared" si="38"/>
        <v>8</v>
      </c>
      <c r="AQ40" s="961">
        <f t="shared" si="23"/>
        <v>8</v>
      </c>
      <c r="AR40" s="1089">
        <v>89.0</v>
      </c>
      <c r="AS40" s="1089">
        <v>0.0</v>
      </c>
      <c r="AT40" s="1090">
        <f t="shared" si="24"/>
        <v>89</v>
      </c>
      <c r="AU40" s="659" t="str">
        <f t="shared" si="25"/>
        <v>9</v>
      </c>
      <c r="AV40" s="1142">
        <f t="shared" si="26"/>
        <v>9</v>
      </c>
      <c r="AW40" s="945">
        <f t="shared" si="27"/>
        <v>601</v>
      </c>
      <c r="AX40" s="946">
        <f t="shared" si="34"/>
        <v>75.13</v>
      </c>
      <c r="AY40" s="947">
        <f t="shared" si="28"/>
        <v>177</v>
      </c>
      <c r="AZ40" s="948">
        <f t="shared" si="29"/>
        <v>8.045454545</v>
      </c>
      <c r="BA40" s="949" t="str">
        <f t="shared" si="30"/>
        <v>FAIL</v>
      </c>
      <c r="BB40" s="949" t="str">
        <f t="shared" si="31"/>
        <v>FCD</v>
      </c>
      <c r="BC40" s="1097" t="str">
        <f t="shared" si="32"/>
        <v>FAIL</v>
      </c>
    </row>
    <row r="41" ht="15.75" customHeight="1">
      <c r="A41" s="649">
        <v>37.0</v>
      </c>
      <c r="B41" s="1143" t="s">
        <v>399</v>
      </c>
      <c r="C41" s="952" t="s">
        <v>400</v>
      </c>
      <c r="D41" s="931">
        <v>37.0</v>
      </c>
      <c r="E41" s="931">
        <v>26.0</v>
      </c>
      <c r="F41" s="932">
        <f t="shared" si="35"/>
        <v>63</v>
      </c>
      <c r="G41" s="659" t="str">
        <f t="shared" si="2"/>
        <v>7</v>
      </c>
      <c r="H41" s="933">
        <f t="shared" si="3"/>
        <v>28</v>
      </c>
      <c r="I41" s="931">
        <v>42.0</v>
      </c>
      <c r="J41" s="931">
        <v>29.0</v>
      </c>
      <c r="K41" s="934">
        <f t="shared" si="36"/>
        <v>71</v>
      </c>
      <c r="L41" s="659" t="str">
        <f t="shared" si="5"/>
        <v>8</v>
      </c>
      <c r="M41" s="778">
        <f t="shared" si="6"/>
        <v>32</v>
      </c>
      <c r="N41" s="931">
        <v>38.0</v>
      </c>
      <c r="O41" s="931">
        <v>33.0</v>
      </c>
      <c r="P41" s="934">
        <f t="shared" si="7"/>
        <v>71</v>
      </c>
      <c r="Q41" s="659" t="str">
        <f t="shared" si="8"/>
        <v>8</v>
      </c>
      <c r="R41" s="933">
        <f t="shared" si="9"/>
        <v>32</v>
      </c>
      <c r="S41" s="931">
        <v>43.0</v>
      </c>
      <c r="T41" s="931">
        <v>47.0</v>
      </c>
      <c r="U41" s="934">
        <f t="shared" si="10"/>
        <v>90</v>
      </c>
      <c r="V41" s="659" t="str">
        <f t="shared" ref="V41:V71" si="39">IF(U41&gt;=90,"10",IF(U41&gt;=80,"9",IF(U41&gt;=70,"8",IF(U41&gt;=60,"7",IF(U41&gt;=45,"6",IF(U41&gt;=40,"4",IF(U41&lt;40,"0")))))))</f>
        <v>10</v>
      </c>
      <c r="W41" s="778">
        <f t="shared" si="12"/>
        <v>10</v>
      </c>
      <c r="X41" s="931">
        <v>35.0</v>
      </c>
      <c r="Y41" s="931">
        <v>25.0</v>
      </c>
      <c r="Z41" s="934">
        <f t="shared" si="37"/>
        <v>60</v>
      </c>
      <c r="AA41" s="659" t="str">
        <f t="shared" si="14"/>
        <v>7</v>
      </c>
      <c r="AB41" s="778">
        <f t="shared" si="15"/>
        <v>21</v>
      </c>
      <c r="AC41" s="935">
        <v>96.0</v>
      </c>
      <c r="AD41" s="855">
        <v>0.0</v>
      </c>
      <c r="AE41" s="855">
        <f t="shared" si="16"/>
        <v>96</v>
      </c>
      <c r="AF41" s="936" t="str">
        <f t="shared" si="17"/>
        <v>10</v>
      </c>
      <c r="AG41" s="765">
        <f t="shared" si="18"/>
        <v>20</v>
      </c>
      <c r="AH41" s="931">
        <v>24.0</v>
      </c>
      <c r="AI41" s="931">
        <v>28.0</v>
      </c>
      <c r="AJ41" s="934">
        <f t="shared" si="19"/>
        <v>52</v>
      </c>
      <c r="AK41" s="937" t="str">
        <f t="shared" si="33"/>
        <v>6</v>
      </c>
      <c r="AL41" s="938">
        <f t="shared" si="20"/>
        <v>18</v>
      </c>
      <c r="AM41" s="958">
        <v>42.0</v>
      </c>
      <c r="AN41" s="959">
        <v>23.0</v>
      </c>
      <c r="AO41" s="960">
        <f t="shared" si="21"/>
        <v>65</v>
      </c>
      <c r="AP41" s="960" t="str">
        <f t="shared" si="38"/>
        <v>7</v>
      </c>
      <c r="AQ41" s="961">
        <f t="shared" si="23"/>
        <v>7</v>
      </c>
      <c r="AR41" s="931">
        <v>89.0</v>
      </c>
      <c r="AS41" s="931">
        <v>0.0</v>
      </c>
      <c r="AT41" s="934">
        <f t="shared" si="24"/>
        <v>89</v>
      </c>
      <c r="AU41" s="659" t="str">
        <f t="shared" si="25"/>
        <v>9</v>
      </c>
      <c r="AV41" s="1142">
        <f t="shared" si="26"/>
        <v>9</v>
      </c>
      <c r="AW41" s="945">
        <f t="shared" si="27"/>
        <v>568</v>
      </c>
      <c r="AX41" s="946">
        <f t="shared" si="34"/>
        <v>71</v>
      </c>
      <c r="AY41" s="947">
        <f t="shared" si="28"/>
        <v>168</v>
      </c>
      <c r="AZ41" s="948">
        <f t="shared" si="29"/>
        <v>7.636363636</v>
      </c>
      <c r="BA41" s="949" t="str">
        <f t="shared" si="30"/>
        <v>PASS</v>
      </c>
      <c r="BB41" s="949" t="str">
        <f t="shared" si="31"/>
        <v>FCD</v>
      </c>
      <c r="BC41" s="1091" t="str">
        <f t="shared" si="32"/>
        <v>FCD</v>
      </c>
    </row>
    <row r="42" ht="15.75" customHeight="1">
      <c r="A42" s="649">
        <v>38.0</v>
      </c>
      <c r="B42" s="1143" t="s">
        <v>177</v>
      </c>
      <c r="C42" s="952" t="s">
        <v>178</v>
      </c>
      <c r="D42" s="931">
        <v>42.0</v>
      </c>
      <c r="E42" s="931">
        <v>40.0</v>
      </c>
      <c r="F42" s="932">
        <f t="shared" si="35"/>
        <v>82</v>
      </c>
      <c r="G42" s="659" t="str">
        <f t="shared" si="2"/>
        <v>9</v>
      </c>
      <c r="H42" s="933">
        <f t="shared" si="3"/>
        <v>36</v>
      </c>
      <c r="I42" s="931">
        <v>46.0</v>
      </c>
      <c r="J42" s="931">
        <v>29.0</v>
      </c>
      <c r="K42" s="934">
        <f t="shared" si="36"/>
        <v>75</v>
      </c>
      <c r="L42" s="659" t="str">
        <f t="shared" si="5"/>
        <v>8</v>
      </c>
      <c r="M42" s="778">
        <f t="shared" si="6"/>
        <v>32</v>
      </c>
      <c r="N42" s="931">
        <v>47.0</v>
      </c>
      <c r="O42" s="931">
        <v>35.0</v>
      </c>
      <c r="P42" s="934">
        <f t="shared" si="7"/>
        <v>82</v>
      </c>
      <c r="Q42" s="659" t="str">
        <f t="shared" si="8"/>
        <v>9</v>
      </c>
      <c r="R42" s="933">
        <f t="shared" si="9"/>
        <v>36</v>
      </c>
      <c r="S42" s="931">
        <v>42.0</v>
      </c>
      <c r="T42" s="931">
        <v>45.0</v>
      </c>
      <c r="U42" s="934">
        <f t="shared" si="10"/>
        <v>87</v>
      </c>
      <c r="V42" s="659" t="str">
        <f t="shared" si="39"/>
        <v>9</v>
      </c>
      <c r="W42" s="778">
        <f t="shared" si="12"/>
        <v>9</v>
      </c>
      <c r="X42" s="931">
        <v>47.0</v>
      </c>
      <c r="Y42" s="931">
        <v>38.0</v>
      </c>
      <c r="Z42" s="934">
        <f t="shared" si="37"/>
        <v>85</v>
      </c>
      <c r="AA42" s="659" t="str">
        <f t="shared" si="14"/>
        <v>9</v>
      </c>
      <c r="AB42" s="778">
        <f t="shared" si="15"/>
        <v>27</v>
      </c>
      <c r="AC42" s="935">
        <v>90.0</v>
      </c>
      <c r="AD42" s="855">
        <v>0.0</v>
      </c>
      <c r="AE42" s="855">
        <f t="shared" si="16"/>
        <v>90</v>
      </c>
      <c r="AF42" s="936" t="str">
        <f t="shared" si="17"/>
        <v>10</v>
      </c>
      <c r="AG42" s="765">
        <f t="shared" si="18"/>
        <v>20</v>
      </c>
      <c r="AH42" s="931">
        <v>31.0</v>
      </c>
      <c r="AI42" s="931">
        <v>32.0</v>
      </c>
      <c r="AJ42" s="934">
        <f t="shared" si="19"/>
        <v>63</v>
      </c>
      <c r="AK42" s="937" t="str">
        <f t="shared" si="33"/>
        <v>7</v>
      </c>
      <c r="AL42" s="938">
        <f t="shared" si="20"/>
        <v>21</v>
      </c>
      <c r="AM42" s="958">
        <v>47.0</v>
      </c>
      <c r="AN42" s="959">
        <v>34.0</v>
      </c>
      <c r="AO42" s="960">
        <f t="shared" si="21"/>
        <v>81</v>
      </c>
      <c r="AP42" s="960" t="str">
        <f t="shared" si="38"/>
        <v>9</v>
      </c>
      <c r="AQ42" s="961">
        <f t="shared" si="23"/>
        <v>9</v>
      </c>
      <c r="AR42" s="1089">
        <v>90.0</v>
      </c>
      <c r="AS42" s="1089">
        <v>0.0</v>
      </c>
      <c r="AT42" s="1090">
        <f t="shared" si="24"/>
        <v>90</v>
      </c>
      <c r="AU42" s="659" t="str">
        <f t="shared" si="25"/>
        <v>10</v>
      </c>
      <c r="AV42" s="1142">
        <f t="shared" si="26"/>
        <v>10</v>
      </c>
      <c r="AW42" s="945">
        <f t="shared" si="27"/>
        <v>645</v>
      </c>
      <c r="AX42" s="946">
        <f t="shared" si="34"/>
        <v>80.63</v>
      </c>
      <c r="AY42" s="947">
        <f t="shared" si="28"/>
        <v>190</v>
      </c>
      <c r="AZ42" s="948">
        <f t="shared" si="29"/>
        <v>8.636363636</v>
      </c>
      <c r="BA42" s="949" t="str">
        <f t="shared" si="30"/>
        <v>PASS</v>
      </c>
      <c r="BB42" s="949" t="str">
        <f t="shared" si="31"/>
        <v>FCD</v>
      </c>
      <c r="BC42" s="1091" t="str">
        <f t="shared" si="32"/>
        <v>FCD</v>
      </c>
    </row>
    <row r="43" ht="15.75" customHeight="1">
      <c r="A43" s="649">
        <v>39.0</v>
      </c>
      <c r="B43" s="1143" t="s">
        <v>401</v>
      </c>
      <c r="C43" s="952" t="s">
        <v>402</v>
      </c>
      <c r="D43" s="931">
        <v>41.0</v>
      </c>
      <c r="E43" s="931">
        <v>40.0</v>
      </c>
      <c r="F43" s="932">
        <f t="shared" si="35"/>
        <v>81</v>
      </c>
      <c r="G43" s="659" t="str">
        <f t="shared" si="2"/>
        <v>9</v>
      </c>
      <c r="H43" s="933">
        <f t="shared" si="3"/>
        <v>36</v>
      </c>
      <c r="I43" s="931">
        <v>49.0</v>
      </c>
      <c r="J43" s="931">
        <v>34.0</v>
      </c>
      <c r="K43" s="934">
        <f t="shared" si="36"/>
        <v>83</v>
      </c>
      <c r="L43" s="659" t="str">
        <f t="shared" si="5"/>
        <v>9</v>
      </c>
      <c r="M43" s="778">
        <f t="shared" si="6"/>
        <v>36</v>
      </c>
      <c r="N43" s="931">
        <v>44.0</v>
      </c>
      <c r="O43" s="931">
        <v>41.0</v>
      </c>
      <c r="P43" s="934">
        <f t="shared" si="7"/>
        <v>85</v>
      </c>
      <c r="Q43" s="659" t="str">
        <f t="shared" si="8"/>
        <v>9</v>
      </c>
      <c r="R43" s="933">
        <f t="shared" si="9"/>
        <v>36</v>
      </c>
      <c r="S43" s="931">
        <v>48.0</v>
      </c>
      <c r="T43" s="931">
        <v>40.0</v>
      </c>
      <c r="U43" s="934">
        <f t="shared" si="10"/>
        <v>88</v>
      </c>
      <c r="V43" s="659" t="str">
        <f t="shared" si="39"/>
        <v>9</v>
      </c>
      <c r="W43" s="778">
        <f t="shared" si="12"/>
        <v>9</v>
      </c>
      <c r="X43" s="931">
        <v>44.0</v>
      </c>
      <c r="Y43" s="931">
        <v>33.0</v>
      </c>
      <c r="Z43" s="934">
        <f t="shared" si="37"/>
        <v>77</v>
      </c>
      <c r="AA43" s="659" t="str">
        <f t="shared" si="14"/>
        <v>8</v>
      </c>
      <c r="AB43" s="778">
        <f t="shared" si="15"/>
        <v>24</v>
      </c>
      <c r="AC43" s="935">
        <v>85.0</v>
      </c>
      <c r="AD43" s="855">
        <v>0.0</v>
      </c>
      <c r="AE43" s="855">
        <f t="shared" si="16"/>
        <v>85</v>
      </c>
      <c r="AF43" s="936" t="str">
        <f t="shared" si="17"/>
        <v>9</v>
      </c>
      <c r="AG43" s="765">
        <f t="shared" si="18"/>
        <v>18</v>
      </c>
      <c r="AH43" s="931">
        <v>31.0</v>
      </c>
      <c r="AI43" s="931">
        <v>39.0</v>
      </c>
      <c r="AJ43" s="934">
        <f t="shared" si="19"/>
        <v>70</v>
      </c>
      <c r="AK43" s="937" t="str">
        <f t="shared" si="33"/>
        <v>8</v>
      </c>
      <c r="AL43" s="938">
        <f t="shared" si="20"/>
        <v>24</v>
      </c>
      <c r="AM43" s="958">
        <v>44.0</v>
      </c>
      <c r="AN43" s="959">
        <v>22.0</v>
      </c>
      <c r="AO43" s="960">
        <f t="shared" si="21"/>
        <v>66</v>
      </c>
      <c r="AP43" s="960" t="str">
        <f t="shared" si="38"/>
        <v>7</v>
      </c>
      <c r="AQ43" s="961">
        <f t="shared" si="23"/>
        <v>7</v>
      </c>
      <c r="AR43" s="1089">
        <v>90.0</v>
      </c>
      <c r="AS43" s="1089">
        <v>0.0</v>
      </c>
      <c r="AT43" s="1090">
        <f t="shared" si="24"/>
        <v>90</v>
      </c>
      <c r="AU43" s="659" t="str">
        <f t="shared" si="25"/>
        <v>10</v>
      </c>
      <c r="AV43" s="1142">
        <f t="shared" si="26"/>
        <v>10</v>
      </c>
      <c r="AW43" s="945">
        <f t="shared" si="27"/>
        <v>635</v>
      </c>
      <c r="AX43" s="946">
        <f t="shared" si="34"/>
        <v>79.38</v>
      </c>
      <c r="AY43" s="947">
        <f t="shared" si="28"/>
        <v>190</v>
      </c>
      <c r="AZ43" s="948">
        <f t="shared" si="29"/>
        <v>8.636363636</v>
      </c>
      <c r="BA43" s="949" t="str">
        <f t="shared" si="30"/>
        <v>PASS</v>
      </c>
      <c r="BB43" s="949" t="str">
        <f t="shared" si="31"/>
        <v>FCD</v>
      </c>
      <c r="BC43" s="1091" t="str">
        <f t="shared" si="32"/>
        <v>FCD</v>
      </c>
    </row>
    <row r="44" ht="15.75" customHeight="1">
      <c r="A44" s="649">
        <v>40.0</v>
      </c>
      <c r="B44" s="1143" t="s">
        <v>179</v>
      </c>
      <c r="C44" s="952" t="s">
        <v>180</v>
      </c>
      <c r="D44" s="931">
        <v>39.0</v>
      </c>
      <c r="E44" s="931">
        <v>26.0</v>
      </c>
      <c r="F44" s="932">
        <f t="shared" si="35"/>
        <v>65</v>
      </c>
      <c r="G44" s="659" t="str">
        <f t="shared" si="2"/>
        <v>7</v>
      </c>
      <c r="H44" s="933">
        <f t="shared" si="3"/>
        <v>28</v>
      </c>
      <c r="I44" s="931">
        <v>43.0</v>
      </c>
      <c r="J44" s="931">
        <v>25.0</v>
      </c>
      <c r="K44" s="934">
        <f t="shared" si="36"/>
        <v>68</v>
      </c>
      <c r="L44" s="659" t="str">
        <f t="shared" si="5"/>
        <v>7</v>
      </c>
      <c r="M44" s="778">
        <f t="shared" si="6"/>
        <v>28</v>
      </c>
      <c r="N44" s="931">
        <v>43.0</v>
      </c>
      <c r="O44" s="931">
        <v>19.0</v>
      </c>
      <c r="P44" s="934">
        <f t="shared" si="7"/>
        <v>62</v>
      </c>
      <c r="Q44" s="659" t="str">
        <f t="shared" si="8"/>
        <v>7</v>
      </c>
      <c r="R44" s="933">
        <f t="shared" si="9"/>
        <v>28</v>
      </c>
      <c r="S44" s="931">
        <v>44.0</v>
      </c>
      <c r="T44" s="931">
        <v>48.0</v>
      </c>
      <c r="U44" s="934">
        <f t="shared" si="10"/>
        <v>92</v>
      </c>
      <c r="V44" s="659" t="str">
        <f t="shared" si="39"/>
        <v>10</v>
      </c>
      <c r="W44" s="778">
        <f t="shared" si="12"/>
        <v>10</v>
      </c>
      <c r="X44" s="931">
        <v>40.0</v>
      </c>
      <c r="Y44" s="931">
        <v>35.0</v>
      </c>
      <c r="Z44" s="934">
        <f t="shared" si="37"/>
        <v>75</v>
      </c>
      <c r="AA44" s="659" t="str">
        <f t="shared" si="14"/>
        <v>8</v>
      </c>
      <c r="AB44" s="778">
        <f t="shared" si="15"/>
        <v>24</v>
      </c>
      <c r="AC44" s="935">
        <v>83.0</v>
      </c>
      <c r="AD44" s="855">
        <v>0.0</v>
      </c>
      <c r="AE44" s="855">
        <f t="shared" si="16"/>
        <v>83</v>
      </c>
      <c r="AF44" s="936" t="str">
        <f t="shared" si="17"/>
        <v>9</v>
      </c>
      <c r="AG44" s="765">
        <f t="shared" si="18"/>
        <v>18</v>
      </c>
      <c r="AH44" s="931">
        <v>26.0</v>
      </c>
      <c r="AI44" s="931">
        <v>22.0</v>
      </c>
      <c r="AJ44" s="934">
        <f t="shared" si="19"/>
        <v>48</v>
      </c>
      <c r="AK44" s="937" t="str">
        <f t="shared" si="33"/>
        <v>6</v>
      </c>
      <c r="AL44" s="938">
        <f t="shared" si="20"/>
        <v>18</v>
      </c>
      <c r="AM44" s="958">
        <v>40.0</v>
      </c>
      <c r="AN44" s="959">
        <v>24.0</v>
      </c>
      <c r="AO44" s="960">
        <f t="shared" si="21"/>
        <v>64</v>
      </c>
      <c r="AP44" s="960" t="str">
        <f t="shared" si="38"/>
        <v>7</v>
      </c>
      <c r="AQ44" s="961">
        <f t="shared" si="23"/>
        <v>7</v>
      </c>
      <c r="AR44" s="1089">
        <v>89.0</v>
      </c>
      <c r="AS44" s="1089">
        <v>0.0</v>
      </c>
      <c r="AT44" s="1090">
        <f t="shared" si="24"/>
        <v>89</v>
      </c>
      <c r="AU44" s="659" t="str">
        <f t="shared" si="25"/>
        <v>9</v>
      </c>
      <c r="AV44" s="1142">
        <f t="shared" si="26"/>
        <v>9</v>
      </c>
      <c r="AW44" s="945">
        <f t="shared" si="27"/>
        <v>557</v>
      </c>
      <c r="AX44" s="946">
        <f t="shared" si="34"/>
        <v>69.63</v>
      </c>
      <c r="AY44" s="947">
        <f t="shared" si="28"/>
        <v>161</v>
      </c>
      <c r="AZ44" s="948">
        <f t="shared" si="29"/>
        <v>7.318181818</v>
      </c>
      <c r="BA44" s="949" t="str">
        <f t="shared" si="30"/>
        <v>PASS</v>
      </c>
      <c r="BB44" s="949" t="str">
        <f t="shared" si="31"/>
        <v>FCD</v>
      </c>
      <c r="BC44" s="1091" t="str">
        <f t="shared" si="32"/>
        <v>FCD</v>
      </c>
    </row>
    <row r="45" ht="15.75" customHeight="1">
      <c r="A45" s="649">
        <v>41.0</v>
      </c>
      <c r="B45" s="1143" t="s">
        <v>403</v>
      </c>
      <c r="C45" s="952" t="s">
        <v>404</v>
      </c>
      <c r="D45" s="931">
        <v>35.0</v>
      </c>
      <c r="E45" s="931">
        <v>26.0</v>
      </c>
      <c r="F45" s="932">
        <f t="shared" si="35"/>
        <v>61</v>
      </c>
      <c r="G45" s="659" t="str">
        <f t="shared" si="2"/>
        <v>7</v>
      </c>
      <c r="H45" s="933">
        <f t="shared" si="3"/>
        <v>28</v>
      </c>
      <c r="I45" s="931">
        <v>37.0</v>
      </c>
      <c r="J45" s="931">
        <v>18.0</v>
      </c>
      <c r="K45" s="934">
        <f t="shared" si="36"/>
        <v>55</v>
      </c>
      <c r="L45" s="659" t="str">
        <f t="shared" si="5"/>
        <v>6</v>
      </c>
      <c r="M45" s="778">
        <f t="shared" si="6"/>
        <v>24</v>
      </c>
      <c r="N45" s="931">
        <v>35.0</v>
      </c>
      <c r="O45" s="931">
        <v>18.0</v>
      </c>
      <c r="P45" s="934">
        <f t="shared" si="7"/>
        <v>53</v>
      </c>
      <c r="Q45" s="659" t="str">
        <f t="shared" si="8"/>
        <v>6</v>
      </c>
      <c r="R45" s="933">
        <f t="shared" si="9"/>
        <v>24</v>
      </c>
      <c r="S45" s="931">
        <v>45.0</v>
      </c>
      <c r="T45" s="931">
        <v>35.0</v>
      </c>
      <c r="U45" s="934">
        <f t="shared" si="10"/>
        <v>80</v>
      </c>
      <c r="V45" s="659" t="str">
        <f t="shared" si="39"/>
        <v>9</v>
      </c>
      <c r="W45" s="778">
        <f t="shared" si="12"/>
        <v>9</v>
      </c>
      <c r="X45" s="931">
        <v>36.0</v>
      </c>
      <c r="Y45" s="931">
        <v>27.0</v>
      </c>
      <c r="Z45" s="934">
        <f t="shared" si="37"/>
        <v>63</v>
      </c>
      <c r="AA45" s="659" t="str">
        <f t="shared" si="14"/>
        <v>7</v>
      </c>
      <c r="AB45" s="778">
        <f t="shared" si="15"/>
        <v>21</v>
      </c>
      <c r="AC45" s="935">
        <v>83.0</v>
      </c>
      <c r="AD45" s="855">
        <v>0.0</v>
      </c>
      <c r="AE45" s="855">
        <f t="shared" si="16"/>
        <v>83</v>
      </c>
      <c r="AF45" s="936" t="str">
        <f t="shared" si="17"/>
        <v>9</v>
      </c>
      <c r="AG45" s="765">
        <f t="shared" si="18"/>
        <v>18</v>
      </c>
      <c r="AH45" s="931">
        <v>22.0</v>
      </c>
      <c r="AI45" s="931">
        <v>25.0</v>
      </c>
      <c r="AJ45" s="934">
        <f t="shared" si="19"/>
        <v>47</v>
      </c>
      <c r="AK45" s="937" t="str">
        <f t="shared" si="33"/>
        <v>6</v>
      </c>
      <c r="AL45" s="938">
        <f t="shared" si="20"/>
        <v>18</v>
      </c>
      <c r="AM45" s="958">
        <v>43.0</v>
      </c>
      <c r="AN45" s="959">
        <v>27.0</v>
      </c>
      <c r="AO45" s="960">
        <f t="shared" si="21"/>
        <v>70</v>
      </c>
      <c r="AP45" s="960" t="str">
        <f t="shared" si="38"/>
        <v>8</v>
      </c>
      <c r="AQ45" s="961">
        <f t="shared" si="23"/>
        <v>8</v>
      </c>
      <c r="AR45" s="1171">
        <v>88.0</v>
      </c>
      <c r="AS45" s="1171">
        <v>0.0</v>
      </c>
      <c r="AT45" s="1104">
        <f t="shared" si="24"/>
        <v>88</v>
      </c>
      <c r="AU45" s="659" t="str">
        <f t="shared" si="25"/>
        <v>9</v>
      </c>
      <c r="AV45" s="1142">
        <f t="shared" si="26"/>
        <v>9</v>
      </c>
      <c r="AW45" s="945">
        <f t="shared" si="27"/>
        <v>512</v>
      </c>
      <c r="AX45" s="946">
        <f t="shared" si="34"/>
        <v>64</v>
      </c>
      <c r="AY45" s="947">
        <f t="shared" si="28"/>
        <v>150</v>
      </c>
      <c r="AZ45" s="948">
        <f t="shared" si="29"/>
        <v>6.818181818</v>
      </c>
      <c r="BA45" s="949" t="str">
        <f t="shared" si="30"/>
        <v>PASS</v>
      </c>
      <c r="BB45" s="949" t="str">
        <f t="shared" si="31"/>
        <v>SC</v>
      </c>
      <c r="BC45" s="1091" t="str">
        <f t="shared" si="32"/>
        <v>SC</v>
      </c>
    </row>
    <row r="46" ht="15.75" customHeight="1">
      <c r="A46" s="649">
        <v>42.0</v>
      </c>
      <c r="B46" s="1143" t="s">
        <v>181</v>
      </c>
      <c r="C46" s="952" t="s">
        <v>182</v>
      </c>
      <c r="D46" s="980">
        <v>39.0</v>
      </c>
      <c r="E46" s="980">
        <v>40.0</v>
      </c>
      <c r="F46" s="981">
        <f t="shared" si="35"/>
        <v>79</v>
      </c>
      <c r="G46" s="332" t="str">
        <f t="shared" si="2"/>
        <v>8</v>
      </c>
      <c r="H46" s="933">
        <f t="shared" si="3"/>
        <v>32</v>
      </c>
      <c r="I46" s="980">
        <v>47.0</v>
      </c>
      <c r="J46" s="980">
        <v>28.0</v>
      </c>
      <c r="K46" s="982">
        <f t="shared" si="36"/>
        <v>75</v>
      </c>
      <c r="L46" s="659" t="str">
        <f t="shared" si="5"/>
        <v>8</v>
      </c>
      <c r="M46" s="778">
        <f t="shared" si="6"/>
        <v>32</v>
      </c>
      <c r="N46" s="980">
        <v>48.0</v>
      </c>
      <c r="O46" s="980">
        <v>30.0</v>
      </c>
      <c r="P46" s="982">
        <f t="shared" si="7"/>
        <v>78</v>
      </c>
      <c r="Q46" s="659" t="str">
        <f t="shared" si="8"/>
        <v>8</v>
      </c>
      <c r="R46" s="333">
        <f t="shared" si="9"/>
        <v>32</v>
      </c>
      <c r="S46" s="980">
        <v>47.0</v>
      </c>
      <c r="T46" s="980">
        <v>47.0</v>
      </c>
      <c r="U46" s="982">
        <f t="shared" si="10"/>
        <v>94</v>
      </c>
      <c r="V46" s="332" t="str">
        <f t="shared" si="39"/>
        <v>10</v>
      </c>
      <c r="W46" s="778">
        <f t="shared" si="12"/>
        <v>10</v>
      </c>
      <c r="X46" s="980">
        <v>44.0</v>
      </c>
      <c r="Y46" s="931">
        <v>33.0</v>
      </c>
      <c r="Z46" s="982">
        <f t="shared" si="37"/>
        <v>77</v>
      </c>
      <c r="AA46" s="332" t="str">
        <f t="shared" si="14"/>
        <v>8</v>
      </c>
      <c r="AB46" s="778">
        <f t="shared" si="15"/>
        <v>24</v>
      </c>
      <c r="AC46" s="983">
        <v>95.0</v>
      </c>
      <c r="AD46" s="855">
        <v>0.0</v>
      </c>
      <c r="AE46" s="855">
        <f t="shared" si="16"/>
        <v>95</v>
      </c>
      <c r="AF46" s="936" t="str">
        <f t="shared" si="17"/>
        <v>10</v>
      </c>
      <c r="AG46" s="765">
        <f t="shared" si="18"/>
        <v>20</v>
      </c>
      <c r="AH46" s="980">
        <v>28.0</v>
      </c>
      <c r="AI46" s="980">
        <v>24.0</v>
      </c>
      <c r="AJ46" s="982">
        <f t="shared" si="19"/>
        <v>52</v>
      </c>
      <c r="AK46" s="984" t="str">
        <f t="shared" si="33"/>
        <v>6</v>
      </c>
      <c r="AL46" s="938">
        <f t="shared" si="20"/>
        <v>18</v>
      </c>
      <c r="AM46" s="958">
        <v>46.0</v>
      </c>
      <c r="AN46" s="959">
        <v>31.0</v>
      </c>
      <c r="AO46" s="960">
        <f t="shared" si="21"/>
        <v>77</v>
      </c>
      <c r="AP46" s="960" t="str">
        <f t="shared" si="38"/>
        <v>8</v>
      </c>
      <c r="AQ46" s="961">
        <f t="shared" si="23"/>
        <v>8</v>
      </c>
      <c r="AR46" s="956">
        <v>88.0</v>
      </c>
      <c r="AS46" s="1089">
        <v>0.0</v>
      </c>
      <c r="AT46" s="957">
        <f t="shared" si="24"/>
        <v>88</v>
      </c>
      <c r="AU46" s="332" t="str">
        <f t="shared" si="25"/>
        <v>9</v>
      </c>
      <c r="AV46" s="1142">
        <f t="shared" si="26"/>
        <v>9</v>
      </c>
      <c r="AW46" s="945">
        <f t="shared" si="27"/>
        <v>627</v>
      </c>
      <c r="AX46" s="946">
        <f t="shared" si="34"/>
        <v>78.38</v>
      </c>
      <c r="AY46" s="947">
        <f t="shared" si="28"/>
        <v>176</v>
      </c>
      <c r="AZ46" s="948">
        <f t="shared" si="29"/>
        <v>8</v>
      </c>
      <c r="BA46" s="949" t="str">
        <f t="shared" si="30"/>
        <v>PASS</v>
      </c>
      <c r="BB46" s="949" t="str">
        <f t="shared" si="31"/>
        <v>FCD</v>
      </c>
      <c r="BC46" s="1091" t="str">
        <f t="shared" si="32"/>
        <v>FCD</v>
      </c>
    </row>
    <row r="47" ht="15.75" customHeight="1">
      <c r="A47" s="649">
        <v>43.0</v>
      </c>
      <c r="B47" s="1143" t="s">
        <v>405</v>
      </c>
      <c r="C47" s="952" t="s">
        <v>406</v>
      </c>
      <c r="D47" s="931">
        <v>38.0</v>
      </c>
      <c r="E47" s="931">
        <v>22.0</v>
      </c>
      <c r="F47" s="932">
        <f t="shared" si="35"/>
        <v>60</v>
      </c>
      <c r="G47" s="659" t="str">
        <f t="shared" si="2"/>
        <v>7</v>
      </c>
      <c r="H47" s="933">
        <f t="shared" si="3"/>
        <v>28</v>
      </c>
      <c r="I47" s="931">
        <v>41.0</v>
      </c>
      <c r="J47" s="931">
        <v>22.0</v>
      </c>
      <c r="K47" s="934">
        <f t="shared" si="36"/>
        <v>63</v>
      </c>
      <c r="L47" s="659" t="str">
        <f t="shared" si="5"/>
        <v>7</v>
      </c>
      <c r="M47" s="778">
        <f t="shared" si="6"/>
        <v>28</v>
      </c>
      <c r="N47" s="931">
        <v>42.0</v>
      </c>
      <c r="O47" s="931">
        <v>21.0</v>
      </c>
      <c r="P47" s="934">
        <f t="shared" si="7"/>
        <v>63</v>
      </c>
      <c r="Q47" s="659" t="str">
        <f t="shared" si="8"/>
        <v>7</v>
      </c>
      <c r="R47" s="933">
        <f t="shared" si="9"/>
        <v>28</v>
      </c>
      <c r="S47" s="931">
        <v>45.0</v>
      </c>
      <c r="T47" s="931">
        <v>47.0</v>
      </c>
      <c r="U47" s="934">
        <f t="shared" si="10"/>
        <v>92</v>
      </c>
      <c r="V47" s="659" t="str">
        <f t="shared" si="39"/>
        <v>10</v>
      </c>
      <c r="W47" s="778">
        <f t="shared" si="12"/>
        <v>10</v>
      </c>
      <c r="X47" s="931">
        <v>30.0</v>
      </c>
      <c r="Y47" s="931">
        <v>29.0</v>
      </c>
      <c r="Z47" s="934">
        <f t="shared" si="37"/>
        <v>59</v>
      </c>
      <c r="AA47" s="659" t="str">
        <f t="shared" si="14"/>
        <v>6</v>
      </c>
      <c r="AB47" s="778">
        <f t="shared" si="15"/>
        <v>18</v>
      </c>
      <c r="AC47" s="935">
        <v>85.0</v>
      </c>
      <c r="AD47" s="855">
        <v>0.0</v>
      </c>
      <c r="AE47" s="855">
        <f t="shared" si="16"/>
        <v>85</v>
      </c>
      <c r="AF47" s="936" t="str">
        <f t="shared" si="17"/>
        <v>9</v>
      </c>
      <c r="AG47" s="765">
        <f t="shared" si="18"/>
        <v>18</v>
      </c>
      <c r="AH47" s="931">
        <v>28.0</v>
      </c>
      <c r="AI47" s="931">
        <v>35.0</v>
      </c>
      <c r="AJ47" s="934">
        <f t="shared" si="19"/>
        <v>63</v>
      </c>
      <c r="AK47" s="937" t="str">
        <f t="shared" si="33"/>
        <v>7</v>
      </c>
      <c r="AL47" s="938">
        <f t="shared" si="20"/>
        <v>21</v>
      </c>
      <c r="AM47" s="958">
        <v>43.0</v>
      </c>
      <c r="AN47" s="959">
        <v>36.0</v>
      </c>
      <c r="AO47" s="960">
        <f t="shared" si="21"/>
        <v>79</v>
      </c>
      <c r="AP47" s="960" t="str">
        <f t="shared" si="38"/>
        <v>8</v>
      </c>
      <c r="AQ47" s="961">
        <f t="shared" si="23"/>
        <v>8</v>
      </c>
      <c r="AR47" s="1089">
        <v>90.0</v>
      </c>
      <c r="AS47" s="1089">
        <v>0.0</v>
      </c>
      <c r="AT47" s="1090">
        <f t="shared" si="24"/>
        <v>90</v>
      </c>
      <c r="AU47" s="659" t="str">
        <f t="shared" si="25"/>
        <v>10</v>
      </c>
      <c r="AV47" s="1142">
        <f t="shared" si="26"/>
        <v>10</v>
      </c>
      <c r="AW47" s="945">
        <f t="shared" si="27"/>
        <v>564</v>
      </c>
      <c r="AX47" s="946">
        <f t="shared" si="34"/>
        <v>70.5</v>
      </c>
      <c r="AY47" s="947">
        <f t="shared" si="28"/>
        <v>159</v>
      </c>
      <c r="AZ47" s="948">
        <f t="shared" si="29"/>
        <v>7.227272727</v>
      </c>
      <c r="BA47" s="949" t="str">
        <f t="shared" si="30"/>
        <v>PASS</v>
      </c>
      <c r="BB47" s="949" t="str">
        <f t="shared" si="31"/>
        <v>FCD</v>
      </c>
      <c r="BC47" s="1091" t="str">
        <f t="shared" si="32"/>
        <v>FCD</v>
      </c>
    </row>
    <row r="48" ht="15.75" customHeight="1">
      <c r="A48" s="649">
        <v>44.0</v>
      </c>
      <c r="B48" s="1143" t="s">
        <v>407</v>
      </c>
      <c r="C48" s="952" t="s">
        <v>408</v>
      </c>
      <c r="D48" s="931">
        <v>39.0</v>
      </c>
      <c r="E48" s="931">
        <v>35.0</v>
      </c>
      <c r="F48" s="932">
        <f t="shared" si="35"/>
        <v>74</v>
      </c>
      <c r="G48" s="659" t="str">
        <f t="shared" si="2"/>
        <v>8</v>
      </c>
      <c r="H48" s="933">
        <f t="shared" si="3"/>
        <v>32</v>
      </c>
      <c r="I48" s="931">
        <v>43.0</v>
      </c>
      <c r="J48" s="931">
        <v>35.0</v>
      </c>
      <c r="K48" s="934">
        <f t="shared" si="36"/>
        <v>78</v>
      </c>
      <c r="L48" s="659" t="str">
        <f t="shared" si="5"/>
        <v>8</v>
      </c>
      <c r="M48" s="778">
        <f t="shared" si="6"/>
        <v>32</v>
      </c>
      <c r="N48" s="931">
        <v>49.0</v>
      </c>
      <c r="O48" s="931">
        <v>37.0</v>
      </c>
      <c r="P48" s="934">
        <f t="shared" si="7"/>
        <v>86</v>
      </c>
      <c r="Q48" s="659" t="str">
        <f t="shared" si="8"/>
        <v>9</v>
      </c>
      <c r="R48" s="933">
        <f t="shared" si="9"/>
        <v>36</v>
      </c>
      <c r="S48" s="931">
        <v>45.0</v>
      </c>
      <c r="T48" s="931">
        <v>47.0</v>
      </c>
      <c r="U48" s="934">
        <f t="shared" si="10"/>
        <v>92</v>
      </c>
      <c r="V48" s="659" t="str">
        <f t="shared" si="39"/>
        <v>10</v>
      </c>
      <c r="W48" s="778">
        <f t="shared" si="12"/>
        <v>10</v>
      </c>
      <c r="X48" s="931">
        <v>45.0</v>
      </c>
      <c r="Y48" s="931">
        <v>31.0</v>
      </c>
      <c r="Z48" s="934">
        <f t="shared" si="37"/>
        <v>76</v>
      </c>
      <c r="AA48" s="659" t="str">
        <f t="shared" si="14"/>
        <v>8</v>
      </c>
      <c r="AB48" s="778">
        <f t="shared" si="15"/>
        <v>24</v>
      </c>
      <c r="AC48" s="935">
        <v>95.0</v>
      </c>
      <c r="AD48" s="855">
        <v>0.0</v>
      </c>
      <c r="AE48" s="855">
        <f t="shared" si="16"/>
        <v>95</v>
      </c>
      <c r="AF48" s="936" t="str">
        <f t="shared" si="17"/>
        <v>10</v>
      </c>
      <c r="AG48" s="765">
        <f t="shared" si="18"/>
        <v>20</v>
      </c>
      <c r="AH48" s="931">
        <v>23.0</v>
      </c>
      <c r="AI48" s="931">
        <v>34.0</v>
      </c>
      <c r="AJ48" s="934">
        <f t="shared" si="19"/>
        <v>57</v>
      </c>
      <c r="AK48" s="937" t="str">
        <f t="shared" si="33"/>
        <v>6</v>
      </c>
      <c r="AL48" s="938">
        <f t="shared" si="20"/>
        <v>18</v>
      </c>
      <c r="AM48" s="958">
        <v>39.0</v>
      </c>
      <c r="AN48" s="959">
        <v>36.0</v>
      </c>
      <c r="AO48" s="960">
        <f t="shared" si="21"/>
        <v>75</v>
      </c>
      <c r="AP48" s="960" t="str">
        <f t="shared" si="38"/>
        <v>8</v>
      </c>
      <c r="AQ48" s="961">
        <f t="shared" si="23"/>
        <v>8</v>
      </c>
      <c r="AR48" s="1089">
        <v>90.0</v>
      </c>
      <c r="AS48" s="1089">
        <v>0.0</v>
      </c>
      <c r="AT48" s="1090">
        <f t="shared" si="24"/>
        <v>90</v>
      </c>
      <c r="AU48" s="659" t="str">
        <f t="shared" si="25"/>
        <v>10</v>
      </c>
      <c r="AV48" s="1142">
        <f t="shared" si="26"/>
        <v>10</v>
      </c>
      <c r="AW48" s="945">
        <f t="shared" si="27"/>
        <v>633</v>
      </c>
      <c r="AX48" s="946">
        <f t="shared" si="34"/>
        <v>79.13</v>
      </c>
      <c r="AY48" s="947">
        <f t="shared" si="28"/>
        <v>180</v>
      </c>
      <c r="AZ48" s="948">
        <f t="shared" si="29"/>
        <v>8.181818182</v>
      </c>
      <c r="BA48" s="949" t="str">
        <f t="shared" si="30"/>
        <v>PASS</v>
      </c>
      <c r="BB48" s="949" t="str">
        <f t="shared" si="31"/>
        <v>FCD</v>
      </c>
      <c r="BC48" s="1091" t="str">
        <f t="shared" si="32"/>
        <v>FCD</v>
      </c>
    </row>
    <row r="49" ht="15.75" customHeight="1">
      <c r="A49" s="649">
        <v>45.0</v>
      </c>
      <c r="B49" s="1143" t="s">
        <v>409</v>
      </c>
      <c r="C49" s="952" t="s">
        <v>410</v>
      </c>
      <c r="D49" s="931">
        <v>39.0</v>
      </c>
      <c r="E49" s="931">
        <v>38.0</v>
      </c>
      <c r="F49" s="932">
        <f t="shared" si="35"/>
        <v>77</v>
      </c>
      <c r="G49" s="659" t="str">
        <f t="shared" si="2"/>
        <v>8</v>
      </c>
      <c r="H49" s="933">
        <f t="shared" si="3"/>
        <v>32</v>
      </c>
      <c r="I49" s="931">
        <v>45.0</v>
      </c>
      <c r="J49" s="931">
        <v>32.0</v>
      </c>
      <c r="K49" s="934">
        <f t="shared" si="36"/>
        <v>77</v>
      </c>
      <c r="L49" s="659" t="str">
        <f t="shared" si="5"/>
        <v>8</v>
      </c>
      <c r="M49" s="778">
        <f t="shared" si="6"/>
        <v>32</v>
      </c>
      <c r="N49" s="931">
        <v>46.0</v>
      </c>
      <c r="O49" s="931">
        <v>36.0</v>
      </c>
      <c r="P49" s="934">
        <f t="shared" si="7"/>
        <v>82</v>
      </c>
      <c r="Q49" s="659" t="str">
        <f t="shared" si="8"/>
        <v>9</v>
      </c>
      <c r="R49" s="933">
        <f t="shared" si="9"/>
        <v>36</v>
      </c>
      <c r="S49" s="931">
        <v>45.0</v>
      </c>
      <c r="T49" s="931">
        <v>36.0</v>
      </c>
      <c r="U49" s="934">
        <f t="shared" si="10"/>
        <v>81</v>
      </c>
      <c r="V49" s="659" t="str">
        <f t="shared" si="39"/>
        <v>9</v>
      </c>
      <c r="W49" s="778">
        <f t="shared" si="12"/>
        <v>9</v>
      </c>
      <c r="X49" s="931">
        <v>44.0</v>
      </c>
      <c r="Y49" s="931">
        <v>33.0</v>
      </c>
      <c r="Z49" s="934">
        <f t="shared" si="37"/>
        <v>77</v>
      </c>
      <c r="AA49" s="659" t="str">
        <f t="shared" si="14"/>
        <v>8</v>
      </c>
      <c r="AB49" s="778">
        <f t="shared" si="15"/>
        <v>24</v>
      </c>
      <c r="AC49" s="935">
        <v>87.0</v>
      </c>
      <c r="AD49" s="855">
        <v>0.0</v>
      </c>
      <c r="AE49" s="855">
        <f t="shared" si="16"/>
        <v>87</v>
      </c>
      <c r="AF49" s="936" t="str">
        <f t="shared" si="17"/>
        <v>9</v>
      </c>
      <c r="AG49" s="765">
        <f t="shared" si="18"/>
        <v>18</v>
      </c>
      <c r="AH49" s="931">
        <v>29.0</v>
      </c>
      <c r="AI49" s="931">
        <v>27.0</v>
      </c>
      <c r="AJ49" s="934">
        <f t="shared" si="19"/>
        <v>56</v>
      </c>
      <c r="AK49" s="937" t="str">
        <f t="shared" si="33"/>
        <v>6</v>
      </c>
      <c r="AL49" s="938">
        <f t="shared" si="20"/>
        <v>18</v>
      </c>
      <c r="AM49" s="958">
        <v>44.0</v>
      </c>
      <c r="AN49" s="959">
        <v>23.0</v>
      </c>
      <c r="AO49" s="960">
        <f t="shared" si="21"/>
        <v>67</v>
      </c>
      <c r="AP49" s="960" t="str">
        <f t="shared" si="38"/>
        <v>7</v>
      </c>
      <c r="AQ49" s="961">
        <f t="shared" si="23"/>
        <v>7</v>
      </c>
      <c r="AR49" s="1089">
        <v>90.0</v>
      </c>
      <c r="AS49" s="1089">
        <v>0.0</v>
      </c>
      <c r="AT49" s="1090">
        <f t="shared" si="24"/>
        <v>90</v>
      </c>
      <c r="AU49" s="659" t="str">
        <f t="shared" si="25"/>
        <v>10</v>
      </c>
      <c r="AV49" s="1142">
        <f t="shared" si="26"/>
        <v>10</v>
      </c>
      <c r="AW49" s="945">
        <f t="shared" si="27"/>
        <v>604</v>
      </c>
      <c r="AX49" s="946">
        <f t="shared" si="34"/>
        <v>75.5</v>
      </c>
      <c r="AY49" s="947">
        <f t="shared" si="28"/>
        <v>176</v>
      </c>
      <c r="AZ49" s="948">
        <f t="shared" si="29"/>
        <v>8</v>
      </c>
      <c r="BA49" s="949" t="str">
        <f t="shared" si="30"/>
        <v>PASS</v>
      </c>
      <c r="BB49" s="949" t="str">
        <f t="shared" si="31"/>
        <v>FCD</v>
      </c>
      <c r="BC49" s="1091" t="str">
        <f t="shared" si="32"/>
        <v>FCD</v>
      </c>
    </row>
    <row r="50" ht="15.75" customHeight="1">
      <c r="A50" s="649">
        <v>46.0</v>
      </c>
      <c r="B50" s="1143" t="s">
        <v>411</v>
      </c>
      <c r="C50" s="952" t="s">
        <v>412</v>
      </c>
      <c r="D50" s="931">
        <v>38.0</v>
      </c>
      <c r="E50" s="931">
        <v>35.0</v>
      </c>
      <c r="F50" s="931">
        <f t="shared" si="35"/>
        <v>73</v>
      </c>
      <c r="G50" s="659" t="str">
        <f t="shared" si="2"/>
        <v>8</v>
      </c>
      <c r="H50" s="933">
        <f t="shared" si="3"/>
        <v>32</v>
      </c>
      <c r="I50" s="931">
        <v>45.0</v>
      </c>
      <c r="J50" s="931">
        <v>30.0</v>
      </c>
      <c r="K50" s="988">
        <f t="shared" si="36"/>
        <v>75</v>
      </c>
      <c r="L50" s="659" t="str">
        <f t="shared" si="5"/>
        <v>8</v>
      </c>
      <c r="M50" s="778">
        <f t="shared" si="6"/>
        <v>32</v>
      </c>
      <c r="N50" s="931">
        <v>38.0</v>
      </c>
      <c r="O50" s="931">
        <v>32.0</v>
      </c>
      <c r="P50" s="988">
        <f t="shared" si="7"/>
        <v>70</v>
      </c>
      <c r="Q50" s="659" t="str">
        <f t="shared" si="8"/>
        <v>8</v>
      </c>
      <c r="R50" s="933">
        <f t="shared" si="9"/>
        <v>32</v>
      </c>
      <c r="S50" s="931">
        <v>45.0</v>
      </c>
      <c r="T50" s="931">
        <v>39.0</v>
      </c>
      <c r="U50" s="988">
        <f t="shared" si="10"/>
        <v>84</v>
      </c>
      <c r="V50" s="659" t="str">
        <f t="shared" si="39"/>
        <v>9</v>
      </c>
      <c r="W50" s="778">
        <f t="shared" si="12"/>
        <v>9</v>
      </c>
      <c r="X50" s="931">
        <v>46.0</v>
      </c>
      <c r="Y50" s="931">
        <v>31.0</v>
      </c>
      <c r="Z50" s="988">
        <f t="shared" si="37"/>
        <v>77</v>
      </c>
      <c r="AA50" s="659" t="str">
        <f t="shared" si="14"/>
        <v>8</v>
      </c>
      <c r="AB50" s="778">
        <f t="shared" si="15"/>
        <v>24</v>
      </c>
      <c r="AC50" s="935">
        <v>85.0</v>
      </c>
      <c r="AD50" s="855">
        <v>0.0</v>
      </c>
      <c r="AE50" s="855">
        <f t="shared" si="16"/>
        <v>85</v>
      </c>
      <c r="AF50" s="936" t="str">
        <f t="shared" si="17"/>
        <v>9</v>
      </c>
      <c r="AG50" s="765">
        <f t="shared" si="18"/>
        <v>18</v>
      </c>
      <c r="AH50" s="931">
        <v>30.0</v>
      </c>
      <c r="AI50" s="931">
        <v>31.0</v>
      </c>
      <c r="AJ50" s="988">
        <f t="shared" si="19"/>
        <v>61</v>
      </c>
      <c r="AK50" s="937" t="str">
        <f t="shared" si="33"/>
        <v>7</v>
      </c>
      <c r="AL50" s="938">
        <f t="shared" si="20"/>
        <v>21</v>
      </c>
      <c r="AM50" s="958">
        <v>48.0</v>
      </c>
      <c r="AN50" s="959">
        <v>26.0</v>
      </c>
      <c r="AO50" s="960">
        <f t="shared" si="21"/>
        <v>74</v>
      </c>
      <c r="AP50" s="960" t="str">
        <f t="shared" si="38"/>
        <v>8</v>
      </c>
      <c r="AQ50" s="961">
        <f t="shared" si="23"/>
        <v>8</v>
      </c>
      <c r="AR50" s="1089">
        <v>90.0</v>
      </c>
      <c r="AS50" s="1089">
        <v>0.0</v>
      </c>
      <c r="AT50" s="1090">
        <f t="shared" si="24"/>
        <v>90</v>
      </c>
      <c r="AU50" s="659" t="str">
        <f t="shared" si="25"/>
        <v>10</v>
      </c>
      <c r="AV50" s="1142">
        <f t="shared" si="26"/>
        <v>10</v>
      </c>
      <c r="AW50" s="945">
        <f t="shared" si="27"/>
        <v>599</v>
      </c>
      <c r="AX50" s="946">
        <f t="shared" si="34"/>
        <v>74.88</v>
      </c>
      <c r="AY50" s="947">
        <f t="shared" si="28"/>
        <v>176</v>
      </c>
      <c r="AZ50" s="948">
        <f t="shared" si="29"/>
        <v>8</v>
      </c>
      <c r="BA50" s="949" t="str">
        <f t="shared" si="30"/>
        <v>PASS</v>
      </c>
      <c r="BB50" s="949" t="str">
        <f t="shared" si="31"/>
        <v>FCD</v>
      </c>
      <c r="BC50" s="1091" t="str">
        <f t="shared" si="32"/>
        <v>FCD</v>
      </c>
    </row>
    <row r="51" ht="15.75" customHeight="1">
      <c r="A51" s="649">
        <v>47.0</v>
      </c>
      <c r="B51" s="1143" t="s">
        <v>183</v>
      </c>
      <c r="C51" s="952" t="s">
        <v>184</v>
      </c>
      <c r="D51" s="931">
        <v>40.0</v>
      </c>
      <c r="E51" s="931">
        <v>41.0</v>
      </c>
      <c r="F51" s="932">
        <f t="shared" si="35"/>
        <v>81</v>
      </c>
      <c r="G51" s="659" t="str">
        <f t="shared" si="2"/>
        <v>9</v>
      </c>
      <c r="H51" s="933">
        <f t="shared" si="3"/>
        <v>36</v>
      </c>
      <c r="I51" s="931">
        <v>42.0</v>
      </c>
      <c r="J51" s="931">
        <v>32.0</v>
      </c>
      <c r="K51" s="934">
        <f t="shared" si="36"/>
        <v>74</v>
      </c>
      <c r="L51" s="659" t="str">
        <f t="shared" si="5"/>
        <v>8</v>
      </c>
      <c r="M51" s="778">
        <f t="shared" si="6"/>
        <v>32</v>
      </c>
      <c r="N51" s="931">
        <v>43.0</v>
      </c>
      <c r="O51" s="931">
        <v>34.0</v>
      </c>
      <c r="P51" s="934">
        <f t="shared" si="7"/>
        <v>77</v>
      </c>
      <c r="Q51" s="659" t="str">
        <f t="shared" si="8"/>
        <v>8</v>
      </c>
      <c r="R51" s="933">
        <f t="shared" si="9"/>
        <v>32</v>
      </c>
      <c r="S51" s="931">
        <v>45.0</v>
      </c>
      <c r="T51" s="931">
        <v>47.0</v>
      </c>
      <c r="U51" s="934">
        <f t="shared" si="10"/>
        <v>92</v>
      </c>
      <c r="V51" s="659" t="str">
        <f t="shared" si="39"/>
        <v>10</v>
      </c>
      <c r="W51" s="778">
        <f t="shared" si="12"/>
        <v>10</v>
      </c>
      <c r="X51" s="931">
        <v>49.0</v>
      </c>
      <c r="Y51" s="931">
        <v>37.0</v>
      </c>
      <c r="Z51" s="934">
        <f t="shared" si="37"/>
        <v>86</v>
      </c>
      <c r="AA51" s="659" t="str">
        <f t="shared" si="14"/>
        <v>9</v>
      </c>
      <c r="AB51" s="778">
        <f t="shared" si="15"/>
        <v>27</v>
      </c>
      <c r="AC51" s="935">
        <v>87.0</v>
      </c>
      <c r="AD51" s="855">
        <v>0.0</v>
      </c>
      <c r="AE51" s="855">
        <f t="shared" si="16"/>
        <v>87</v>
      </c>
      <c r="AF51" s="936" t="str">
        <f t="shared" si="17"/>
        <v>9</v>
      </c>
      <c r="AG51" s="765">
        <f t="shared" si="18"/>
        <v>18</v>
      </c>
      <c r="AH51" s="931">
        <v>21.0</v>
      </c>
      <c r="AI51" s="931">
        <v>32.0</v>
      </c>
      <c r="AJ51" s="934">
        <f t="shared" si="19"/>
        <v>53</v>
      </c>
      <c r="AK51" s="937" t="str">
        <f t="shared" si="33"/>
        <v>6</v>
      </c>
      <c r="AL51" s="938">
        <f t="shared" si="20"/>
        <v>18</v>
      </c>
      <c r="AM51" s="958">
        <v>43.0</v>
      </c>
      <c r="AN51" s="959">
        <v>29.0</v>
      </c>
      <c r="AO51" s="960">
        <f t="shared" si="21"/>
        <v>72</v>
      </c>
      <c r="AP51" s="960" t="str">
        <f t="shared" si="38"/>
        <v>8</v>
      </c>
      <c r="AQ51" s="961">
        <f t="shared" si="23"/>
        <v>8</v>
      </c>
      <c r="AR51" s="1089">
        <v>87.0</v>
      </c>
      <c r="AS51" s="1089">
        <v>0.0</v>
      </c>
      <c r="AT51" s="1090">
        <f t="shared" si="24"/>
        <v>87</v>
      </c>
      <c r="AU51" s="659" t="str">
        <f t="shared" si="25"/>
        <v>9</v>
      </c>
      <c r="AV51" s="1142">
        <f t="shared" si="26"/>
        <v>9</v>
      </c>
      <c r="AW51" s="945">
        <f t="shared" si="27"/>
        <v>622</v>
      </c>
      <c r="AX51" s="946">
        <f t="shared" si="34"/>
        <v>77.75</v>
      </c>
      <c r="AY51" s="947">
        <f t="shared" si="28"/>
        <v>181</v>
      </c>
      <c r="AZ51" s="948">
        <f t="shared" si="29"/>
        <v>8.227272727</v>
      </c>
      <c r="BA51" s="949" t="str">
        <f t="shared" si="30"/>
        <v>PASS</v>
      </c>
      <c r="BB51" s="949" t="str">
        <f t="shared" si="31"/>
        <v>FCD</v>
      </c>
      <c r="BC51" s="1091" t="str">
        <f t="shared" si="32"/>
        <v>FCD</v>
      </c>
    </row>
    <row r="52" ht="15.75" customHeight="1">
      <c r="A52" s="649">
        <v>48.0</v>
      </c>
      <c r="B52" s="1143" t="s">
        <v>185</v>
      </c>
      <c r="C52" s="952" t="s">
        <v>186</v>
      </c>
      <c r="D52" s="931">
        <v>37.0</v>
      </c>
      <c r="E52" s="931">
        <v>31.0</v>
      </c>
      <c r="F52" s="932">
        <f t="shared" si="35"/>
        <v>68</v>
      </c>
      <c r="G52" s="659" t="str">
        <f t="shared" si="2"/>
        <v>7</v>
      </c>
      <c r="H52" s="933">
        <f t="shared" si="3"/>
        <v>28</v>
      </c>
      <c r="I52" s="931">
        <v>45.0</v>
      </c>
      <c r="J52" s="931">
        <v>28.0</v>
      </c>
      <c r="K52" s="934">
        <f t="shared" si="36"/>
        <v>73</v>
      </c>
      <c r="L52" s="659" t="str">
        <f t="shared" si="5"/>
        <v>8</v>
      </c>
      <c r="M52" s="778">
        <f t="shared" si="6"/>
        <v>32</v>
      </c>
      <c r="N52" s="931">
        <v>44.0</v>
      </c>
      <c r="O52" s="931">
        <v>23.0</v>
      </c>
      <c r="P52" s="934">
        <f t="shared" si="7"/>
        <v>67</v>
      </c>
      <c r="Q52" s="659" t="str">
        <f t="shared" si="8"/>
        <v>7</v>
      </c>
      <c r="R52" s="933">
        <f t="shared" si="9"/>
        <v>28</v>
      </c>
      <c r="S52" s="931">
        <v>46.0</v>
      </c>
      <c r="T52" s="931">
        <v>39.0</v>
      </c>
      <c r="U52" s="934">
        <f t="shared" si="10"/>
        <v>85</v>
      </c>
      <c r="V52" s="659" t="str">
        <f t="shared" si="39"/>
        <v>9</v>
      </c>
      <c r="W52" s="778">
        <f t="shared" si="12"/>
        <v>9</v>
      </c>
      <c r="X52" s="931">
        <v>46.0</v>
      </c>
      <c r="Y52" s="931">
        <v>31.0</v>
      </c>
      <c r="Z52" s="934">
        <f t="shared" si="37"/>
        <v>77</v>
      </c>
      <c r="AA52" s="659" t="str">
        <f t="shared" si="14"/>
        <v>8</v>
      </c>
      <c r="AB52" s="778">
        <f t="shared" si="15"/>
        <v>24</v>
      </c>
      <c r="AC52" s="935">
        <v>92.0</v>
      </c>
      <c r="AD52" s="855">
        <v>0.0</v>
      </c>
      <c r="AE52" s="855">
        <f t="shared" si="16"/>
        <v>92</v>
      </c>
      <c r="AF52" s="936" t="str">
        <f t="shared" si="17"/>
        <v>10</v>
      </c>
      <c r="AG52" s="765">
        <f t="shared" si="18"/>
        <v>20</v>
      </c>
      <c r="AH52" s="931">
        <v>27.0</v>
      </c>
      <c r="AI52" s="931">
        <v>33.0</v>
      </c>
      <c r="AJ52" s="934">
        <f t="shared" si="19"/>
        <v>60</v>
      </c>
      <c r="AK52" s="937" t="str">
        <f t="shared" si="33"/>
        <v>7</v>
      </c>
      <c r="AL52" s="938">
        <f t="shared" si="20"/>
        <v>21</v>
      </c>
      <c r="AM52" s="958">
        <v>47.0</v>
      </c>
      <c r="AN52" s="959">
        <v>37.0</v>
      </c>
      <c r="AO52" s="960">
        <f t="shared" si="21"/>
        <v>84</v>
      </c>
      <c r="AP52" s="960" t="str">
        <f t="shared" si="38"/>
        <v>9</v>
      </c>
      <c r="AQ52" s="961">
        <f t="shared" si="23"/>
        <v>9</v>
      </c>
      <c r="AR52" s="1089">
        <v>90.0</v>
      </c>
      <c r="AS52" s="1089">
        <v>0.0</v>
      </c>
      <c r="AT52" s="1090">
        <f t="shared" si="24"/>
        <v>90</v>
      </c>
      <c r="AU52" s="659" t="str">
        <f t="shared" si="25"/>
        <v>10</v>
      </c>
      <c r="AV52" s="1142">
        <f t="shared" si="26"/>
        <v>10</v>
      </c>
      <c r="AW52" s="945">
        <f t="shared" si="27"/>
        <v>606</v>
      </c>
      <c r="AX52" s="946">
        <f t="shared" si="34"/>
        <v>75.75</v>
      </c>
      <c r="AY52" s="947">
        <f t="shared" si="28"/>
        <v>171</v>
      </c>
      <c r="AZ52" s="948">
        <f t="shared" si="29"/>
        <v>7.772727273</v>
      </c>
      <c r="BA52" s="949" t="str">
        <f t="shared" si="30"/>
        <v>PASS</v>
      </c>
      <c r="BB52" s="949" t="str">
        <f t="shared" si="31"/>
        <v>FCD</v>
      </c>
      <c r="BC52" s="1091" t="str">
        <f t="shared" si="32"/>
        <v>FCD</v>
      </c>
    </row>
    <row r="53" ht="15.75" customHeight="1">
      <c r="A53" s="649">
        <v>49.0</v>
      </c>
      <c r="B53" s="1143" t="s">
        <v>413</v>
      </c>
      <c r="C53" s="952" t="s">
        <v>414</v>
      </c>
      <c r="D53" s="931">
        <v>34.0</v>
      </c>
      <c r="E53" s="931">
        <v>19.0</v>
      </c>
      <c r="F53" s="932">
        <f t="shared" si="35"/>
        <v>53</v>
      </c>
      <c r="G53" s="659" t="str">
        <f t="shared" si="2"/>
        <v>6</v>
      </c>
      <c r="H53" s="933">
        <f t="shared" si="3"/>
        <v>24</v>
      </c>
      <c r="I53" s="965">
        <v>38.0</v>
      </c>
      <c r="J53" s="965">
        <v>15.0</v>
      </c>
      <c r="K53" s="966">
        <f t="shared" si="36"/>
        <v>53</v>
      </c>
      <c r="L53" s="967">
        <v>0.0</v>
      </c>
      <c r="M53" s="971">
        <f t="shared" si="6"/>
        <v>0</v>
      </c>
      <c r="N53" s="931">
        <v>33.0</v>
      </c>
      <c r="O53" s="931">
        <v>18.0</v>
      </c>
      <c r="P53" s="934">
        <f t="shared" si="7"/>
        <v>51</v>
      </c>
      <c r="Q53" s="659" t="str">
        <f t="shared" si="8"/>
        <v>6</v>
      </c>
      <c r="R53" s="933">
        <f t="shared" si="9"/>
        <v>24</v>
      </c>
      <c r="S53" s="931">
        <v>44.0</v>
      </c>
      <c r="T53" s="931">
        <v>46.0</v>
      </c>
      <c r="U53" s="934">
        <f t="shared" si="10"/>
        <v>90</v>
      </c>
      <c r="V53" s="659" t="str">
        <f t="shared" si="39"/>
        <v>10</v>
      </c>
      <c r="W53" s="778">
        <f t="shared" si="12"/>
        <v>10</v>
      </c>
      <c r="X53" s="931">
        <v>35.0</v>
      </c>
      <c r="Y53" s="931">
        <v>24.0</v>
      </c>
      <c r="Z53" s="934">
        <f t="shared" si="37"/>
        <v>59</v>
      </c>
      <c r="AA53" s="659" t="str">
        <f t="shared" si="14"/>
        <v>6</v>
      </c>
      <c r="AB53" s="778">
        <f t="shared" si="15"/>
        <v>18</v>
      </c>
      <c r="AC53" s="935">
        <v>70.0</v>
      </c>
      <c r="AD53" s="855">
        <v>0.0</v>
      </c>
      <c r="AE53" s="855">
        <f t="shared" si="16"/>
        <v>70</v>
      </c>
      <c r="AF53" s="936" t="str">
        <f t="shared" si="17"/>
        <v>8</v>
      </c>
      <c r="AG53" s="765">
        <f t="shared" si="18"/>
        <v>16</v>
      </c>
      <c r="AH53" s="931">
        <v>24.0</v>
      </c>
      <c r="AI53" s="931">
        <v>18.0</v>
      </c>
      <c r="AJ53" s="934">
        <f t="shared" si="19"/>
        <v>42</v>
      </c>
      <c r="AK53" s="937" t="str">
        <f t="shared" si="33"/>
        <v>4</v>
      </c>
      <c r="AL53" s="938">
        <f t="shared" si="20"/>
        <v>12</v>
      </c>
      <c r="AM53" s="958">
        <v>44.0</v>
      </c>
      <c r="AN53" s="959">
        <v>29.0</v>
      </c>
      <c r="AO53" s="960">
        <f t="shared" si="21"/>
        <v>73</v>
      </c>
      <c r="AP53" s="960" t="str">
        <f t="shared" si="38"/>
        <v>8</v>
      </c>
      <c r="AQ53" s="961">
        <f t="shared" si="23"/>
        <v>8</v>
      </c>
      <c r="AR53" s="1089">
        <v>87.0</v>
      </c>
      <c r="AS53" s="1089">
        <v>0.0</v>
      </c>
      <c r="AT53" s="1090">
        <f t="shared" si="24"/>
        <v>87</v>
      </c>
      <c r="AU53" s="659" t="str">
        <f t="shared" si="25"/>
        <v>9</v>
      </c>
      <c r="AV53" s="1142">
        <f t="shared" si="26"/>
        <v>9</v>
      </c>
      <c r="AW53" s="945">
        <f t="shared" si="27"/>
        <v>491</v>
      </c>
      <c r="AX53" s="946">
        <f t="shared" si="34"/>
        <v>61.38</v>
      </c>
      <c r="AY53" s="947">
        <f t="shared" si="28"/>
        <v>112</v>
      </c>
      <c r="AZ53" s="948">
        <f t="shared" si="29"/>
        <v>5.090909091</v>
      </c>
      <c r="BA53" s="949" t="str">
        <f t="shared" si="30"/>
        <v>FAIL</v>
      </c>
      <c r="BB53" s="949" t="str">
        <f t="shared" si="31"/>
        <v>SC</v>
      </c>
      <c r="BC53" s="1097" t="str">
        <f t="shared" si="32"/>
        <v>FAIL</v>
      </c>
    </row>
    <row r="54" ht="15.75" customHeight="1">
      <c r="A54" s="649">
        <v>50.0</v>
      </c>
      <c r="B54" s="1143" t="s">
        <v>415</v>
      </c>
      <c r="C54" s="952" t="s">
        <v>416</v>
      </c>
      <c r="D54" s="931">
        <v>41.0</v>
      </c>
      <c r="E54" s="931">
        <v>38.0</v>
      </c>
      <c r="F54" s="932">
        <f t="shared" si="35"/>
        <v>79</v>
      </c>
      <c r="G54" s="659" t="str">
        <f t="shared" si="2"/>
        <v>8</v>
      </c>
      <c r="H54" s="933">
        <f t="shared" si="3"/>
        <v>32</v>
      </c>
      <c r="I54" s="931">
        <v>47.0</v>
      </c>
      <c r="J54" s="931">
        <v>26.0</v>
      </c>
      <c r="K54" s="934">
        <f t="shared" si="36"/>
        <v>73</v>
      </c>
      <c r="L54" s="659" t="str">
        <f t="shared" ref="L54:L65" si="40">IF(K54&gt;=90,"10",IF(K54&gt;=80,"9",IF(K54&gt;=70,"8",IF(K54&gt;=60,"7",IF(K54&gt;=45,"6",IF(K54&gt;=40,"4",IF(K54&lt;40,"0")))))))</f>
        <v>8</v>
      </c>
      <c r="M54" s="778">
        <f t="shared" si="6"/>
        <v>32</v>
      </c>
      <c r="N54" s="931">
        <v>44.0</v>
      </c>
      <c r="O54" s="931">
        <v>37.0</v>
      </c>
      <c r="P54" s="934">
        <f t="shared" si="7"/>
        <v>81</v>
      </c>
      <c r="Q54" s="659" t="str">
        <f t="shared" si="8"/>
        <v>9</v>
      </c>
      <c r="R54" s="933">
        <f t="shared" si="9"/>
        <v>36</v>
      </c>
      <c r="S54" s="931">
        <v>46.0</v>
      </c>
      <c r="T54" s="931">
        <v>38.0</v>
      </c>
      <c r="U54" s="934">
        <f t="shared" si="10"/>
        <v>84</v>
      </c>
      <c r="V54" s="659" t="str">
        <f t="shared" si="39"/>
        <v>9</v>
      </c>
      <c r="W54" s="778">
        <f t="shared" si="12"/>
        <v>9</v>
      </c>
      <c r="X54" s="931">
        <v>47.0</v>
      </c>
      <c r="Y54" s="931">
        <v>32.0</v>
      </c>
      <c r="Z54" s="934">
        <f t="shared" si="37"/>
        <v>79</v>
      </c>
      <c r="AA54" s="659" t="str">
        <f t="shared" si="14"/>
        <v>8</v>
      </c>
      <c r="AB54" s="778">
        <f t="shared" si="15"/>
        <v>24</v>
      </c>
      <c r="AC54" s="935">
        <v>90.0</v>
      </c>
      <c r="AD54" s="855">
        <v>0.0</v>
      </c>
      <c r="AE54" s="855">
        <f t="shared" si="16"/>
        <v>90</v>
      </c>
      <c r="AF54" s="936" t="str">
        <f t="shared" si="17"/>
        <v>10</v>
      </c>
      <c r="AG54" s="765">
        <f t="shared" si="18"/>
        <v>20</v>
      </c>
      <c r="AH54" s="931">
        <v>50.0</v>
      </c>
      <c r="AI54" s="931">
        <v>40.0</v>
      </c>
      <c r="AJ54" s="934">
        <f t="shared" si="19"/>
        <v>90</v>
      </c>
      <c r="AK54" s="937" t="str">
        <f t="shared" si="33"/>
        <v>10</v>
      </c>
      <c r="AL54" s="938">
        <f t="shared" si="20"/>
        <v>30</v>
      </c>
      <c r="AM54" s="958">
        <v>45.0</v>
      </c>
      <c r="AN54" s="959">
        <v>37.0</v>
      </c>
      <c r="AO54" s="960">
        <f t="shared" si="21"/>
        <v>82</v>
      </c>
      <c r="AP54" s="960" t="str">
        <f t="shared" si="38"/>
        <v>9</v>
      </c>
      <c r="AQ54" s="961">
        <f t="shared" si="23"/>
        <v>9</v>
      </c>
      <c r="AR54" s="1089">
        <v>90.0</v>
      </c>
      <c r="AS54" s="1089">
        <v>0.0</v>
      </c>
      <c r="AT54" s="1090">
        <f t="shared" si="24"/>
        <v>90</v>
      </c>
      <c r="AU54" s="659" t="str">
        <f t="shared" si="25"/>
        <v>10</v>
      </c>
      <c r="AV54" s="1142">
        <f t="shared" si="26"/>
        <v>10</v>
      </c>
      <c r="AW54" s="945">
        <f t="shared" si="27"/>
        <v>658</v>
      </c>
      <c r="AX54" s="946">
        <f t="shared" si="34"/>
        <v>82.25</v>
      </c>
      <c r="AY54" s="947">
        <f t="shared" si="28"/>
        <v>192</v>
      </c>
      <c r="AZ54" s="948">
        <f t="shared" si="29"/>
        <v>8.727272727</v>
      </c>
      <c r="BA54" s="949" t="str">
        <f t="shared" si="30"/>
        <v>PASS</v>
      </c>
      <c r="BB54" s="949" t="str">
        <f t="shared" si="31"/>
        <v>FCD</v>
      </c>
      <c r="BC54" s="1091" t="str">
        <f t="shared" si="32"/>
        <v>FCD</v>
      </c>
    </row>
    <row r="55" ht="15.75" customHeight="1">
      <c r="A55" s="649">
        <v>51.0</v>
      </c>
      <c r="B55" s="1143" t="s">
        <v>187</v>
      </c>
      <c r="C55" s="952" t="s">
        <v>188</v>
      </c>
      <c r="D55" s="931">
        <v>39.0</v>
      </c>
      <c r="E55" s="931">
        <v>36.0</v>
      </c>
      <c r="F55" s="932">
        <f t="shared" si="35"/>
        <v>75</v>
      </c>
      <c r="G55" s="659" t="str">
        <f t="shared" si="2"/>
        <v>8</v>
      </c>
      <c r="H55" s="933">
        <f t="shared" si="3"/>
        <v>32</v>
      </c>
      <c r="I55" s="931">
        <v>43.0</v>
      </c>
      <c r="J55" s="931">
        <v>25.0</v>
      </c>
      <c r="K55" s="934">
        <f t="shared" si="36"/>
        <v>68</v>
      </c>
      <c r="L55" s="659" t="str">
        <f t="shared" si="40"/>
        <v>7</v>
      </c>
      <c r="M55" s="778">
        <f t="shared" si="6"/>
        <v>28</v>
      </c>
      <c r="N55" s="931">
        <v>46.0</v>
      </c>
      <c r="O55" s="931">
        <v>30.0</v>
      </c>
      <c r="P55" s="934">
        <f t="shared" si="7"/>
        <v>76</v>
      </c>
      <c r="Q55" s="659" t="str">
        <f t="shared" si="8"/>
        <v>8</v>
      </c>
      <c r="R55" s="933">
        <f t="shared" si="9"/>
        <v>32</v>
      </c>
      <c r="S55" s="931">
        <v>47.0</v>
      </c>
      <c r="T55" s="931">
        <v>43.0</v>
      </c>
      <c r="U55" s="934">
        <f t="shared" si="10"/>
        <v>90</v>
      </c>
      <c r="V55" s="659" t="str">
        <f t="shared" si="39"/>
        <v>10</v>
      </c>
      <c r="W55" s="778">
        <f t="shared" si="12"/>
        <v>10</v>
      </c>
      <c r="X55" s="931">
        <v>46.0</v>
      </c>
      <c r="Y55" s="931">
        <v>33.0</v>
      </c>
      <c r="Z55" s="934">
        <f t="shared" si="37"/>
        <v>79</v>
      </c>
      <c r="AA55" s="659" t="str">
        <f t="shared" si="14"/>
        <v>8</v>
      </c>
      <c r="AB55" s="778">
        <f t="shared" si="15"/>
        <v>24</v>
      </c>
      <c r="AC55" s="935">
        <v>90.0</v>
      </c>
      <c r="AD55" s="855">
        <v>0.0</v>
      </c>
      <c r="AE55" s="855">
        <f t="shared" si="16"/>
        <v>90</v>
      </c>
      <c r="AF55" s="936" t="str">
        <f t="shared" si="17"/>
        <v>10</v>
      </c>
      <c r="AG55" s="765">
        <f t="shared" si="18"/>
        <v>20</v>
      </c>
      <c r="AH55" s="931">
        <v>48.0</v>
      </c>
      <c r="AI55" s="931">
        <v>31.0</v>
      </c>
      <c r="AJ55" s="934">
        <f t="shared" si="19"/>
        <v>79</v>
      </c>
      <c r="AK55" s="937" t="str">
        <f t="shared" si="33"/>
        <v>8</v>
      </c>
      <c r="AL55" s="938">
        <f t="shared" si="20"/>
        <v>24</v>
      </c>
      <c r="AM55" s="958">
        <v>44.0</v>
      </c>
      <c r="AN55" s="959">
        <v>27.0</v>
      </c>
      <c r="AO55" s="960">
        <f t="shared" si="21"/>
        <v>71</v>
      </c>
      <c r="AP55" s="960" t="str">
        <f t="shared" si="38"/>
        <v>8</v>
      </c>
      <c r="AQ55" s="961">
        <f t="shared" si="23"/>
        <v>8</v>
      </c>
      <c r="AR55" s="1089">
        <v>90.0</v>
      </c>
      <c r="AS55" s="1089">
        <v>0.0</v>
      </c>
      <c r="AT55" s="1090">
        <f t="shared" si="24"/>
        <v>90</v>
      </c>
      <c r="AU55" s="659" t="str">
        <f t="shared" si="25"/>
        <v>10</v>
      </c>
      <c r="AV55" s="1142">
        <f t="shared" si="26"/>
        <v>10</v>
      </c>
      <c r="AW55" s="945">
        <f t="shared" si="27"/>
        <v>628</v>
      </c>
      <c r="AX55" s="946">
        <f t="shared" si="34"/>
        <v>78.5</v>
      </c>
      <c r="AY55" s="947">
        <f t="shared" si="28"/>
        <v>178</v>
      </c>
      <c r="AZ55" s="948">
        <f t="shared" si="29"/>
        <v>8.090909091</v>
      </c>
      <c r="BA55" s="949" t="str">
        <f t="shared" si="30"/>
        <v>PASS</v>
      </c>
      <c r="BB55" s="949" t="str">
        <f t="shared" si="31"/>
        <v>FCD</v>
      </c>
      <c r="BC55" s="1091" t="str">
        <f t="shared" si="32"/>
        <v>FCD</v>
      </c>
    </row>
    <row r="56" ht="15.75" customHeight="1">
      <c r="A56" s="649">
        <v>52.0</v>
      </c>
      <c r="B56" s="1143" t="s">
        <v>189</v>
      </c>
      <c r="C56" s="952" t="s">
        <v>190</v>
      </c>
      <c r="D56" s="931">
        <v>36.0</v>
      </c>
      <c r="E56" s="931">
        <v>36.0</v>
      </c>
      <c r="F56" s="932">
        <f t="shared" si="35"/>
        <v>72</v>
      </c>
      <c r="G56" s="659" t="str">
        <f t="shared" si="2"/>
        <v>8</v>
      </c>
      <c r="H56" s="933">
        <f t="shared" si="3"/>
        <v>32</v>
      </c>
      <c r="I56" s="931">
        <v>45.0</v>
      </c>
      <c r="J56" s="931">
        <v>31.0</v>
      </c>
      <c r="K56" s="934">
        <f t="shared" si="36"/>
        <v>76</v>
      </c>
      <c r="L56" s="659" t="str">
        <f t="shared" si="40"/>
        <v>8</v>
      </c>
      <c r="M56" s="778">
        <f t="shared" si="6"/>
        <v>32</v>
      </c>
      <c r="N56" s="931">
        <v>45.0</v>
      </c>
      <c r="O56" s="931">
        <v>27.0</v>
      </c>
      <c r="P56" s="934">
        <f t="shared" si="7"/>
        <v>72</v>
      </c>
      <c r="Q56" s="659" t="str">
        <f t="shared" si="8"/>
        <v>8</v>
      </c>
      <c r="R56" s="933">
        <f t="shared" si="9"/>
        <v>32</v>
      </c>
      <c r="S56" s="931">
        <v>44.0</v>
      </c>
      <c r="T56" s="931">
        <v>30.0</v>
      </c>
      <c r="U56" s="934">
        <f t="shared" si="10"/>
        <v>74</v>
      </c>
      <c r="V56" s="659" t="str">
        <f t="shared" si="39"/>
        <v>8</v>
      </c>
      <c r="W56" s="778">
        <f t="shared" si="12"/>
        <v>8</v>
      </c>
      <c r="X56" s="931">
        <v>45.0</v>
      </c>
      <c r="Y56" s="931">
        <v>37.0</v>
      </c>
      <c r="Z56" s="934">
        <f t="shared" si="37"/>
        <v>82</v>
      </c>
      <c r="AA56" s="659" t="str">
        <f t="shared" si="14"/>
        <v>9</v>
      </c>
      <c r="AB56" s="778">
        <f t="shared" si="15"/>
        <v>27</v>
      </c>
      <c r="AC56" s="935">
        <v>80.0</v>
      </c>
      <c r="AD56" s="855">
        <v>0.0</v>
      </c>
      <c r="AE56" s="855">
        <f t="shared" si="16"/>
        <v>80</v>
      </c>
      <c r="AF56" s="936" t="str">
        <f t="shared" si="17"/>
        <v>9</v>
      </c>
      <c r="AG56" s="765">
        <f t="shared" si="18"/>
        <v>18</v>
      </c>
      <c r="AH56" s="931">
        <v>22.0</v>
      </c>
      <c r="AI56" s="931">
        <v>28.0</v>
      </c>
      <c r="AJ56" s="934">
        <f t="shared" si="19"/>
        <v>50</v>
      </c>
      <c r="AK56" s="937" t="str">
        <f t="shared" si="33"/>
        <v>6</v>
      </c>
      <c r="AL56" s="938">
        <f t="shared" si="20"/>
        <v>18</v>
      </c>
      <c r="AM56" s="958">
        <v>45.0</v>
      </c>
      <c r="AN56" s="959">
        <v>33.0</v>
      </c>
      <c r="AO56" s="960">
        <f t="shared" si="21"/>
        <v>78</v>
      </c>
      <c r="AP56" s="960" t="str">
        <f t="shared" si="38"/>
        <v>8</v>
      </c>
      <c r="AQ56" s="961">
        <f t="shared" si="23"/>
        <v>8</v>
      </c>
      <c r="AR56" s="1089">
        <v>90.0</v>
      </c>
      <c r="AS56" s="1089">
        <v>0.0</v>
      </c>
      <c r="AT56" s="1090">
        <f t="shared" si="24"/>
        <v>90</v>
      </c>
      <c r="AU56" s="659" t="str">
        <f t="shared" si="25"/>
        <v>10</v>
      </c>
      <c r="AV56" s="1142">
        <f t="shared" si="26"/>
        <v>10</v>
      </c>
      <c r="AW56" s="945">
        <f t="shared" si="27"/>
        <v>584</v>
      </c>
      <c r="AX56" s="946">
        <f t="shared" si="34"/>
        <v>73</v>
      </c>
      <c r="AY56" s="947">
        <f t="shared" si="28"/>
        <v>175</v>
      </c>
      <c r="AZ56" s="948">
        <f t="shared" si="29"/>
        <v>7.954545455</v>
      </c>
      <c r="BA56" s="949" t="str">
        <f t="shared" si="30"/>
        <v>PASS</v>
      </c>
      <c r="BB56" s="949" t="str">
        <f t="shared" si="31"/>
        <v>FCD</v>
      </c>
      <c r="BC56" s="1091" t="str">
        <f t="shared" si="32"/>
        <v>FCD</v>
      </c>
    </row>
    <row r="57" ht="15.75" customHeight="1">
      <c r="A57" s="649">
        <v>53.0</v>
      </c>
      <c r="B57" s="1143" t="s">
        <v>417</v>
      </c>
      <c r="C57" s="952" t="s">
        <v>418</v>
      </c>
      <c r="D57" s="931">
        <v>40.0</v>
      </c>
      <c r="E57" s="931">
        <v>37.0</v>
      </c>
      <c r="F57" s="932">
        <f t="shared" si="35"/>
        <v>77</v>
      </c>
      <c r="G57" s="659" t="str">
        <f t="shared" si="2"/>
        <v>8</v>
      </c>
      <c r="H57" s="933">
        <f t="shared" si="3"/>
        <v>32</v>
      </c>
      <c r="I57" s="931">
        <v>48.0</v>
      </c>
      <c r="J57" s="931">
        <v>32.0</v>
      </c>
      <c r="K57" s="934">
        <f t="shared" si="36"/>
        <v>80</v>
      </c>
      <c r="L57" s="659" t="str">
        <f t="shared" si="40"/>
        <v>9</v>
      </c>
      <c r="M57" s="778">
        <f t="shared" si="6"/>
        <v>36</v>
      </c>
      <c r="N57" s="931">
        <v>41.0</v>
      </c>
      <c r="O57" s="931">
        <v>24.0</v>
      </c>
      <c r="P57" s="934">
        <f t="shared" si="7"/>
        <v>65</v>
      </c>
      <c r="Q57" s="659" t="str">
        <f t="shared" si="8"/>
        <v>7</v>
      </c>
      <c r="R57" s="933">
        <f t="shared" si="9"/>
        <v>28</v>
      </c>
      <c r="S57" s="931">
        <v>48.0</v>
      </c>
      <c r="T57" s="931">
        <v>39.0</v>
      </c>
      <c r="U57" s="934">
        <f t="shared" si="10"/>
        <v>87</v>
      </c>
      <c r="V57" s="659" t="str">
        <f t="shared" si="39"/>
        <v>9</v>
      </c>
      <c r="W57" s="778">
        <f t="shared" si="12"/>
        <v>9</v>
      </c>
      <c r="X57" s="931">
        <v>48.0</v>
      </c>
      <c r="Y57" s="931">
        <v>34.0</v>
      </c>
      <c r="Z57" s="934">
        <f t="shared" si="37"/>
        <v>82</v>
      </c>
      <c r="AA57" s="659" t="str">
        <f t="shared" si="14"/>
        <v>9</v>
      </c>
      <c r="AB57" s="778">
        <f t="shared" si="15"/>
        <v>27</v>
      </c>
      <c r="AC57" s="935">
        <v>93.0</v>
      </c>
      <c r="AD57" s="855">
        <v>0.0</v>
      </c>
      <c r="AE57" s="855">
        <f t="shared" si="16"/>
        <v>93</v>
      </c>
      <c r="AF57" s="936" t="str">
        <f t="shared" si="17"/>
        <v>10</v>
      </c>
      <c r="AG57" s="765">
        <f t="shared" si="18"/>
        <v>20</v>
      </c>
      <c r="AH57" s="931">
        <v>48.0</v>
      </c>
      <c r="AI57" s="931">
        <v>43.0</v>
      </c>
      <c r="AJ57" s="934">
        <f t="shared" si="19"/>
        <v>91</v>
      </c>
      <c r="AK57" s="937" t="str">
        <f t="shared" si="33"/>
        <v>10</v>
      </c>
      <c r="AL57" s="938">
        <f t="shared" si="20"/>
        <v>30</v>
      </c>
      <c r="AM57" s="958">
        <v>48.0</v>
      </c>
      <c r="AN57" s="959">
        <v>24.0</v>
      </c>
      <c r="AO57" s="960">
        <f t="shared" si="21"/>
        <v>72</v>
      </c>
      <c r="AP57" s="960" t="str">
        <f t="shared" si="38"/>
        <v>8</v>
      </c>
      <c r="AQ57" s="961">
        <f t="shared" si="23"/>
        <v>8</v>
      </c>
      <c r="AR57" s="1089">
        <v>90.0</v>
      </c>
      <c r="AS57" s="1089">
        <v>0.0</v>
      </c>
      <c r="AT57" s="1090">
        <f t="shared" si="24"/>
        <v>90</v>
      </c>
      <c r="AU57" s="659" t="str">
        <f t="shared" si="25"/>
        <v>10</v>
      </c>
      <c r="AV57" s="1142">
        <f t="shared" si="26"/>
        <v>10</v>
      </c>
      <c r="AW57" s="945">
        <f t="shared" si="27"/>
        <v>647</v>
      </c>
      <c r="AX57" s="946">
        <f t="shared" si="34"/>
        <v>80.88</v>
      </c>
      <c r="AY57" s="947">
        <f t="shared" si="28"/>
        <v>190</v>
      </c>
      <c r="AZ57" s="948">
        <f t="shared" si="29"/>
        <v>8.636363636</v>
      </c>
      <c r="BA57" s="949" t="str">
        <f t="shared" si="30"/>
        <v>PASS</v>
      </c>
      <c r="BB57" s="949" t="str">
        <f t="shared" si="31"/>
        <v>FCD</v>
      </c>
      <c r="BC57" s="1091" t="str">
        <f t="shared" si="32"/>
        <v>FCD</v>
      </c>
    </row>
    <row r="58" ht="15.75" customHeight="1">
      <c r="A58" s="649">
        <v>54.0</v>
      </c>
      <c r="B58" s="1143" t="s">
        <v>419</v>
      </c>
      <c r="C58" s="952" t="s">
        <v>420</v>
      </c>
      <c r="D58" s="931">
        <v>25.0</v>
      </c>
      <c r="E58" s="931">
        <v>26.0</v>
      </c>
      <c r="F58" s="932">
        <f t="shared" si="35"/>
        <v>51</v>
      </c>
      <c r="G58" s="659" t="str">
        <f t="shared" si="2"/>
        <v>6</v>
      </c>
      <c r="H58" s="933">
        <f t="shared" si="3"/>
        <v>24</v>
      </c>
      <c r="I58" s="931">
        <v>41.0</v>
      </c>
      <c r="J58" s="931">
        <v>18.0</v>
      </c>
      <c r="K58" s="934">
        <f t="shared" si="36"/>
        <v>59</v>
      </c>
      <c r="L58" s="659" t="str">
        <f t="shared" si="40"/>
        <v>6</v>
      </c>
      <c r="M58" s="778">
        <f t="shared" si="6"/>
        <v>24</v>
      </c>
      <c r="N58" s="931">
        <v>20.0</v>
      </c>
      <c r="O58" s="931">
        <v>25.0</v>
      </c>
      <c r="P58" s="934">
        <f t="shared" si="7"/>
        <v>45</v>
      </c>
      <c r="Q58" s="659" t="str">
        <f t="shared" si="8"/>
        <v>6</v>
      </c>
      <c r="R58" s="933">
        <f t="shared" si="9"/>
        <v>24</v>
      </c>
      <c r="S58" s="931">
        <v>42.0</v>
      </c>
      <c r="T58" s="931">
        <v>45.0</v>
      </c>
      <c r="U58" s="934">
        <f t="shared" si="10"/>
        <v>87</v>
      </c>
      <c r="V58" s="659" t="str">
        <f t="shared" si="39"/>
        <v>9</v>
      </c>
      <c r="W58" s="778">
        <f t="shared" si="12"/>
        <v>9</v>
      </c>
      <c r="X58" s="931">
        <v>30.0</v>
      </c>
      <c r="Y58" s="931">
        <v>23.0</v>
      </c>
      <c r="Z58" s="934">
        <f t="shared" si="37"/>
        <v>53</v>
      </c>
      <c r="AA58" s="659" t="str">
        <f t="shared" si="14"/>
        <v>6</v>
      </c>
      <c r="AB58" s="778">
        <f t="shared" si="15"/>
        <v>18</v>
      </c>
      <c r="AC58" s="935">
        <v>89.0</v>
      </c>
      <c r="AD58" s="855">
        <v>0.0</v>
      </c>
      <c r="AE58" s="855">
        <f t="shared" si="16"/>
        <v>89</v>
      </c>
      <c r="AF58" s="936" t="str">
        <f t="shared" si="17"/>
        <v>9</v>
      </c>
      <c r="AG58" s="765">
        <f t="shared" si="18"/>
        <v>18</v>
      </c>
      <c r="AH58" s="931">
        <v>21.0</v>
      </c>
      <c r="AI58" s="931">
        <v>31.0</v>
      </c>
      <c r="AJ58" s="934">
        <f t="shared" si="19"/>
        <v>52</v>
      </c>
      <c r="AK58" s="937" t="str">
        <f t="shared" si="33"/>
        <v>6</v>
      </c>
      <c r="AL58" s="938">
        <f t="shared" si="20"/>
        <v>18</v>
      </c>
      <c r="AM58" s="953">
        <v>40.0</v>
      </c>
      <c r="AN58" s="985">
        <v>16.0</v>
      </c>
      <c r="AO58" s="955">
        <f t="shared" si="21"/>
        <v>56</v>
      </c>
      <c r="AP58" s="955">
        <v>0.0</v>
      </c>
      <c r="AQ58" s="942">
        <f t="shared" si="23"/>
        <v>0</v>
      </c>
      <c r="AR58" s="1089">
        <v>90.0</v>
      </c>
      <c r="AS58" s="1089">
        <v>0.0</v>
      </c>
      <c r="AT58" s="1090">
        <f t="shared" si="24"/>
        <v>90</v>
      </c>
      <c r="AU58" s="659" t="str">
        <f t="shared" si="25"/>
        <v>10</v>
      </c>
      <c r="AV58" s="1142">
        <f t="shared" si="26"/>
        <v>10</v>
      </c>
      <c r="AW58" s="945">
        <f t="shared" si="27"/>
        <v>492</v>
      </c>
      <c r="AX58" s="946">
        <f t="shared" si="34"/>
        <v>61.5</v>
      </c>
      <c r="AY58" s="947">
        <f t="shared" si="28"/>
        <v>135</v>
      </c>
      <c r="AZ58" s="948">
        <f t="shared" si="29"/>
        <v>6.136363636</v>
      </c>
      <c r="BA58" s="949" t="str">
        <f t="shared" si="30"/>
        <v>FAIL</v>
      </c>
      <c r="BB58" s="949" t="str">
        <f t="shared" si="31"/>
        <v>SC</v>
      </c>
      <c r="BC58" s="1097" t="str">
        <f t="shared" si="32"/>
        <v>FAIL</v>
      </c>
    </row>
    <row r="59" ht="15.75" customHeight="1">
      <c r="A59" s="649">
        <v>55.0</v>
      </c>
      <c r="B59" s="1143" t="s">
        <v>421</v>
      </c>
      <c r="C59" s="952" t="s">
        <v>422</v>
      </c>
      <c r="D59" s="931">
        <v>33.0</v>
      </c>
      <c r="E59" s="931">
        <v>29.0</v>
      </c>
      <c r="F59" s="932">
        <f t="shared" si="35"/>
        <v>62</v>
      </c>
      <c r="G59" s="659" t="str">
        <f t="shared" si="2"/>
        <v>7</v>
      </c>
      <c r="H59" s="933">
        <f t="shared" si="3"/>
        <v>28</v>
      </c>
      <c r="I59" s="931">
        <v>42.0</v>
      </c>
      <c r="J59" s="931">
        <v>29.0</v>
      </c>
      <c r="K59" s="934">
        <f t="shared" si="36"/>
        <v>71</v>
      </c>
      <c r="L59" s="659" t="str">
        <f t="shared" si="40"/>
        <v>8</v>
      </c>
      <c r="M59" s="778">
        <f t="shared" si="6"/>
        <v>32</v>
      </c>
      <c r="N59" s="931">
        <v>21.0</v>
      </c>
      <c r="O59" s="931">
        <v>26.0</v>
      </c>
      <c r="P59" s="934">
        <f t="shared" si="7"/>
        <v>47</v>
      </c>
      <c r="Q59" s="659" t="str">
        <f t="shared" si="8"/>
        <v>6</v>
      </c>
      <c r="R59" s="933">
        <f t="shared" si="9"/>
        <v>24</v>
      </c>
      <c r="S59" s="931">
        <v>40.0</v>
      </c>
      <c r="T59" s="931">
        <v>32.0</v>
      </c>
      <c r="U59" s="934">
        <f t="shared" si="10"/>
        <v>72</v>
      </c>
      <c r="V59" s="659" t="str">
        <f t="shared" si="39"/>
        <v>8</v>
      </c>
      <c r="W59" s="778">
        <f t="shared" si="12"/>
        <v>8</v>
      </c>
      <c r="X59" s="931">
        <v>35.0</v>
      </c>
      <c r="Y59" s="931">
        <v>29.0</v>
      </c>
      <c r="Z59" s="934">
        <f t="shared" si="37"/>
        <v>64</v>
      </c>
      <c r="AA59" s="659" t="str">
        <f t="shared" si="14"/>
        <v>7</v>
      </c>
      <c r="AB59" s="778">
        <f t="shared" si="15"/>
        <v>21</v>
      </c>
      <c r="AC59" s="935">
        <v>91.0</v>
      </c>
      <c r="AD59" s="855">
        <v>0.0</v>
      </c>
      <c r="AE59" s="855">
        <f t="shared" si="16"/>
        <v>91</v>
      </c>
      <c r="AF59" s="936" t="str">
        <f t="shared" si="17"/>
        <v>10</v>
      </c>
      <c r="AG59" s="765">
        <f t="shared" si="18"/>
        <v>20</v>
      </c>
      <c r="AH59" s="931">
        <v>46.0</v>
      </c>
      <c r="AI59" s="931">
        <v>28.0</v>
      </c>
      <c r="AJ59" s="934">
        <f t="shared" si="19"/>
        <v>74</v>
      </c>
      <c r="AK59" s="937" t="str">
        <f t="shared" si="33"/>
        <v>8</v>
      </c>
      <c r="AL59" s="938">
        <f t="shared" si="20"/>
        <v>24</v>
      </c>
      <c r="AM59" s="958">
        <v>43.0</v>
      </c>
      <c r="AN59" s="959">
        <v>22.0</v>
      </c>
      <c r="AO59" s="960">
        <f t="shared" si="21"/>
        <v>65</v>
      </c>
      <c r="AP59" s="960" t="str">
        <f t="shared" ref="AP59:AP67" si="41">IF(AO59&gt;=90,"10",IF(AO59&gt;=80,"9",IF(AO59&gt;=70,"8",IF(AO59&gt;=60,"7",IF(AO59&gt;=45,"6",IF(AO59&gt;=40,"4",IF(AO59&lt;40,"0")))))))</f>
        <v>7</v>
      </c>
      <c r="AQ59" s="961">
        <f t="shared" si="23"/>
        <v>7</v>
      </c>
      <c r="AR59" s="1089">
        <v>88.0</v>
      </c>
      <c r="AS59" s="1089">
        <v>0.0</v>
      </c>
      <c r="AT59" s="1090">
        <f t="shared" si="24"/>
        <v>88</v>
      </c>
      <c r="AU59" s="659" t="str">
        <f t="shared" si="25"/>
        <v>9</v>
      </c>
      <c r="AV59" s="1142">
        <f t="shared" si="26"/>
        <v>9</v>
      </c>
      <c r="AW59" s="945">
        <f t="shared" si="27"/>
        <v>546</v>
      </c>
      <c r="AX59" s="946">
        <f t="shared" si="34"/>
        <v>68.25</v>
      </c>
      <c r="AY59" s="947">
        <f t="shared" si="28"/>
        <v>164</v>
      </c>
      <c r="AZ59" s="948">
        <f t="shared" si="29"/>
        <v>7.454545455</v>
      </c>
      <c r="BA59" s="949" t="str">
        <f t="shared" si="30"/>
        <v>PASS</v>
      </c>
      <c r="BB59" s="949" t="str">
        <f t="shared" si="31"/>
        <v>SC</v>
      </c>
      <c r="BC59" s="1091" t="str">
        <f t="shared" si="32"/>
        <v>SC</v>
      </c>
    </row>
    <row r="60" ht="15.75" customHeight="1">
      <c r="A60" s="649">
        <v>56.0</v>
      </c>
      <c r="B60" s="1143" t="s">
        <v>423</v>
      </c>
      <c r="C60" s="952" t="s">
        <v>424</v>
      </c>
      <c r="D60" s="931">
        <v>39.0</v>
      </c>
      <c r="E60" s="931">
        <v>24.0</v>
      </c>
      <c r="F60" s="932">
        <f t="shared" si="35"/>
        <v>63</v>
      </c>
      <c r="G60" s="659" t="str">
        <f t="shared" si="2"/>
        <v>7</v>
      </c>
      <c r="H60" s="933">
        <f t="shared" si="3"/>
        <v>28</v>
      </c>
      <c r="I60" s="931">
        <v>45.0</v>
      </c>
      <c r="J60" s="931">
        <v>23.0</v>
      </c>
      <c r="K60" s="934">
        <f t="shared" si="36"/>
        <v>68</v>
      </c>
      <c r="L60" s="659" t="str">
        <f t="shared" si="40"/>
        <v>7</v>
      </c>
      <c r="M60" s="778">
        <f t="shared" si="6"/>
        <v>28</v>
      </c>
      <c r="N60" s="931">
        <v>47.0</v>
      </c>
      <c r="O60" s="931">
        <v>29.0</v>
      </c>
      <c r="P60" s="934">
        <f t="shared" si="7"/>
        <v>76</v>
      </c>
      <c r="Q60" s="659" t="str">
        <f t="shared" si="8"/>
        <v>8</v>
      </c>
      <c r="R60" s="933">
        <f t="shared" si="9"/>
        <v>32</v>
      </c>
      <c r="S60" s="931">
        <v>48.0</v>
      </c>
      <c r="T60" s="931">
        <v>32.0</v>
      </c>
      <c r="U60" s="934">
        <f t="shared" si="10"/>
        <v>80</v>
      </c>
      <c r="V60" s="659" t="str">
        <f t="shared" si="39"/>
        <v>9</v>
      </c>
      <c r="W60" s="778">
        <f t="shared" si="12"/>
        <v>9</v>
      </c>
      <c r="X60" s="931">
        <v>45.0</v>
      </c>
      <c r="Y60" s="931">
        <v>26.0</v>
      </c>
      <c r="Z60" s="934">
        <f t="shared" si="37"/>
        <v>71</v>
      </c>
      <c r="AA60" s="659" t="str">
        <f t="shared" si="14"/>
        <v>8</v>
      </c>
      <c r="AB60" s="778">
        <f t="shared" si="15"/>
        <v>24</v>
      </c>
      <c r="AC60" s="935">
        <v>92.0</v>
      </c>
      <c r="AD60" s="855">
        <v>0.0</v>
      </c>
      <c r="AE60" s="855">
        <f t="shared" si="16"/>
        <v>92</v>
      </c>
      <c r="AF60" s="936" t="str">
        <f t="shared" si="17"/>
        <v>10</v>
      </c>
      <c r="AG60" s="765">
        <f t="shared" si="18"/>
        <v>20</v>
      </c>
      <c r="AH60" s="931">
        <v>30.0</v>
      </c>
      <c r="AI60" s="931">
        <v>24.0</v>
      </c>
      <c r="AJ60" s="934">
        <f t="shared" si="19"/>
        <v>54</v>
      </c>
      <c r="AK60" s="937" t="str">
        <f t="shared" si="33"/>
        <v>6</v>
      </c>
      <c r="AL60" s="938">
        <f t="shared" si="20"/>
        <v>18</v>
      </c>
      <c r="AM60" s="958">
        <v>44.0</v>
      </c>
      <c r="AN60" s="959">
        <v>24.0</v>
      </c>
      <c r="AO60" s="960">
        <f t="shared" si="21"/>
        <v>68</v>
      </c>
      <c r="AP60" s="960" t="str">
        <f t="shared" si="41"/>
        <v>7</v>
      </c>
      <c r="AQ60" s="961">
        <f t="shared" si="23"/>
        <v>7</v>
      </c>
      <c r="AR60" s="1089">
        <v>90.0</v>
      </c>
      <c r="AS60" s="1089">
        <v>0.0</v>
      </c>
      <c r="AT60" s="1090">
        <f t="shared" si="24"/>
        <v>90</v>
      </c>
      <c r="AU60" s="659" t="str">
        <f t="shared" si="25"/>
        <v>10</v>
      </c>
      <c r="AV60" s="1142">
        <f t="shared" si="26"/>
        <v>10</v>
      </c>
      <c r="AW60" s="945">
        <f t="shared" si="27"/>
        <v>572</v>
      </c>
      <c r="AX60" s="946">
        <f t="shared" si="34"/>
        <v>71.5</v>
      </c>
      <c r="AY60" s="947">
        <f t="shared" si="28"/>
        <v>166</v>
      </c>
      <c r="AZ60" s="948">
        <f t="shared" si="29"/>
        <v>7.545454545</v>
      </c>
      <c r="BA60" s="949" t="str">
        <f t="shared" si="30"/>
        <v>PASS</v>
      </c>
      <c r="BB60" s="949" t="str">
        <f t="shared" si="31"/>
        <v>FCD</v>
      </c>
      <c r="BC60" s="1091" t="str">
        <f t="shared" si="32"/>
        <v>FCD</v>
      </c>
    </row>
    <row r="61" ht="15.75" customHeight="1">
      <c r="A61" s="649">
        <v>57.0</v>
      </c>
      <c r="B61" s="1143" t="s">
        <v>425</v>
      </c>
      <c r="C61" s="952" t="s">
        <v>426</v>
      </c>
      <c r="D61" s="931">
        <v>34.0</v>
      </c>
      <c r="E61" s="931">
        <v>32.0</v>
      </c>
      <c r="F61" s="932">
        <f t="shared" si="35"/>
        <v>66</v>
      </c>
      <c r="G61" s="659" t="str">
        <f t="shared" si="2"/>
        <v>7</v>
      </c>
      <c r="H61" s="933">
        <f t="shared" si="3"/>
        <v>28</v>
      </c>
      <c r="I61" s="931">
        <v>44.0</v>
      </c>
      <c r="J61" s="931">
        <v>37.0</v>
      </c>
      <c r="K61" s="934">
        <f t="shared" si="36"/>
        <v>81</v>
      </c>
      <c r="L61" s="659" t="str">
        <f t="shared" si="40"/>
        <v>9</v>
      </c>
      <c r="M61" s="778">
        <f t="shared" si="6"/>
        <v>36</v>
      </c>
      <c r="N61" s="931">
        <v>36.0</v>
      </c>
      <c r="O61" s="931">
        <v>24.0</v>
      </c>
      <c r="P61" s="934">
        <f t="shared" si="7"/>
        <v>60</v>
      </c>
      <c r="Q61" s="659" t="str">
        <f t="shared" si="8"/>
        <v>7</v>
      </c>
      <c r="R61" s="933">
        <f t="shared" si="9"/>
        <v>28</v>
      </c>
      <c r="S61" s="931">
        <v>47.0</v>
      </c>
      <c r="T61" s="931">
        <v>46.0</v>
      </c>
      <c r="U61" s="934">
        <f t="shared" si="10"/>
        <v>93</v>
      </c>
      <c r="V61" s="659" t="str">
        <f t="shared" si="39"/>
        <v>10</v>
      </c>
      <c r="W61" s="778">
        <f t="shared" si="12"/>
        <v>10</v>
      </c>
      <c r="X61" s="931">
        <v>42.0</v>
      </c>
      <c r="Y61" s="931">
        <v>23.0</v>
      </c>
      <c r="Z61" s="934">
        <f t="shared" si="37"/>
        <v>65</v>
      </c>
      <c r="AA61" s="659" t="str">
        <f t="shared" si="14"/>
        <v>7</v>
      </c>
      <c r="AB61" s="778">
        <f t="shared" si="15"/>
        <v>21</v>
      </c>
      <c r="AC61" s="935">
        <v>88.0</v>
      </c>
      <c r="AD61" s="855">
        <v>0.0</v>
      </c>
      <c r="AE61" s="855">
        <f t="shared" si="16"/>
        <v>88</v>
      </c>
      <c r="AF61" s="936" t="str">
        <f t="shared" si="17"/>
        <v>9</v>
      </c>
      <c r="AG61" s="765">
        <f t="shared" si="18"/>
        <v>18</v>
      </c>
      <c r="AH61" s="931">
        <v>47.0</v>
      </c>
      <c r="AI61" s="931">
        <v>35.0</v>
      </c>
      <c r="AJ61" s="934">
        <f t="shared" si="19"/>
        <v>82</v>
      </c>
      <c r="AK61" s="937" t="str">
        <f t="shared" si="33"/>
        <v>9</v>
      </c>
      <c r="AL61" s="938">
        <f t="shared" si="20"/>
        <v>27</v>
      </c>
      <c r="AM61" s="958">
        <v>45.0</v>
      </c>
      <c r="AN61" s="959">
        <v>25.0</v>
      </c>
      <c r="AO61" s="960">
        <f t="shared" si="21"/>
        <v>70</v>
      </c>
      <c r="AP61" s="960" t="str">
        <f t="shared" si="41"/>
        <v>8</v>
      </c>
      <c r="AQ61" s="961">
        <f t="shared" si="23"/>
        <v>8</v>
      </c>
      <c r="AR61" s="1089">
        <v>90.0</v>
      </c>
      <c r="AS61" s="1089">
        <v>0.0</v>
      </c>
      <c r="AT61" s="1090">
        <f t="shared" si="24"/>
        <v>90</v>
      </c>
      <c r="AU61" s="659" t="str">
        <f t="shared" si="25"/>
        <v>10</v>
      </c>
      <c r="AV61" s="1142">
        <f t="shared" si="26"/>
        <v>10</v>
      </c>
      <c r="AW61" s="945">
        <f t="shared" si="27"/>
        <v>605</v>
      </c>
      <c r="AX61" s="946">
        <f t="shared" si="34"/>
        <v>75.63</v>
      </c>
      <c r="AY61" s="947">
        <f t="shared" si="28"/>
        <v>176</v>
      </c>
      <c r="AZ61" s="948">
        <f t="shared" si="29"/>
        <v>8</v>
      </c>
      <c r="BA61" s="949" t="str">
        <f t="shared" si="30"/>
        <v>PASS</v>
      </c>
      <c r="BB61" s="949" t="str">
        <f t="shared" si="31"/>
        <v>FCD</v>
      </c>
      <c r="BC61" s="1091" t="str">
        <f t="shared" si="32"/>
        <v>FCD</v>
      </c>
    </row>
    <row r="62" ht="15.75" customHeight="1">
      <c r="A62" s="649">
        <v>58.0</v>
      </c>
      <c r="B62" s="1143" t="s">
        <v>191</v>
      </c>
      <c r="C62" s="952" t="s">
        <v>192</v>
      </c>
      <c r="D62" s="931">
        <v>39.0</v>
      </c>
      <c r="E62" s="931">
        <v>40.0</v>
      </c>
      <c r="F62" s="932">
        <f t="shared" si="35"/>
        <v>79</v>
      </c>
      <c r="G62" s="659" t="str">
        <f t="shared" si="2"/>
        <v>8</v>
      </c>
      <c r="H62" s="933">
        <f t="shared" si="3"/>
        <v>32</v>
      </c>
      <c r="I62" s="931">
        <v>46.0</v>
      </c>
      <c r="J62" s="931">
        <v>32.0</v>
      </c>
      <c r="K62" s="934">
        <f t="shared" si="36"/>
        <v>78</v>
      </c>
      <c r="L62" s="659" t="str">
        <f t="shared" si="40"/>
        <v>8</v>
      </c>
      <c r="M62" s="778">
        <f t="shared" si="6"/>
        <v>32</v>
      </c>
      <c r="N62" s="931">
        <v>36.0</v>
      </c>
      <c r="O62" s="931">
        <v>30.0</v>
      </c>
      <c r="P62" s="934">
        <f t="shared" si="7"/>
        <v>66</v>
      </c>
      <c r="Q62" s="659" t="str">
        <f t="shared" si="8"/>
        <v>7</v>
      </c>
      <c r="R62" s="933">
        <f t="shared" si="9"/>
        <v>28</v>
      </c>
      <c r="S62" s="931">
        <v>47.0</v>
      </c>
      <c r="T62" s="931">
        <v>37.0</v>
      </c>
      <c r="U62" s="934">
        <f t="shared" si="10"/>
        <v>84</v>
      </c>
      <c r="V62" s="659" t="str">
        <f t="shared" si="39"/>
        <v>9</v>
      </c>
      <c r="W62" s="778">
        <f t="shared" si="12"/>
        <v>9</v>
      </c>
      <c r="X62" s="931">
        <v>46.0</v>
      </c>
      <c r="Y62" s="931">
        <v>41.0</v>
      </c>
      <c r="Z62" s="934">
        <f t="shared" si="37"/>
        <v>87</v>
      </c>
      <c r="AA62" s="659" t="str">
        <f t="shared" si="14"/>
        <v>9</v>
      </c>
      <c r="AB62" s="778">
        <f t="shared" si="15"/>
        <v>27</v>
      </c>
      <c r="AC62" s="935">
        <v>92.0</v>
      </c>
      <c r="AD62" s="855">
        <v>0.0</v>
      </c>
      <c r="AE62" s="855">
        <f t="shared" si="16"/>
        <v>92</v>
      </c>
      <c r="AF62" s="936" t="str">
        <f t="shared" si="17"/>
        <v>10</v>
      </c>
      <c r="AG62" s="765">
        <f t="shared" si="18"/>
        <v>20</v>
      </c>
      <c r="AH62" s="931">
        <v>48.0</v>
      </c>
      <c r="AI62" s="931">
        <v>29.0</v>
      </c>
      <c r="AJ62" s="934">
        <f t="shared" si="19"/>
        <v>77</v>
      </c>
      <c r="AK62" s="937" t="str">
        <f t="shared" si="33"/>
        <v>8</v>
      </c>
      <c r="AL62" s="938">
        <f t="shared" si="20"/>
        <v>24</v>
      </c>
      <c r="AM62" s="958">
        <v>47.0</v>
      </c>
      <c r="AN62" s="959">
        <v>36.0</v>
      </c>
      <c r="AO62" s="960">
        <f t="shared" si="21"/>
        <v>83</v>
      </c>
      <c r="AP62" s="960" t="str">
        <f t="shared" si="41"/>
        <v>9</v>
      </c>
      <c r="AQ62" s="961">
        <f t="shared" si="23"/>
        <v>9</v>
      </c>
      <c r="AR62" s="1089">
        <v>90.0</v>
      </c>
      <c r="AS62" s="1089">
        <v>0.0</v>
      </c>
      <c r="AT62" s="1090">
        <f t="shared" si="24"/>
        <v>90</v>
      </c>
      <c r="AU62" s="659" t="str">
        <f t="shared" si="25"/>
        <v>10</v>
      </c>
      <c r="AV62" s="1142">
        <f t="shared" si="26"/>
        <v>10</v>
      </c>
      <c r="AW62" s="945">
        <f t="shared" si="27"/>
        <v>646</v>
      </c>
      <c r="AX62" s="946">
        <f t="shared" si="34"/>
        <v>80.75</v>
      </c>
      <c r="AY62" s="947">
        <f t="shared" si="28"/>
        <v>181</v>
      </c>
      <c r="AZ62" s="948">
        <f t="shared" si="29"/>
        <v>8.227272727</v>
      </c>
      <c r="BA62" s="949" t="str">
        <f t="shared" si="30"/>
        <v>PASS</v>
      </c>
      <c r="BB62" s="949" t="str">
        <f t="shared" si="31"/>
        <v>FCD</v>
      </c>
      <c r="BC62" s="1091" t="str">
        <f t="shared" si="32"/>
        <v>FCD</v>
      </c>
    </row>
    <row r="63" ht="15.75" customHeight="1">
      <c r="A63" s="649">
        <v>59.0</v>
      </c>
      <c r="B63" s="1143" t="s">
        <v>427</v>
      </c>
      <c r="C63" s="952" t="s">
        <v>428</v>
      </c>
      <c r="D63" s="989">
        <v>35.0</v>
      </c>
      <c r="E63" s="989">
        <v>28.0</v>
      </c>
      <c r="F63" s="990">
        <f t="shared" si="35"/>
        <v>63</v>
      </c>
      <c r="G63" s="991" t="str">
        <f t="shared" si="2"/>
        <v>7</v>
      </c>
      <c r="H63" s="933">
        <f t="shared" si="3"/>
        <v>28</v>
      </c>
      <c r="I63" s="931">
        <v>42.0</v>
      </c>
      <c r="J63" s="931">
        <v>25.0</v>
      </c>
      <c r="K63" s="934">
        <f t="shared" si="36"/>
        <v>67</v>
      </c>
      <c r="L63" s="659" t="str">
        <f t="shared" si="40"/>
        <v>7</v>
      </c>
      <c r="M63" s="778">
        <f t="shared" si="6"/>
        <v>28</v>
      </c>
      <c r="N63" s="931">
        <v>40.0</v>
      </c>
      <c r="O63" s="931">
        <v>18.0</v>
      </c>
      <c r="P63" s="934">
        <f t="shared" si="7"/>
        <v>58</v>
      </c>
      <c r="Q63" s="659" t="str">
        <f t="shared" si="8"/>
        <v>6</v>
      </c>
      <c r="R63" s="933">
        <f t="shared" si="9"/>
        <v>24</v>
      </c>
      <c r="S63" s="931">
        <v>40.0</v>
      </c>
      <c r="T63" s="931">
        <v>33.0</v>
      </c>
      <c r="U63" s="934">
        <f t="shared" si="10"/>
        <v>73</v>
      </c>
      <c r="V63" s="659" t="str">
        <f t="shared" si="39"/>
        <v>8</v>
      </c>
      <c r="W63" s="778">
        <f t="shared" si="12"/>
        <v>8</v>
      </c>
      <c r="X63" s="931">
        <v>40.0</v>
      </c>
      <c r="Y63" s="931">
        <v>21.0</v>
      </c>
      <c r="Z63" s="934">
        <f t="shared" si="37"/>
        <v>61</v>
      </c>
      <c r="AA63" s="659" t="str">
        <f t="shared" si="14"/>
        <v>7</v>
      </c>
      <c r="AB63" s="778">
        <f t="shared" si="15"/>
        <v>21</v>
      </c>
      <c r="AC63" s="935">
        <v>88.0</v>
      </c>
      <c r="AD63" s="855">
        <v>0.0</v>
      </c>
      <c r="AE63" s="855">
        <f t="shared" si="16"/>
        <v>88</v>
      </c>
      <c r="AF63" s="936" t="str">
        <f t="shared" si="17"/>
        <v>9</v>
      </c>
      <c r="AG63" s="765">
        <f t="shared" si="18"/>
        <v>18</v>
      </c>
      <c r="AH63" s="931">
        <v>21.0</v>
      </c>
      <c r="AI63" s="931">
        <v>19.0</v>
      </c>
      <c r="AJ63" s="934">
        <f t="shared" si="19"/>
        <v>40</v>
      </c>
      <c r="AK63" s="937" t="str">
        <f t="shared" si="33"/>
        <v>4</v>
      </c>
      <c r="AL63" s="938">
        <f t="shared" si="20"/>
        <v>12</v>
      </c>
      <c r="AM63" s="958">
        <v>41.0</v>
      </c>
      <c r="AN63" s="959">
        <v>26.0</v>
      </c>
      <c r="AO63" s="960">
        <f t="shared" si="21"/>
        <v>67</v>
      </c>
      <c r="AP63" s="960" t="str">
        <f t="shared" si="41"/>
        <v>7</v>
      </c>
      <c r="AQ63" s="961">
        <f t="shared" si="23"/>
        <v>7</v>
      </c>
      <c r="AR63" s="1089">
        <v>90.0</v>
      </c>
      <c r="AS63" s="1089">
        <v>0.0</v>
      </c>
      <c r="AT63" s="1090">
        <f t="shared" si="24"/>
        <v>90</v>
      </c>
      <c r="AU63" s="659" t="str">
        <f t="shared" si="25"/>
        <v>10</v>
      </c>
      <c r="AV63" s="1142">
        <f t="shared" si="26"/>
        <v>10</v>
      </c>
      <c r="AW63" s="945">
        <f t="shared" si="27"/>
        <v>517</v>
      </c>
      <c r="AX63" s="946">
        <f t="shared" si="34"/>
        <v>64.63</v>
      </c>
      <c r="AY63" s="947">
        <f t="shared" si="28"/>
        <v>146</v>
      </c>
      <c r="AZ63" s="948">
        <f t="shared" si="29"/>
        <v>6.636363636</v>
      </c>
      <c r="BA63" s="949" t="str">
        <f t="shared" si="30"/>
        <v>PASS</v>
      </c>
      <c r="BB63" s="949" t="str">
        <f t="shared" si="31"/>
        <v>SC</v>
      </c>
      <c r="BC63" s="1091" t="str">
        <f t="shared" si="32"/>
        <v>SC</v>
      </c>
    </row>
    <row r="64" ht="15.75" customHeight="1">
      <c r="A64" s="649">
        <v>60.0</v>
      </c>
      <c r="B64" s="1143" t="s">
        <v>193</v>
      </c>
      <c r="C64" s="952" t="s">
        <v>194</v>
      </c>
      <c r="D64" s="935">
        <v>35.0</v>
      </c>
      <c r="E64" s="855">
        <v>40.0</v>
      </c>
      <c r="F64" s="877">
        <f t="shared" si="35"/>
        <v>75</v>
      </c>
      <c r="G64" s="936" t="str">
        <f t="shared" si="2"/>
        <v>8</v>
      </c>
      <c r="H64" s="933">
        <f t="shared" si="3"/>
        <v>32</v>
      </c>
      <c r="I64" s="931">
        <v>45.0</v>
      </c>
      <c r="J64" s="931">
        <v>41.0</v>
      </c>
      <c r="K64" s="934">
        <f t="shared" si="36"/>
        <v>86</v>
      </c>
      <c r="L64" s="659" t="str">
        <f t="shared" si="40"/>
        <v>9</v>
      </c>
      <c r="M64" s="778">
        <f t="shared" si="6"/>
        <v>36</v>
      </c>
      <c r="N64" s="989">
        <v>44.0</v>
      </c>
      <c r="O64" s="989">
        <v>24.0</v>
      </c>
      <c r="P64" s="992">
        <f t="shared" si="7"/>
        <v>68</v>
      </c>
      <c r="Q64" s="991" t="str">
        <f t="shared" si="8"/>
        <v>7</v>
      </c>
      <c r="R64" s="993">
        <f t="shared" si="9"/>
        <v>28</v>
      </c>
      <c r="S64" s="931">
        <v>47.0</v>
      </c>
      <c r="T64" s="931">
        <v>34.0</v>
      </c>
      <c r="U64" s="934">
        <f t="shared" si="10"/>
        <v>81</v>
      </c>
      <c r="V64" s="659" t="str">
        <f t="shared" si="39"/>
        <v>9</v>
      </c>
      <c r="W64" s="778">
        <f t="shared" si="12"/>
        <v>9</v>
      </c>
      <c r="X64" s="931">
        <v>40.0</v>
      </c>
      <c r="Y64" s="931">
        <v>30.0</v>
      </c>
      <c r="Z64" s="934">
        <f t="shared" si="37"/>
        <v>70</v>
      </c>
      <c r="AA64" s="659" t="str">
        <f t="shared" si="14"/>
        <v>8</v>
      </c>
      <c r="AB64" s="778">
        <f t="shared" si="15"/>
        <v>24</v>
      </c>
      <c r="AC64" s="994">
        <v>93.0</v>
      </c>
      <c r="AD64" s="855">
        <v>0.0</v>
      </c>
      <c r="AE64" s="995">
        <f t="shared" si="16"/>
        <v>93</v>
      </c>
      <c r="AF64" s="996" t="str">
        <f t="shared" si="17"/>
        <v>10</v>
      </c>
      <c r="AG64" s="765">
        <f t="shared" si="18"/>
        <v>20</v>
      </c>
      <c r="AH64" s="931">
        <v>22.0</v>
      </c>
      <c r="AI64" s="931">
        <v>20.0</v>
      </c>
      <c r="AJ64" s="934">
        <f t="shared" si="19"/>
        <v>42</v>
      </c>
      <c r="AK64" s="937" t="str">
        <f t="shared" si="33"/>
        <v>4</v>
      </c>
      <c r="AL64" s="938">
        <f t="shared" si="20"/>
        <v>12</v>
      </c>
      <c r="AM64" s="958">
        <v>45.0</v>
      </c>
      <c r="AN64" s="959">
        <v>25.0</v>
      </c>
      <c r="AO64" s="960">
        <f t="shared" si="21"/>
        <v>70</v>
      </c>
      <c r="AP64" s="960" t="str">
        <f t="shared" si="41"/>
        <v>8</v>
      </c>
      <c r="AQ64" s="961">
        <f t="shared" si="23"/>
        <v>8</v>
      </c>
      <c r="AR64" s="1089">
        <v>87.0</v>
      </c>
      <c r="AS64" s="1089">
        <v>0.0</v>
      </c>
      <c r="AT64" s="1090">
        <f t="shared" si="24"/>
        <v>87</v>
      </c>
      <c r="AU64" s="659" t="str">
        <f t="shared" si="25"/>
        <v>9</v>
      </c>
      <c r="AV64" s="1142">
        <f t="shared" si="26"/>
        <v>9</v>
      </c>
      <c r="AW64" s="945">
        <f t="shared" si="27"/>
        <v>585</v>
      </c>
      <c r="AX64" s="946">
        <f t="shared" si="34"/>
        <v>73.13</v>
      </c>
      <c r="AY64" s="947">
        <f t="shared" si="28"/>
        <v>169</v>
      </c>
      <c r="AZ64" s="948">
        <f t="shared" si="29"/>
        <v>7.681818182</v>
      </c>
      <c r="BA64" s="949" t="str">
        <f t="shared" si="30"/>
        <v>PASS</v>
      </c>
      <c r="BB64" s="949" t="str">
        <f t="shared" si="31"/>
        <v>FCD</v>
      </c>
      <c r="BC64" s="1091" t="str">
        <f t="shared" si="32"/>
        <v>FCD</v>
      </c>
    </row>
    <row r="65" ht="15.75" customHeight="1">
      <c r="A65" s="649">
        <v>61.0</v>
      </c>
      <c r="B65" s="1143" t="s">
        <v>429</v>
      </c>
      <c r="C65" s="952" t="s">
        <v>430</v>
      </c>
      <c r="D65" s="935">
        <v>37.0</v>
      </c>
      <c r="E65" s="855">
        <v>34.0</v>
      </c>
      <c r="F65" s="877">
        <f t="shared" si="35"/>
        <v>71</v>
      </c>
      <c r="G65" s="936" t="str">
        <f t="shared" si="2"/>
        <v>8</v>
      </c>
      <c r="H65" s="933">
        <f t="shared" si="3"/>
        <v>32</v>
      </c>
      <c r="I65" s="989">
        <v>43.0</v>
      </c>
      <c r="J65" s="989">
        <v>32.0</v>
      </c>
      <c r="K65" s="992">
        <f t="shared" si="36"/>
        <v>75</v>
      </c>
      <c r="L65" s="991" t="str">
        <f t="shared" si="40"/>
        <v>8</v>
      </c>
      <c r="M65" s="778">
        <f t="shared" si="6"/>
        <v>32</v>
      </c>
      <c r="N65" s="998">
        <v>34.0</v>
      </c>
      <c r="O65" s="855">
        <v>29.0</v>
      </c>
      <c r="P65" s="877">
        <f t="shared" si="7"/>
        <v>63</v>
      </c>
      <c r="Q65" s="936" t="str">
        <f t="shared" si="8"/>
        <v>7</v>
      </c>
      <c r="R65" s="765">
        <f t="shared" si="9"/>
        <v>28</v>
      </c>
      <c r="S65" s="935">
        <v>45.0</v>
      </c>
      <c r="T65" s="855">
        <v>34.0</v>
      </c>
      <c r="U65" s="877">
        <f t="shared" si="10"/>
        <v>79</v>
      </c>
      <c r="V65" s="936" t="str">
        <f t="shared" si="39"/>
        <v>8</v>
      </c>
      <c r="W65" s="778">
        <f t="shared" si="12"/>
        <v>8</v>
      </c>
      <c r="X65" s="989">
        <v>42.0</v>
      </c>
      <c r="Y65" s="989">
        <v>22.0</v>
      </c>
      <c r="Z65" s="992">
        <f t="shared" si="37"/>
        <v>64</v>
      </c>
      <c r="AA65" s="991" t="str">
        <f t="shared" si="14"/>
        <v>7</v>
      </c>
      <c r="AB65" s="778">
        <f t="shared" si="15"/>
        <v>21</v>
      </c>
      <c r="AC65" s="998">
        <v>88.0</v>
      </c>
      <c r="AD65" s="855">
        <v>0.0</v>
      </c>
      <c r="AE65" s="855">
        <f t="shared" si="16"/>
        <v>88</v>
      </c>
      <c r="AF65" s="936" t="str">
        <f t="shared" si="17"/>
        <v>9</v>
      </c>
      <c r="AG65" s="765">
        <f t="shared" si="18"/>
        <v>18</v>
      </c>
      <c r="AH65" s="931">
        <v>29.0</v>
      </c>
      <c r="AI65" s="931">
        <v>37.0</v>
      </c>
      <c r="AJ65" s="934">
        <f t="shared" si="19"/>
        <v>66</v>
      </c>
      <c r="AK65" s="937" t="str">
        <f t="shared" si="33"/>
        <v>7</v>
      </c>
      <c r="AL65" s="938">
        <f t="shared" si="20"/>
        <v>21</v>
      </c>
      <c r="AM65" s="958">
        <v>43.0</v>
      </c>
      <c r="AN65" s="959">
        <v>19.0</v>
      </c>
      <c r="AO65" s="960">
        <f t="shared" si="21"/>
        <v>62</v>
      </c>
      <c r="AP65" s="960" t="str">
        <f t="shared" si="41"/>
        <v>7</v>
      </c>
      <c r="AQ65" s="961">
        <f t="shared" si="23"/>
        <v>7</v>
      </c>
      <c r="AR65" s="1089">
        <v>88.0</v>
      </c>
      <c r="AS65" s="1089">
        <v>0.0</v>
      </c>
      <c r="AT65" s="1090">
        <f t="shared" si="24"/>
        <v>88</v>
      </c>
      <c r="AU65" s="659" t="str">
        <f t="shared" si="25"/>
        <v>9</v>
      </c>
      <c r="AV65" s="1142">
        <f t="shared" si="26"/>
        <v>9</v>
      </c>
      <c r="AW65" s="945">
        <f t="shared" si="27"/>
        <v>568</v>
      </c>
      <c r="AX65" s="946">
        <f t="shared" si="34"/>
        <v>71</v>
      </c>
      <c r="AY65" s="947">
        <f t="shared" si="28"/>
        <v>167</v>
      </c>
      <c r="AZ65" s="948">
        <f t="shared" si="29"/>
        <v>7.590909091</v>
      </c>
      <c r="BA65" s="949" t="str">
        <f t="shared" si="30"/>
        <v>PASS</v>
      </c>
      <c r="BB65" s="949" t="str">
        <f t="shared" si="31"/>
        <v>FCD</v>
      </c>
      <c r="BC65" s="1091" t="str">
        <f t="shared" si="32"/>
        <v>FCD</v>
      </c>
    </row>
    <row r="66" ht="15.75" customHeight="1">
      <c r="A66" s="649">
        <v>62.0</v>
      </c>
      <c r="B66" s="1143" t="s">
        <v>195</v>
      </c>
      <c r="C66" s="952" t="s">
        <v>196</v>
      </c>
      <c r="D66" s="935">
        <v>38.0</v>
      </c>
      <c r="E66" s="855">
        <v>23.0</v>
      </c>
      <c r="F66" s="877">
        <f t="shared" si="35"/>
        <v>61</v>
      </c>
      <c r="G66" s="936" t="str">
        <f t="shared" si="2"/>
        <v>7</v>
      </c>
      <c r="H66" s="933">
        <f t="shared" si="3"/>
        <v>28</v>
      </c>
      <c r="I66" s="1172">
        <v>41.0</v>
      </c>
      <c r="J66" s="1173">
        <v>16.0</v>
      </c>
      <c r="K66" s="1174">
        <f t="shared" si="36"/>
        <v>57</v>
      </c>
      <c r="L66" s="1175">
        <v>0.0</v>
      </c>
      <c r="M66" s="971">
        <f t="shared" si="6"/>
        <v>0</v>
      </c>
      <c r="N66" s="998">
        <v>34.0</v>
      </c>
      <c r="O66" s="855">
        <v>30.0</v>
      </c>
      <c r="P66" s="877">
        <f t="shared" si="7"/>
        <v>64</v>
      </c>
      <c r="Q66" s="936" t="str">
        <f t="shared" si="8"/>
        <v>7</v>
      </c>
      <c r="R66" s="765">
        <f t="shared" si="9"/>
        <v>28</v>
      </c>
      <c r="S66" s="935">
        <v>45.0</v>
      </c>
      <c r="T66" s="855">
        <v>33.0</v>
      </c>
      <c r="U66" s="877">
        <f t="shared" si="10"/>
        <v>78</v>
      </c>
      <c r="V66" s="936" t="str">
        <f t="shared" si="39"/>
        <v>8</v>
      </c>
      <c r="W66" s="778">
        <f t="shared" si="12"/>
        <v>8</v>
      </c>
      <c r="X66" s="935">
        <v>40.0</v>
      </c>
      <c r="Y66" s="855">
        <v>24.0</v>
      </c>
      <c r="Z66" s="877">
        <f t="shared" si="37"/>
        <v>64</v>
      </c>
      <c r="AA66" s="936" t="str">
        <f t="shared" si="14"/>
        <v>7</v>
      </c>
      <c r="AB66" s="778">
        <f t="shared" si="15"/>
        <v>21</v>
      </c>
      <c r="AC66" s="998">
        <v>88.0</v>
      </c>
      <c r="AD66" s="855">
        <v>0.0</v>
      </c>
      <c r="AE66" s="855">
        <f t="shared" si="16"/>
        <v>88</v>
      </c>
      <c r="AF66" s="936" t="str">
        <f t="shared" si="17"/>
        <v>9</v>
      </c>
      <c r="AG66" s="765">
        <f t="shared" si="18"/>
        <v>18</v>
      </c>
      <c r="AH66" s="931">
        <v>46.0</v>
      </c>
      <c r="AI66" s="931">
        <v>26.0</v>
      </c>
      <c r="AJ66" s="992">
        <f t="shared" si="19"/>
        <v>72</v>
      </c>
      <c r="AK66" s="937" t="str">
        <f t="shared" si="33"/>
        <v>8</v>
      </c>
      <c r="AL66" s="938">
        <f t="shared" si="20"/>
        <v>24</v>
      </c>
      <c r="AM66" s="958">
        <v>46.0</v>
      </c>
      <c r="AN66" s="959">
        <v>21.0</v>
      </c>
      <c r="AO66" s="960">
        <f t="shared" si="21"/>
        <v>67</v>
      </c>
      <c r="AP66" s="960" t="str">
        <f t="shared" si="41"/>
        <v>7</v>
      </c>
      <c r="AQ66" s="961">
        <f t="shared" si="23"/>
        <v>7</v>
      </c>
      <c r="AR66" s="1108">
        <v>88.0</v>
      </c>
      <c r="AS66" s="1089">
        <v>0.0</v>
      </c>
      <c r="AT66" s="1109">
        <f t="shared" si="24"/>
        <v>88</v>
      </c>
      <c r="AU66" s="936" t="str">
        <f t="shared" si="25"/>
        <v>9</v>
      </c>
      <c r="AV66" s="1142">
        <f t="shared" si="26"/>
        <v>9</v>
      </c>
      <c r="AW66" s="945">
        <f t="shared" si="27"/>
        <v>551</v>
      </c>
      <c r="AX66" s="946">
        <f t="shared" si="34"/>
        <v>68.88</v>
      </c>
      <c r="AY66" s="947">
        <f t="shared" si="28"/>
        <v>134</v>
      </c>
      <c r="AZ66" s="948">
        <f t="shared" si="29"/>
        <v>6.090909091</v>
      </c>
      <c r="BA66" s="949" t="str">
        <f t="shared" si="30"/>
        <v>FAIL</v>
      </c>
      <c r="BB66" s="949" t="str">
        <f t="shared" si="31"/>
        <v>SC</v>
      </c>
      <c r="BC66" s="1097" t="str">
        <f t="shared" si="32"/>
        <v>FAIL</v>
      </c>
    </row>
    <row r="67" ht="15.75" customHeight="1">
      <c r="A67" s="649">
        <v>63.0</v>
      </c>
      <c r="B67" s="1143" t="s">
        <v>431</v>
      </c>
      <c r="C67" s="952" t="s">
        <v>432</v>
      </c>
      <c r="D67" s="935">
        <v>35.0</v>
      </c>
      <c r="E67" s="855">
        <v>30.0</v>
      </c>
      <c r="F67" s="877">
        <f t="shared" si="35"/>
        <v>65</v>
      </c>
      <c r="G67" s="936" t="str">
        <f t="shared" si="2"/>
        <v>7</v>
      </c>
      <c r="H67" s="933">
        <f t="shared" si="3"/>
        <v>28</v>
      </c>
      <c r="I67" s="935">
        <v>40.0</v>
      </c>
      <c r="J67" s="855">
        <v>23.0</v>
      </c>
      <c r="K67" s="877">
        <f t="shared" si="36"/>
        <v>63</v>
      </c>
      <c r="L67" s="936" t="str">
        <f t="shared" ref="L67:L71" si="42">IF(K67&gt;=90,"10",IF(K67&gt;=80,"9",IF(K67&gt;=70,"8",IF(K67&gt;=60,"7",IF(K67&gt;=45,"6",IF(K67&gt;=40,"4",IF(K67&lt;40,"0")))))))</f>
        <v>7</v>
      </c>
      <c r="M67" s="778">
        <f t="shared" si="6"/>
        <v>28</v>
      </c>
      <c r="N67" s="998">
        <v>35.0</v>
      </c>
      <c r="O67" s="855">
        <v>25.0</v>
      </c>
      <c r="P67" s="877">
        <f t="shared" si="7"/>
        <v>60</v>
      </c>
      <c r="Q67" s="936" t="str">
        <f t="shared" si="8"/>
        <v>7</v>
      </c>
      <c r="R67" s="765">
        <f t="shared" si="9"/>
        <v>28</v>
      </c>
      <c r="S67" s="935">
        <v>39.0</v>
      </c>
      <c r="T67" s="855">
        <v>31.0</v>
      </c>
      <c r="U67" s="877">
        <f t="shared" si="10"/>
        <v>70</v>
      </c>
      <c r="V67" s="936" t="str">
        <f t="shared" si="39"/>
        <v>8</v>
      </c>
      <c r="W67" s="778">
        <f t="shared" si="12"/>
        <v>8</v>
      </c>
      <c r="X67" s="935">
        <v>43.0</v>
      </c>
      <c r="Y67" s="855">
        <v>24.0</v>
      </c>
      <c r="Z67" s="877">
        <f t="shared" si="37"/>
        <v>67</v>
      </c>
      <c r="AA67" s="936" t="str">
        <f t="shared" si="14"/>
        <v>7</v>
      </c>
      <c r="AB67" s="778">
        <f t="shared" si="15"/>
        <v>21</v>
      </c>
      <c r="AC67" s="998">
        <v>88.0</v>
      </c>
      <c r="AD67" s="855">
        <v>0.0</v>
      </c>
      <c r="AE67" s="855">
        <f t="shared" si="16"/>
        <v>88</v>
      </c>
      <c r="AF67" s="936" t="str">
        <f t="shared" si="17"/>
        <v>9</v>
      </c>
      <c r="AG67" s="765">
        <f t="shared" si="18"/>
        <v>18</v>
      </c>
      <c r="AH67" s="998">
        <v>46.0</v>
      </c>
      <c r="AI67" s="855">
        <v>28.0</v>
      </c>
      <c r="AJ67" s="877">
        <f t="shared" si="19"/>
        <v>74</v>
      </c>
      <c r="AK67" s="937" t="str">
        <f t="shared" si="33"/>
        <v>8</v>
      </c>
      <c r="AL67" s="938">
        <f t="shared" si="20"/>
        <v>24</v>
      </c>
      <c r="AM67" s="958">
        <v>47.0</v>
      </c>
      <c r="AN67" s="959">
        <v>28.0</v>
      </c>
      <c r="AO67" s="960">
        <f t="shared" si="21"/>
        <v>75</v>
      </c>
      <c r="AP67" s="960" t="str">
        <f t="shared" si="41"/>
        <v>8</v>
      </c>
      <c r="AQ67" s="961">
        <f t="shared" si="23"/>
        <v>8</v>
      </c>
      <c r="AR67" s="935">
        <v>87.0</v>
      </c>
      <c r="AS67" s="931">
        <v>0.0</v>
      </c>
      <c r="AT67" s="877">
        <f t="shared" si="24"/>
        <v>87</v>
      </c>
      <c r="AU67" s="936" t="str">
        <f t="shared" si="25"/>
        <v>9</v>
      </c>
      <c r="AV67" s="1142">
        <f t="shared" si="26"/>
        <v>9</v>
      </c>
      <c r="AW67" s="945">
        <f t="shared" si="27"/>
        <v>562</v>
      </c>
      <c r="AX67" s="946">
        <f t="shared" si="34"/>
        <v>70.25</v>
      </c>
      <c r="AY67" s="947">
        <f t="shared" si="28"/>
        <v>163</v>
      </c>
      <c r="AZ67" s="948">
        <f t="shared" si="29"/>
        <v>7.409090909</v>
      </c>
      <c r="BA67" s="949" t="str">
        <f t="shared" si="30"/>
        <v>PASS</v>
      </c>
      <c r="BB67" s="949" t="str">
        <f t="shared" si="31"/>
        <v>FCD</v>
      </c>
      <c r="BC67" s="1091" t="str">
        <f t="shared" si="32"/>
        <v>FCD</v>
      </c>
    </row>
    <row r="68" ht="15.75" customHeight="1">
      <c r="A68" s="649">
        <v>64.0</v>
      </c>
      <c r="B68" s="1176" t="s">
        <v>526</v>
      </c>
      <c r="C68" s="1177" t="s">
        <v>527</v>
      </c>
      <c r="D68" s="935">
        <v>36.0</v>
      </c>
      <c r="E68" s="855">
        <v>25.0</v>
      </c>
      <c r="F68" s="877">
        <f t="shared" si="35"/>
        <v>61</v>
      </c>
      <c r="G68" s="799" t="str">
        <f t="shared" si="2"/>
        <v>7</v>
      </c>
      <c r="H68" s="765">
        <f t="shared" si="3"/>
        <v>28</v>
      </c>
      <c r="I68" s="935">
        <v>40.0</v>
      </c>
      <c r="J68" s="855">
        <v>21.0</v>
      </c>
      <c r="K68" s="877">
        <f t="shared" si="36"/>
        <v>61</v>
      </c>
      <c r="L68" s="936" t="str">
        <f t="shared" si="42"/>
        <v>7</v>
      </c>
      <c r="M68" s="1006">
        <f t="shared" si="6"/>
        <v>28</v>
      </c>
      <c r="N68" s="935">
        <v>40.0</v>
      </c>
      <c r="O68" s="855">
        <v>20.0</v>
      </c>
      <c r="P68" s="877">
        <f t="shared" si="7"/>
        <v>60</v>
      </c>
      <c r="Q68" s="936" t="str">
        <f t="shared" si="8"/>
        <v>7</v>
      </c>
      <c r="R68" s="765">
        <f t="shared" si="9"/>
        <v>28</v>
      </c>
      <c r="S68" s="935">
        <v>46.0</v>
      </c>
      <c r="T68" s="855">
        <v>39.0</v>
      </c>
      <c r="U68" s="877">
        <f t="shared" si="10"/>
        <v>85</v>
      </c>
      <c r="V68" s="936" t="str">
        <f t="shared" si="39"/>
        <v>9</v>
      </c>
      <c r="W68" s="778">
        <f t="shared" si="12"/>
        <v>9</v>
      </c>
      <c r="X68" s="935">
        <v>35.0</v>
      </c>
      <c r="Y68" s="855">
        <v>28.0</v>
      </c>
      <c r="Z68" s="877">
        <f t="shared" si="37"/>
        <v>63</v>
      </c>
      <c r="AA68" s="936" t="str">
        <f t="shared" si="14"/>
        <v>7</v>
      </c>
      <c r="AB68" s="1007">
        <f t="shared" si="15"/>
        <v>21</v>
      </c>
      <c r="AC68" s="998">
        <v>80.0</v>
      </c>
      <c r="AD68" s="855">
        <v>0.0</v>
      </c>
      <c r="AE68" s="855">
        <f t="shared" si="16"/>
        <v>80</v>
      </c>
      <c r="AF68" s="936" t="str">
        <f t="shared" si="17"/>
        <v>9</v>
      </c>
      <c r="AG68" s="765">
        <f t="shared" si="18"/>
        <v>18</v>
      </c>
      <c r="AH68" s="998">
        <v>23.0</v>
      </c>
      <c r="AI68" s="855">
        <v>24.0</v>
      </c>
      <c r="AJ68" s="877">
        <f t="shared" si="19"/>
        <v>47</v>
      </c>
      <c r="AK68" s="937" t="str">
        <f t="shared" si="33"/>
        <v>6</v>
      </c>
      <c r="AL68" s="938">
        <f t="shared" si="20"/>
        <v>18</v>
      </c>
      <c r="AM68" s="953">
        <v>47.0</v>
      </c>
      <c r="AN68" s="985">
        <v>12.0</v>
      </c>
      <c r="AO68" s="955">
        <f t="shared" si="21"/>
        <v>59</v>
      </c>
      <c r="AP68" s="955">
        <v>0.0</v>
      </c>
      <c r="AQ68" s="942">
        <f t="shared" si="23"/>
        <v>0</v>
      </c>
      <c r="AR68" s="1001">
        <v>87.0</v>
      </c>
      <c r="AS68" s="956">
        <v>0.0</v>
      </c>
      <c r="AT68" s="1000">
        <f t="shared" si="24"/>
        <v>87</v>
      </c>
      <c r="AU68" s="936" t="str">
        <f t="shared" si="25"/>
        <v>9</v>
      </c>
      <c r="AV68" s="1142">
        <f t="shared" si="26"/>
        <v>9</v>
      </c>
      <c r="AW68" s="945">
        <f t="shared" si="27"/>
        <v>516</v>
      </c>
      <c r="AX68" s="946">
        <f t="shared" si="34"/>
        <v>64.5</v>
      </c>
      <c r="AY68" s="947">
        <f t="shared" si="28"/>
        <v>150</v>
      </c>
      <c r="AZ68" s="948">
        <f t="shared" si="29"/>
        <v>6.818181818</v>
      </c>
      <c r="BA68" s="949" t="str">
        <f t="shared" si="30"/>
        <v>FAIL</v>
      </c>
      <c r="BB68" s="949" t="str">
        <f t="shared" si="31"/>
        <v>SC</v>
      </c>
      <c r="BC68" s="1097" t="str">
        <f t="shared" si="32"/>
        <v>FAIL</v>
      </c>
    </row>
    <row r="69" ht="15.75" customHeight="1">
      <c r="A69" s="649">
        <v>65.0</v>
      </c>
      <c r="B69" s="1176" t="s">
        <v>528</v>
      </c>
      <c r="C69" s="1178" t="s">
        <v>529</v>
      </c>
      <c r="D69" s="1022">
        <v>40.0</v>
      </c>
      <c r="E69" s="1023">
        <v>33.0</v>
      </c>
      <c r="F69" s="1024">
        <f t="shared" si="35"/>
        <v>73</v>
      </c>
      <c r="G69" s="1025" t="str">
        <f t="shared" si="2"/>
        <v>8</v>
      </c>
      <c r="H69" s="1026">
        <f t="shared" si="3"/>
        <v>32</v>
      </c>
      <c r="I69" s="1022">
        <v>42.0</v>
      </c>
      <c r="J69" s="1023">
        <v>33.0</v>
      </c>
      <c r="K69" s="1024">
        <f t="shared" si="36"/>
        <v>75</v>
      </c>
      <c r="L69" s="1025" t="str">
        <f t="shared" si="42"/>
        <v>8</v>
      </c>
      <c r="M69" s="1026">
        <f t="shared" si="6"/>
        <v>32</v>
      </c>
      <c r="N69" s="1022">
        <v>37.0</v>
      </c>
      <c r="O69" s="1023">
        <v>18.0</v>
      </c>
      <c r="P69" s="1024">
        <f t="shared" si="7"/>
        <v>55</v>
      </c>
      <c r="Q69" s="1027" t="str">
        <f t="shared" si="8"/>
        <v>6</v>
      </c>
      <c r="R69" s="1026">
        <f t="shared" si="9"/>
        <v>24</v>
      </c>
      <c r="S69" s="1022">
        <v>40.0</v>
      </c>
      <c r="T69" s="1023">
        <v>40.0</v>
      </c>
      <c r="U69" s="1024">
        <f t="shared" si="10"/>
        <v>80</v>
      </c>
      <c r="V69" s="1027" t="str">
        <f t="shared" si="39"/>
        <v>9</v>
      </c>
      <c r="W69" s="1179">
        <f t="shared" si="12"/>
        <v>9</v>
      </c>
      <c r="X69" s="1022">
        <v>37.0</v>
      </c>
      <c r="Y69" s="1023">
        <v>21.0</v>
      </c>
      <c r="Z69" s="1024">
        <f t="shared" si="37"/>
        <v>58</v>
      </c>
      <c r="AA69" s="1025" t="str">
        <f t="shared" si="14"/>
        <v>6</v>
      </c>
      <c r="AB69" s="1026">
        <f t="shared" si="15"/>
        <v>18</v>
      </c>
      <c r="AC69" s="1022">
        <v>88.0</v>
      </c>
      <c r="AD69" s="855">
        <v>0.0</v>
      </c>
      <c r="AE69" s="1023">
        <f t="shared" si="16"/>
        <v>88</v>
      </c>
      <c r="AF69" s="1027" t="str">
        <f t="shared" si="17"/>
        <v>9</v>
      </c>
      <c r="AG69" s="1026">
        <f t="shared" si="18"/>
        <v>18</v>
      </c>
      <c r="AH69" s="1028">
        <v>23.0</v>
      </c>
      <c r="AI69" s="1023">
        <v>27.0</v>
      </c>
      <c r="AJ69" s="1024">
        <f t="shared" si="19"/>
        <v>50</v>
      </c>
      <c r="AK69" s="1180" t="str">
        <f t="shared" si="33"/>
        <v>6</v>
      </c>
      <c r="AL69" s="1181">
        <f t="shared" si="20"/>
        <v>18</v>
      </c>
      <c r="AM69" s="1031">
        <v>46.0</v>
      </c>
      <c r="AN69" s="1032">
        <v>23.0</v>
      </c>
      <c r="AO69" s="1029">
        <f t="shared" si="21"/>
        <v>69</v>
      </c>
      <c r="AP69" s="1029" t="str">
        <f t="shared" ref="AP69:AP71" si="43">IF(AO69&gt;=90,"10",IF(AO69&gt;=80,"9",IF(AO69&gt;=70,"8",IF(AO69&gt;=60,"7",IF(AO69&gt;=45,"6",IF(AO69&gt;=40,"4",IF(AO69&lt;40,"0")))))))</f>
        <v>7</v>
      </c>
      <c r="AQ69" s="1033">
        <f t="shared" si="23"/>
        <v>7</v>
      </c>
      <c r="AR69" s="1132">
        <v>90.0</v>
      </c>
      <c r="AS69" s="1089">
        <v>0.0</v>
      </c>
      <c r="AT69" s="1133">
        <f t="shared" si="24"/>
        <v>90</v>
      </c>
      <c r="AU69" s="1027" t="str">
        <f t="shared" si="25"/>
        <v>10</v>
      </c>
      <c r="AV69" s="1182">
        <f t="shared" si="26"/>
        <v>10</v>
      </c>
      <c r="AW69" s="945">
        <f t="shared" si="27"/>
        <v>548</v>
      </c>
      <c r="AX69" s="946">
        <f t="shared" si="34"/>
        <v>68.5</v>
      </c>
      <c r="AY69" s="947">
        <f t="shared" si="28"/>
        <v>158</v>
      </c>
      <c r="AZ69" s="948">
        <f t="shared" si="29"/>
        <v>7.181818182</v>
      </c>
      <c r="BA69" s="949" t="str">
        <f t="shared" si="30"/>
        <v>PASS</v>
      </c>
      <c r="BB69" s="949" t="str">
        <f t="shared" si="31"/>
        <v>SC</v>
      </c>
      <c r="BC69" s="1091" t="str">
        <f t="shared" si="32"/>
        <v>SC</v>
      </c>
    </row>
    <row r="70" ht="15.75" customHeight="1">
      <c r="A70" s="649">
        <v>66.0</v>
      </c>
      <c r="B70" s="1176" t="s">
        <v>530</v>
      </c>
      <c r="C70" s="1178" t="s">
        <v>531</v>
      </c>
      <c r="D70" s="1022">
        <v>40.0</v>
      </c>
      <c r="E70" s="1023">
        <v>39.0</v>
      </c>
      <c r="F70" s="1024">
        <f t="shared" si="35"/>
        <v>79</v>
      </c>
      <c r="G70" s="1025" t="str">
        <f t="shared" si="2"/>
        <v>8</v>
      </c>
      <c r="H70" s="1026">
        <f t="shared" si="3"/>
        <v>32</v>
      </c>
      <c r="I70" s="1022">
        <v>47.0</v>
      </c>
      <c r="J70" s="1023">
        <v>33.0</v>
      </c>
      <c r="K70" s="1024">
        <f t="shared" si="36"/>
        <v>80</v>
      </c>
      <c r="L70" s="1025" t="str">
        <f t="shared" si="42"/>
        <v>9</v>
      </c>
      <c r="M70" s="1026">
        <f t="shared" si="6"/>
        <v>36</v>
      </c>
      <c r="N70" s="1022">
        <v>43.0</v>
      </c>
      <c r="O70" s="1023">
        <v>27.0</v>
      </c>
      <c r="P70" s="1024">
        <f t="shared" si="7"/>
        <v>70</v>
      </c>
      <c r="Q70" s="1027" t="str">
        <f t="shared" si="8"/>
        <v>8</v>
      </c>
      <c r="R70" s="1026">
        <f t="shared" si="9"/>
        <v>32</v>
      </c>
      <c r="S70" s="1022">
        <v>46.0</v>
      </c>
      <c r="T70" s="1023">
        <v>46.0</v>
      </c>
      <c r="U70" s="1024">
        <f t="shared" si="10"/>
        <v>92</v>
      </c>
      <c r="V70" s="1027" t="str">
        <f t="shared" si="39"/>
        <v>10</v>
      </c>
      <c r="W70" s="1179">
        <f t="shared" si="12"/>
        <v>10</v>
      </c>
      <c r="X70" s="1022">
        <v>37.0</v>
      </c>
      <c r="Y70" s="1023">
        <v>35.0</v>
      </c>
      <c r="Z70" s="1024">
        <f t="shared" si="37"/>
        <v>72</v>
      </c>
      <c r="AA70" s="1025" t="str">
        <f t="shared" si="14"/>
        <v>8</v>
      </c>
      <c r="AB70" s="1026">
        <f t="shared" si="15"/>
        <v>24</v>
      </c>
      <c r="AC70" s="1022">
        <v>88.0</v>
      </c>
      <c r="AD70" s="855">
        <v>0.0</v>
      </c>
      <c r="AE70" s="1023">
        <f t="shared" si="16"/>
        <v>88</v>
      </c>
      <c r="AF70" s="1027" t="str">
        <f t="shared" si="17"/>
        <v>9</v>
      </c>
      <c r="AG70" s="1026">
        <f t="shared" si="18"/>
        <v>18</v>
      </c>
      <c r="AH70" s="1028">
        <v>24.0</v>
      </c>
      <c r="AI70" s="1023">
        <v>45.0</v>
      </c>
      <c r="AJ70" s="1024">
        <f t="shared" si="19"/>
        <v>69</v>
      </c>
      <c r="AK70" s="1180" t="str">
        <f t="shared" si="33"/>
        <v>7</v>
      </c>
      <c r="AL70" s="1181">
        <f t="shared" si="20"/>
        <v>21</v>
      </c>
      <c r="AM70" s="1031">
        <v>46.0</v>
      </c>
      <c r="AN70" s="1032">
        <v>19.0</v>
      </c>
      <c r="AO70" s="1029">
        <f t="shared" si="21"/>
        <v>65</v>
      </c>
      <c r="AP70" s="1029" t="str">
        <f t="shared" si="43"/>
        <v>7</v>
      </c>
      <c r="AQ70" s="1033">
        <f t="shared" si="23"/>
        <v>7</v>
      </c>
      <c r="AR70" s="1132">
        <v>88.0</v>
      </c>
      <c r="AS70" s="1089">
        <v>0.0</v>
      </c>
      <c r="AT70" s="1133">
        <f t="shared" si="24"/>
        <v>88</v>
      </c>
      <c r="AU70" s="1027" t="str">
        <f t="shared" si="25"/>
        <v>9</v>
      </c>
      <c r="AV70" s="1182">
        <f t="shared" si="26"/>
        <v>9</v>
      </c>
      <c r="AW70" s="945">
        <f t="shared" si="27"/>
        <v>615</v>
      </c>
      <c r="AX70" s="946">
        <f t="shared" si="34"/>
        <v>76.88</v>
      </c>
      <c r="AY70" s="947">
        <f t="shared" si="28"/>
        <v>180</v>
      </c>
      <c r="AZ70" s="948">
        <f t="shared" si="29"/>
        <v>8.181818182</v>
      </c>
      <c r="BA70" s="949" t="str">
        <f t="shared" si="30"/>
        <v>PASS</v>
      </c>
      <c r="BB70" s="949" t="str">
        <f t="shared" si="31"/>
        <v>FCD</v>
      </c>
      <c r="BC70" s="1091" t="str">
        <f t="shared" si="32"/>
        <v>FCD</v>
      </c>
    </row>
    <row r="71" ht="15.75" customHeight="1">
      <c r="A71" s="649">
        <v>67.0</v>
      </c>
      <c r="B71" s="1176" t="s">
        <v>532</v>
      </c>
      <c r="C71" s="1178" t="s">
        <v>533</v>
      </c>
      <c r="D71" s="1022">
        <v>38.0</v>
      </c>
      <c r="E71" s="1023">
        <v>31.0</v>
      </c>
      <c r="F71" s="1024">
        <f t="shared" si="35"/>
        <v>69</v>
      </c>
      <c r="G71" s="1025" t="str">
        <f t="shared" si="2"/>
        <v>7</v>
      </c>
      <c r="H71" s="1026">
        <f t="shared" si="3"/>
        <v>28</v>
      </c>
      <c r="I71" s="1022">
        <v>41.0</v>
      </c>
      <c r="J71" s="1023">
        <v>27.0</v>
      </c>
      <c r="K71" s="1024">
        <f t="shared" si="36"/>
        <v>68</v>
      </c>
      <c r="L71" s="1025" t="str">
        <f t="shared" si="42"/>
        <v>7</v>
      </c>
      <c r="M71" s="1026">
        <f t="shared" si="6"/>
        <v>28</v>
      </c>
      <c r="N71" s="1022">
        <v>40.0</v>
      </c>
      <c r="O71" s="1023">
        <v>25.0</v>
      </c>
      <c r="P71" s="1024">
        <f t="shared" si="7"/>
        <v>65</v>
      </c>
      <c r="Q71" s="1027" t="str">
        <f t="shared" si="8"/>
        <v>7</v>
      </c>
      <c r="R71" s="1026">
        <f t="shared" si="9"/>
        <v>28</v>
      </c>
      <c r="S71" s="1022">
        <v>40.0</v>
      </c>
      <c r="T71" s="1023">
        <v>46.0</v>
      </c>
      <c r="U71" s="1024">
        <f t="shared" si="10"/>
        <v>86</v>
      </c>
      <c r="V71" s="1027" t="str">
        <f t="shared" si="39"/>
        <v>9</v>
      </c>
      <c r="W71" s="1179">
        <f t="shared" si="12"/>
        <v>9</v>
      </c>
      <c r="X71" s="1022">
        <v>38.0</v>
      </c>
      <c r="Y71" s="1023">
        <v>27.0</v>
      </c>
      <c r="Z71" s="1024">
        <f t="shared" si="37"/>
        <v>65</v>
      </c>
      <c r="AA71" s="1025" t="str">
        <f t="shared" si="14"/>
        <v>7</v>
      </c>
      <c r="AB71" s="1026">
        <f t="shared" si="15"/>
        <v>21</v>
      </c>
      <c r="AC71" s="1022">
        <v>84.0</v>
      </c>
      <c r="AD71" s="855">
        <v>0.0</v>
      </c>
      <c r="AE71" s="1023">
        <f t="shared" si="16"/>
        <v>84</v>
      </c>
      <c r="AF71" s="1027" t="str">
        <f t="shared" si="17"/>
        <v>9</v>
      </c>
      <c r="AG71" s="1026">
        <f t="shared" si="18"/>
        <v>18</v>
      </c>
      <c r="AH71" s="1028">
        <v>23.0</v>
      </c>
      <c r="AI71" s="1023">
        <v>21.0</v>
      </c>
      <c r="AJ71" s="1024">
        <f t="shared" si="19"/>
        <v>44</v>
      </c>
      <c r="AK71" s="1180" t="str">
        <f t="shared" si="33"/>
        <v>4</v>
      </c>
      <c r="AL71" s="1181">
        <f t="shared" si="20"/>
        <v>12</v>
      </c>
      <c r="AM71" s="1031">
        <v>47.0</v>
      </c>
      <c r="AN71" s="1032">
        <v>24.0</v>
      </c>
      <c r="AO71" s="1029">
        <f t="shared" si="21"/>
        <v>71</v>
      </c>
      <c r="AP71" s="1029" t="str">
        <f t="shared" si="43"/>
        <v>8</v>
      </c>
      <c r="AQ71" s="1033">
        <f t="shared" si="23"/>
        <v>8</v>
      </c>
      <c r="AR71" s="1132">
        <v>90.0</v>
      </c>
      <c r="AS71" s="1089">
        <v>0.0</v>
      </c>
      <c r="AT71" s="1133">
        <f t="shared" si="24"/>
        <v>90</v>
      </c>
      <c r="AU71" s="1027" t="str">
        <f t="shared" si="25"/>
        <v>10</v>
      </c>
      <c r="AV71" s="1182">
        <f t="shared" si="26"/>
        <v>10</v>
      </c>
      <c r="AW71" s="945">
        <f t="shared" si="27"/>
        <v>552</v>
      </c>
      <c r="AX71" s="946">
        <f t="shared" si="34"/>
        <v>69</v>
      </c>
      <c r="AY71" s="947">
        <f t="shared" si="28"/>
        <v>152</v>
      </c>
      <c r="AZ71" s="948">
        <f t="shared" si="29"/>
        <v>6.909090909</v>
      </c>
      <c r="BA71" s="949" t="str">
        <f t="shared" si="30"/>
        <v>PASS</v>
      </c>
      <c r="BB71" s="949" t="str">
        <f t="shared" si="31"/>
        <v>SC</v>
      </c>
      <c r="BC71" s="1091" t="str">
        <f t="shared" si="32"/>
        <v>SC</v>
      </c>
    </row>
    <row r="72" ht="15.75" customHeight="1">
      <c r="A72" s="741"/>
      <c r="BB72" s="1058"/>
      <c r="BC72" s="1058"/>
    </row>
    <row r="73" ht="15.75" customHeight="1">
      <c r="A73" s="1041"/>
      <c r="B73" s="1042" t="s">
        <v>433</v>
      </c>
      <c r="C73" s="8"/>
      <c r="D73" s="744" t="s">
        <v>606</v>
      </c>
      <c r="E73" s="7"/>
      <c r="F73" s="7"/>
      <c r="G73" s="7"/>
      <c r="H73" s="8"/>
      <c r="I73" s="1043" t="s">
        <v>607</v>
      </c>
      <c r="J73" s="7"/>
      <c r="K73" s="7"/>
      <c r="L73" s="7"/>
      <c r="M73" s="8"/>
      <c r="N73" s="1043" t="s">
        <v>608</v>
      </c>
      <c r="O73" s="7"/>
      <c r="P73" s="7"/>
      <c r="Q73" s="7"/>
      <c r="R73" s="8"/>
      <c r="S73" s="744" t="s">
        <v>609</v>
      </c>
      <c r="T73" s="7"/>
      <c r="U73" s="7"/>
      <c r="V73" s="7"/>
      <c r="W73" s="8"/>
      <c r="X73" s="1043" t="s">
        <v>563</v>
      </c>
      <c r="Y73" s="7"/>
      <c r="Z73" s="7"/>
      <c r="AA73" s="7"/>
      <c r="AB73" s="8"/>
      <c r="AC73" s="1043" t="s">
        <v>622</v>
      </c>
      <c r="AD73" s="7"/>
      <c r="AE73" s="7"/>
      <c r="AF73" s="7"/>
      <c r="AG73" s="8"/>
      <c r="AH73" s="1043" t="s">
        <v>622</v>
      </c>
      <c r="AI73" s="7"/>
      <c r="AJ73" s="7"/>
      <c r="AK73" s="7"/>
      <c r="AL73" s="8"/>
      <c r="AM73" s="1044" t="s">
        <v>618</v>
      </c>
      <c r="AN73" s="86"/>
      <c r="AO73" s="86"/>
      <c r="AP73" s="86"/>
      <c r="AQ73" s="86"/>
      <c r="AR73" s="1042"/>
      <c r="AS73" s="7"/>
      <c r="AT73" s="7"/>
      <c r="AU73" s="7"/>
      <c r="AV73" s="8"/>
      <c r="AW73" s="1045"/>
      <c r="AX73" s="1041"/>
      <c r="AY73" s="1041"/>
      <c r="AZ73" s="1041"/>
      <c r="BA73" s="1046"/>
      <c r="BB73" s="1058"/>
      <c r="BC73" s="1058"/>
    </row>
    <row r="74" ht="15.75" customHeight="1">
      <c r="A74" s="741"/>
      <c r="B74" s="1047" t="s">
        <v>197</v>
      </c>
      <c r="C74" s="8"/>
      <c r="D74" s="1135">
        <f>(D75/(D78-D77)*100)</f>
        <v>100</v>
      </c>
      <c r="E74" s="2"/>
      <c r="F74" s="2"/>
      <c r="G74" s="2"/>
      <c r="H74" s="12"/>
      <c r="I74" s="1135">
        <f>(I75/(I78-I77)*100)</f>
        <v>96.96969697</v>
      </c>
      <c r="J74" s="2"/>
      <c r="K74" s="2"/>
      <c r="L74" s="2"/>
      <c r="M74" s="12"/>
      <c r="N74" s="1135">
        <f>(N75/(N78-N77)*100)</f>
        <v>100</v>
      </c>
      <c r="O74" s="2"/>
      <c r="P74" s="2"/>
      <c r="Q74" s="2"/>
      <c r="R74" s="12"/>
      <c r="S74" s="1135">
        <f>(S75/(S78-S77)*100)</f>
        <v>98.48484848</v>
      </c>
      <c r="T74" s="2"/>
      <c r="U74" s="2"/>
      <c r="V74" s="2"/>
      <c r="W74" s="12"/>
      <c r="X74" s="1135">
        <f>(X75/(X78-X77)*100)</f>
        <v>100</v>
      </c>
      <c r="Y74" s="2"/>
      <c r="Z74" s="2"/>
      <c r="AA74" s="2"/>
      <c r="AB74" s="12"/>
      <c r="AC74" s="1135">
        <f>(AC75/(AC78-AC77)*100)</f>
        <v>100</v>
      </c>
      <c r="AD74" s="2"/>
      <c r="AE74" s="2"/>
      <c r="AF74" s="2"/>
      <c r="AG74" s="12"/>
      <c r="AH74" s="1136">
        <f>(AH75/(AH78-AH77)*100)</f>
        <v>98.48484848</v>
      </c>
      <c r="AI74" s="2"/>
      <c r="AJ74" s="2"/>
      <c r="AK74" s="2"/>
      <c r="AL74" s="2"/>
      <c r="AM74" s="1052">
        <f>(AM75/(AM78-AM77)*100)</f>
        <v>95.45454545</v>
      </c>
      <c r="AN74" s="7"/>
      <c r="AO74" s="7"/>
      <c r="AP74" s="7"/>
      <c r="AQ74" s="7"/>
      <c r="AR74" s="1053">
        <f>(AR75/(AR78-AR77)*100)</f>
        <v>100</v>
      </c>
      <c r="AS74" s="7"/>
      <c r="AT74" s="7"/>
      <c r="AU74" s="7"/>
      <c r="AV74" s="8"/>
      <c r="AW74" s="1054"/>
      <c r="AX74" s="741"/>
      <c r="AY74" s="741"/>
      <c r="AZ74" s="741"/>
      <c r="BA74" s="741"/>
      <c r="BB74" s="1058"/>
      <c r="BC74" s="1058"/>
    </row>
    <row r="75" ht="15.75" customHeight="1">
      <c r="A75" s="741"/>
      <c r="B75" s="1047" t="s">
        <v>198</v>
      </c>
      <c r="C75" s="8"/>
      <c r="D75" s="1047">
        <f>COUNTIF(E5:E71,"&gt;=18")</f>
        <v>66</v>
      </c>
      <c r="E75" s="7"/>
      <c r="F75" s="7"/>
      <c r="G75" s="7"/>
      <c r="H75" s="8"/>
      <c r="I75" s="1047">
        <f>COUNTIF(J5:J71,"&gt;=18")</f>
        <v>64</v>
      </c>
      <c r="J75" s="7"/>
      <c r="K75" s="7"/>
      <c r="L75" s="7"/>
      <c r="M75" s="8"/>
      <c r="N75" s="1047">
        <f>COUNTIF(O5:O71,"&gt;=18")</f>
        <v>66</v>
      </c>
      <c r="O75" s="7"/>
      <c r="P75" s="7"/>
      <c r="Q75" s="7"/>
      <c r="R75" s="8"/>
      <c r="S75" s="1047">
        <f>COUNTIF(T5:T71,"&gt;=18")</f>
        <v>65</v>
      </c>
      <c r="T75" s="7"/>
      <c r="U75" s="7"/>
      <c r="V75" s="7"/>
      <c r="W75" s="8"/>
      <c r="X75" s="1047">
        <f>COUNTIF(Y5:Y71,"&gt;=18")</f>
        <v>66</v>
      </c>
      <c r="Y75" s="7"/>
      <c r="Z75" s="7"/>
      <c r="AA75" s="7"/>
      <c r="AB75" s="8"/>
      <c r="AC75" s="1047">
        <f>COUNTIF(AE5:AE71,"&gt;=18")</f>
        <v>67</v>
      </c>
      <c r="AD75" s="7"/>
      <c r="AE75" s="7"/>
      <c r="AF75" s="7"/>
      <c r="AG75" s="8"/>
      <c r="AH75" s="1047">
        <f>COUNTIF(AI5:AI71,"&gt;=18")</f>
        <v>65</v>
      </c>
      <c r="AI75" s="7"/>
      <c r="AJ75" s="7"/>
      <c r="AK75" s="7"/>
      <c r="AL75" s="8"/>
      <c r="AM75" s="1055">
        <f>COUNTIF(AN5:AN71,"&gt;=18")</f>
        <v>63</v>
      </c>
      <c r="AN75" s="2"/>
      <c r="AO75" s="2"/>
      <c r="AP75" s="2"/>
      <c r="AQ75" s="2"/>
      <c r="AR75" s="1047">
        <f>COUNTIF(AT5:AT71,"&gt;=18")</f>
        <v>67</v>
      </c>
      <c r="AS75" s="7"/>
      <c r="AT75" s="7"/>
      <c r="AU75" s="7"/>
      <c r="AV75" s="8"/>
      <c r="AW75" s="1054"/>
      <c r="AX75" s="741"/>
      <c r="AY75" s="741"/>
      <c r="AZ75" s="741"/>
      <c r="BA75" s="741"/>
      <c r="BB75" s="1058"/>
      <c r="BC75" s="1058"/>
    </row>
    <row r="76" ht="15.75" customHeight="1">
      <c r="A76" s="741"/>
      <c r="B76" s="1047" t="s">
        <v>199</v>
      </c>
      <c r="C76" s="8"/>
      <c r="D76" s="1056">
        <f>COUNTIF(E5:E71,"&lt;18")</f>
        <v>0</v>
      </c>
      <c r="E76" s="2"/>
      <c r="F76" s="2"/>
      <c r="G76" s="2"/>
      <c r="H76" s="79"/>
      <c r="I76" s="1056">
        <f>COUNTIF(J5:J71,"&lt;18")</f>
        <v>2</v>
      </c>
      <c r="J76" s="2"/>
      <c r="K76" s="2"/>
      <c r="L76" s="2"/>
      <c r="M76" s="79"/>
      <c r="N76" s="1056">
        <f>COUNTIF(O5:O71,"&lt;18")</f>
        <v>0</v>
      </c>
      <c r="O76" s="2"/>
      <c r="P76" s="2"/>
      <c r="Q76" s="2"/>
      <c r="R76" s="79"/>
      <c r="S76" s="1056">
        <f>COUNTIF(T5:T71,"&lt;18")</f>
        <v>1</v>
      </c>
      <c r="T76" s="2"/>
      <c r="U76" s="2"/>
      <c r="V76" s="2"/>
      <c r="W76" s="79"/>
      <c r="X76" s="1056">
        <f>COUNTIF(Y5:Y71,"&lt;18")</f>
        <v>0</v>
      </c>
      <c r="Y76" s="2"/>
      <c r="Z76" s="2"/>
      <c r="AA76" s="2"/>
      <c r="AB76" s="79"/>
      <c r="AC76" s="1056">
        <f>COUNTIF(AE5:AE71,"&lt;18")</f>
        <v>0</v>
      </c>
      <c r="AD76" s="2"/>
      <c r="AE76" s="2"/>
      <c r="AF76" s="2"/>
      <c r="AG76" s="79"/>
      <c r="AH76" s="1056">
        <f>COUNTIF(AI5:AI71,"&lt;18")</f>
        <v>1</v>
      </c>
      <c r="AI76" s="2"/>
      <c r="AJ76" s="2"/>
      <c r="AK76" s="2"/>
      <c r="AL76" s="79"/>
      <c r="AM76" s="1056">
        <f>COUNTIF(AN5:AN71,"&lt;18")</f>
        <v>3</v>
      </c>
      <c r="AN76" s="2"/>
      <c r="AO76" s="2"/>
      <c r="AP76" s="2"/>
      <c r="AQ76" s="2"/>
      <c r="AR76" s="1047">
        <f>COUNTIF(AT5:AT71,"&lt;18")</f>
        <v>0</v>
      </c>
      <c r="AS76" s="7"/>
      <c r="AT76" s="7"/>
      <c r="AU76" s="7"/>
      <c r="AV76" s="8"/>
      <c r="AW76" s="1054"/>
      <c r="AX76" s="741"/>
      <c r="AY76" s="741"/>
      <c r="AZ76" s="741"/>
      <c r="BA76" s="741"/>
      <c r="BB76" s="1058"/>
      <c r="BC76" s="1058"/>
    </row>
    <row r="77" ht="15.75" customHeight="1">
      <c r="A77" s="749"/>
      <c r="B77" s="750" t="s">
        <v>200</v>
      </c>
      <c r="C77" s="8"/>
      <c r="D77" s="750">
        <f>COUNTIF(E5:E71,"A")</f>
        <v>1</v>
      </c>
      <c r="E77" s="7"/>
      <c r="F77" s="7"/>
      <c r="G77" s="7"/>
      <c r="H77" s="8"/>
      <c r="I77" s="750">
        <f>COUNTIF(J5:J71,"A")</f>
        <v>1</v>
      </c>
      <c r="J77" s="7"/>
      <c r="K77" s="7"/>
      <c r="L77" s="7"/>
      <c r="M77" s="8"/>
      <c r="N77" s="750">
        <f>COUNTIF(O5:O71,"A")</f>
        <v>1</v>
      </c>
      <c r="O77" s="7"/>
      <c r="P77" s="7"/>
      <c r="Q77" s="7"/>
      <c r="R77" s="8"/>
      <c r="S77" s="750">
        <f>COUNTIF(T5:T71,"A")</f>
        <v>1</v>
      </c>
      <c r="T77" s="7"/>
      <c r="U77" s="7"/>
      <c r="V77" s="7"/>
      <c r="W77" s="8"/>
      <c r="X77" s="750">
        <f>COUNTIF(Y5:Y71,"A")</f>
        <v>1</v>
      </c>
      <c r="Y77" s="7"/>
      <c r="Z77" s="7"/>
      <c r="AA77" s="7"/>
      <c r="AB77" s="8"/>
      <c r="AC77" s="750">
        <f>COUNTIF(AD5:AD71,"A")</f>
        <v>0</v>
      </c>
      <c r="AD77" s="7"/>
      <c r="AE77" s="7"/>
      <c r="AF77" s="7"/>
      <c r="AG77" s="8"/>
      <c r="AH77" s="750">
        <f>COUNTIF(AI5:AI71,"A")</f>
        <v>1</v>
      </c>
      <c r="AI77" s="7"/>
      <c r="AJ77" s="7"/>
      <c r="AK77" s="7"/>
      <c r="AL77" s="8"/>
      <c r="AM77" s="750">
        <f>COUNTIF(AN5:AN71,"A")</f>
        <v>1</v>
      </c>
      <c r="AN77" s="7"/>
      <c r="AO77" s="7"/>
      <c r="AP77" s="7"/>
      <c r="AQ77" s="7"/>
      <c r="AR77" s="750">
        <f>COUNTIF(AS5:AS71,"A")</f>
        <v>0</v>
      </c>
      <c r="AS77" s="7"/>
      <c r="AT77" s="7"/>
      <c r="AU77" s="7"/>
      <c r="AV77" s="8"/>
      <c r="AW77" s="1057"/>
      <c r="AX77" s="1058"/>
      <c r="AY77" s="1058"/>
      <c r="AZ77" s="1058"/>
      <c r="BA77" s="1058"/>
      <c r="BB77" s="1058"/>
      <c r="BC77" s="1058"/>
    </row>
    <row r="78" ht="15.75" customHeight="1">
      <c r="A78" s="749"/>
      <c r="B78" s="752" t="s">
        <v>201</v>
      </c>
      <c r="C78" s="8"/>
      <c r="D78" s="750">
        <f>D75+D76+D77</f>
        <v>67</v>
      </c>
      <c r="E78" s="7"/>
      <c r="F78" s="7"/>
      <c r="G78" s="7"/>
      <c r="H78" s="8"/>
      <c r="I78" s="750">
        <f>I75+I76+I77</f>
        <v>67</v>
      </c>
      <c r="J78" s="7"/>
      <c r="K78" s="7"/>
      <c r="L78" s="7"/>
      <c r="M78" s="8"/>
      <c r="N78" s="750">
        <f>N75+N76+N77</f>
        <v>67</v>
      </c>
      <c r="O78" s="7"/>
      <c r="P78" s="7"/>
      <c r="Q78" s="7"/>
      <c r="R78" s="8"/>
      <c r="S78" s="750">
        <f>S75+S76+S77</f>
        <v>67</v>
      </c>
      <c r="T78" s="7"/>
      <c r="U78" s="7"/>
      <c r="V78" s="7"/>
      <c r="W78" s="8"/>
      <c r="X78" s="750">
        <f>X75+X76+X77</f>
        <v>67</v>
      </c>
      <c r="Y78" s="7"/>
      <c r="Z78" s="7"/>
      <c r="AA78" s="7"/>
      <c r="AB78" s="8"/>
      <c r="AC78" s="1059">
        <f>AC75+AC76+AC77</f>
        <v>67</v>
      </c>
      <c r="AD78" s="1049"/>
      <c r="AE78" s="1049"/>
      <c r="AF78" s="1049"/>
      <c r="AG78" s="1050"/>
      <c r="AH78" s="750">
        <f>AH75+AH76+AH77</f>
        <v>67</v>
      </c>
      <c r="AI78" s="7"/>
      <c r="AJ78" s="7"/>
      <c r="AK78" s="7"/>
      <c r="AL78" s="8"/>
      <c r="AM78" s="750">
        <f>AM75+AM76+AM77</f>
        <v>67</v>
      </c>
      <c r="AN78" s="7"/>
      <c r="AO78" s="7"/>
      <c r="AP78" s="7"/>
      <c r="AQ78" s="7"/>
      <c r="AR78" s="750">
        <f>AR75+AR76+AR77</f>
        <v>67</v>
      </c>
      <c r="AS78" s="7"/>
      <c r="AT78" s="7"/>
      <c r="AU78" s="7"/>
      <c r="AV78" s="8"/>
      <c r="AW78" s="1057"/>
      <c r="AX78" s="1058"/>
      <c r="AY78" s="1058"/>
      <c r="AZ78" s="1058"/>
      <c r="BA78" s="1058"/>
      <c r="BB78" s="1058"/>
      <c r="BC78" s="1058"/>
    </row>
    <row r="79" ht="15.75" customHeight="1">
      <c r="A79" s="749"/>
      <c r="BB79" s="1058"/>
      <c r="BC79" s="1058"/>
    </row>
    <row r="80" ht="20.25" customHeight="1">
      <c r="A80" s="1060"/>
      <c r="B80" s="1137" t="s">
        <v>203</v>
      </c>
      <c r="C80" s="1138">
        <f>COUNTIF(BC5:BC71,"FCD")</f>
        <v>50</v>
      </c>
      <c r="D80" s="2"/>
      <c r="E80" s="12"/>
      <c r="F80" s="749"/>
      <c r="G80" s="749"/>
      <c r="H80" s="749"/>
      <c r="I80" s="749"/>
      <c r="J80" s="749"/>
      <c r="K80" s="749"/>
      <c r="L80" s="749"/>
      <c r="M80" s="749"/>
      <c r="N80" s="749"/>
      <c r="O80" s="749"/>
      <c r="P80" s="749"/>
      <c r="Q80" s="749"/>
      <c r="R80" s="749"/>
      <c r="S80" s="749"/>
      <c r="T80" s="749"/>
      <c r="U80" s="749"/>
      <c r="V80" s="749"/>
      <c r="W80" s="749"/>
      <c r="X80" s="749"/>
      <c r="Y80" s="749"/>
      <c r="Z80" s="741"/>
      <c r="AA80" s="749"/>
      <c r="AB80" s="749"/>
      <c r="AC80" s="749"/>
      <c r="AD80" s="749"/>
      <c r="AE80" s="749"/>
      <c r="AF80" s="749"/>
      <c r="AG80" s="749"/>
      <c r="AH80" s="749"/>
      <c r="AI80" s="749"/>
      <c r="AJ80" s="741"/>
      <c r="AK80" s="749"/>
      <c r="AL80" s="749"/>
      <c r="AM80" s="749"/>
      <c r="AN80" s="749"/>
      <c r="AO80" s="749"/>
      <c r="AP80" s="749"/>
      <c r="AQ80" s="749"/>
      <c r="AR80" s="749"/>
      <c r="AS80" s="749"/>
      <c r="AT80" s="741"/>
      <c r="AU80" s="749"/>
      <c r="AV80" s="749"/>
      <c r="AW80" s="1064"/>
      <c r="AX80" s="749"/>
      <c r="AY80" s="749"/>
      <c r="AZ80" s="749"/>
      <c r="BA80" s="749"/>
      <c r="BB80" s="1058"/>
      <c r="BC80" s="1058"/>
    </row>
    <row r="81" ht="15.75" customHeight="1">
      <c r="A81" s="1060"/>
      <c r="B81" s="1137" t="s">
        <v>204</v>
      </c>
      <c r="C81" s="1138">
        <f>COUNTIF(BC5:BC71,"FC")</f>
        <v>0</v>
      </c>
      <c r="D81" s="2"/>
      <c r="E81" s="12"/>
      <c r="F81" s="749"/>
      <c r="G81" s="749"/>
      <c r="H81" s="749"/>
      <c r="I81" s="749"/>
      <c r="J81" s="749"/>
      <c r="K81" s="749"/>
      <c r="L81" s="749"/>
      <c r="M81" s="749"/>
      <c r="N81" s="749"/>
      <c r="O81" s="749"/>
      <c r="P81" s="749"/>
      <c r="Q81" s="749"/>
      <c r="R81" s="749"/>
      <c r="S81" s="749"/>
      <c r="T81" s="749"/>
      <c r="U81" s="749"/>
      <c r="V81" s="749"/>
      <c r="W81" s="749"/>
      <c r="X81" s="749"/>
      <c r="Y81" s="749"/>
      <c r="Z81" s="741"/>
      <c r="AA81" s="749"/>
      <c r="AB81" s="749"/>
      <c r="AC81" s="749"/>
      <c r="AD81" s="749"/>
      <c r="AE81" s="749"/>
      <c r="AF81" s="749"/>
      <c r="AG81" s="749"/>
      <c r="AH81" s="749"/>
      <c r="AI81" s="749"/>
      <c r="AJ81" s="741"/>
      <c r="AK81" s="749"/>
      <c r="AL81" s="749"/>
      <c r="AM81" s="749"/>
      <c r="AN81" s="749"/>
      <c r="AO81" s="749"/>
      <c r="AP81" s="749"/>
      <c r="AQ81" s="749"/>
      <c r="AR81" s="749"/>
      <c r="AS81" s="749"/>
      <c r="AT81" s="741"/>
      <c r="AU81" s="749"/>
      <c r="AV81" s="749"/>
      <c r="AW81" s="1064"/>
      <c r="AX81" s="749"/>
      <c r="AY81" s="749"/>
      <c r="AZ81" s="749"/>
      <c r="BA81" s="749"/>
      <c r="BB81" s="1058"/>
      <c r="BC81" s="1058"/>
    </row>
    <row r="82" ht="15.75" customHeight="1">
      <c r="A82" s="1060"/>
      <c r="B82" s="1137" t="s">
        <v>205</v>
      </c>
      <c r="C82" s="1138">
        <f>COUNTIF(BC5:BC71,"SC")</f>
        <v>9</v>
      </c>
      <c r="D82" s="2"/>
      <c r="E82" s="12"/>
      <c r="F82" s="749"/>
      <c r="G82" s="749"/>
      <c r="H82" s="749"/>
      <c r="I82" s="749"/>
      <c r="J82" s="749"/>
      <c r="K82" s="749"/>
      <c r="L82" s="749"/>
      <c r="M82" s="749"/>
      <c r="N82" s="749"/>
      <c r="O82" s="749"/>
      <c r="P82" s="749"/>
      <c r="Q82" s="749"/>
      <c r="R82" s="749"/>
      <c r="S82" s="749"/>
      <c r="T82" s="749"/>
      <c r="U82" s="749"/>
      <c r="V82" s="749"/>
      <c r="W82" s="749"/>
      <c r="X82" s="749"/>
      <c r="Y82" s="749"/>
      <c r="Z82" s="741"/>
      <c r="AA82" s="749"/>
      <c r="AB82" s="749"/>
      <c r="AC82" s="749"/>
      <c r="AD82" s="749"/>
      <c r="AE82" s="749"/>
      <c r="AF82" s="749"/>
      <c r="AG82" s="749"/>
      <c r="AH82" s="749"/>
      <c r="AI82" s="749"/>
      <c r="AJ82" s="741"/>
      <c r="AK82" s="749"/>
      <c r="AL82" s="749"/>
      <c r="AM82" s="749"/>
      <c r="AN82" s="749"/>
      <c r="AO82" s="749"/>
      <c r="AP82" s="749"/>
      <c r="AQ82" s="749"/>
      <c r="AR82" s="749"/>
      <c r="AS82" s="749"/>
      <c r="AT82" s="741"/>
      <c r="AU82" s="749"/>
      <c r="AV82" s="749"/>
      <c r="AW82" s="1064"/>
      <c r="AX82" s="749"/>
      <c r="AY82" s="749"/>
      <c r="AZ82" s="749"/>
      <c r="BA82" s="749"/>
      <c r="BB82" s="1058"/>
      <c r="BC82" s="1058"/>
    </row>
    <row r="83" ht="15.75" customHeight="1">
      <c r="A83" s="1060"/>
      <c r="B83" s="1137" t="s">
        <v>206</v>
      </c>
      <c r="C83" s="1138">
        <f>COUNTIF(BC5:BC71,"FAIL")</f>
        <v>8</v>
      </c>
      <c r="D83" s="2"/>
      <c r="E83" s="12"/>
      <c r="F83" s="749"/>
      <c r="G83" s="749"/>
      <c r="H83" s="749"/>
      <c r="I83" s="749"/>
      <c r="J83" s="749"/>
      <c r="K83" s="749"/>
      <c r="L83" s="749"/>
      <c r="M83" s="749"/>
      <c r="N83" s="749"/>
      <c r="O83" s="749"/>
      <c r="P83" s="749"/>
      <c r="Q83" s="749"/>
      <c r="R83" s="749"/>
      <c r="S83" s="749"/>
      <c r="T83" s="749"/>
      <c r="U83" s="749"/>
      <c r="V83" s="749"/>
      <c r="W83" s="749"/>
      <c r="X83" s="749"/>
      <c r="Y83" s="749"/>
      <c r="Z83" s="741"/>
      <c r="AA83" s="749"/>
      <c r="AB83" s="749"/>
      <c r="AC83" s="749"/>
      <c r="AD83" s="749"/>
      <c r="AE83" s="749"/>
      <c r="AF83" s="749"/>
      <c r="AG83" s="749"/>
      <c r="AH83" s="749"/>
      <c r="AI83" s="749"/>
      <c r="AJ83" s="741"/>
      <c r="AK83" s="749"/>
      <c r="AL83" s="749"/>
      <c r="AM83" s="749"/>
      <c r="AN83" s="749"/>
      <c r="AO83" s="749"/>
      <c r="AP83" s="749"/>
      <c r="AQ83" s="749"/>
      <c r="AR83" s="749"/>
      <c r="AS83" s="749"/>
      <c r="AT83" s="741"/>
      <c r="AU83" s="749"/>
      <c r="AV83" s="749"/>
      <c r="AW83" s="1064"/>
      <c r="AX83" s="749"/>
      <c r="AY83" s="749"/>
      <c r="AZ83" s="749"/>
      <c r="BA83" s="749"/>
      <c r="BB83" s="1058"/>
      <c r="BC83" s="1058"/>
    </row>
    <row r="84" ht="15.75" customHeight="1">
      <c r="A84" s="1060"/>
      <c r="B84" s="1137" t="s">
        <v>207</v>
      </c>
      <c r="C84" s="1138">
        <f>C80+C81+C82+C83</f>
        <v>67</v>
      </c>
      <c r="D84" s="2"/>
      <c r="E84" s="12"/>
      <c r="F84" s="749"/>
      <c r="G84" s="749"/>
      <c r="H84" s="749"/>
      <c r="I84" s="749"/>
      <c r="J84" s="749"/>
      <c r="K84" s="749"/>
      <c r="L84" s="749"/>
      <c r="M84" s="749"/>
      <c r="N84" s="749"/>
      <c r="O84" s="749"/>
      <c r="P84" s="749"/>
      <c r="Q84" s="749"/>
      <c r="R84" s="749"/>
      <c r="S84" s="749"/>
      <c r="T84" s="749"/>
      <c r="U84" s="749"/>
      <c r="V84" s="749"/>
      <c r="W84" s="749"/>
      <c r="X84" s="749"/>
      <c r="Y84" s="749"/>
      <c r="Z84" s="741"/>
      <c r="AA84" s="749"/>
      <c r="AB84" s="749"/>
      <c r="AC84" s="749"/>
      <c r="AD84" s="749"/>
      <c r="AE84" s="749"/>
      <c r="AF84" s="749"/>
      <c r="AG84" s="749"/>
      <c r="AH84" s="749"/>
      <c r="AI84" s="749"/>
      <c r="AJ84" s="741"/>
      <c r="AK84" s="749"/>
      <c r="AL84" s="749"/>
      <c r="AM84" s="749"/>
      <c r="AN84" s="749"/>
      <c r="AO84" s="749"/>
      <c r="AP84" s="749"/>
      <c r="AQ84" s="749"/>
      <c r="AR84" s="749"/>
      <c r="AS84" s="749"/>
      <c r="AT84" s="741"/>
      <c r="AU84" s="749"/>
      <c r="AV84" s="749"/>
      <c r="AW84" s="1064"/>
      <c r="AX84" s="749"/>
      <c r="AY84" s="749"/>
      <c r="AZ84" s="749"/>
      <c r="BA84" s="749"/>
      <c r="BB84" s="1058"/>
      <c r="BC84" s="1058"/>
    </row>
    <row r="85" ht="15.75" customHeight="1">
      <c r="A85" s="1060"/>
      <c r="B85" s="1137" t="s">
        <v>208</v>
      </c>
      <c r="C85" s="1139">
        <f>((C80+C81+C82)/C84)*100</f>
        <v>88.05970149</v>
      </c>
      <c r="D85" s="2"/>
      <c r="E85" s="12"/>
      <c r="F85" s="749"/>
      <c r="G85" s="749"/>
      <c r="H85" s="749"/>
      <c r="I85" s="749"/>
      <c r="J85" s="749"/>
      <c r="K85" s="749"/>
      <c r="L85" s="749"/>
      <c r="M85" s="749"/>
      <c r="N85" s="749"/>
      <c r="O85" s="749"/>
      <c r="P85" s="749"/>
      <c r="Q85" s="749"/>
      <c r="R85" s="749"/>
      <c r="S85" s="749"/>
      <c r="T85" s="749"/>
      <c r="U85" s="749"/>
      <c r="V85" s="749"/>
      <c r="W85" s="749"/>
      <c r="X85" s="749"/>
      <c r="Y85" s="749"/>
      <c r="Z85" s="741"/>
      <c r="AA85" s="749"/>
      <c r="AB85" s="749"/>
      <c r="AC85" s="749"/>
      <c r="AD85" s="749"/>
      <c r="AE85" s="749"/>
      <c r="AF85" s="749"/>
      <c r="AG85" s="749"/>
      <c r="AH85" s="749"/>
      <c r="AI85" s="749"/>
      <c r="AJ85" s="741"/>
      <c r="AK85" s="749"/>
      <c r="AL85" s="749"/>
      <c r="AM85" s="749"/>
      <c r="AN85" s="749"/>
      <c r="AO85" s="749"/>
      <c r="AP85" s="749"/>
      <c r="AQ85" s="749"/>
      <c r="AR85" s="749"/>
      <c r="AS85" s="749"/>
      <c r="AT85" s="741"/>
      <c r="AU85" s="749"/>
      <c r="AV85" s="749"/>
      <c r="AW85" s="1064"/>
      <c r="AX85" s="749"/>
      <c r="AY85" s="749"/>
      <c r="AZ85" s="749"/>
      <c r="BA85" s="749"/>
      <c r="BB85" s="1058"/>
      <c r="BC85" s="1058"/>
    </row>
    <row r="86" ht="15.75" customHeight="1">
      <c r="A86" s="749"/>
      <c r="B86" s="749"/>
      <c r="C86" s="749"/>
      <c r="D86" s="749"/>
      <c r="E86" s="749"/>
      <c r="F86" s="749"/>
      <c r="G86" s="749"/>
      <c r="H86" s="749"/>
      <c r="I86" s="749"/>
      <c r="J86" s="749"/>
      <c r="K86" s="749"/>
      <c r="L86" s="749"/>
      <c r="M86" s="749"/>
      <c r="N86" s="749"/>
      <c r="O86" s="749"/>
      <c r="P86" s="749"/>
      <c r="Q86" s="749"/>
      <c r="R86" s="749"/>
      <c r="S86" s="749"/>
      <c r="T86" s="749"/>
      <c r="U86" s="749"/>
      <c r="V86" s="749"/>
      <c r="W86" s="749"/>
      <c r="X86" s="749"/>
      <c r="Y86" s="749"/>
      <c r="Z86" s="741"/>
      <c r="AA86" s="749"/>
      <c r="AB86" s="749"/>
      <c r="AC86" s="749"/>
      <c r="AD86" s="749"/>
      <c r="AE86" s="749"/>
      <c r="AF86" s="749"/>
      <c r="AG86" s="749"/>
      <c r="AH86" s="749"/>
      <c r="AI86" s="749"/>
      <c r="AJ86" s="741"/>
      <c r="AK86" s="749"/>
      <c r="AL86" s="749"/>
      <c r="AM86" s="749"/>
      <c r="AN86" s="749"/>
      <c r="AO86" s="749"/>
      <c r="AP86" s="749"/>
      <c r="AQ86" s="749"/>
      <c r="AR86" s="749"/>
      <c r="AS86" s="749"/>
      <c r="AT86" s="741"/>
      <c r="AU86" s="749"/>
      <c r="AV86" s="749"/>
      <c r="AW86" s="1064"/>
      <c r="AX86" s="749"/>
      <c r="AY86" s="749"/>
      <c r="AZ86" s="749"/>
      <c r="BA86" s="749"/>
      <c r="BB86" s="1058"/>
      <c r="BC86" s="1058"/>
    </row>
    <row r="87" ht="15.75" customHeight="1">
      <c r="A87" s="749"/>
      <c r="B87" s="749"/>
      <c r="C87" s="749"/>
      <c r="D87" s="749"/>
      <c r="E87" s="749"/>
      <c r="F87" s="749"/>
      <c r="G87" s="749"/>
      <c r="H87" s="749"/>
      <c r="I87" s="749"/>
      <c r="J87" s="749"/>
      <c r="K87" s="749"/>
      <c r="L87" s="749"/>
      <c r="M87" s="749"/>
      <c r="N87" s="749"/>
      <c r="O87" s="749"/>
      <c r="P87" s="749"/>
      <c r="Q87" s="749"/>
      <c r="R87" s="749"/>
      <c r="S87" s="749"/>
      <c r="T87" s="749"/>
      <c r="U87" s="749"/>
      <c r="V87" s="749"/>
      <c r="W87" s="749"/>
      <c r="X87" s="749"/>
      <c r="Y87" s="749"/>
      <c r="Z87" s="741"/>
      <c r="AA87" s="749"/>
      <c r="AB87" s="749"/>
      <c r="AC87" s="749"/>
      <c r="AD87" s="749"/>
      <c r="AE87" s="749"/>
      <c r="AF87" s="749"/>
      <c r="AG87" s="749"/>
      <c r="AH87" s="749"/>
      <c r="AI87" s="749"/>
      <c r="AJ87" s="741"/>
      <c r="AK87" s="749"/>
      <c r="AL87" s="749"/>
      <c r="AM87" s="749"/>
      <c r="AN87" s="749"/>
      <c r="AO87" s="749"/>
      <c r="AP87" s="749"/>
      <c r="AQ87" s="749"/>
      <c r="AR87" s="749"/>
      <c r="AS87" s="749"/>
      <c r="AT87" s="741"/>
      <c r="AU87" s="749"/>
      <c r="AV87" s="749"/>
      <c r="AW87" s="1064"/>
      <c r="AX87" s="749"/>
      <c r="AY87" s="749"/>
      <c r="AZ87" s="749"/>
      <c r="BA87" s="749"/>
      <c r="BB87" s="1058"/>
      <c r="BC87" s="1058"/>
    </row>
    <row r="88" ht="15.75" customHeight="1">
      <c r="A88" s="749"/>
      <c r="B88" s="749"/>
      <c r="C88" s="749"/>
      <c r="D88" s="749"/>
      <c r="E88" s="749"/>
      <c r="F88" s="749"/>
      <c r="G88" s="749"/>
      <c r="H88" s="749"/>
      <c r="I88" s="749"/>
      <c r="J88" s="749"/>
      <c r="K88" s="749"/>
      <c r="L88" s="749"/>
      <c r="M88" s="749"/>
      <c r="N88" s="749"/>
      <c r="O88" s="749"/>
      <c r="P88" s="749"/>
      <c r="Q88" s="749"/>
      <c r="R88" s="749"/>
      <c r="S88" s="749"/>
      <c r="T88" s="749"/>
      <c r="U88" s="749"/>
      <c r="V88" s="749"/>
      <c r="W88" s="749"/>
      <c r="X88" s="749"/>
      <c r="Y88" s="749"/>
      <c r="Z88" s="741"/>
      <c r="AA88" s="749"/>
      <c r="AB88" s="749"/>
      <c r="AC88" s="749"/>
      <c r="AD88" s="749"/>
      <c r="AE88" s="749"/>
      <c r="AF88" s="749"/>
      <c r="AG88" s="749"/>
      <c r="AH88" s="749"/>
      <c r="AI88" s="749"/>
      <c r="AJ88" s="741"/>
      <c r="AK88" s="749"/>
      <c r="AL88" s="749"/>
      <c r="AM88" s="749"/>
      <c r="AN88" s="749"/>
      <c r="AO88" s="749"/>
      <c r="AP88" s="749"/>
      <c r="AQ88" s="749"/>
      <c r="AR88" s="749"/>
      <c r="AS88" s="749"/>
      <c r="AT88" s="741"/>
      <c r="AU88" s="749"/>
      <c r="AV88" s="749"/>
      <c r="AW88" s="1064"/>
      <c r="AX88" s="749"/>
      <c r="AY88" s="749"/>
      <c r="AZ88" s="749"/>
      <c r="BA88" s="749"/>
      <c r="BB88" s="1058"/>
      <c r="BC88" s="1058"/>
    </row>
    <row r="89" ht="15.75" customHeight="1">
      <c r="A89" s="749"/>
      <c r="B89" s="749"/>
      <c r="C89" s="749"/>
      <c r="D89" s="749"/>
      <c r="E89" s="749"/>
      <c r="F89" s="749"/>
      <c r="G89" s="749"/>
      <c r="H89" s="749"/>
      <c r="I89" s="749"/>
      <c r="J89" s="749"/>
      <c r="K89" s="749"/>
      <c r="L89" s="749"/>
      <c r="M89" s="749"/>
      <c r="N89" s="749"/>
      <c r="O89" s="749"/>
      <c r="P89" s="749"/>
      <c r="Q89" s="749"/>
      <c r="R89" s="749"/>
      <c r="S89" s="749"/>
      <c r="T89" s="749"/>
      <c r="U89" s="749"/>
      <c r="V89" s="749"/>
      <c r="W89" s="749"/>
      <c r="X89" s="749"/>
      <c r="Y89" s="749"/>
      <c r="Z89" s="741"/>
      <c r="AA89" s="749"/>
      <c r="AB89" s="749"/>
      <c r="AC89" s="749"/>
      <c r="AD89" s="749"/>
      <c r="AE89" s="749"/>
      <c r="AF89" s="749"/>
      <c r="AG89" s="749"/>
      <c r="AH89" s="749"/>
      <c r="AI89" s="749"/>
      <c r="AJ89" s="741"/>
      <c r="AK89" s="749"/>
      <c r="AL89" s="749"/>
      <c r="AM89" s="749"/>
      <c r="AN89" s="749"/>
      <c r="AO89" s="749"/>
      <c r="AP89" s="749"/>
      <c r="AQ89" s="749"/>
      <c r="AR89" s="749"/>
      <c r="AS89" s="749"/>
      <c r="AT89" s="741"/>
      <c r="AU89" s="749"/>
      <c r="AV89" s="749"/>
      <c r="AW89" s="1064"/>
      <c r="AX89" s="749"/>
      <c r="AY89" s="749"/>
      <c r="AZ89" s="749"/>
      <c r="BA89" s="749"/>
      <c r="BB89" s="1058"/>
      <c r="BC89" s="1058"/>
    </row>
    <row r="90" ht="15.75" customHeight="1">
      <c r="A90" s="749"/>
      <c r="B90" s="749"/>
      <c r="C90" s="749"/>
      <c r="D90" s="749"/>
      <c r="E90" s="749"/>
      <c r="F90" s="749"/>
      <c r="G90" s="749"/>
      <c r="H90" s="749"/>
      <c r="I90" s="749"/>
      <c r="J90" s="749"/>
      <c r="K90" s="749"/>
      <c r="L90" s="749"/>
      <c r="M90" s="749"/>
      <c r="N90" s="749"/>
      <c r="O90" s="749"/>
      <c r="P90" s="749"/>
      <c r="Q90" s="749"/>
      <c r="R90" s="749"/>
      <c r="S90" s="749"/>
      <c r="T90" s="749"/>
      <c r="U90" s="749"/>
      <c r="V90" s="749"/>
      <c r="W90" s="749"/>
      <c r="X90" s="749"/>
      <c r="Y90" s="749"/>
      <c r="Z90" s="741"/>
      <c r="AA90" s="749"/>
      <c r="AB90" s="749"/>
      <c r="AC90" s="749"/>
      <c r="AD90" s="749"/>
      <c r="AE90" s="749"/>
      <c r="AF90" s="749"/>
      <c r="AG90" s="749"/>
      <c r="AH90" s="749"/>
      <c r="AI90" s="749"/>
      <c r="AJ90" s="741"/>
      <c r="AK90" s="749"/>
      <c r="AL90" s="749"/>
      <c r="AM90" s="749"/>
      <c r="AN90" s="749"/>
      <c r="AO90" s="749"/>
      <c r="AP90" s="749"/>
      <c r="AQ90" s="749"/>
      <c r="AR90" s="749"/>
      <c r="AS90" s="749"/>
      <c r="AT90" s="741"/>
      <c r="AU90" s="749"/>
      <c r="AV90" s="749"/>
      <c r="AW90" s="1064"/>
      <c r="AX90" s="749"/>
      <c r="AY90" s="749"/>
      <c r="AZ90" s="749"/>
      <c r="BA90" s="749"/>
      <c r="BB90" s="1058"/>
      <c r="BC90" s="1058"/>
    </row>
    <row r="91" ht="15.75" customHeight="1">
      <c r="A91" s="749"/>
      <c r="B91" s="749"/>
      <c r="C91" s="1068"/>
      <c r="D91" s="749"/>
      <c r="E91" s="749"/>
      <c r="F91" s="749"/>
      <c r="G91" s="749"/>
      <c r="H91" s="749"/>
      <c r="I91" s="749"/>
      <c r="J91" s="749"/>
      <c r="K91" s="749"/>
      <c r="L91" s="749"/>
      <c r="M91" s="749"/>
      <c r="N91" s="749"/>
      <c r="O91" s="749"/>
      <c r="P91" s="749"/>
      <c r="Q91" s="749"/>
      <c r="R91" s="749"/>
      <c r="S91" s="749"/>
      <c r="T91" s="749"/>
      <c r="U91" s="749"/>
      <c r="V91" s="1069"/>
      <c r="W91" s="1069"/>
      <c r="X91" s="749"/>
      <c r="Y91" s="749"/>
      <c r="Z91" s="741"/>
      <c r="AA91" s="749"/>
      <c r="AB91" s="749"/>
      <c r="AC91" s="749"/>
      <c r="AD91" s="749"/>
      <c r="AE91" s="749"/>
      <c r="AF91" s="749"/>
      <c r="AG91" s="749"/>
      <c r="AH91" s="749"/>
      <c r="AI91" s="749"/>
      <c r="AJ91" s="741"/>
      <c r="AK91" s="749"/>
      <c r="AL91" s="749"/>
      <c r="AM91" s="749"/>
      <c r="AN91" s="749"/>
      <c r="AO91" s="749"/>
      <c r="AP91" s="749"/>
      <c r="AQ91" s="749"/>
      <c r="AR91" s="749"/>
      <c r="AS91" s="749"/>
      <c r="AT91" s="741"/>
      <c r="AU91" s="749"/>
      <c r="AV91" s="749"/>
      <c r="AW91" s="1064"/>
      <c r="AX91" s="749"/>
      <c r="AY91" s="749"/>
      <c r="AZ91" s="749"/>
      <c r="BA91" s="749"/>
      <c r="BB91" s="1058"/>
      <c r="BC91" s="1058"/>
    </row>
    <row r="92" ht="15.75" customHeight="1">
      <c r="A92" s="749"/>
      <c r="B92" s="749"/>
      <c r="C92" s="749"/>
      <c r="D92" s="749"/>
      <c r="E92" s="749"/>
      <c r="F92" s="749"/>
      <c r="G92" s="749"/>
      <c r="H92" s="749"/>
      <c r="I92" s="749"/>
      <c r="J92" s="749"/>
      <c r="K92" s="749"/>
      <c r="L92" s="749"/>
      <c r="M92" s="749"/>
      <c r="N92" s="749"/>
      <c r="O92" s="749"/>
      <c r="P92" s="749"/>
      <c r="Q92" s="749"/>
      <c r="R92" s="749"/>
      <c r="S92" s="749"/>
      <c r="T92" s="749"/>
      <c r="U92" s="749"/>
      <c r="V92" s="749"/>
      <c r="W92" s="749"/>
      <c r="X92" s="749"/>
      <c r="Y92" s="749"/>
      <c r="Z92" s="741"/>
      <c r="AA92" s="749"/>
      <c r="AB92" s="749"/>
      <c r="AC92" s="749"/>
      <c r="AD92" s="749"/>
      <c r="AE92" s="749"/>
      <c r="AF92" s="749"/>
      <c r="AG92" s="749"/>
      <c r="AH92" s="749"/>
      <c r="AI92" s="749"/>
      <c r="AJ92" s="741"/>
      <c r="AK92" s="749"/>
      <c r="AL92" s="749"/>
      <c r="AM92" s="749"/>
      <c r="AN92" s="749"/>
      <c r="AO92" s="749"/>
      <c r="AP92" s="749"/>
      <c r="AQ92" s="749"/>
      <c r="AR92" s="749"/>
      <c r="AS92" s="749"/>
      <c r="AT92" s="741"/>
      <c r="AU92" s="749"/>
      <c r="AV92" s="749"/>
      <c r="AW92" s="1064"/>
      <c r="AX92" s="749"/>
      <c r="AY92" s="749"/>
      <c r="AZ92" s="749"/>
      <c r="BA92" s="749"/>
      <c r="BB92" s="1058"/>
      <c r="BC92" s="1058"/>
    </row>
    <row r="93" ht="15.75" customHeight="1">
      <c r="A93" s="749"/>
      <c r="B93" s="749"/>
      <c r="C93" s="749"/>
      <c r="D93" s="749"/>
      <c r="E93" s="749"/>
      <c r="F93" s="749"/>
      <c r="G93" s="749"/>
      <c r="H93" s="749"/>
      <c r="I93" s="749"/>
      <c r="J93" s="749"/>
      <c r="K93" s="749"/>
      <c r="L93" s="749"/>
      <c r="M93" s="749"/>
      <c r="N93" s="749"/>
      <c r="O93" s="749"/>
      <c r="P93" s="749"/>
      <c r="Q93" s="749"/>
      <c r="R93" s="749"/>
      <c r="S93" s="749"/>
      <c r="T93" s="749"/>
      <c r="U93" s="749"/>
      <c r="V93" s="749"/>
      <c r="W93" s="749"/>
      <c r="X93" s="749"/>
      <c r="Y93" s="749"/>
      <c r="Z93" s="741"/>
      <c r="AA93" s="749"/>
      <c r="AB93" s="749"/>
      <c r="AC93" s="749"/>
      <c r="AD93" s="749"/>
      <c r="AE93" s="749"/>
      <c r="AF93" s="749"/>
      <c r="AG93" s="749"/>
      <c r="AH93" s="749"/>
      <c r="AI93" s="749"/>
      <c r="AJ93" s="741"/>
      <c r="AK93" s="749"/>
      <c r="AL93" s="749"/>
      <c r="AM93" s="749"/>
      <c r="AN93" s="749"/>
      <c r="AO93" s="749"/>
      <c r="AP93" s="749"/>
      <c r="AQ93" s="749"/>
      <c r="AR93" s="749"/>
      <c r="AS93" s="749"/>
      <c r="AT93" s="741"/>
      <c r="AU93" s="749"/>
      <c r="AV93" s="749"/>
      <c r="AW93" s="1064"/>
      <c r="AX93" s="749"/>
      <c r="AY93" s="749"/>
      <c r="AZ93" s="749"/>
      <c r="BA93" s="749"/>
      <c r="BB93" s="1058"/>
      <c r="BC93" s="1058"/>
    </row>
    <row r="94" ht="15.75" customHeight="1">
      <c r="A94" s="749"/>
      <c r="B94" s="1058"/>
      <c r="C94" s="1058"/>
      <c r="D94" s="1058"/>
      <c r="E94" s="1058"/>
      <c r="F94" s="1058"/>
      <c r="G94" s="1058"/>
      <c r="H94" s="1058"/>
      <c r="I94" s="1058"/>
      <c r="J94" s="1058"/>
      <c r="K94" s="1058"/>
      <c r="L94" s="1058"/>
      <c r="M94" s="1058"/>
      <c r="N94" s="1058"/>
      <c r="O94" s="1058"/>
      <c r="P94" s="1058"/>
      <c r="Q94" s="1058"/>
      <c r="R94" s="1058"/>
      <c r="S94" s="1058"/>
      <c r="T94" s="1058"/>
      <c r="U94" s="1058"/>
      <c r="V94" s="1058"/>
      <c r="W94" s="1058"/>
      <c r="X94" s="1058"/>
      <c r="Y94" s="1058"/>
      <c r="Z94" s="741"/>
      <c r="AA94" s="1058"/>
      <c r="AB94" s="1058"/>
      <c r="AC94" s="1058"/>
      <c r="AD94" s="1058"/>
      <c r="AE94" s="1058"/>
      <c r="AF94" s="1058"/>
      <c r="AG94" s="1058"/>
      <c r="AH94" s="1058"/>
      <c r="AI94" s="1058"/>
      <c r="AJ94" s="741"/>
      <c r="AK94" s="1058"/>
      <c r="AL94" s="1058"/>
      <c r="AM94" s="1058"/>
      <c r="AN94" s="1058"/>
      <c r="AO94" s="1058"/>
      <c r="AP94" s="1058"/>
      <c r="AQ94" s="1058"/>
      <c r="AR94" s="1058"/>
      <c r="AS94" s="1058"/>
      <c r="AT94" s="741"/>
      <c r="AU94" s="1058"/>
      <c r="AV94" s="1058"/>
      <c r="AW94" s="1057"/>
      <c r="AX94" s="1058"/>
      <c r="AY94" s="1058"/>
      <c r="AZ94" s="1058"/>
      <c r="BA94" s="1058"/>
      <c r="BB94" s="1058"/>
      <c r="BC94" s="1058"/>
    </row>
    <row r="95" ht="15.75" customHeight="1">
      <c r="A95" s="749"/>
      <c r="B95" s="1058"/>
      <c r="C95" s="1058"/>
      <c r="D95" s="1058"/>
      <c r="E95" s="1058"/>
      <c r="F95" s="1058"/>
      <c r="G95" s="1058"/>
      <c r="H95" s="1058"/>
      <c r="I95" s="1058"/>
      <c r="J95" s="1058"/>
      <c r="K95" s="1058"/>
      <c r="L95" s="1058"/>
      <c r="M95" s="1058"/>
      <c r="N95" s="1058"/>
      <c r="O95" s="1058"/>
      <c r="P95" s="1058"/>
      <c r="Q95" s="1058"/>
      <c r="R95" s="1058"/>
      <c r="S95" s="1058"/>
      <c r="T95" s="1058"/>
      <c r="U95" s="1058"/>
      <c r="V95" s="1058"/>
      <c r="W95" s="1058"/>
      <c r="X95" s="1058"/>
      <c r="Y95" s="1058"/>
      <c r="Z95" s="741"/>
      <c r="AA95" s="1058"/>
      <c r="AB95" s="1058"/>
      <c r="AC95" s="1058"/>
      <c r="AD95" s="1058"/>
      <c r="AE95" s="1058"/>
      <c r="AF95" s="1058"/>
      <c r="AG95" s="1058"/>
      <c r="AH95" s="1058"/>
      <c r="AI95" s="1058"/>
      <c r="AJ95" s="741"/>
      <c r="AK95" s="1058"/>
      <c r="AL95" s="1058"/>
      <c r="AM95" s="1058"/>
      <c r="AN95" s="1058"/>
      <c r="AO95" s="1058"/>
      <c r="AP95" s="1058"/>
      <c r="AQ95" s="1058"/>
      <c r="AR95" s="1058"/>
      <c r="AS95" s="1058"/>
      <c r="AT95" s="741"/>
      <c r="AU95" s="1058"/>
      <c r="AV95" s="1058"/>
      <c r="AW95" s="1057"/>
      <c r="AX95" s="1058"/>
      <c r="AY95" s="1058"/>
      <c r="AZ95" s="1058"/>
      <c r="BA95" s="1058"/>
      <c r="BB95" s="1058"/>
      <c r="BC95" s="1058"/>
    </row>
    <row r="96" ht="15.75" customHeight="1">
      <c r="A96" s="749"/>
      <c r="B96" s="1058"/>
      <c r="C96" s="1058"/>
      <c r="D96" s="1058"/>
      <c r="E96" s="1058"/>
      <c r="F96" s="1058"/>
      <c r="G96" s="1058"/>
      <c r="H96" s="1058"/>
      <c r="I96" s="1058"/>
      <c r="J96" s="1058"/>
      <c r="K96" s="1058"/>
      <c r="L96" s="1058"/>
      <c r="M96" s="1058"/>
      <c r="N96" s="1058"/>
      <c r="O96" s="1058"/>
      <c r="P96" s="1058"/>
      <c r="Q96" s="1058"/>
      <c r="R96" s="1058"/>
      <c r="S96" s="1058"/>
      <c r="T96" s="1058"/>
      <c r="U96" s="1058"/>
      <c r="V96" s="1058"/>
      <c r="W96" s="1058"/>
      <c r="X96" s="1058"/>
      <c r="Y96" s="1058"/>
      <c r="Z96" s="741"/>
      <c r="AA96" s="1058"/>
      <c r="AB96" s="1058"/>
      <c r="AC96" s="1058"/>
      <c r="AD96" s="1058"/>
      <c r="AE96" s="1058"/>
      <c r="AF96" s="1058"/>
      <c r="AG96" s="1058"/>
      <c r="AH96" s="1058"/>
      <c r="AI96" s="1058"/>
      <c r="AJ96" s="741"/>
      <c r="AK96" s="1058"/>
      <c r="AL96" s="1058"/>
      <c r="AM96" s="1058"/>
      <c r="AN96" s="1058"/>
      <c r="AO96" s="1058"/>
      <c r="AP96" s="1058"/>
      <c r="AQ96" s="1058"/>
      <c r="AR96" s="1058"/>
      <c r="AS96" s="1058"/>
      <c r="AT96" s="741"/>
      <c r="AU96" s="1058"/>
      <c r="AV96" s="1058"/>
      <c r="AW96" s="1057"/>
      <c r="AX96" s="1058"/>
      <c r="AY96" s="1058"/>
      <c r="AZ96" s="1058"/>
      <c r="BA96" s="1058"/>
      <c r="BB96" s="1058"/>
      <c r="BC96" s="1058"/>
    </row>
    <row r="97" ht="15.75" customHeight="1">
      <c r="A97" s="749"/>
      <c r="B97" s="1058"/>
      <c r="C97" s="1058"/>
      <c r="D97" s="1058"/>
      <c r="E97" s="1058"/>
      <c r="F97" s="1058"/>
      <c r="G97" s="1058"/>
      <c r="H97" s="1058"/>
      <c r="I97" s="1058"/>
      <c r="J97" s="1058"/>
      <c r="K97" s="1058"/>
      <c r="L97" s="1058"/>
      <c r="M97" s="1058"/>
      <c r="N97" s="1058"/>
      <c r="O97" s="1058"/>
      <c r="P97" s="1058"/>
      <c r="Q97" s="1058"/>
      <c r="R97" s="1058"/>
      <c r="S97" s="1058"/>
      <c r="T97" s="1058"/>
      <c r="U97" s="1058"/>
      <c r="V97" s="1058"/>
      <c r="W97" s="1058"/>
      <c r="X97" s="1058"/>
      <c r="Y97" s="1058"/>
      <c r="Z97" s="741"/>
      <c r="AA97" s="1058"/>
      <c r="AB97" s="1058"/>
      <c r="AC97" s="1058"/>
      <c r="AD97" s="1058"/>
      <c r="AE97" s="1058"/>
      <c r="AF97" s="1058"/>
      <c r="AG97" s="1058"/>
      <c r="AH97" s="1058"/>
      <c r="AI97" s="1058"/>
      <c r="AJ97" s="741"/>
      <c r="AK97" s="1058"/>
      <c r="AL97" s="1058"/>
      <c r="AM97" s="1058"/>
      <c r="AN97" s="1058"/>
      <c r="AO97" s="1058"/>
      <c r="AP97" s="1058"/>
      <c r="AQ97" s="1058"/>
      <c r="AR97" s="1058"/>
      <c r="AS97" s="1058"/>
      <c r="AT97" s="741"/>
      <c r="AU97" s="1058"/>
      <c r="AV97" s="1058"/>
      <c r="AW97" s="1057"/>
      <c r="AX97" s="1058"/>
      <c r="AY97" s="1058"/>
      <c r="AZ97" s="1058"/>
      <c r="BA97" s="1058"/>
      <c r="BB97" s="1058"/>
      <c r="BC97" s="1058"/>
    </row>
    <row r="98" ht="15.75" customHeight="1">
      <c r="A98" s="749"/>
      <c r="B98" s="1058"/>
      <c r="C98" s="1058"/>
      <c r="D98" s="1058"/>
      <c r="E98" s="1058"/>
      <c r="F98" s="1058"/>
      <c r="G98" s="1058"/>
      <c r="H98" s="1058"/>
      <c r="I98" s="1058"/>
      <c r="J98" s="1058"/>
      <c r="K98" s="1058"/>
      <c r="L98" s="1058"/>
      <c r="M98" s="1058"/>
      <c r="N98" s="1058"/>
      <c r="O98" s="1058"/>
      <c r="P98" s="1058"/>
      <c r="Q98" s="1058"/>
      <c r="R98" s="1058"/>
      <c r="S98" s="1058"/>
      <c r="T98" s="1058"/>
      <c r="U98" s="1058"/>
      <c r="V98" s="1058"/>
      <c r="W98" s="1058"/>
      <c r="X98" s="1058"/>
      <c r="Y98" s="1058"/>
      <c r="Z98" s="741"/>
      <c r="AA98" s="1058"/>
      <c r="AB98" s="1058"/>
      <c r="AC98" s="1058"/>
      <c r="AD98" s="1058"/>
      <c r="AE98" s="1058"/>
      <c r="AF98" s="1058"/>
      <c r="AG98" s="1058"/>
      <c r="AH98" s="1058"/>
      <c r="AI98" s="1058"/>
      <c r="AJ98" s="741"/>
      <c r="AK98" s="1058"/>
      <c r="AL98" s="1058"/>
      <c r="AM98" s="1058"/>
      <c r="AN98" s="1058"/>
      <c r="AO98" s="1058"/>
      <c r="AP98" s="1058"/>
      <c r="AQ98" s="1058"/>
      <c r="AR98" s="1058"/>
      <c r="AS98" s="1058"/>
      <c r="AT98" s="741"/>
      <c r="AU98" s="1058"/>
      <c r="AV98" s="1058"/>
      <c r="AW98" s="1057"/>
      <c r="AX98" s="1058"/>
      <c r="AY98" s="1058"/>
      <c r="AZ98" s="1058"/>
      <c r="BA98" s="1058"/>
      <c r="BB98" s="1058"/>
      <c r="BC98" s="1058"/>
    </row>
    <row r="99" ht="15.75" customHeight="1">
      <c r="A99" s="749"/>
      <c r="B99" s="1058"/>
      <c r="C99" s="1058"/>
      <c r="D99" s="1058"/>
      <c r="E99" s="1058"/>
      <c r="F99" s="1058"/>
      <c r="G99" s="1058"/>
      <c r="H99" s="1058"/>
      <c r="I99" s="1058"/>
      <c r="J99" s="1058"/>
      <c r="K99" s="1058"/>
      <c r="L99" s="1058"/>
      <c r="M99" s="1058"/>
      <c r="N99" s="1058"/>
      <c r="O99" s="1058"/>
      <c r="P99" s="1058"/>
      <c r="Q99" s="1058"/>
      <c r="R99" s="1058"/>
      <c r="S99" s="1058"/>
      <c r="T99" s="1058"/>
      <c r="U99" s="1058"/>
      <c r="V99" s="1058"/>
      <c r="W99" s="1058"/>
      <c r="X99" s="1058"/>
      <c r="Y99" s="1058"/>
      <c r="Z99" s="741"/>
      <c r="AA99" s="1058"/>
      <c r="AB99" s="1058"/>
      <c r="AC99" s="1058"/>
      <c r="AD99" s="1058"/>
      <c r="AE99" s="1058"/>
      <c r="AF99" s="1058"/>
      <c r="AG99" s="1058"/>
      <c r="AH99" s="1058"/>
      <c r="AI99" s="1058"/>
      <c r="AJ99" s="741"/>
      <c r="AK99" s="1058"/>
      <c r="AL99" s="1058"/>
      <c r="AM99" s="1058"/>
      <c r="AN99" s="1058"/>
      <c r="AO99" s="1058"/>
      <c r="AP99" s="1058"/>
      <c r="AQ99" s="1058"/>
      <c r="AR99" s="1058"/>
      <c r="AS99" s="1058"/>
      <c r="AT99" s="741"/>
      <c r="AU99" s="1058"/>
      <c r="AV99" s="1058"/>
      <c r="AW99" s="1057"/>
      <c r="AX99" s="1058"/>
      <c r="AY99" s="1058"/>
      <c r="AZ99" s="1058"/>
      <c r="BA99" s="1058"/>
      <c r="BB99" s="1058"/>
      <c r="BC99" s="1058"/>
    </row>
    <row r="100" ht="15.75" customHeight="1">
      <c r="A100" s="749"/>
      <c r="B100" s="1058"/>
      <c r="C100" s="1058"/>
      <c r="D100" s="1058"/>
      <c r="E100" s="1058"/>
      <c r="F100" s="1058"/>
      <c r="G100" s="1058"/>
      <c r="H100" s="1058"/>
      <c r="I100" s="1058"/>
      <c r="J100" s="1058"/>
      <c r="K100" s="1058"/>
      <c r="L100" s="1058"/>
      <c r="M100" s="1058"/>
      <c r="N100" s="1058"/>
      <c r="O100" s="1058"/>
      <c r="P100" s="1058"/>
      <c r="Q100" s="1058"/>
      <c r="R100" s="1058"/>
      <c r="S100" s="1058"/>
      <c r="T100" s="1058"/>
      <c r="U100" s="1058"/>
      <c r="V100" s="1058"/>
      <c r="W100" s="1058"/>
      <c r="X100" s="1058"/>
      <c r="Y100" s="1058"/>
      <c r="Z100" s="741"/>
      <c r="AA100" s="1058"/>
      <c r="AB100" s="1058"/>
      <c r="AC100" s="1058"/>
      <c r="AD100" s="1058"/>
      <c r="AE100" s="1058"/>
      <c r="AF100" s="1058"/>
      <c r="AG100" s="1058"/>
      <c r="AH100" s="1058"/>
      <c r="AI100" s="1058"/>
      <c r="AJ100" s="741"/>
      <c r="AK100" s="1058"/>
      <c r="AL100" s="1058"/>
      <c r="AM100" s="1058"/>
      <c r="AN100" s="1058"/>
      <c r="AO100" s="1058"/>
      <c r="AP100" s="1058"/>
      <c r="AQ100" s="1058"/>
      <c r="AR100" s="1058"/>
      <c r="AS100" s="1058"/>
      <c r="AT100" s="741"/>
      <c r="AU100" s="1058"/>
      <c r="AV100" s="1058"/>
      <c r="AW100" s="1057"/>
      <c r="AX100" s="1058"/>
      <c r="AY100" s="1058"/>
      <c r="AZ100" s="1058"/>
      <c r="BA100" s="1058"/>
      <c r="BB100" s="1058"/>
      <c r="BC100" s="1058"/>
    </row>
    <row r="101" ht="15.75" customHeight="1">
      <c r="A101" s="749"/>
      <c r="B101" s="1058"/>
      <c r="C101" s="1058"/>
      <c r="D101" s="1058"/>
      <c r="E101" s="1058"/>
      <c r="F101" s="1058"/>
      <c r="G101" s="1058"/>
      <c r="H101" s="1058"/>
      <c r="I101" s="1058"/>
      <c r="J101" s="1058"/>
      <c r="K101" s="1058"/>
      <c r="L101" s="1058"/>
      <c r="M101" s="1058"/>
      <c r="N101" s="1058"/>
      <c r="O101" s="1058"/>
      <c r="P101" s="1058"/>
      <c r="Q101" s="1058"/>
      <c r="R101" s="1058"/>
      <c r="S101" s="1058"/>
      <c r="T101" s="1058"/>
      <c r="U101" s="1058"/>
      <c r="V101" s="1058"/>
      <c r="W101" s="1058"/>
      <c r="X101" s="1058"/>
      <c r="Y101" s="1058"/>
      <c r="Z101" s="741"/>
      <c r="AA101" s="1058"/>
      <c r="AB101" s="1058"/>
      <c r="AC101" s="1058"/>
      <c r="AD101" s="1058"/>
      <c r="AE101" s="1058"/>
      <c r="AF101" s="1058"/>
      <c r="AG101" s="1058"/>
      <c r="AH101" s="1058"/>
      <c r="AI101" s="1058"/>
      <c r="AJ101" s="741"/>
      <c r="AK101" s="1058"/>
      <c r="AL101" s="1058"/>
      <c r="AM101" s="1058"/>
      <c r="AN101" s="1058"/>
      <c r="AO101" s="1058"/>
      <c r="AP101" s="1058"/>
      <c r="AQ101" s="1058"/>
      <c r="AR101" s="1058"/>
      <c r="AS101" s="1058"/>
      <c r="AT101" s="741"/>
      <c r="AU101" s="1058"/>
      <c r="AV101" s="1058"/>
      <c r="AW101" s="1057"/>
      <c r="AX101" s="1058"/>
      <c r="AY101" s="1058"/>
      <c r="AZ101" s="1058"/>
      <c r="BA101" s="1058"/>
      <c r="BB101" s="1058"/>
      <c r="BC101" s="1058"/>
    </row>
    <row r="102" ht="15.75" customHeight="1">
      <c r="A102" s="749"/>
      <c r="B102" s="1058"/>
      <c r="C102" s="1058"/>
      <c r="D102" s="1058"/>
      <c r="E102" s="1058"/>
      <c r="F102" s="1058"/>
      <c r="G102" s="1058"/>
      <c r="H102" s="1058"/>
      <c r="I102" s="1058"/>
      <c r="J102" s="1058"/>
      <c r="K102" s="1058"/>
      <c r="L102" s="1058"/>
      <c r="M102" s="1058"/>
      <c r="N102" s="1058"/>
      <c r="O102" s="1058"/>
      <c r="P102" s="1058"/>
      <c r="Q102" s="1058"/>
      <c r="R102" s="1058"/>
      <c r="S102" s="1058"/>
      <c r="T102" s="1058"/>
      <c r="U102" s="1058"/>
      <c r="V102" s="1058"/>
      <c r="W102" s="1058"/>
      <c r="X102" s="1058"/>
      <c r="Y102" s="1058"/>
      <c r="Z102" s="741"/>
      <c r="AA102" s="1058"/>
      <c r="AB102" s="1058"/>
      <c r="AC102" s="1058"/>
      <c r="AD102" s="1058"/>
      <c r="AE102" s="1058"/>
      <c r="AF102" s="1058"/>
      <c r="AG102" s="1058"/>
      <c r="AH102" s="1058"/>
      <c r="AI102" s="1058"/>
      <c r="AJ102" s="741"/>
      <c r="AK102" s="1058"/>
      <c r="AL102" s="1058"/>
      <c r="AM102" s="1058"/>
      <c r="AN102" s="1058"/>
      <c r="AO102" s="1058"/>
      <c r="AP102" s="1058"/>
      <c r="AQ102" s="1058"/>
      <c r="AR102" s="1058"/>
      <c r="AS102" s="1058"/>
      <c r="AT102" s="741"/>
      <c r="AU102" s="1058"/>
      <c r="AV102" s="1058"/>
      <c r="AW102" s="1057"/>
      <c r="AX102" s="1058"/>
      <c r="AY102" s="1058"/>
      <c r="AZ102" s="1058"/>
      <c r="BA102" s="1058"/>
      <c r="BB102" s="1058"/>
      <c r="BC102" s="1058"/>
    </row>
    <row r="103" ht="15.75" customHeight="1">
      <c r="A103" s="749"/>
      <c r="B103" s="1058"/>
      <c r="C103" s="1058"/>
      <c r="D103" s="1058"/>
      <c r="E103" s="1058"/>
      <c r="F103" s="1058"/>
      <c r="G103" s="1058"/>
      <c r="H103" s="1058"/>
      <c r="I103" s="1058"/>
      <c r="J103" s="1058"/>
      <c r="K103" s="1058"/>
      <c r="L103" s="1058"/>
      <c r="M103" s="1058"/>
      <c r="N103" s="1058"/>
      <c r="O103" s="1058"/>
      <c r="P103" s="1058"/>
      <c r="Q103" s="1058"/>
      <c r="R103" s="1058"/>
      <c r="S103" s="1058"/>
      <c r="T103" s="1058"/>
      <c r="U103" s="1058"/>
      <c r="V103" s="1058"/>
      <c r="W103" s="1058"/>
      <c r="X103" s="1058"/>
      <c r="Y103" s="1058"/>
      <c r="Z103" s="741"/>
      <c r="AA103" s="1058"/>
      <c r="AB103" s="1058"/>
      <c r="AC103" s="1058"/>
      <c r="AD103" s="1058"/>
      <c r="AE103" s="1058"/>
      <c r="AF103" s="1058"/>
      <c r="AG103" s="1058"/>
      <c r="AH103" s="1058"/>
      <c r="AI103" s="1058"/>
      <c r="AJ103" s="741"/>
      <c r="AK103" s="1058"/>
      <c r="AL103" s="1058"/>
      <c r="AM103" s="1058"/>
      <c r="AN103" s="1058"/>
      <c r="AO103" s="1058"/>
      <c r="AP103" s="1058"/>
      <c r="AQ103" s="1058"/>
      <c r="AR103" s="1058"/>
      <c r="AS103" s="1058"/>
      <c r="AT103" s="741"/>
      <c r="AU103" s="1058"/>
      <c r="AV103" s="1058"/>
      <c r="AW103" s="1057"/>
      <c r="AX103" s="1058"/>
      <c r="AY103" s="1058"/>
      <c r="AZ103" s="1058"/>
      <c r="BA103" s="1058"/>
      <c r="BB103" s="1058"/>
      <c r="BC103" s="1058"/>
    </row>
    <row r="104" ht="15.75" customHeight="1">
      <c r="A104" s="749"/>
      <c r="B104" s="1058"/>
      <c r="C104" s="1058"/>
      <c r="D104" s="1058"/>
      <c r="E104" s="1058"/>
      <c r="F104" s="1058"/>
      <c r="G104" s="1058"/>
      <c r="H104" s="1058"/>
      <c r="I104" s="1058"/>
      <c r="J104" s="1058"/>
      <c r="K104" s="1058"/>
      <c r="L104" s="1058"/>
      <c r="M104" s="1058"/>
      <c r="N104" s="1058"/>
      <c r="O104" s="1058"/>
      <c r="P104" s="1058"/>
      <c r="Q104" s="1058"/>
      <c r="R104" s="1058"/>
      <c r="S104" s="1058"/>
      <c r="T104" s="1058"/>
      <c r="U104" s="1058"/>
      <c r="V104" s="1058"/>
      <c r="W104" s="1058"/>
      <c r="X104" s="1058"/>
      <c r="Y104" s="1058"/>
      <c r="Z104" s="741"/>
      <c r="AA104" s="1058"/>
      <c r="AB104" s="1058"/>
      <c r="AC104" s="1058"/>
      <c r="AD104" s="1058"/>
      <c r="AE104" s="1058"/>
      <c r="AF104" s="1058"/>
      <c r="AG104" s="1058"/>
      <c r="AH104" s="1058"/>
      <c r="AI104" s="1058"/>
      <c r="AJ104" s="741"/>
      <c r="AK104" s="1058"/>
      <c r="AL104" s="1058"/>
      <c r="AM104" s="1058"/>
      <c r="AN104" s="1058"/>
      <c r="AO104" s="1058"/>
      <c r="AP104" s="1058"/>
      <c r="AQ104" s="1058"/>
      <c r="AR104" s="1058"/>
      <c r="AS104" s="1058"/>
      <c r="AT104" s="741"/>
      <c r="AU104" s="1058"/>
      <c r="AV104" s="1058"/>
      <c r="AW104" s="1057"/>
      <c r="AX104" s="1058"/>
      <c r="AY104" s="1058"/>
      <c r="AZ104" s="1058"/>
      <c r="BA104" s="1058"/>
      <c r="BB104" s="1058"/>
      <c r="BC104" s="1058"/>
    </row>
    <row r="105" ht="15.75" customHeight="1">
      <c r="A105" s="749"/>
      <c r="B105" s="1058"/>
      <c r="C105" s="1058"/>
      <c r="D105" s="1058"/>
      <c r="E105" s="1058"/>
      <c r="F105" s="1058"/>
      <c r="G105" s="1058"/>
      <c r="H105" s="1058"/>
      <c r="I105" s="1058"/>
      <c r="J105" s="1058"/>
      <c r="K105" s="1058"/>
      <c r="L105" s="1058"/>
      <c r="M105" s="1058"/>
      <c r="N105" s="1058"/>
      <c r="O105" s="1058"/>
      <c r="P105" s="1058"/>
      <c r="Q105" s="1058"/>
      <c r="R105" s="1058"/>
      <c r="S105" s="1058"/>
      <c r="T105" s="1058"/>
      <c r="U105" s="1058"/>
      <c r="V105" s="1058"/>
      <c r="W105" s="1058"/>
      <c r="X105" s="1058"/>
      <c r="Y105" s="1058"/>
      <c r="Z105" s="741"/>
      <c r="AA105" s="1058"/>
      <c r="AB105" s="1058"/>
      <c r="AC105" s="1058"/>
      <c r="AD105" s="1058"/>
      <c r="AE105" s="1058"/>
      <c r="AF105" s="1058"/>
      <c r="AG105" s="1058"/>
      <c r="AH105" s="1058"/>
      <c r="AI105" s="1058"/>
      <c r="AJ105" s="741"/>
      <c r="AK105" s="1058"/>
      <c r="AL105" s="1058"/>
      <c r="AM105" s="1058"/>
      <c r="AN105" s="1058"/>
      <c r="AO105" s="1058"/>
      <c r="AP105" s="1058"/>
      <c r="AQ105" s="1058"/>
      <c r="AR105" s="1058"/>
      <c r="AS105" s="1058"/>
      <c r="AT105" s="741"/>
      <c r="AU105" s="1058"/>
      <c r="AV105" s="1058"/>
      <c r="AW105" s="1057"/>
      <c r="AX105" s="1058"/>
      <c r="AY105" s="1058"/>
      <c r="AZ105" s="1058"/>
      <c r="BA105" s="1058"/>
      <c r="BB105" s="1058"/>
      <c r="BC105" s="1058"/>
    </row>
    <row r="106" ht="15.75" customHeight="1">
      <c r="A106" s="749"/>
      <c r="B106" s="1058"/>
      <c r="C106" s="1058"/>
      <c r="D106" s="1058"/>
      <c r="E106" s="1058"/>
      <c r="F106" s="1058"/>
      <c r="G106" s="1058"/>
      <c r="H106" s="1058"/>
      <c r="I106" s="1058"/>
      <c r="J106" s="1058"/>
      <c r="K106" s="1058"/>
      <c r="L106" s="1058"/>
      <c r="M106" s="1058"/>
      <c r="N106" s="1058"/>
      <c r="O106" s="1058"/>
      <c r="P106" s="1058"/>
      <c r="Q106" s="1058"/>
      <c r="R106" s="1058"/>
      <c r="S106" s="1058"/>
      <c r="T106" s="1058"/>
      <c r="U106" s="1058"/>
      <c r="V106" s="1058"/>
      <c r="W106" s="1058"/>
      <c r="X106" s="1058"/>
      <c r="Y106" s="1058"/>
      <c r="Z106" s="741"/>
      <c r="AA106" s="1058"/>
      <c r="AB106" s="1058"/>
      <c r="AC106" s="1058"/>
      <c r="AD106" s="1058"/>
      <c r="AE106" s="1058"/>
      <c r="AF106" s="1058"/>
      <c r="AG106" s="1058"/>
      <c r="AH106" s="1058"/>
      <c r="AI106" s="1058"/>
      <c r="AJ106" s="741"/>
      <c r="AK106" s="1058"/>
      <c r="AL106" s="1058"/>
      <c r="AM106" s="1058"/>
      <c r="AN106" s="1058"/>
      <c r="AO106" s="1058"/>
      <c r="AP106" s="1058"/>
      <c r="AQ106" s="1058"/>
      <c r="AR106" s="1058"/>
      <c r="AS106" s="1058"/>
      <c r="AT106" s="741"/>
      <c r="AU106" s="1058"/>
      <c r="AV106" s="1058"/>
      <c r="AW106" s="1057"/>
      <c r="AX106" s="1058"/>
      <c r="AY106" s="1058"/>
      <c r="AZ106" s="1058"/>
      <c r="BA106" s="1058"/>
      <c r="BB106" s="1058"/>
      <c r="BC106" s="1058"/>
    </row>
    <row r="107" ht="15.75" customHeight="1">
      <c r="A107" s="749"/>
      <c r="B107" s="1058"/>
      <c r="C107" s="1058"/>
      <c r="D107" s="1058"/>
      <c r="E107" s="1058"/>
      <c r="F107" s="1058"/>
      <c r="G107" s="1058"/>
      <c r="H107" s="1058"/>
      <c r="I107" s="1058"/>
      <c r="J107" s="1058"/>
      <c r="K107" s="1058"/>
      <c r="L107" s="1058"/>
      <c r="M107" s="1058"/>
      <c r="N107" s="1058"/>
      <c r="O107" s="1058"/>
      <c r="P107" s="1058"/>
      <c r="Q107" s="1058"/>
      <c r="R107" s="1058"/>
      <c r="S107" s="1058"/>
      <c r="T107" s="1058"/>
      <c r="U107" s="1058"/>
      <c r="V107" s="1058"/>
      <c r="W107" s="1058"/>
      <c r="X107" s="1058"/>
      <c r="Y107" s="1058"/>
      <c r="Z107" s="741"/>
      <c r="AA107" s="1058"/>
      <c r="AB107" s="1058"/>
      <c r="AC107" s="1058"/>
      <c r="AD107" s="1058"/>
      <c r="AE107" s="1058"/>
      <c r="AF107" s="1058"/>
      <c r="AG107" s="1058"/>
      <c r="AH107" s="1058"/>
      <c r="AI107" s="1058"/>
      <c r="AJ107" s="741"/>
      <c r="AK107" s="1058"/>
      <c r="AL107" s="1058"/>
      <c r="AM107" s="1058"/>
      <c r="AN107" s="1058"/>
      <c r="AO107" s="1058"/>
      <c r="AP107" s="1058"/>
      <c r="AQ107" s="1058"/>
      <c r="AR107" s="1058"/>
      <c r="AS107" s="1058"/>
      <c r="AT107" s="741"/>
      <c r="AU107" s="1058"/>
      <c r="AV107" s="1058"/>
      <c r="AW107" s="1057"/>
      <c r="AX107" s="1058"/>
      <c r="AY107" s="1058"/>
      <c r="AZ107" s="1058"/>
      <c r="BA107" s="1058"/>
      <c r="BB107" s="1058"/>
      <c r="BC107" s="1058"/>
    </row>
    <row r="108" ht="15.75" customHeight="1">
      <c r="A108" s="749"/>
      <c r="B108" s="1058"/>
      <c r="C108" s="1058"/>
      <c r="D108" s="1058"/>
      <c r="E108" s="1058"/>
      <c r="F108" s="1058"/>
      <c r="G108" s="1058"/>
      <c r="H108" s="1058"/>
      <c r="I108" s="1058"/>
      <c r="J108" s="1058"/>
      <c r="K108" s="1058"/>
      <c r="L108" s="1058"/>
      <c r="M108" s="1058"/>
      <c r="N108" s="1058"/>
      <c r="O108" s="1058"/>
      <c r="P108" s="1058"/>
      <c r="Q108" s="1058"/>
      <c r="R108" s="1058"/>
      <c r="S108" s="1058"/>
      <c r="T108" s="1058"/>
      <c r="U108" s="1058"/>
      <c r="V108" s="1058"/>
      <c r="W108" s="1058"/>
      <c r="X108" s="1058"/>
      <c r="Y108" s="1058"/>
      <c r="Z108" s="741"/>
      <c r="AA108" s="1058"/>
      <c r="AB108" s="1058"/>
      <c r="AC108" s="1058"/>
      <c r="AD108" s="1058"/>
      <c r="AE108" s="1058"/>
      <c r="AF108" s="1058"/>
      <c r="AG108" s="1058"/>
      <c r="AH108" s="1058"/>
      <c r="AI108" s="1058"/>
      <c r="AJ108" s="741"/>
      <c r="AK108" s="1058"/>
      <c r="AL108" s="1058"/>
      <c r="AM108" s="1058"/>
      <c r="AN108" s="1058"/>
      <c r="AO108" s="1058"/>
      <c r="AP108" s="1058"/>
      <c r="AQ108" s="1058"/>
      <c r="AR108" s="1058"/>
      <c r="AS108" s="1058"/>
      <c r="AT108" s="741"/>
      <c r="AU108" s="1058"/>
      <c r="AV108" s="1058"/>
      <c r="AW108" s="1057"/>
      <c r="AX108" s="1058"/>
      <c r="AY108" s="1058"/>
      <c r="AZ108" s="1058"/>
      <c r="BA108" s="1058"/>
      <c r="BB108" s="1058"/>
      <c r="BC108" s="1058"/>
    </row>
    <row r="109" ht="15.75" customHeight="1">
      <c r="A109" s="749"/>
      <c r="B109" s="1058"/>
      <c r="C109" s="1058"/>
      <c r="D109" s="1058"/>
      <c r="E109" s="1058"/>
      <c r="F109" s="1058"/>
      <c r="G109" s="1058"/>
      <c r="H109" s="1058"/>
      <c r="I109" s="1058"/>
      <c r="J109" s="1058"/>
      <c r="K109" s="1058"/>
      <c r="L109" s="1058"/>
      <c r="M109" s="1058"/>
      <c r="N109" s="1058"/>
      <c r="O109" s="1058"/>
      <c r="P109" s="1058"/>
      <c r="Q109" s="1058"/>
      <c r="R109" s="1058"/>
      <c r="S109" s="1058"/>
      <c r="T109" s="1058"/>
      <c r="U109" s="1058"/>
      <c r="V109" s="1058"/>
      <c r="W109" s="1058"/>
      <c r="X109" s="1058"/>
      <c r="Y109" s="1058"/>
      <c r="Z109" s="741"/>
      <c r="AA109" s="1058"/>
      <c r="AB109" s="1058"/>
      <c r="AC109" s="1058"/>
      <c r="AD109" s="1058"/>
      <c r="AE109" s="1058"/>
      <c r="AF109" s="1058"/>
      <c r="AG109" s="1058"/>
      <c r="AH109" s="1058"/>
      <c r="AI109" s="1058"/>
      <c r="AJ109" s="741"/>
      <c r="AK109" s="1058"/>
      <c r="AL109" s="1058"/>
      <c r="AM109" s="1058"/>
      <c r="AN109" s="1058"/>
      <c r="AO109" s="1058"/>
      <c r="AP109" s="1058"/>
      <c r="AQ109" s="1058"/>
      <c r="AR109" s="1058"/>
      <c r="AS109" s="1058"/>
      <c r="AT109" s="741"/>
      <c r="AU109" s="1058"/>
      <c r="AV109" s="1058"/>
      <c r="AW109" s="1057"/>
      <c r="AX109" s="1058"/>
      <c r="AY109" s="1058"/>
      <c r="AZ109" s="1058"/>
      <c r="BA109" s="1058"/>
      <c r="BB109" s="1058"/>
      <c r="BC109" s="1058"/>
    </row>
    <row r="110" ht="15.75" customHeight="1">
      <c r="A110" s="749"/>
      <c r="B110" s="1058"/>
      <c r="C110" s="1058"/>
      <c r="D110" s="1058"/>
      <c r="E110" s="1058"/>
      <c r="F110" s="1058"/>
      <c r="G110" s="1058"/>
      <c r="H110" s="1058"/>
      <c r="I110" s="1058"/>
      <c r="J110" s="1058"/>
      <c r="K110" s="1058"/>
      <c r="L110" s="1058"/>
      <c r="M110" s="1058"/>
      <c r="N110" s="1058"/>
      <c r="O110" s="1058"/>
      <c r="P110" s="1058"/>
      <c r="Q110" s="1058"/>
      <c r="R110" s="1058"/>
      <c r="S110" s="1058"/>
      <c r="T110" s="1058"/>
      <c r="U110" s="1058"/>
      <c r="V110" s="1058"/>
      <c r="W110" s="1058"/>
      <c r="X110" s="1058"/>
      <c r="Y110" s="1058"/>
      <c r="Z110" s="741"/>
      <c r="AA110" s="1058"/>
      <c r="AB110" s="1058"/>
      <c r="AC110" s="1058"/>
      <c r="AD110" s="1058"/>
      <c r="AE110" s="1058"/>
      <c r="AF110" s="1058"/>
      <c r="AG110" s="1058"/>
      <c r="AH110" s="1058"/>
      <c r="AI110" s="1058"/>
      <c r="AJ110" s="741"/>
      <c r="AK110" s="1058"/>
      <c r="AL110" s="1058"/>
      <c r="AM110" s="1058"/>
      <c r="AN110" s="1058"/>
      <c r="AO110" s="1058"/>
      <c r="AP110" s="1058"/>
      <c r="AQ110" s="1058"/>
      <c r="AR110" s="1058"/>
      <c r="AS110" s="1058"/>
      <c r="AT110" s="741"/>
      <c r="AU110" s="1058"/>
      <c r="AV110" s="1058"/>
      <c r="AW110" s="1057"/>
      <c r="AX110" s="1058"/>
      <c r="AY110" s="1058"/>
      <c r="AZ110" s="1058"/>
      <c r="BA110" s="1058"/>
      <c r="BB110" s="1058"/>
      <c r="BC110" s="1058"/>
    </row>
    <row r="111" ht="15.75" customHeight="1">
      <c r="A111" s="749"/>
      <c r="B111" s="1058"/>
      <c r="C111" s="1058"/>
      <c r="D111" s="1058"/>
      <c r="E111" s="1058"/>
      <c r="F111" s="1058"/>
      <c r="G111" s="1058"/>
      <c r="H111" s="1058"/>
      <c r="I111" s="1058"/>
      <c r="J111" s="1058"/>
      <c r="K111" s="1058"/>
      <c r="L111" s="1058"/>
      <c r="M111" s="1058"/>
      <c r="N111" s="1058"/>
      <c r="O111" s="1058"/>
      <c r="P111" s="1058"/>
      <c r="Q111" s="1058"/>
      <c r="R111" s="1058"/>
      <c r="S111" s="1058"/>
      <c r="T111" s="1058"/>
      <c r="U111" s="1058"/>
      <c r="V111" s="1058"/>
      <c r="W111" s="1058"/>
      <c r="X111" s="1058"/>
      <c r="Y111" s="1058"/>
      <c r="Z111" s="741"/>
      <c r="AA111" s="1058"/>
      <c r="AB111" s="1058"/>
      <c r="AC111" s="1058"/>
      <c r="AD111" s="1058"/>
      <c r="AE111" s="1058"/>
      <c r="AF111" s="1058"/>
      <c r="AG111" s="1058"/>
      <c r="AH111" s="1058"/>
      <c r="AI111" s="1058"/>
      <c r="AJ111" s="741"/>
      <c r="AK111" s="1058"/>
      <c r="AL111" s="1058"/>
      <c r="AM111" s="1058"/>
      <c r="AN111" s="1058"/>
      <c r="AO111" s="1058"/>
      <c r="AP111" s="1058"/>
      <c r="AQ111" s="1058"/>
      <c r="AR111" s="1058"/>
      <c r="AS111" s="1058"/>
      <c r="AT111" s="741"/>
      <c r="AU111" s="1058"/>
      <c r="AV111" s="1058"/>
      <c r="AW111" s="1057"/>
      <c r="AX111" s="1058"/>
      <c r="AY111" s="1058"/>
      <c r="AZ111" s="1058"/>
      <c r="BA111" s="1058"/>
      <c r="BB111" s="1058"/>
      <c r="BC111" s="1058"/>
    </row>
    <row r="112" ht="15.75" customHeight="1">
      <c r="A112" s="749"/>
      <c r="B112" s="1058"/>
      <c r="C112" s="1058"/>
      <c r="D112" s="1058"/>
      <c r="E112" s="1058"/>
      <c r="F112" s="1058"/>
      <c r="G112" s="1058"/>
      <c r="H112" s="1058"/>
      <c r="I112" s="1058"/>
      <c r="J112" s="1058"/>
      <c r="K112" s="1058"/>
      <c r="L112" s="1058"/>
      <c r="M112" s="1058"/>
      <c r="N112" s="1058"/>
      <c r="O112" s="1058"/>
      <c r="P112" s="1058"/>
      <c r="Q112" s="1058"/>
      <c r="R112" s="1058"/>
      <c r="S112" s="1058"/>
      <c r="T112" s="1058"/>
      <c r="U112" s="1058"/>
      <c r="V112" s="1058"/>
      <c r="W112" s="1058"/>
      <c r="X112" s="1058"/>
      <c r="Y112" s="1058"/>
      <c r="Z112" s="741"/>
      <c r="AA112" s="1058"/>
      <c r="AB112" s="1058"/>
      <c r="AC112" s="1058"/>
      <c r="AD112" s="1058"/>
      <c r="AE112" s="1058"/>
      <c r="AF112" s="1058"/>
      <c r="AG112" s="1058"/>
      <c r="AH112" s="1058"/>
      <c r="AI112" s="1058"/>
      <c r="AJ112" s="741"/>
      <c r="AK112" s="1058"/>
      <c r="AL112" s="1058"/>
      <c r="AM112" s="1058"/>
      <c r="AN112" s="1058"/>
      <c r="AO112" s="1058"/>
      <c r="AP112" s="1058"/>
      <c r="AQ112" s="1058"/>
      <c r="AR112" s="1058"/>
      <c r="AS112" s="1058"/>
      <c r="AT112" s="741"/>
      <c r="AU112" s="1058"/>
      <c r="AV112" s="1058"/>
      <c r="AW112" s="1057"/>
      <c r="AX112" s="1058"/>
      <c r="AY112" s="1058"/>
      <c r="AZ112" s="1058"/>
      <c r="BA112" s="1058"/>
      <c r="BB112" s="1058"/>
      <c r="BC112" s="1058"/>
    </row>
    <row r="113" ht="15.75" customHeight="1">
      <c r="A113" s="749"/>
      <c r="B113" s="1058"/>
      <c r="C113" s="1058"/>
      <c r="D113" s="1058"/>
      <c r="E113" s="1058"/>
      <c r="F113" s="1058"/>
      <c r="G113" s="1058"/>
      <c r="H113" s="1058"/>
      <c r="I113" s="1058"/>
      <c r="J113" s="1058"/>
      <c r="K113" s="1058"/>
      <c r="L113" s="1058"/>
      <c r="M113" s="1058"/>
      <c r="N113" s="1058"/>
      <c r="O113" s="1058"/>
      <c r="P113" s="1058"/>
      <c r="Q113" s="1058"/>
      <c r="R113" s="1058"/>
      <c r="S113" s="1058"/>
      <c r="T113" s="1058"/>
      <c r="U113" s="1058"/>
      <c r="V113" s="1058"/>
      <c r="W113" s="1058"/>
      <c r="X113" s="1058"/>
      <c r="Y113" s="1058"/>
      <c r="Z113" s="741"/>
      <c r="AA113" s="1058"/>
      <c r="AB113" s="1058"/>
      <c r="AC113" s="1058"/>
      <c r="AD113" s="1058"/>
      <c r="AE113" s="1058"/>
      <c r="AF113" s="1058"/>
      <c r="AG113" s="1058"/>
      <c r="AH113" s="1058"/>
      <c r="AI113" s="1058"/>
      <c r="AJ113" s="741"/>
      <c r="AK113" s="1058"/>
      <c r="AL113" s="1058"/>
      <c r="AM113" s="1058"/>
      <c r="AN113" s="1058"/>
      <c r="AO113" s="1058"/>
      <c r="AP113" s="1058"/>
      <c r="AQ113" s="1058"/>
      <c r="AR113" s="1058"/>
      <c r="AS113" s="1058"/>
      <c r="AT113" s="741"/>
      <c r="AU113" s="1058"/>
      <c r="AV113" s="1058"/>
      <c r="AW113" s="1057"/>
      <c r="AX113" s="1058"/>
      <c r="AY113" s="1058"/>
      <c r="AZ113" s="1058"/>
      <c r="BA113" s="1058"/>
      <c r="BB113" s="1058"/>
      <c r="BC113" s="1058"/>
    </row>
    <row r="114" ht="15.75" customHeight="1">
      <c r="A114" s="749"/>
      <c r="B114" s="1058"/>
      <c r="C114" s="1058"/>
      <c r="D114" s="1058"/>
      <c r="E114" s="1058"/>
      <c r="F114" s="1058"/>
      <c r="G114" s="1058"/>
      <c r="H114" s="1058"/>
      <c r="I114" s="1058"/>
      <c r="J114" s="1058"/>
      <c r="K114" s="1058"/>
      <c r="L114" s="1058"/>
      <c r="M114" s="1058"/>
      <c r="N114" s="1058"/>
      <c r="O114" s="1058"/>
      <c r="P114" s="1058"/>
      <c r="Q114" s="1058"/>
      <c r="R114" s="1058"/>
      <c r="S114" s="1058"/>
      <c r="T114" s="1058"/>
      <c r="U114" s="1058"/>
      <c r="V114" s="1058"/>
      <c r="W114" s="1058"/>
      <c r="X114" s="1058"/>
      <c r="Y114" s="1058"/>
      <c r="Z114" s="741"/>
      <c r="AA114" s="1058"/>
      <c r="AB114" s="1058"/>
      <c r="AC114" s="1058"/>
      <c r="AD114" s="1058"/>
      <c r="AE114" s="1058"/>
      <c r="AF114" s="1058"/>
      <c r="AG114" s="1058"/>
      <c r="AH114" s="1058"/>
      <c r="AI114" s="1058"/>
      <c r="AJ114" s="741"/>
      <c r="AK114" s="1058"/>
      <c r="AL114" s="1058"/>
      <c r="AM114" s="1058"/>
      <c r="AN114" s="1058"/>
      <c r="AO114" s="1058"/>
      <c r="AP114" s="1058"/>
      <c r="AQ114" s="1058"/>
      <c r="AR114" s="1058"/>
      <c r="AS114" s="1058"/>
      <c r="AT114" s="741"/>
      <c r="AU114" s="1058"/>
      <c r="AV114" s="1058"/>
      <c r="AW114" s="1057"/>
      <c r="AX114" s="1058"/>
      <c r="AY114" s="1058"/>
      <c r="AZ114" s="1058"/>
      <c r="BA114" s="1058"/>
      <c r="BB114" s="1058"/>
      <c r="BC114" s="1058"/>
    </row>
    <row r="115" ht="15.75" customHeight="1">
      <c r="A115" s="749"/>
      <c r="B115" s="1058"/>
      <c r="C115" s="1058"/>
      <c r="D115" s="1058"/>
      <c r="E115" s="1058"/>
      <c r="F115" s="1058"/>
      <c r="G115" s="1058"/>
      <c r="H115" s="1058"/>
      <c r="I115" s="1058"/>
      <c r="J115" s="1058"/>
      <c r="K115" s="1058"/>
      <c r="L115" s="1058"/>
      <c r="M115" s="1058"/>
      <c r="N115" s="1058"/>
      <c r="O115" s="1058"/>
      <c r="P115" s="1058"/>
      <c r="Q115" s="1058"/>
      <c r="R115" s="1058"/>
      <c r="S115" s="1058"/>
      <c r="T115" s="1058"/>
      <c r="U115" s="1058"/>
      <c r="V115" s="1058"/>
      <c r="W115" s="1058"/>
      <c r="X115" s="1058"/>
      <c r="Y115" s="1058"/>
      <c r="Z115" s="741"/>
      <c r="AA115" s="1058"/>
      <c r="AB115" s="1058"/>
      <c r="AC115" s="1058"/>
      <c r="AD115" s="1058"/>
      <c r="AE115" s="1058"/>
      <c r="AF115" s="1058"/>
      <c r="AG115" s="1058"/>
      <c r="AH115" s="1058"/>
      <c r="AI115" s="1058"/>
      <c r="AJ115" s="741"/>
      <c r="AK115" s="1058"/>
      <c r="AL115" s="1058"/>
      <c r="AM115" s="1058"/>
      <c r="AN115" s="1058"/>
      <c r="AO115" s="1058"/>
      <c r="AP115" s="1058"/>
      <c r="AQ115" s="1058"/>
      <c r="AR115" s="1058"/>
      <c r="AS115" s="1058"/>
      <c r="AT115" s="741"/>
      <c r="AU115" s="1058"/>
      <c r="AV115" s="1058"/>
      <c r="AW115" s="1057"/>
      <c r="AX115" s="1058"/>
      <c r="AY115" s="1058"/>
      <c r="AZ115" s="1058"/>
      <c r="BA115" s="1058"/>
      <c r="BB115" s="1058"/>
      <c r="BC115" s="1058"/>
    </row>
    <row r="116" ht="15.75" customHeight="1">
      <c r="A116" s="749"/>
      <c r="B116" s="1058"/>
      <c r="C116" s="1058"/>
      <c r="D116" s="1058"/>
      <c r="E116" s="1058"/>
      <c r="F116" s="1058"/>
      <c r="G116" s="1058"/>
      <c r="H116" s="1058"/>
      <c r="I116" s="1058"/>
      <c r="J116" s="1058"/>
      <c r="K116" s="1058"/>
      <c r="L116" s="1058"/>
      <c r="M116" s="1058"/>
      <c r="N116" s="1058"/>
      <c r="O116" s="1058"/>
      <c r="P116" s="1058"/>
      <c r="Q116" s="1058"/>
      <c r="R116" s="1058"/>
      <c r="S116" s="1058"/>
      <c r="T116" s="1058"/>
      <c r="U116" s="1058"/>
      <c r="V116" s="1058"/>
      <c r="W116" s="1058"/>
      <c r="X116" s="1058"/>
      <c r="Y116" s="1058"/>
      <c r="Z116" s="741"/>
      <c r="AA116" s="1058"/>
      <c r="AB116" s="1058"/>
      <c r="AC116" s="1058"/>
      <c r="AD116" s="1058"/>
      <c r="AE116" s="1058"/>
      <c r="AF116" s="1058"/>
      <c r="AG116" s="1058"/>
      <c r="AH116" s="1058"/>
      <c r="AI116" s="1058"/>
      <c r="AJ116" s="741"/>
      <c r="AK116" s="1058"/>
      <c r="AL116" s="1058"/>
      <c r="AM116" s="1058"/>
      <c r="AN116" s="1058"/>
      <c r="AO116" s="1058"/>
      <c r="AP116" s="1058"/>
      <c r="AQ116" s="1058"/>
      <c r="AR116" s="1058"/>
      <c r="AS116" s="1058"/>
      <c r="AT116" s="741"/>
      <c r="AU116" s="1058"/>
      <c r="AV116" s="1058"/>
      <c r="AW116" s="1057"/>
      <c r="AX116" s="1058"/>
      <c r="AY116" s="1058"/>
      <c r="AZ116" s="1058"/>
      <c r="BA116" s="1058"/>
      <c r="BB116" s="1058"/>
      <c r="BC116" s="1058"/>
    </row>
    <row r="117" ht="15.75" customHeight="1">
      <c r="A117" s="749"/>
      <c r="B117" s="1058"/>
      <c r="C117" s="1058"/>
      <c r="D117" s="1058"/>
      <c r="E117" s="1058"/>
      <c r="F117" s="1058"/>
      <c r="G117" s="1058"/>
      <c r="H117" s="1058"/>
      <c r="I117" s="1058"/>
      <c r="J117" s="1058"/>
      <c r="K117" s="1058"/>
      <c r="L117" s="1058"/>
      <c r="M117" s="1058"/>
      <c r="N117" s="1058"/>
      <c r="O117" s="1058"/>
      <c r="P117" s="1058"/>
      <c r="Q117" s="1058"/>
      <c r="R117" s="1058"/>
      <c r="S117" s="1058"/>
      <c r="T117" s="1058"/>
      <c r="U117" s="1058"/>
      <c r="V117" s="1058"/>
      <c r="W117" s="1058"/>
      <c r="X117" s="1058"/>
      <c r="Y117" s="1058"/>
      <c r="Z117" s="741"/>
      <c r="AA117" s="1058"/>
      <c r="AB117" s="1058"/>
      <c r="AC117" s="1058"/>
      <c r="AD117" s="1058"/>
      <c r="AE117" s="1058"/>
      <c r="AF117" s="1058"/>
      <c r="AG117" s="1058"/>
      <c r="AH117" s="1058"/>
      <c r="AI117" s="1058"/>
      <c r="AJ117" s="741"/>
      <c r="AK117" s="1058"/>
      <c r="AL117" s="1058"/>
      <c r="AM117" s="1058"/>
      <c r="AN117" s="1058"/>
      <c r="AO117" s="1058"/>
      <c r="AP117" s="1058"/>
      <c r="AQ117" s="1058"/>
      <c r="AR117" s="1058"/>
      <c r="AS117" s="1058"/>
      <c r="AT117" s="741"/>
      <c r="AU117" s="1058"/>
      <c r="AV117" s="1058"/>
      <c r="AW117" s="1057"/>
      <c r="AX117" s="1058"/>
      <c r="AY117" s="1058"/>
      <c r="AZ117" s="1058"/>
      <c r="BA117" s="1058"/>
      <c r="BB117" s="1058"/>
      <c r="BC117" s="1058"/>
    </row>
    <row r="118" ht="15.75" customHeight="1">
      <c r="A118" s="749"/>
      <c r="B118" s="1058"/>
      <c r="C118" s="1058"/>
      <c r="D118" s="1058"/>
      <c r="E118" s="1058"/>
      <c r="F118" s="1058"/>
      <c r="G118" s="1058"/>
      <c r="H118" s="1058"/>
      <c r="I118" s="1058"/>
      <c r="J118" s="1058"/>
      <c r="K118" s="1058"/>
      <c r="L118" s="1058"/>
      <c r="M118" s="1058"/>
      <c r="N118" s="1058"/>
      <c r="O118" s="1058"/>
      <c r="P118" s="1058"/>
      <c r="Q118" s="1058"/>
      <c r="R118" s="1058"/>
      <c r="S118" s="1058"/>
      <c r="T118" s="1058"/>
      <c r="U118" s="1058"/>
      <c r="V118" s="1058"/>
      <c r="W118" s="1058"/>
      <c r="X118" s="1058"/>
      <c r="Y118" s="1058"/>
      <c r="Z118" s="741"/>
      <c r="AA118" s="1058"/>
      <c r="AB118" s="1058"/>
      <c r="AC118" s="1058"/>
      <c r="AD118" s="1058"/>
      <c r="AE118" s="1058"/>
      <c r="AF118" s="1058"/>
      <c r="AG118" s="1058"/>
      <c r="AH118" s="1058"/>
      <c r="AI118" s="1058"/>
      <c r="AJ118" s="741"/>
      <c r="AK118" s="1058"/>
      <c r="AL118" s="1058"/>
      <c r="AM118" s="1058"/>
      <c r="AN118" s="1058"/>
      <c r="AO118" s="1058"/>
      <c r="AP118" s="1058"/>
      <c r="AQ118" s="1058"/>
      <c r="AR118" s="1058"/>
      <c r="AS118" s="1058"/>
      <c r="AT118" s="741"/>
      <c r="AU118" s="1058"/>
      <c r="AV118" s="1058"/>
      <c r="AW118" s="1057"/>
      <c r="AX118" s="1058"/>
      <c r="AY118" s="1058"/>
      <c r="AZ118" s="1058"/>
      <c r="BA118" s="1058"/>
      <c r="BB118" s="1058"/>
      <c r="BC118" s="1058"/>
    </row>
    <row r="119" ht="15.75" customHeight="1">
      <c r="A119" s="749"/>
      <c r="B119" s="1058"/>
      <c r="C119" s="1058"/>
      <c r="D119" s="1058"/>
      <c r="E119" s="1058"/>
      <c r="F119" s="1058"/>
      <c r="G119" s="1058"/>
      <c r="H119" s="1058"/>
      <c r="I119" s="1058"/>
      <c r="J119" s="1058"/>
      <c r="K119" s="1058"/>
      <c r="L119" s="1058"/>
      <c r="M119" s="1058"/>
      <c r="N119" s="1058"/>
      <c r="O119" s="1058"/>
      <c r="P119" s="1058"/>
      <c r="Q119" s="1058"/>
      <c r="R119" s="1058"/>
      <c r="S119" s="1058"/>
      <c r="T119" s="1058"/>
      <c r="U119" s="1058"/>
      <c r="V119" s="1058"/>
      <c r="W119" s="1058"/>
      <c r="X119" s="1058"/>
      <c r="Y119" s="1058"/>
      <c r="Z119" s="741"/>
      <c r="AA119" s="1058"/>
      <c r="AB119" s="1058"/>
      <c r="AC119" s="1058"/>
      <c r="AD119" s="1058"/>
      <c r="AE119" s="1058"/>
      <c r="AF119" s="1058"/>
      <c r="AG119" s="1058"/>
      <c r="AH119" s="1058"/>
      <c r="AI119" s="1058"/>
      <c r="AJ119" s="741"/>
      <c r="AK119" s="1058"/>
      <c r="AL119" s="1058"/>
      <c r="AM119" s="1058"/>
      <c r="AN119" s="1058"/>
      <c r="AO119" s="1058"/>
      <c r="AP119" s="1058"/>
      <c r="AQ119" s="1058"/>
      <c r="AR119" s="1058"/>
      <c r="AS119" s="1058"/>
      <c r="AT119" s="741"/>
      <c r="AU119" s="1058"/>
      <c r="AV119" s="1058"/>
      <c r="AW119" s="1057"/>
      <c r="AX119" s="1058"/>
      <c r="AY119" s="1058"/>
      <c r="AZ119" s="1058"/>
      <c r="BA119" s="1058"/>
      <c r="BB119" s="1058"/>
      <c r="BC119" s="1058"/>
    </row>
    <row r="120" ht="15.75" customHeight="1">
      <c r="A120" s="749"/>
      <c r="B120" s="1058"/>
      <c r="C120" s="1058"/>
      <c r="D120" s="1058"/>
      <c r="E120" s="1058"/>
      <c r="F120" s="1058"/>
      <c r="G120" s="1058"/>
      <c r="H120" s="1058"/>
      <c r="I120" s="1058"/>
      <c r="J120" s="1058"/>
      <c r="K120" s="1058"/>
      <c r="L120" s="1058"/>
      <c r="M120" s="1058"/>
      <c r="N120" s="1058"/>
      <c r="O120" s="1058"/>
      <c r="P120" s="1058"/>
      <c r="Q120" s="1058"/>
      <c r="R120" s="1058"/>
      <c r="S120" s="1058"/>
      <c r="T120" s="1058"/>
      <c r="U120" s="1058"/>
      <c r="V120" s="1058"/>
      <c r="W120" s="1058"/>
      <c r="X120" s="1058"/>
      <c r="Y120" s="1058"/>
      <c r="Z120" s="741"/>
      <c r="AA120" s="1058"/>
      <c r="AB120" s="1058"/>
      <c r="AC120" s="1058"/>
      <c r="AD120" s="1058"/>
      <c r="AE120" s="1058"/>
      <c r="AF120" s="1058"/>
      <c r="AG120" s="1058"/>
      <c r="AH120" s="1058"/>
      <c r="AI120" s="1058"/>
      <c r="AJ120" s="741"/>
      <c r="AK120" s="1058"/>
      <c r="AL120" s="1058"/>
      <c r="AM120" s="1058"/>
      <c r="AN120" s="1058"/>
      <c r="AO120" s="1058"/>
      <c r="AP120" s="1058"/>
      <c r="AQ120" s="1058"/>
      <c r="AR120" s="1058"/>
      <c r="AS120" s="1058"/>
      <c r="AT120" s="741"/>
      <c r="AU120" s="1058"/>
      <c r="AV120" s="1058"/>
      <c r="AW120" s="1057"/>
      <c r="AX120" s="1058"/>
      <c r="AY120" s="1058"/>
      <c r="AZ120" s="1058"/>
      <c r="BA120" s="1058"/>
      <c r="BB120" s="1058"/>
      <c r="BC120" s="1058"/>
    </row>
    <row r="121" ht="15.75" customHeight="1">
      <c r="A121" s="749"/>
      <c r="B121" s="1058"/>
      <c r="C121" s="1058"/>
      <c r="D121" s="1058"/>
      <c r="E121" s="1058"/>
      <c r="F121" s="1058"/>
      <c r="G121" s="1058"/>
      <c r="H121" s="1058"/>
      <c r="I121" s="1058"/>
      <c r="J121" s="1058"/>
      <c r="K121" s="1058"/>
      <c r="L121" s="1058"/>
      <c r="M121" s="1058"/>
      <c r="N121" s="1058"/>
      <c r="O121" s="1058"/>
      <c r="P121" s="1058"/>
      <c r="Q121" s="1058"/>
      <c r="R121" s="1058"/>
      <c r="S121" s="1058"/>
      <c r="T121" s="1058"/>
      <c r="U121" s="1058"/>
      <c r="V121" s="1058"/>
      <c r="W121" s="1058"/>
      <c r="X121" s="1058"/>
      <c r="Y121" s="1058"/>
      <c r="Z121" s="741"/>
      <c r="AA121" s="1058"/>
      <c r="AB121" s="1058"/>
      <c r="AC121" s="1058"/>
      <c r="AD121" s="1058"/>
      <c r="AE121" s="1058"/>
      <c r="AF121" s="1058"/>
      <c r="AG121" s="1058"/>
      <c r="AH121" s="1058"/>
      <c r="AI121" s="1058"/>
      <c r="AJ121" s="741"/>
      <c r="AK121" s="1058"/>
      <c r="AL121" s="1058"/>
      <c r="AM121" s="1058"/>
      <c r="AN121" s="1058"/>
      <c r="AO121" s="1058"/>
      <c r="AP121" s="1058"/>
      <c r="AQ121" s="1058"/>
      <c r="AR121" s="1058"/>
      <c r="AS121" s="1058"/>
      <c r="AT121" s="741"/>
      <c r="AU121" s="1058"/>
      <c r="AV121" s="1058"/>
      <c r="AW121" s="1057"/>
      <c r="AX121" s="1058"/>
      <c r="AY121" s="1058"/>
      <c r="AZ121" s="1058"/>
      <c r="BA121" s="1058"/>
      <c r="BB121" s="1058"/>
      <c r="BC121" s="1058"/>
    </row>
    <row r="122" ht="15.75" customHeight="1">
      <c r="A122" s="749"/>
      <c r="B122" s="1058"/>
      <c r="C122" s="1058"/>
      <c r="D122" s="1058"/>
      <c r="E122" s="1058"/>
      <c r="F122" s="1058"/>
      <c r="G122" s="1058"/>
      <c r="H122" s="1058"/>
      <c r="I122" s="1058"/>
      <c r="J122" s="1058"/>
      <c r="K122" s="1058"/>
      <c r="L122" s="1058"/>
      <c r="M122" s="1058"/>
      <c r="N122" s="1058"/>
      <c r="O122" s="1058"/>
      <c r="P122" s="1058"/>
      <c r="Q122" s="1058"/>
      <c r="R122" s="1058"/>
      <c r="S122" s="1058"/>
      <c r="T122" s="1058"/>
      <c r="U122" s="1058"/>
      <c r="V122" s="1058"/>
      <c r="W122" s="1058"/>
      <c r="X122" s="1058"/>
      <c r="Y122" s="1058"/>
      <c r="Z122" s="741"/>
      <c r="AA122" s="1058"/>
      <c r="AB122" s="1058"/>
      <c r="AC122" s="1058"/>
      <c r="AD122" s="1058"/>
      <c r="AE122" s="1058"/>
      <c r="AF122" s="1058"/>
      <c r="AG122" s="1058"/>
      <c r="AH122" s="1058"/>
      <c r="AI122" s="1058"/>
      <c r="AJ122" s="741"/>
      <c r="AK122" s="1058"/>
      <c r="AL122" s="1058"/>
      <c r="AM122" s="1058"/>
      <c r="AN122" s="1058"/>
      <c r="AO122" s="1058"/>
      <c r="AP122" s="1058"/>
      <c r="AQ122" s="1058"/>
      <c r="AR122" s="1058"/>
      <c r="AS122" s="1058"/>
      <c r="AT122" s="741"/>
      <c r="AU122" s="1058"/>
      <c r="AV122" s="1058"/>
      <c r="AW122" s="1057"/>
      <c r="AX122" s="1058"/>
      <c r="AY122" s="1058"/>
      <c r="AZ122" s="1058"/>
      <c r="BA122" s="1058"/>
      <c r="BB122" s="1058"/>
      <c r="BC122" s="1058"/>
    </row>
    <row r="123" ht="15.75" customHeight="1">
      <c r="A123" s="749"/>
      <c r="B123" s="1058"/>
      <c r="C123" s="1058"/>
      <c r="D123" s="1058"/>
      <c r="E123" s="1058"/>
      <c r="F123" s="1058"/>
      <c r="G123" s="1058"/>
      <c r="H123" s="1058"/>
      <c r="I123" s="1058"/>
      <c r="J123" s="1058"/>
      <c r="K123" s="1058"/>
      <c r="L123" s="1058"/>
      <c r="M123" s="1058"/>
      <c r="N123" s="1058"/>
      <c r="O123" s="1058"/>
      <c r="P123" s="1058"/>
      <c r="Q123" s="1058"/>
      <c r="R123" s="1058"/>
      <c r="S123" s="1058"/>
      <c r="T123" s="1058"/>
      <c r="U123" s="1058"/>
      <c r="V123" s="1058"/>
      <c r="W123" s="1058"/>
      <c r="X123" s="1058"/>
      <c r="Y123" s="1058"/>
      <c r="Z123" s="741"/>
      <c r="AA123" s="1058"/>
      <c r="AB123" s="1058"/>
      <c r="AC123" s="1058"/>
      <c r="AD123" s="1058"/>
      <c r="AE123" s="1058"/>
      <c r="AF123" s="1058"/>
      <c r="AG123" s="1058"/>
      <c r="AH123" s="1058"/>
      <c r="AI123" s="1058"/>
      <c r="AJ123" s="741"/>
      <c r="AK123" s="1058"/>
      <c r="AL123" s="1058"/>
      <c r="AM123" s="1058"/>
      <c r="AN123" s="1058"/>
      <c r="AO123" s="1058"/>
      <c r="AP123" s="1058"/>
      <c r="AQ123" s="1058"/>
      <c r="AR123" s="1058"/>
      <c r="AS123" s="1058"/>
      <c r="AT123" s="741"/>
      <c r="AU123" s="1058"/>
      <c r="AV123" s="1058"/>
      <c r="AW123" s="1057"/>
      <c r="AX123" s="1058"/>
      <c r="AY123" s="1058"/>
      <c r="AZ123" s="1058"/>
      <c r="BA123" s="1058"/>
      <c r="BB123" s="1058"/>
      <c r="BC123" s="1058"/>
    </row>
    <row r="124" ht="15.75" customHeight="1">
      <c r="A124" s="749"/>
      <c r="B124" s="1058"/>
      <c r="C124" s="1058"/>
      <c r="D124" s="1058"/>
      <c r="E124" s="1058"/>
      <c r="F124" s="1058"/>
      <c r="G124" s="1058"/>
      <c r="H124" s="1058"/>
      <c r="I124" s="1058"/>
      <c r="J124" s="1058"/>
      <c r="K124" s="1058"/>
      <c r="L124" s="1058"/>
      <c r="M124" s="1058"/>
      <c r="N124" s="1058"/>
      <c r="O124" s="1058"/>
      <c r="P124" s="1058"/>
      <c r="Q124" s="1058"/>
      <c r="R124" s="1058"/>
      <c r="S124" s="1058"/>
      <c r="T124" s="1058"/>
      <c r="U124" s="1058"/>
      <c r="V124" s="1058"/>
      <c r="W124" s="1058"/>
      <c r="X124" s="1058"/>
      <c r="Y124" s="1058"/>
      <c r="Z124" s="741"/>
      <c r="AA124" s="1058"/>
      <c r="AB124" s="1058"/>
      <c r="AC124" s="1058"/>
      <c r="AD124" s="1058"/>
      <c r="AE124" s="1058"/>
      <c r="AF124" s="1058"/>
      <c r="AG124" s="1058"/>
      <c r="AH124" s="1058"/>
      <c r="AI124" s="1058"/>
      <c r="AJ124" s="741"/>
      <c r="AK124" s="1058"/>
      <c r="AL124" s="1058"/>
      <c r="AM124" s="1058"/>
      <c r="AN124" s="1058"/>
      <c r="AO124" s="1058"/>
      <c r="AP124" s="1058"/>
      <c r="AQ124" s="1058"/>
      <c r="AR124" s="1058"/>
      <c r="AS124" s="1058"/>
      <c r="AT124" s="741"/>
      <c r="AU124" s="1058"/>
      <c r="AV124" s="1058"/>
      <c r="AW124" s="1057"/>
      <c r="AX124" s="1058"/>
      <c r="AY124" s="1058"/>
      <c r="AZ124" s="1058"/>
      <c r="BA124" s="1058"/>
      <c r="BB124" s="1058"/>
      <c r="BC124" s="1058"/>
    </row>
    <row r="125" ht="15.75" customHeight="1">
      <c r="A125" s="749"/>
      <c r="B125" s="1058"/>
      <c r="C125" s="1058"/>
      <c r="D125" s="1058"/>
      <c r="E125" s="1058"/>
      <c r="F125" s="1058"/>
      <c r="G125" s="1058"/>
      <c r="H125" s="1058"/>
      <c r="I125" s="1058"/>
      <c r="J125" s="1058"/>
      <c r="K125" s="1058"/>
      <c r="L125" s="1058"/>
      <c r="M125" s="1058"/>
      <c r="N125" s="1058"/>
      <c r="O125" s="1058"/>
      <c r="P125" s="1058"/>
      <c r="Q125" s="1058"/>
      <c r="R125" s="1058"/>
      <c r="S125" s="1058"/>
      <c r="T125" s="1058"/>
      <c r="U125" s="1058"/>
      <c r="V125" s="1058"/>
      <c r="W125" s="1058"/>
      <c r="X125" s="1058"/>
      <c r="Y125" s="1058"/>
      <c r="Z125" s="741"/>
      <c r="AA125" s="1058"/>
      <c r="AB125" s="1058"/>
      <c r="AC125" s="1058"/>
      <c r="AD125" s="1058"/>
      <c r="AE125" s="1058"/>
      <c r="AF125" s="1058"/>
      <c r="AG125" s="1058"/>
      <c r="AH125" s="1058"/>
      <c r="AI125" s="1058"/>
      <c r="AJ125" s="741"/>
      <c r="AK125" s="1058"/>
      <c r="AL125" s="1058"/>
      <c r="AM125" s="1058"/>
      <c r="AN125" s="1058"/>
      <c r="AO125" s="1058"/>
      <c r="AP125" s="1058"/>
      <c r="AQ125" s="1058"/>
      <c r="AR125" s="1058"/>
      <c r="AS125" s="1058"/>
      <c r="AT125" s="741"/>
      <c r="AU125" s="1058"/>
      <c r="AV125" s="1058"/>
      <c r="AW125" s="1057"/>
      <c r="AX125" s="1058"/>
      <c r="AY125" s="1058"/>
      <c r="AZ125" s="1058"/>
      <c r="BA125" s="1058"/>
      <c r="BB125" s="1058"/>
      <c r="BC125" s="1058"/>
    </row>
    <row r="126" ht="15.75" customHeight="1">
      <c r="A126" s="749"/>
      <c r="B126" s="1058"/>
      <c r="C126" s="1058"/>
      <c r="D126" s="1058"/>
      <c r="E126" s="1058"/>
      <c r="F126" s="1058"/>
      <c r="G126" s="1058"/>
      <c r="H126" s="1058"/>
      <c r="I126" s="1058"/>
      <c r="J126" s="1058"/>
      <c r="K126" s="1058"/>
      <c r="L126" s="1058"/>
      <c r="M126" s="1058"/>
      <c r="N126" s="1058"/>
      <c r="O126" s="1058"/>
      <c r="P126" s="1058"/>
      <c r="Q126" s="1058"/>
      <c r="R126" s="1058"/>
      <c r="S126" s="1058"/>
      <c r="T126" s="1058"/>
      <c r="U126" s="1058"/>
      <c r="V126" s="1058"/>
      <c r="W126" s="1058"/>
      <c r="X126" s="1058"/>
      <c r="Y126" s="1058"/>
      <c r="Z126" s="741"/>
      <c r="AA126" s="1058"/>
      <c r="AB126" s="1058"/>
      <c r="AC126" s="1058"/>
      <c r="AD126" s="1058"/>
      <c r="AE126" s="1058"/>
      <c r="AF126" s="1058"/>
      <c r="AG126" s="1058"/>
      <c r="AH126" s="1058"/>
      <c r="AI126" s="1058"/>
      <c r="AJ126" s="741"/>
      <c r="AK126" s="1058"/>
      <c r="AL126" s="1058"/>
      <c r="AM126" s="1058"/>
      <c r="AN126" s="1058"/>
      <c r="AO126" s="1058"/>
      <c r="AP126" s="1058"/>
      <c r="AQ126" s="1058"/>
      <c r="AR126" s="1058"/>
      <c r="AS126" s="1058"/>
      <c r="AT126" s="741"/>
      <c r="AU126" s="1058"/>
      <c r="AV126" s="1058"/>
      <c r="AW126" s="1057"/>
      <c r="AX126" s="1058"/>
      <c r="AY126" s="1058"/>
      <c r="AZ126" s="1058"/>
      <c r="BA126" s="1058"/>
      <c r="BB126" s="1058"/>
      <c r="BC126" s="1058"/>
    </row>
    <row r="127" ht="15.75" customHeight="1">
      <c r="A127" s="749"/>
      <c r="B127" s="1058"/>
      <c r="C127" s="1058"/>
      <c r="D127" s="1058"/>
      <c r="E127" s="1058"/>
      <c r="F127" s="1058"/>
      <c r="G127" s="1058"/>
      <c r="H127" s="1058"/>
      <c r="I127" s="1058"/>
      <c r="J127" s="1058"/>
      <c r="K127" s="1058"/>
      <c r="L127" s="1058"/>
      <c r="M127" s="1058"/>
      <c r="N127" s="1058"/>
      <c r="O127" s="1058"/>
      <c r="P127" s="1058"/>
      <c r="Q127" s="1058"/>
      <c r="R127" s="1058"/>
      <c r="S127" s="1058"/>
      <c r="T127" s="1058"/>
      <c r="U127" s="1058"/>
      <c r="V127" s="1058"/>
      <c r="W127" s="1058"/>
      <c r="X127" s="1058"/>
      <c r="Y127" s="1058"/>
      <c r="Z127" s="741"/>
      <c r="AA127" s="1058"/>
      <c r="AB127" s="1058"/>
      <c r="AC127" s="1058"/>
      <c r="AD127" s="1058"/>
      <c r="AE127" s="1058"/>
      <c r="AF127" s="1058"/>
      <c r="AG127" s="1058"/>
      <c r="AH127" s="1058"/>
      <c r="AI127" s="1058"/>
      <c r="AJ127" s="741"/>
      <c r="AK127" s="1058"/>
      <c r="AL127" s="1058"/>
      <c r="AM127" s="1058"/>
      <c r="AN127" s="1058"/>
      <c r="AO127" s="1058"/>
      <c r="AP127" s="1058"/>
      <c r="AQ127" s="1058"/>
      <c r="AR127" s="1058"/>
      <c r="AS127" s="1058"/>
      <c r="AT127" s="741"/>
      <c r="AU127" s="1058"/>
      <c r="AV127" s="1058"/>
      <c r="AW127" s="1057"/>
      <c r="AX127" s="1058"/>
      <c r="AY127" s="1058"/>
      <c r="AZ127" s="1058"/>
      <c r="BA127" s="1058"/>
      <c r="BB127" s="1058"/>
      <c r="BC127" s="1058"/>
    </row>
    <row r="128" ht="15.75" customHeight="1">
      <c r="A128" s="749"/>
      <c r="B128" s="1058"/>
      <c r="C128" s="1058"/>
      <c r="D128" s="1058"/>
      <c r="E128" s="1058"/>
      <c r="F128" s="1058"/>
      <c r="G128" s="1058"/>
      <c r="H128" s="1058"/>
      <c r="I128" s="1058"/>
      <c r="J128" s="1058"/>
      <c r="K128" s="1058"/>
      <c r="L128" s="1058"/>
      <c r="M128" s="1058"/>
      <c r="N128" s="1058"/>
      <c r="O128" s="1058"/>
      <c r="P128" s="1058"/>
      <c r="Q128" s="1058"/>
      <c r="R128" s="1058"/>
      <c r="S128" s="1058"/>
      <c r="T128" s="1058"/>
      <c r="U128" s="1058"/>
      <c r="V128" s="1058"/>
      <c r="W128" s="1058"/>
      <c r="X128" s="1058"/>
      <c r="Y128" s="1058"/>
      <c r="Z128" s="741"/>
      <c r="AA128" s="1058"/>
      <c r="AB128" s="1058"/>
      <c r="AC128" s="1058"/>
      <c r="AD128" s="1058"/>
      <c r="AE128" s="1058"/>
      <c r="AF128" s="1058"/>
      <c r="AG128" s="1058"/>
      <c r="AH128" s="1058"/>
      <c r="AI128" s="1058"/>
      <c r="AJ128" s="741"/>
      <c r="AK128" s="1058"/>
      <c r="AL128" s="1058"/>
      <c r="AM128" s="1058"/>
      <c r="AN128" s="1058"/>
      <c r="AO128" s="1058"/>
      <c r="AP128" s="1058"/>
      <c r="AQ128" s="1058"/>
      <c r="AR128" s="1058"/>
      <c r="AS128" s="1058"/>
      <c r="AT128" s="741"/>
      <c r="AU128" s="1058"/>
      <c r="AV128" s="1058"/>
      <c r="AW128" s="1057"/>
      <c r="AX128" s="1058"/>
      <c r="AY128" s="1058"/>
      <c r="AZ128" s="1058"/>
      <c r="BA128" s="1058"/>
      <c r="BB128" s="1058"/>
      <c r="BC128" s="1058"/>
    </row>
    <row r="129" ht="15.75" customHeight="1">
      <c r="A129" s="749"/>
      <c r="B129" s="1058"/>
      <c r="C129" s="1058"/>
      <c r="D129" s="1058"/>
      <c r="E129" s="1058"/>
      <c r="F129" s="1058"/>
      <c r="G129" s="1058"/>
      <c r="H129" s="1058"/>
      <c r="I129" s="1058"/>
      <c r="J129" s="1058"/>
      <c r="K129" s="1058"/>
      <c r="L129" s="1058"/>
      <c r="M129" s="1058"/>
      <c r="N129" s="1058"/>
      <c r="O129" s="1058"/>
      <c r="P129" s="1058"/>
      <c r="Q129" s="1058"/>
      <c r="R129" s="1058"/>
      <c r="S129" s="1058"/>
      <c r="T129" s="1058"/>
      <c r="U129" s="1058"/>
      <c r="V129" s="1058"/>
      <c r="W129" s="1058"/>
      <c r="X129" s="1058"/>
      <c r="Y129" s="1058"/>
      <c r="Z129" s="741"/>
      <c r="AA129" s="1058"/>
      <c r="AB129" s="1058"/>
      <c r="AC129" s="1058"/>
      <c r="AD129" s="1058"/>
      <c r="AE129" s="1058"/>
      <c r="AF129" s="1058"/>
      <c r="AG129" s="1058"/>
      <c r="AH129" s="1058"/>
      <c r="AI129" s="1058"/>
      <c r="AJ129" s="741"/>
      <c r="AK129" s="1058"/>
      <c r="AL129" s="1058"/>
      <c r="AM129" s="1058"/>
      <c r="AN129" s="1058"/>
      <c r="AO129" s="1058"/>
      <c r="AP129" s="1058"/>
      <c r="AQ129" s="1058"/>
      <c r="AR129" s="1058"/>
      <c r="AS129" s="1058"/>
      <c r="AT129" s="741"/>
      <c r="AU129" s="1058"/>
      <c r="AV129" s="1058"/>
      <c r="AW129" s="1057"/>
      <c r="AX129" s="1058"/>
      <c r="AY129" s="1058"/>
      <c r="AZ129" s="1058"/>
      <c r="BA129" s="1058"/>
      <c r="BB129" s="1058"/>
      <c r="BC129" s="1058"/>
    </row>
    <row r="130" ht="15.75" customHeight="1">
      <c r="A130" s="749"/>
      <c r="B130" s="1058"/>
      <c r="C130" s="1058"/>
      <c r="D130" s="1058"/>
      <c r="E130" s="1058"/>
      <c r="F130" s="1058"/>
      <c r="G130" s="1058"/>
      <c r="H130" s="1058"/>
      <c r="I130" s="1058"/>
      <c r="J130" s="1058"/>
      <c r="K130" s="1058"/>
      <c r="L130" s="1058"/>
      <c r="M130" s="1058"/>
      <c r="N130" s="1058"/>
      <c r="O130" s="1058"/>
      <c r="P130" s="1058"/>
      <c r="Q130" s="1058"/>
      <c r="R130" s="1058"/>
      <c r="S130" s="1058"/>
      <c r="T130" s="1058"/>
      <c r="U130" s="1058"/>
      <c r="V130" s="1058"/>
      <c r="W130" s="1058"/>
      <c r="X130" s="1058"/>
      <c r="Y130" s="1058"/>
      <c r="Z130" s="741"/>
      <c r="AA130" s="1058"/>
      <c r="AB130" s="1058"/>
      <c r="AC130" s="1058"/>
      <c r="AD130" s="1058"/>
      <c r="AE130" s="1058"/>
      <c r="AF130" s="1058"/>
      <c r="AG130" s="1058"/>
      <c r="AH130" s="1058"/>
      <c r="AI130" s="1058"/>
      <c r="AJ130" s="741"/>
      <c r="AK130" s="1058"/>
      <c r="AL130" s="1058"/>
      <c r="AM130" s="1058"/>
      <c r="AN130" s="1058"/>
      <c r="AO130" s="1058"/>
      <c r="AP130" s="1058"/>
      <c r="AQ130" s="1058"/>
      <c r="AR130" s="1058"/>
      <c r="AS130" s="1058"/>
      <c r="AT130" s="741"/>
      <c r="AU130" s="1058"/>
      <c r="AV130" s="1058"/>
      <c r="AW130" s="1057"/>
      <c r="AX130" s="1058"/>
      <c r="AY130" s="1058"/>
      <c r="AZ130" s="1058"/>
      <c r="BA130" s="1058"/>
      <c r="BB130" s="1058"/>
      <c r="BC130" s="1058"/>
    </row>
    <row r="131" ht="15.75" customHeight="1">
      <c r="A131" s="749"/>
      <c r="B131" s="1058"/>
      <c r="C131" s="1058"/>
      <c r="D131" s="1058"/>
      <c r="E131" s="1058"/>
      <c r="F131" s="1058"/>
      <c r="G131" s="1058"/>
      <c r="H131" s="1058"/>
      <c r="I131" s="1058"/>
      <c r="J131" s="1058"/>
      <c r="K131" s="1058"/>
      <c r="L131" s="1058"/>
      <c r="M131" s="1058"/>
      <c r="N131" s="1058"/>
      <c r="O131" s="1058"/>
      <c r="P131" s="1058"/>
      <c r="Q131" s="1058"/>
      <c r="R131" s="1058"/>
      <c r="S131" s="1058"/>
      <c r="T131" s="1058"/>
      <c r="U131" s="1058"/>
      <c r="V131" s="1058"/>
      <c r="W131" s="1058"/>
      <c r="X131" s="1058"/>
      <c r="Y131" s="1058"/>
      <c r="Z131" s="741"/>
      <c r="AA131" s="1058"/>
      <c r="AB131" s="1058"/>
      <c r="AC131" s="1058"/>
      <c r="AD131" s="1058"/>
      <c r="AE131" s="1058"/>
      <c r="AF131" s="1058"/>
      <c r="AG131" s="1058"/>
      <c r="AH131" s="1058"/>
      <c r="AI131" s="1058"/>
      <c r="AJ131" s="741"/>
      <c r="AK131" s="1058"/>
      <c r="AL131" s="1058"/>
      <c r="AM131" s="1058"/>
      <c r="AN131" s="1058"/>
      <c r="AO131" s="1058"/>
      <c r="AP131" s="1058"/>
      <c r="AQ131" s="1058"/>
      <c r="AR131" s="1058"/>
      <c r="AS131" s="1058"/>
      <c r="AT131" s="741"/>
      <c r="AU131" s="1058"/>
      <c r="AV131" s="1058"/>
      <c r="AW131" s="1057"/>
      <c r="AX131" s="1058"/>
      <c r="AY131" s="1058"/>
      <c r="AZ131" s="1058"/>
      <c r="BA131" s="1058"/>
      <c r="BB131" s="1058"/>
      <c r="BC131" s="1058"/>
    </row>
    <row r="132" ht="15.75" customHeight="1">
      <c r="A132" s="749"/>
      <c r="B132" s="1058"/>
      <c r="C132" s="1058"/>
      <c r="D132" s="1058"/>
      <c r="E132" s="1058"/>
      <c r="F132" s="1058"/>
      <c r="G132" s="1058"/>
      <c r="H132" s="1058"/>
      <c r="I132" s="1058"/>
      <c r="J132" s="1058"/>
      <c r="K132" s="1058"/>
      <c r="L132" s="1058"/>
      <c r="M132" s="1058"/>
      <c r="N132" s="1058"/>
      <c r="O132" s="1058"/>
      <c r="P132" s="1058"/>
      <c r="Q132" s="1058"/>
      <c r="R132" s="1058"/>
      <c r="S132" s="1058"/>
      <c r="T132" s="1058"/>
      <c r="U132" s="1058"/>
      <c r="V132" s="1058"/>
      <c r="W132" s="1058"/>
      <c r="X132" s="1058"/>
      <c r="Y132" s="1058"/>
      <c r="Z132" s="741"/>
      <c r="AA132" s="1058"/>
      <c r="AB132" s="1058"/>
      <c r="AC132" s="1058"/>
      <c r="AD132" s="1058"/>
      <c r="AE132" s="1058"/>
      <c r="AF132" s="1058"/>
      <c r="AG132" s="1058"/>
      <c r="AH132" s="1058"/>
      <c r="AI132" s="1058"/>
      <c r="AJ132" s="741"/>
      <c r="AK132" s="1058"/>
      <c r="AL132" s="1058"/>
      <c r="AM132" s="1058"/>
      <c r="AN132" s="1058"/>
      <c r="AO132" s="1058"/>
      <c r="AP132" s="1058"/>
      <c r="AQ132" s="1058"/>
      <c r="AR132" s="1058"/>
      <c r="AS132" s="1058"/>
      <c r="AT132" s="741"/>
      <c r="AU132" s="1058"/>
      <c r="AV132" s="1058"/>
      <c r="AW132" s="1057"/>
      <c r="AX132" s="1058"/>
      <c r="AY132" s="1058"/>
      <c r="AZ132" s="1058"/>
      <c r="BA132" s="1058"/>
      <c r="BB132" s="1058"/>
      <c r="BC132" s="1058"/>
    </row>
    <row r="133" ht="15.75" customHeight="1">
      <c r="A133" s="749"/>
      <c r="B133" s="1058"/>
      <c r="C133" s="1058"/>
      <c r="D133" s="1058"/>
      <c r="E133" s="1058"/>
      <c r="F133" s="1058"/>
      <c r="G133" s="1058"/>
      <c r="H133" s="1058"/>
      <c r="I133" s="1058"/>
      <c r="J133" s="1058"/>
      <c r="K133" s="1058"/>
      <c r="L133" s="1058"/>
      <c r="M133" s="1058"/>
      <c r="N133" s="1058"/>
      <c r="O133" s="1058"/>
      <c r="P133" s="1058"/>
      <c r="Q133" s="1058"/>
      <c r="R133" s="1058"/>
      <c r="S133" s="1058"/>
      <c r="T133" s="1058"/>
      <c r="U133" s="1058"/>
      <c r="V133" s="1058"/>
      <c r="W133" s="1058"/>
      <c r="X133" s="1058"/>
      <c r="Y133" s="1058"/>
      <c r="Z133" s="741"/>
      <c r="AA133" s="1058"/>
      <c r="AB133" s="1058"/>
      <c r="AC133" s="1058"/>
      <c r="AD133" s="1058"/>
      <c r="AE133" s="1058"/>
      <c r="AF133" s="1058"/>
      <c r="AG133" s="1058"/>
      <c r="AH133" s="1058"/>
      <c r="AI133" s="1058"/>
      <c r="AJ133" s="741"/>
      <c r="AK133" s="1058"/>
      <c r="AL133" s="1058"/>
      <c r="AM133" s="1058"/>
      <c r="AN133" s="1058"/>
      <c r="AO133" s="1058"/>
      <c r="AP133" s="1058"/>
      <c r="AQ133" s="1058"/>
      <c r="AR133" s="1058"/>
      <c r="AS133" s="1058"/>
      <c r="AT133" s="741"/>
      <c r="AU133" s="1058"/>
      <c r="AV133" s="1058"/>
      <c r="AW133" s="1057"/>
      <c r="AX133" s="1058"/>
      <c r="AY133" s="1058"/>
      <c r="AZ133" s="1058"/>
      <c r="BA133" s="1058"/>
      <c r="BB133" s="1058"/>
      <c r="BC133" s="1058"/>
    </row>
    <row r="134" ht="15.75" customHeight="1">
      <c r="A134" s="749"/>
      <c r="B134" s="1058"/>
      <c r="C134" s="1058"/>
      <c r="D134" s="1058"/>
      <c r="E134" s="1058"/>
      <c r="F134" s="1058"/>
      <c r="G134" s="1058"/>
      <c r="H134" s="1058"/>
      <c r="I134" s="1058"/>
      <c r="J134" s="1058"/>
      <c r="K134" s="1058"/>
      <c r="L134" s="1058"/>
      <c r="M134" s="1058"/>
      <c r="N134" s="1058"/>
      <c r="O134" s="1058"/>
      <c r="P134" s="1058"/>
      <c r="Q134" s="1058"/>
      <c r="R134" s="1058"/>
      <c r="S134" s="1058"/>
      <c r="T134" s="1058"/>
      <c r="U134" s="1058"/>
      <c r="V134" s="1058"/>
      <c r="W134" s="1058"/>
      <c r="X134" s="1058"/>
      <c r="Y134" s="1058"/>
      <c r="Z134" s="741"/>
      <c r="AA134" s="1058"/>
      <c r="AB134" s="1058"/>
      <c r="AC134" s="1058"/>
      <c r="AD134" s="1058"/>
      <c r="AE134" s="1058"/>
      <c r="AF134" s="1058"/>
      <c r="AG134" s="1058"/>
      <c r="AH134" s="1058"/>
      <c r="AI134" s="1058"/>
      <c r="AJ134" s="741"/>
      <c r="AK134" s="1058"/>
      <c r="AL134" s="1058"/>
      <c r="AM134" s="1058"/>
      <c r="AN134" s="1058"/>
      <c r="AO134" s="1058"/>
      <c r="AP134" s="1058"/>
      <c r="AQ134" s="1058"/>
      <c r="AR134" s="1058"/>
      <c r="AS134" s="1058"/>
      <c r="AT134" s="741"/>
      <c r="AU134" s="1058"/>
      <c r="AV134" s="1058"/>
      <c r="AW134" s="1057"/>
      <c r="AX134" s="1058"/>
      <c r="AY134" s="1058"/>
      <c r="AZ134" s="1058"/>
      <c r="BA134" s="1058"/>
      <c r="BB134" s="1058"/>
      <c r="BC134" s="1058"/>
    </row>
    <row r="135" ht="15.75" customHeight="1">
      <c r="A135" s="749"/>
      <c r="B135" s="1058"/>
      <c r="C135" s="1058"/>
      <c r="D135" s="1058"/>
      <c r="E135" s="1058"/>
      <c r="F135" s="1058"/>
      <c r="G135" s="1058"/>
      <c r="H135" s="1058"/>
      <c r="I135" s="1058"/>
      <c r="J135" s="1058"/>
      <c r="K135" s="1058"/>
      <c r="L135" s="1058"/>
      <c r="M135" s="1058"/>
      <c r="N135" s="1058"/>
      <c r="O135" s="1058"/>
      <c r="P135" s="1058"/>
      <c r="Q135" s="1058"/>
      <c r="R135" s="1058"/>
      <c r="S135" s="1058"/>
      <c r="T135" s="1058"/>
      <c r="U135" s="1058"/>
      <c r="V135" s="1058"/>
      <c r="W135" s="1058"/>
      <c r="X135" s="1058"/>
      <c r="Y135" s="1058"/>
      <c r="Z135" s="741"/>
      <c r="AA135" s="1058"/>
      <c r="AB135" s="1058"/>
      <c r="AC135" s="1058"/>
      <c r="AD135" s="1058"/>
      <c r="AE135" s="1058"/>
      <c r="AF135" s="1058"/>
      <c r="AG135" s="1058"/>
      <c r="AH135" s="1058"/>
      <c r="AI135" s="1058"/>
      <c r="AJ135" s="741"/>
      <c r="AK135" s="1058"/>
      <c r="AL135" s="1058"/>
      <c r="AM135" s="1058"/>
      <c r="AN135" s="1058"/>
      <c r="AO135" s="1058"/>
      <c r="AP135" s="1058"/>
      <c r="AQ135" s="1058"/>
      <c r="AR135" s="1058"/>
      <c r="AS135" s="1058"/>
      <c r="AT135" s="741"/>
      <c r="AU135" s="1058"/>
      <c r="AV135" s="1058"/>
      <c r="AW135" s="1057"/>
      <c r="AX135" s="1058"/>
      <c r="AY135" s="1058"/>
      <c r="AZ135" s="1058"/>
      <c r="BA135" s="1058"/>
      <c r="BB135" s="1058"/>
      <c r="BC135" s="1058"/>
    </row>
    <row r="136" ht="15.75" customHeight="1">
      <c r="A136" s="749"/>
      <c r="B136" s="1058"/>
      <c r="C136" s="1058"/>
      <c r="D136" s="1058"/>
      <c r="E136" s="1058"/>
      <c r="F136" s="1058"/>
      <c r="G136" s="1058"/>
      <c r="H136" s="1058"/>
      <c r="I136" s="1058"/>
      <c r="J136" s="1058"/>
      <c r="K136" s="1058"/>
      <c r="L136" s="1058"/>
      <c r="M136" s="1058"/>
      <c r="N136" s="1058"/>
      <c r="O136" s="1058"/>
      <c r="P136" s="1058"/>
      <c r="Q136" s="1058"/>
      <c r="R136" s="1058"/>
      <c r="S136" s="1058"/>
      <c r="T136" s="1058"/>
      <c r="U136" s="1058"/>
      <c r="V136" s="1058"/>
      <c r="W136" s="1058"/>
      <c r="X136" s="1058"/>
      <c r="Y136" s="1058"/>
      <c r="Z136" s="741"/>
      <c r="AA136" s="1058"/>
      <c r="AB136" s="1058"/>
      <c r="AC136" s="1058"/>
      <c r="AD136" s="1058"/>
      <c r="AE136" s="1058"/>
      <c r="AF136" s="1058"/>
      <c r="AG136" s="1058"/>
      <c r="AH136" s="1058"/>
      <c r="AI136" s="1058"/>
      <c r="AJ136" s="741"/>
      <c r="AK136" s="1058"/>
      <c r="AL136" s="1058"/>
      <c r="AM136" s="1058"/>
      <c r="AN136" s="1058"/>
      <c r="AO136" s="1058"/>
      <c r="AP136" s="1058"/>
      <c r="AQ136" s="1058"/>
      <c r="AR136" s="1058"/>
      <c r="AS136" s="1058"/>
      <c r="AT136" s="741"/>
      <c r="AU136" s="1058"/>
      <c r="AV136" s="1058"/>
      <c r="AW136" s="1057"/>
      <c r="AX136" s="1058"/>
      <c r="AY136" s="1058"/>
      <c r="AZ136" s="1058"/>
      <c r="BA136" s="1058"/>
      <c r="BB136" s="1058"/>
      <c r="BC136" s="1058"/>
    </row>
    <row r="137" ht="15.75" customHeight="1">
      <c r="A137" s="749"/>
      <c r="B137" s="1058"/>
      <c r="C137" s="1058"/>
      <c r="D137" s="1058"/>
      <c r="E137" s="1058"/>
      <c r="F137" s="1058"/>
      <c r="G137" s="1058"/>
      <c r="H137" s="1058"/>
      <c r="I137" s="1058"/>
      <c r="J137" s="1058"/>
      <c r="K137" s="1058"/>
      <c r="L137" s="1058"/>
      <c r="M137" s="1058"/>
      <c r="N137" s="1058"/>
      <c r="O137" s="1058"/>
      <c r="P137" s="1058"/>
      <c r="Q137" s="1058"/>
      <c r="R137" s="1058"/>
      <c r="S137" s="1058"/>
      <c r="T137" s="1058"/>
      <c r="U137" s="1058"/>
      <c r="V137" s="1058"/>
      <c r="W137" s="1058"/>
      <c r="X137" s="1058"/>
      <c r="Y137" s="1058"/>
      <c r="Z137" s="741"/>
      <c r="AA137" s="1058"/>
      <c r="AB137" s="1058"/>
      <c r="AC137" s="1058"/>
      <c r="AD137" s="1058"/>
      <c r="AE137" s="1058"/>
      <c r="AF137" s="1058"/>
      <c r="AG137" s="1058"/>
      <c r="AH137" s="1058"/>
      <c r="AI137" s="1058"/>
      <c r="AJ137" s="741"/>
      <c r="AK137" s="1058"/>
      <c r="AL137" s="1058"/>
      <c r="AM137" s="1058"/>
      <c r="AN137" s="1058"/>
      <c r="AO137" s="1058"/>
      <c r="AP137" s="1058"/>
      <c r="AQ137" s="1058"/>
      <c r="AR137" s="1058"/>
      <c r="AS137" s="1058"/>
      <c r="AT137" s="741"/>
      <c r="AU137" s="1058"/>
      <c r="AV137" s="1058"/>
      <c r="AW137" s="1057"/>
      <c r="AX137" s="1058"/>
      <c r="AY137" s="1058"/>
      <c r="AZ137" s="1058"/>
      <c r="BA137" s="1058"/>
      <c r="BB137" s="1058"/>
      <c r="BC137" s="1058"/>
    </row>
    <row r="138" ht="15.75" customHeight="1">
      <c r="A138" s="749"/>
      <c r="B138" s="1058"/>
      <c r="C138" s="1058"/>
      <c r="D138" s="1058"/>
      <c r="E138" s="1058"/>
      <c r="F138" s="1058"/>
      <c r="G138" s="1058"/>
      <c r="H138" s="1058"/>
      <c r="I138" s="1058"/>
      <c r="J138" s="1058"/>
      <c r="K138" s="1058"/>
      <c r="L138" s="1058"/>
      <c r="M138" s="1058"/>
      <c r="N138" s="1058"/>
      <c r="O138" s="1058"/>
      <c r="P138" s="1058"/>
      <c r="Q138" s="1058"/>
      <c r="R138" s="1058"/>
      <c r="S138" s="1058"/>
      <c r="T138" s="1058"/>
      <c r="U138" s="1058"/>
      <c r="V138" s="1058"/>
      <c r="W138" s="1058"/>
      <c r="X138" s="1058"/>
      <c r="Y138" s="1058"/>
      <c r="Z138" s="741"/>
      <c r="AA138" s="1058"/>
      <c r="AB138" s="1058"/>
      <c r="AC138" s="1058"/>
      <c r="AD138" s="1058"/>
      <c r="AE138" s="1058"/>
      <c r="AF138" s="1058"/>
      <c r="AG138" s="1058"/>
      <c r="AH138" s="1058"/>
      <c r="AI138" s="1058"/>
      <c r="AJ138" s="741"/>
      <c r="AK138" s="1058"/>
      <c r="AL138" s="1058"/>
      <c r="AM138" s="1058"/>
      <c r="AN138" s="1058"/>
      <c r="AO138" s="1058"/>
      <c r="AP138" s="1058"/>
      <c r="AQ138" s="1058"/>
      <c r="AR138" s="1058"/>
      <c r="AS138" s="1058"/>
      <c r="AT138" s="741"/>
      <c r="AU138" s="1058"/>
      <c r="AV138" s="1058"/>
      <c r="AW138" s="1057"/>
      <c r="AX138" s="1058"/>
      <c r="AY138" s="1058"/>
      <c r="AZ138" s="1058"/>
      <c r="BA138" s="1058"/>
      <c r="BB138" s="1058"/>
      <c r="BC138" s="1058"/>
    </row>
    <row r="139" ht="15.75" customHeight="1">
      <c r="A139" s="749"/>
      <c r="B139" s="1058"/>
      <c r="C139" s="1058"/>
      <c r="D139" s="1058"/>
      <c r="E139" s="1058"/>
      <c r="F139" s="1058"/>
      <c r="G139" s="1058"/>
      <c r="H139" s="1058"/>
      <c r="I139" s="1058"/>
      <c r="J139" s="1058"/>
      <c r="K139" s="1058"/>
      <c r="L139" s="1058"/>
      <c r="M139" s="1058"/>
      <c r="N139" s="1058"/>
      <c r="O139" s="1058"/>
      <c r="P139" s="1058"/>
      <c r="Q139" s="1058"/>
      <c r="R139" s="1058"/>
      <c r="S139" s="1058"/>
      <c r="T139" s="1058"/>
      <c r="U139" s="1058"/>
      <c r="V139" s="1058"/>
      <c r="W139" s="1058"/>
      <c r="X139" s="1058"/>
      <c r="Y139" s="1058"/>
      <c r="Z139" s="741"/>
      <c r="AA139" s="1058"/>
      <c r="AB139" s="1058"/>
      <c r="AC139" s="1058"/>
      <c r="AD139" s="1058"/>
      <c r="AE139" s="1058"/>
      <c r="AF139" s="1058"/>
      <c r="AG139" s="1058"/>
      <c r="AH139" s="1058"/>
      <c r="AI139" s="1058"/>
      <c r="AJ139" s="741"/>
      <c r="AK139" s="1058"/>
      <c r="AL139" s="1058"/>
      <c r="AM139" s="1058"/>
      <c r="AN139" s="1058"/>
      <c r="AO139" s="1058"/>
      <c r="AP139" s="1058"/>
      <c r="AQ139" s="1058"/>
      <c r="AR139" s="1058"/>
      <c r="AS139" s="1058"/>
      <c r="AT139" s="741"/>
      <c r="AU139" s="1058"/>
      <c r="AV139" s="1058"/>
      <c r="AW139" s="1057"/>
      <c r="AX139" s="1058"/>
      <c r="AY139" s="1058"/>
      <c r="AZ139" s="1058"/>
      <c r="BA139" s="1058"/>
      <c r="BB139" s="1058"/>
      <c r="BC139" s="1058"/>
    </row>
    <row r="140" ht="15.75" customHeight="1">
      <c r="A140" s="749"/>
      <c r="B140" s="1058"/>
      <c r="C140" s="1058"/>
      <c r="D140" s="1058"/>
      <c r="E140" s="1058"/>
      <c r="F140" s="1058"/>
      <c r="G140" s="1058"/>
      <c r="H140" s="1058"/>
      <c r="I140" s="1058"/>
      <c r="J140" s="1058"/>
      <c r="K140" s="1058"/>
      <c r="L140" s="1058"/>
      <c r="M140" s="1058"/>
      <c r="N140" s="1058"/>
      <c r="O140" s="1058"/>
      <c r="P140" s="1058"/>
      <c r="Q140" s="1058"/>
      <c r="R140" s="1058"/>
      <c r="S140" s="1058"/>
      <c r="T140" s="1058"/>
      <c r="U140" s="1058"/>
      <c r="V140" s="1058"/>
      <c r="W140" s="1058"/>
      <c r="X140" s="1058"/>
      <c r="Y140" s="1058"/>
      <c r="Z140" s="741"/>
      <c r="AA140" s="1058"/>
      <c r="AB140" s="1058"/>
      <c r="AC140" s="1058"/>
      <c r="AD140" s="1058"/>
      <c r="AE140" s="1058"/>
      <c r="AF140" s="1058"/>
      <c r="AG140" s="1058"/>
      <c r="AH140" s="1058"/>
      <c r="AI140" s="1058"/>
      <c r="AJ140" s="741"/>
      <c r="AK140" s="1058"/>
      <c r="AL140" s="1058"/>
      <c r="AM140" s="1058"/>
      <c r="AN140" s="1058"/>
      <c r="AO140" s="1058"/>
      <c r="AP140" s="1058"/>
      <c r="AQ140" s="1058"/>
      <c r="AR140" s="1058"/>
      <c r="AS140" s="1058"/>
      <c r="AT140" s="741"/>
      <c r="AU140" s="1058"/>
      <c r="AV140" s="1058"/>
      <c r="AW140" s="1057"/>
      <c r="AX140" s="1058"/>
      <c r="AY140" s="1058"/>
      <c r="AZ140" s="1058"/>
      <c r="BA140" s="1058"/>
      <c r="BB140" s="1058"/>
      <c r="BC140" s="1058"/>
    </row>
    <row r="141" ht="15.75" customHeight="1">
      <c r="A141" s="749"/>
      <c r="B141" s="1058"/>
      <c r="C141" s="1058"/>
      <c r="D141" s="1058"/>
      <c r="E141" s="1058"/>
      <c r="F141" s="1058"/>
      <c r="G141" s="1058"/>
      <c r="H141" s="1058"/>
      <c r="I141" s="1058"/>
      <c r="J141" s="1058"/>
      <c r="K141" s="1058"/>
      <c r="L141" s="1058"/>
      <c r="M141" s="1058"/>
      <c r="N141" s="1058"/>
      <c r="O141" s="1058"/>
      <c r="P141" s="1058"/>
      <c r="Q141" s="1058"/>
      <c r="R141" s="1058"/>
      <c r="S141" s="1058"/>
      <c r="T141" s="1058"/>
      <c r="U141" s="1058"/>
      <c r="V141" s="1058"/>
      <c r="W141" s="1058"/>
      <c r="X141" s="1058"/>
      <c r="Y141" s="1058"/>
      <c r="Z141" s="741"/>
      <c r="AA141" s="1058"/>
      <c r="AB141" s="1058"/>
      <c r="AC141" s="1058"/>
      <c r="AD141" s="1058"/>
      <c r="AE141" s="1058"/>
      <c r="AF141" s="1058"/>
      <c r="AG141" s="1058"/>
      <c r="AH141" s="1058"/>
      <c r="AI141" s="1058"/>
      <c r="AJ141" s="741"/>
      <c r="AK141" s="1058"/>
      <c r="AL141" s="1058"/>
      <c r="AM141" s="1058"/>
      <c r="AN141" s="1058"/>
      <c r="AO141" s="1058"/>
      <c r="AP141" s="1058"/>
      <c r="AQ141" s="1058"/>
      <c r="AR141" s="1058"/>
      <c r="AS141" s="1058"/>
      <c r="AT141" s="741"/>
      <c r="AU141" s="1058"/>
      <c r="AV141" s="1058"/>
      <c r="AW141" s="1057"/>
      <c r="AX141" s="1058"/>
      <c r="AY141" s="1058"/>
      <c r="AZ141" s="1058"/>
      <c r="BA141" s="1058"/>
      <c r="BB141" s="1058"/>
      <c r="BC141" s="1058"/>
    </row>
    <row r="142" ht="15.75" customHeight="1">
      <c r="A142" s="749"/>
      <c r="B142" s="1058"/>
      <c r="C142" s="1058"/>
      <c r="D142" s="1058"/>
      <c r="E142" s="1058"/>
      <c r="F142" s="1058"/>
      <c r="G142" s="1058"/>
      <c r="H142" s="1058"/>
      <c r="I142" s="1058"/>
      <c r="J142" s="1058"/>
      <c r="K142" s="1058"/>
      <c r="L142" s="1058"/>
      <c r="M142" s="1058"/>
      <c r="N142" s="1058"/>
      <c r="O142" s="1058"/>
      <c r="P142" s="1058"/>
      <c r="Q142" s="1058"/>
      <c r="R142" s="1058"/>
      <c r="S142" s="1058"/>
      <c r="T142" s="1058"/>
      <c r="U142" s="1058"/>
      <c r="V142" s="1058"/>
      <c r="W142" s="1058"/>
      <c r="X142" s="1058"/>
      <c r="Y142" s="1058"/>
      <c r="Z142" s="741"/>
      <c r="AA142" s="1058"/>
      <c r="AB142" s="1058"/>
      <c r="AC142" s="1058"/>
      <c r="AD142" s="1058"/>
      <c r="AE142" s="1058"/>
      <c r="AF142" s="1058"/>
      <c r="AG142" s="1058"/>
      <c r="AH142" s="1058"/>
      <c r="AI142" s="1058"/>
      <c r="AJ142" s="741"/>
      <c r="AK142" s="1058"/>
      <c r="AL142" s="1058"/>
      <c r="AM142" s="1058"/>
      <c r="AN142" s="1058"/>
      <c r="AO142" s="1058"/>
      <c r="AP142" s="1058"/>
      <c r="AQ142" s="1058"/>
      <c r="AR142" s="1058"/>
      <c r="AS142" s="1058"/>
      <c r="AT142" s="741"/>
      <c r="AU142" s="1058"/>
      <c r="AV142" s="1058"/>
      <c r="AW142" s="1057"/>
      <c r="AX142" s="1058"/>
      <c r="AY142" s="1058"/>
      <c r="AZ142" s="1058"/>
      <c r="BA142" s="1058"/>
      <c r="BB142" s="1058"/>
      <c r="BC142" s="1058"/>
    </row>
    <row r="143" ht="15.75" customHeight="1">
      <c r="A143" s="749"/>
      <c r="B143" s="1058"/>
      <c r="C143" s="1058"/>
      <c r="D143" s="1058"/>
      <c r="E143" s="1058"/>
      <c r="F143" s="1058"/>
      <c r="G143" s="1058"/>
      <c r="H143" s="1058"/>
      <c r="I143" s="1058"/>
      <c r="J143" s="1058"/>
      <c r="K143" s="1058"/>
      <c r="L143" s="1058"/>
      <c r="M143" s="1058"/>
      <c r="N143" s="1058"/>
      <c r="O143" s="1058"/>
      <c r="P143" s="1058"/>
      <c r="Q143" s="1058"/>
      <c r="R143" s="1058"/>
      <c r="S143" s="1058"/>
      <c r="T143" s="1058"/>
      <c r="U143" s="1058"/>
      <c r="V143" s="1058"/>
      <c r="W143" s="1058"/>
      <c r="X143" s="1058"/>
      <c r="Y143" s="1058"/>
      <c r="Z143" s="741"/>
      <c r="AA143" s="1058"/>
      <c r="AB143" s="1058"/>
      <c r="AC143" s="1058"/>
      <c r="AD143" s="1058"/>
      <c r="AE143" s="1058"/>
      <c r="AF143" s="1058"/>
      <c r="AG143" s="1058"/>
      <c r="AH143" s="1058"/>
      <c r="AI143" s="1058"/>
      <c r="AJ143" s="741"/>
      <c r="AK143" s="1058"/>
      <c r="AL143" s="1058"/>
      <c r="AM143" s="1058"/>
      <c r="AN143" s="1058"/>
      <c r="AO143" s="1058"/>
      <c r="AP143" s="1058"/>
      <c r="AQ143" s="1058"/>
      <c r="AR143" s="1058"/>
      <c r="AS143" s="1058"/>
      <c r="AT143" s="741"/>
      <c r="AU143" s="1058"/>
      <c r="AV143" s="1058"/>
      <c r="AW143" s="1057"/>
      <c r="AX143" s="1058"/>
      <c r="AY143" s="1058"/>
      <c r="AZ143" s="1058"/>
      <c r="BA143" s="1058"/>
      <c r="BB143" s="1058"/>
      <c r="BC143" s="1058"/>
    </row>
    <row r="144" ht="15.75" customHeight="1">
      <c r="A144" s="749"/>
      <c r="B144" s="1058"/>
      <c r="C144" s="1058"/>
      <c r="D144" s="1058"/>
      <c r="E144" s="1058"/>
      <c r="F144" s="1058"/>
      <c r="G144" s="1058"/>
      <c r="H144" s="1058"/>
      <c r="I144" s="1058"/>
      <c r="J144" s="1058"/>
      <c r="K144" s="1058"/>
      <c r="L144" s="1058"/>
      <c r="M144" s="1058"/>
      <c r="N144" s="1058"/>
      <c r="O144" s="1058"/>
      <c r="P144" s="1058"/>
      <c r="Q144" s="1058"/>
      <c r="R144" s="1058"/>
      <c r="S144" s="1058"/>
      <c r="T144" s="1058"/>
      <c r="U144" s="1058"/>
      <c r="V144" s="1058"/>
      <c r="W144" s="1058"/>
      <c r="X144" s="1058"/>
      <c r="Y144" s="1058"/>
      <c r="Z144" s="741"/>
      <c r="AA144" s="1058"/>
      <c r="AB144" s="1058"/>
      <c r="AC144" s="1058"/>
      <c r="AD144" s="1058"/>
      <c r="AE144" s="1058"/>
      <c r="AF144" s="1058"/>
      <c r="AG144" s="1058"/>
      <c r="AH144" s="1058"/>
      <c r="AI144" s="1058"/>
      <c r="AJ144" s="741"/>
      <c r="AK144" s="1058"/>
      <c r="AL144" s="1058"/>
      <c r="AM144" s="1058"/>
      <c r="AN144" s="1058"/>
      <c r="AO144" s="1058"/>
      <c r="AP144" s="1058"/>
      <c r="AQ144" s="1058"/>
      <c r="AR144" s="1058"/>
      <c r="AS144" s="1058"/>
      <c r="AT144" s="741"/>
      <c r="AU144" s="1058"/>
      <c r="AV144" s="1058"/>
      <c r="AW144" s="1057"/>
      <c r="AX144" s="1058"/>
      <c r="AY144" s="1058"/>
      <c r="AZ144" s="1058"/>
      <c r="BA144" s="1058"/>
      <c r="BB144" s="1058"/>
      <c r="BC144" s="1058"/>
    </row>
    <row r="145" ht="15.75" customHeight="1">
      <c r="A145" s="749"/>
      <c r="B145" s="1058"/>
      <c r="C145" s="1058"/>
      <c r="D145" s="1058"/>
      <c r="E145" s="1058"/>
      <c r="F145" s="1058"/>
      <c r="G145" s="1058"/>
      <c r="H145" s="1058"/>
      <c r="I145" s="1058"/>
      <c r="J145" s="1058"/>
      <c r="K145" s="1058"/>
      <c r="L145" s="1058"/>
      <c r="M145" s="1058"/>
      <c r="N145" s="1058"/>
      <c r="O145" s="1058"/>
      <c r="P145" s="1058"/>
      <c r="Q145" s="1058"/>
      <c r="R145" s="1058"/>
      <c r="S145" s="1058"/>
      <c r="T145" s="1058"/>
      <c r="U145" s="1058"/>
      <c r="V145" s="1058"/>
      <c r="W145" s="1058"/>
      <c r="X145" s="1058"/>
      <c r="Y145" s="1058"/>
      <c r="Z145" s="741"/>
      <c r="AA145" s="1058"/>
      <c r="AB145" s="1058"/>
      <c r="AC145" s="1058"/>
      <c r="AD145" s="1058"/>
      <c r="AE145" s="1058"/>
      <c r="AF145" s="1058"/>
      <c r="AG145" s="1058"/>
      <c r="AH145" s="1058"/>
      <c r="AI145" s="1058"/>
      <c r="AJ145" s="741"/>
      <c r="AK145" s="1058"/>
      <c r="AL145" s="1058"/>
      <c r="AM145" s="1058"/>
      <c r="AN145" s="1058"/>
      <c r="AO145" s="1058"/>
      <c r="AP145" s="1058"/>
      <c r="AQ145" s="1058"/>
      <c r="AR145" s="1058"/>
      <c r="AS145" s="1058"/>
      <c r="AT145" s="741"/>
      <c r="AU145" s="1058"/>
      <c r="AV145" s="1058"/>
      <c r="AW145" s="1057"/>
      <c r="AX145" s="1058"/>
      <c r="AY145" s="1058"/>
      <c r="AZ145" s="1058"/>
      <c r="BA145" s="1058"/>
      <c r="BB145" s="1058"/>
      <c r="BC145" s="1058"/>
    </row>
    <row r="146" ht="15.75" customHeight="1">
      <c r="A146" s="749"/>
      <c r="B146" s="1058"/>
      <c r="C146" s="1058"/>
      <c r="D146" s="1058"/>
      <c r="E146" s="1058"/>
      <c r="F146" s="1058"/>
      <c r="G146" s="1058"/>
      <c r="H146" s="1058"/>
      <c r="I146" s="1058"/>
      <c r="J146" s="1058"/>
      <c r="K146" s="1058"/>
      <c r="L146" s="1058"/>
      <c r="M146" s="1058"/>
      <c r="N146" s="1058"/>
      <c r="O146" s="1058"/>
      <c r="P146" s="1058"/>
      <c r="Q146" s="1058"/>
      <c r="R146" s="1058"/>
      <c r="S146" s="1058"/>
      <c r="T146" s="1058"/>
      <c r="U146" s="1058"/>
      <c r="V146" s="1058"/>
      <c r="W146" s="1058"/>
      <c r="X146" s="1058"/>
      <c r="Y146" s="1058"/>
      <c r="Z146" s="741"/>
      <c r="AA146" s="1058"/>
      <c r="AB146" s="1058"/>
      <c r="AC146" s="1058"/>
      <c r="AD146" s="1058"/>
      <c r="AE146" s="1058"/>
      <c r="AF146" s="1058"/>
      <c r="AG146" s="1058"/>
      <c r="AH146" s="1058"/>
      <c r="AI146" s="1058"/>
      <c r="AJ146" s="741"/>
      <c r="AK146" s="1058"/>
      <c r="AL146" s="1058"/>
      <c r="AM146" s="1058"/>
      <c r="AN146" s="1058"/>
      <c r="AO146" s="1058"/>
      <c r="AP146" s="1058"/>
      <c r="AQ146" s="1058"/>
      <c r="AR146" s="1058"/>
      <c r="AS146" s="1058"/>
      <c r="AT146" s="741"/>
      <c r="AU146" s="1058"/>
      <c r="AV146" s="1058"/>
      <c r="AW146" s="1057"/>
      <c r="AX146" s="1058"/>
      <c r="AY146" s="1058"/>
      <c r="AZ146" s="1058"/>
      <c r="BA146" s="1058"/>
      <c r="BB146" s="1058"/>
      <c r="BC146" s="1058"/>
    </row>
    <row r="147" ht="15.75" customHeight="1">
      <c r="A147" s="749"/>
      <c r="B147" s="1058"/>
      <c r="C147" s="1058"/>
      <c r="D147" s="1058"/>
      <c r="E147" s="1058"/>
      <c r="F147" s="1058"/>
      <c r="G147" s="1058"/>
      <c r="H147" s="1058"/>
      <c r="I147" s="1058"/>
      <c r="J147" s="1058"/>
      <c r="K147" s="1058"/>
      <c r="L147" s="1058"/>
      <c r="M147" s="1058"/>
      <c r="N147" s="1058"/>
      <c r="O147" s="1058"/>
      <c r="P147" s="1058"/>
      <c r="Q147" s="1058"/>
      <c r="R147" s="1058"/>
      <c r="S147" s="1058"/>
      <c r="T147" s="1058"/>
      <c r="U147" s="1058"/>
      <c r="V147" s="1058"/>
      <c r="W147" s="1058"/>
      <c r="X147" s="1058"/>
      <c r="Y147" s="1058"/>
      <c r="Z147" s="741"/>
      <c r="AA147" s="1058"/>
      <c r="AB147" s="1058"/>
      <c r="AC147" s="1058"/>
      <c r="AD147" s="1058"/>
      <c r="AE147" s="1058"/>
      <c r="AF147" s="1058"/>
      <c r="AG147" s="1058"/>
      <c r="AH147" s="1058"/>
      <c r="AI147" s="1058"/>
      <c r="AJ147" s="741"/>
      <c r="AK147" s="1058"/>
      <c r="AL147" s="1058"/>
      <c r="AM147" s="1058"/>
      <c r="AN147" s="1058"/>
      <c r="AO147" s="1058"/>
      <c r="AP147" s="1058"/>
      <c r="AQ147" s="1058"/>
      <c r="AR147" s="1058"/>
      <c r="AS147" s="1058"/>
      <c r="AT147" s="741"/>
      <c r="AU147" s="1058"/>
      <c r="AV147" s="1058"/>
      <c r="AW147" s="1057"/>
      <c r="AX147" s="1058"/>
      <c r="AY147" s="1058"/>
      <c r="AZ147" s="1058"/>
      <c r="BA147" s="1058"/>
      <c r="BB147" s="1058"/>
      <c r="BC147" s="1058"/>
    </row>
    <row r="148" ht="15.75" customHeight="1">
      <c r="A148" s="749"/>
      <c r="B148" s="1058"/>
      <c r="C148" s="1058"/>
      <c r="D148" s="1058"/>
      <c r="E148" s="1058"/>
      <c r="F148" s="1058"/>
      <c r="G148" s="1058"/>
      <c r="H148" s="1058"/>
      <c r="I148" s="1058"/>
      <c r="J148" s="1058"/>
      <c r="K148" s="1058"/>
      <c r="L148" s="1058"/>
      <c r="M148" s="1058"/>
      <c r="N148" s="1058"/>
      <c r="O148" s="1058"/>
      <c r="P148" s="1058"/>
      <c r="Q148" s="1058"/>
      <c r="R148" s="1058"/>
      <c r="S148" s="1058"/>
      <c r="T148" s="1058"/>
      <c r="U148" s="1058"/>
      <c r="V148" s="1058"/>
      <c r="W148" s="1058"/>
      <c r="X148" s="1058"/>
      <c r="Y148" s="1058"/>
      <c r="Z148" s="741"/>
      <c r="AA148" s="1058"/>
      <c r="AB148" s="1058"/>
      <c r="AC148" s="1058"/>
      <c r="AD148" s="1058"/>
      <c r="AE148" s="1058"/>
      <c r="AF148" s="1058"/>
      <c r="AG148" s="1058"/>
      <c r="AH148" s="1058"/>
      <c r="AI148" s="1058"/>
      <c r="AJ148" s="741"/>
      <c r="AK148" s="1058"/>
      <c r="AL148" s="1058"/>
      <c r="AM148" s="1058"/>
      <c r="AN148" s="1058"/>
      <c r="AO148" s="1058"/>
      <c r="AP148" s="1058"/>
      <c r="AQ148" s="1058"/>
      <c r="AR148" s="1058"/>
      <c r="AS148" s="1058"/>
      <c r="AT148" s="741"/>
      <c r="AU148" s="1058"/>
      <c r="AV148" s="1058"/>
      <c r="AW148" s="1057"/>
      <c r="AX148" s="1058"/>
      <c r="AY148" s="1058"/>
      <c r="AZ148" s="1058"/>
      <c r="BA148" s="1058"/>
      <c r="BB148" s="1058"/>
      <c r="BC148" s="1058"/>
    </row>
    <row r="149" ht="15.75" customHeight="1">
      <c r="A149" s="749"/>
      <c r="B149" s="1058"/>
      <c r="C149" s="1058"/>
      <c r="D149" s="1058"/>
      <c r="E149" s="1058"/>
      <c r="F149" s="1058"/>
      <c r="G149" s="1058"/>
      <c r="H149" s="1058"/>
      <c r="I149" s="1058"/>
      <c r="J149" s="1058"/>
      <c r="K149" s="1058"/>
      <c r="L149" s="1058"/>
      <c r="M149" s="1058"/>
      <c r="N149" s="1058"/>
      <c r="O149" s="1058"/>
      <c r="P149" s="1058"/>
      <c r="Q149" s="1058"/>
      <c r="R149" s="1058"/>
      <c r="S149" s="1058"/>
      <c r="T149" s="1058"/>
      <c r="U149" s="1058"/>
      <c r="V149" s="1058"/>
      <c r="W149" s="1058"/>
      <c r="X149" s="1058"/>
      <c r="Y149" s="1058"/>
      <c r="Z149" s="741"/>
      <c r="AA149" s="1058"/>
      <c r="AB149" s="1058"/>
      <c r="AC149" s="1058"/>
      <c r="AD149" s="1058"/>
      <c r="AE149" s="1058"/>
      <c r="AF149" s="1058"/>
      <c r="AG149" s="1058"/>
      <c r="AH149" s="1058"/>
      <c r="AI149" s="1058"/>
      <c r="AJ149" s="741"/>
      <c r="AK149" s="1058"/>
      <c r="AL149" s="1058"/>
      <c r="AM149" s="1058"/>
      <c r="AN149" s="1058"/>
      <c r="AO149" s="1058"/>
      <c r="AP149" s="1058"/>
      <c r="AQ149" s="1058"/>
      <c r="AR149" s="1058"/>
      <c r="AS149" s="1058"/>
      <c r="AT149" s="741"/>
      <c r="AU149" s="1058"/>
      <c r="AV149" s="1058"/>
      <c r="AW149" s="1057"/>
      <c r="AX149" s="1058"/>
      <c r="AY149" s="1058"/>
      <c r="AZ149" s="1058"/>
      <c r="BA149" s="1058"/>
      <c r="BB149" s="1058"/>
      <c r="BC149" s="1058"/>
    </row>
    <row r="150" ht="15.75" customHeight="1">
      <c r="A150" s="749"/>
      <c r="B150" s="1058"/>
      <c r="C150" s="1058"/>
      <c r="D150" s="1058"/>
      <c r="E150" s="1058"/>
      <c r="F150" s="1058"/>
      <c r="G150" s="1058"/>
      <c r="H150" s="1058"/>
      <c r="I150" s="1058"/>
      <c r="J150" s="1058"/>
      <c r="K150" s="1058"/>
      <c r="L150" s="1058"/>
      <c r="M150" s="1058"/>
      <c r="N150" s="1058"/>
      <c r="O150" s="1058"/>
      <c r="P150" s="1058"/>
      <c r="Q150" s="1058"/>
      <c r="R150" s="1058"/>
      <c r="S150" s="1058"/>
      <c r="T150" s="1058"/>
      <c r="U150" s="1058"/>
      <c r="V150" s="1058"/>
      <c r="W150" s="1058"/>
      <c r="X150" s="1058"/>
      <c r="Y150" s="1058"/>
      <c r="Z150" s="741"/>
      <c r="AA150" s="1058"/>
      <c r="AB150" s="1058"/>
      <c r="AC150" s="1058"/>
      <c r="AD150" s="1058"/>
      <c r="AE150" s="1058"/>
      <c r="AF150" s="1058"/>
      <c r="AG150" s="1058"/>
      <c r="AH150" s="1058"/>
      <c r="AI150" s="1058"/>
      <c r="AJ150" s="741"/>
      <c r="AK150" s="1058"/>
      <c r="AL150" s="1058"/>
      <c r="AM150" s="1058"/>
      <c r="AN150" s="1058"/>
      <c r="AO150" s="1058"/>
      <c r="AP150" s="1058"/>
      <c r="AQ150" s="1058"/>
      <c r="AR150" s="1058"/>
      <c r="AS150" s="1058"/>
      <c r="AT150" s="741"/>
      <c r="AU150" s="1058"/>
      <c r="AV150" s="1058"/>
      <c r="AW150" s="1057"/>
      <c r="AX150" s="1058"/>
      <c r="AY150" s="1058"/>
      <c r="AZ150" s="1058"/>
      <c r="BA150" s="1058"/>
      <c r="BB150" s="1058"/>
      <c r="BC150" s="1058"/>
    </row>
    <row r="151" ht="15.75" customHeight="1">
      <c r="A151" s="749"/>
      <c r="B151" s="1058"/>
      <c r="C151" s="1058"/>
      <c r="D151" s="1058"/>
      <c r="E151" s="1058"/>
      <c r="F151" s="1058"/>
      <c r="G151" s="1058"/>
      <c r="H151" s="1058"/>
      <c r="I151" s="1058"/>
      <c r="J151" s="1058"/>
      <c r="K151" s="1058"/>
      <c r="L151" s="1058"/>
      <c r="M151" s="1058"/>
      <c r="N151" s="1058"/>
      <c r="O151" s="1058"/>
      <c r="P151" s="1058"/>
      <c r="Q151" s="1058"/>
      <c r="R151" s="1058"/>
      <c r="S151" s="1058"/>
      <c r="T151" s="1058"/>
      <c r="U151" s="1058"/>
      <c r="V151" s="1058"/>
      <c r="W151" s="1058"/>
      <c r="X151" s="1058"/>
      <c r="Y151" s="1058"/>
      <c r="Z151" s="741"/>
      <c r="AA151" s="1058"/>
      <c r="AB151" s="1058"/>
      <c r="AC151" s="1058"/>
      <c r="AD151" s="1058"/>
      <c r="AE151" s="1058"/>
      <c r="AF151" s="1058"/>
      <c r="AG151" s="1058"/>
      <c r="AH151" s="1058"/>
      <c r="AI151" s="1058"/>
      <c r="AJ151" s="741"/>
      <c r="AK151" s="1058"/>
      <c r="AL151" s="1058"/>
      <c r="AM151" s="1058"/>
      <c r="AN151" s="1058"/>
      <c r="AO151" s="1058"/>
      <c r="AP151" s="1058"/>
      <c r="AQ151" s="1058"/>
      <c r="AR151" s="1058"/>
      <c r="AS151" s="1058"/>
      <c r="AT151" s="741"/>
      <c r="AU151" s="1058"/>
      <c r="AV151" s="1058"/>
      <c r="AW151" s="1057"/>
      <c r="AX151" s="1058"/>
      <c r="AY151" s="1058"/>
      <c r="AZ151" s="1058"/>
      <c r="BA151" s="1058"/>
      <c r="BB151" s="1058"/>
      <c r="BC151" s="1058"/>
    </row>
    <row r="152" ht="15.75" customHeight="1">
      <c r="A152" s="749"/>
      <c r="B152" s="1058"/>
      <c r="C152" s="1058"/>
      <c r="D152" s="1058"/>
      <c r="E152" s="1058"/>
      <c r="F152" s="1058"/>
      <c r="G152" s="1058"/>
      <c r="H152" s="1058"/>
      <c r="I152" s="1058"/>
      <c r="J152" s="1058"/>
      <c r="K152" s="1058"/>
      <c r="L152" s="1058"/>
      <c r="M152" s="1058"/>
      <c r="N152" s="1058"/>
      <c r="O152" s="1058"/>
      <c r="P152" s="1058"/>
      <c r="Q152" s="1058"/>
      <c r="R152" s="1058"/>
      <c r="S152" s="1058"/>
      <c r="T152" s="1058"/>
      <c r="U152" s="1058"/>
      <c r="V152" s="1058"/>
      <c r="W152" s="1058"/>
      <c r="X152" s="1058"/>
      <c r="Y152" s="1058"/>
      <c r="Z152" s="741"/>
      <c r="AA152" s="1058"/>
      <c r="AB152" s="1058"/>
      <c r="AC152" s="1058"/>
      <c r="AD152" s="1058"/>
      <c r="AE152" s="1058"/>
      <c r="AF152" s="1058"/>
      <c r="AG152" s="1058"/>
      <c r="AH152" s="1058"/>
      <c r="AI152" s="1058"/>
      <c r="AJ152" s="741"/>
      <c r="AK152" s="1058"/>
      <c r="AL152" s="1058"/>
      <c r="AM152" s="1058"/>
      <c r="AN152" s="1058"/>
      <c r="AO152" s="1058"/>
      <c r="AP152" s="1058"/>
      <c r="AQ152" s="1058"/>
      <c r="AR152" s="1058"/>
      <c r="AS152" s="1058"/>
      <c r="AT152" s="741"/>
      <c r="AU152" s="1058"/>
      <c r="AV152" s="1058"/>
      <c r="AW152" s="1057"/>
      <c r="AX152" s="1058"/>
      <c r="AY152" s="1058"/>
      <c r="AZ152" s="1058"/>
      <c r="BA152" s="1058"/>
      <c r="BB152" s="1058"/>
      <c r="BC152" s="1058"/>
    </row>
    <row r="153" ht="15.75" customHeight="1">
      <c r="A153" s="749"/>
      <c r="B153" s="1058"/>
      <c r="C153" s="1058"/>
      <c r="D153" s="1058"/>
      <c r="E153" s="1058"/>
      <c r="F153" s="1058"/>
      <c r="G153" s="1058"/>
      <c r="H153" s="1058"/>
      <c r="I153" s="1058"/>
      <c r="J153" s="1058"/>
      <c r="K153" s="1058"/>
      <c r="L153" s="1058"/>
      <c r="M153" s="1058"/>
      <c r="N153" s="1058"/>
      <c r="O153" s="1058"/>
      <c r="P153" s="1058"/>
      <c r="Q153" s="1058"/>
      <c r="R153" s="1058"/>
      <c r="S153" s="1058"/>
      <c r="T153" s="1058"/>
      <c r="U153" s="1058"/>
      <c r="V153" s="1058"/>
      <c r="W153" s="1058"/>
      <c r="X153" s="1058"/>
      <c r="Y153" s="1058"/>
      <c r="Z153" s="741"/>
      <c r="AA153" s="1058"/>
      <c r="AB153" s="1058"/>
      <c r="AC153" s="1058"/>
      <c r="AD153" s="1058"/>
      <c r="AE153" s="1058"/>
      <c r="AF153" s="1058"/>
      <c r="AG153" s="1058"/>
      <c r="AH153" s="1058"/>
      <c r="AI153" s="1058"/>
      <c r="AJ153" s="741"/>
      <c r="AK153" s="1058"/>
      <c r="AL153" s="1058"/>
      <c r="AM153" s="1058"/>
      <c r="AN153" s="1058"/>
      <c r="AO153" s="1058"/>
      <c r="AP153" s="1058"/>
      <c r="AQ153" s="1058"/>
      <c r="AR153" s="1058"/>
      <c r="AS153" s="1058"/>
      <c r="AT153" s="741"/>
      <c r="AU153" s="1058"/>
      <c r="AV153" s="1058"/>
      <c r="AW153" s="1057"/>
      <c r="AX153" s="1058"/>
      <c r="AY153" s="1058"/>
      <c r="AZ153" s="1058"/>
      <c r="BA153" s="1058"/>
      <c r="BB153" s="1058"/>
      <c r="BC153" s="1058"/>
    </row>
    <row r="154" ht="15.75" customHeight="1">
      <c r="A154" s="749"/>
      <c r="B154" s="1058"/>
      <c r="C154" s="1058"/>
      <c r="D154" s="1058"/>
      <c r="E154" s="1058"/>
      <c r="F154" s="1058"/>
      <c r="G154" s="1058"/>
      <c r="H154" s="1058"/>
      <c r="I154" s="1058"/>
      <c r="J154" s="1058"/>
      <c r="K154" s="1058"/>
      <c r="L154" s="1058"/>
      <c r="M154" s="1058"/>
      <c r="N154" s="1058"/>
      <c r="O154" s="1058"/>
      <c r="P154" s="1058"/>
      <c r="Q154" s="1058"/>
      <c r="R154" s="1058"/>
      <c r="S154" s="1058"/>
      <c r="T154" s="1058"/>
      <c r="U154" s="1058"/>
      <c r="V154" s="1058"/>
      <c r="W154" s="1058"/>
      <c r="X154" s="1058"/>
      <c r="Y154" s="1058"/>
      <c r="Z154" s="741"/>
      <c r="AA154" s="1058"/>
      <c r="AB154" s="1058"/>
      <c r="AC154" s="1058"/>
      <c r="AD154" s="1058"/>
      <c r="AE154" s="1058"/>
      <c r="AF154" s="1058"/>
      <c r="AG154" s="1058"/>
      <c r="AH154" s="1058"/>
      <c r="AI154" s="1058"/>
      <c r="AJ154" s="741"/>
      <c r="AK154" s="1058"/>
      <c r="AL154" s="1058"/>
      <c r="AM154" s="1058"/>
      <c r="AN154" s="1058"/>
      <c r="AO154" s="1058"/>
      <c r="AP154" s="1058"/>
      <c r="AQ154" s="1058"/>
      <c r="AR154" s="1058"/>
      <c r="AS154" s="1058"/>
      <c r="AT154" s="741"/>
      <c r="AU154" s="1058"/>
      <c r="AV154" s="1058"/>
      <c r="AW154" s="1057"/>
      <c r="AX154" s="1058"/>
      <c r="AY154" s="1058"/>
      <c r="AZ154" s="1058"/>
      <c r="BA154" s="1058"/>
      <c r="BB154" s="1058"/>
      <c r="BC154" s="1058"/>
    </row>
    <row r="155" ht="15.75" customHeight="1">
      <c r="A155" s="749"/>
      <c r="B155" s="1058"/>
      <c r="C155" s="1058"/>
      <c r="D155" s="1058"/>
      <c r="E155" s="1058"/>
      <c r="F155" s="1058"/>
      <c r="G155" s="1058"/>
      <c r="H155" s="1058"/>
      <c r="I155" s="1058"/>
      <c r="J155" s="1058"/>
      <c r="K155" s="1058"/>
      <c r="L155" s="1058"/>
      <c r="M155" s="1058"/>
      <c r="N155" s="1058"/>
      <c r="O155" s="1058"/>
      <c r="P155" s="1058"/>
      <c r="Q155" s="1058"/>
      <c r="R155" s="1058"/>
      <c r="S155" s="1058"/>
      <c r="T155" s="1058"/>
      <c r="U155" s="1058"/>
      <c r="V155" s="1058"/>
      <c r="W155" s="1058"/>
      <c r="X155" s="1058"/>
      <c r="Y155" s="1058"/>
      <c r="Z155" s="741"/>
      <c r="AA155" s="1058"/>
      <c r="AB155" s="1058"/>
      <c r="AC155" s="1058"/>
      <c r="AD155" s="1058"/>
      <c r="AE155" s="1058"/>
      <c r="AF155" s="1058"/>
      <c r="AG155" s="1058"/>
      <c r="AH155" s="1058"/>
      <c r="AI155" s="1058"/>
      <c r="AJ155" s="741"/>
      <c r="AK155" s="1058"/>
      <c r="AL155" s="1058"/>
      <c r="AM155" s="1058"/>
      <c r="AN155" s="1058"/>
      <c r="AO155" s="1058"/>
      <c r="AP155" s="1058"/>
      <c r="AQ155" s="1058"/>
      <c r="AR155" s="1058"/>
      <c r="AS155" s="1058"/>
      <c r="AT155" s="741"/>
      <c r="AU155" s="1058"/>
      <c r="AV155" s="1058"/>
      <c r="AW155" s="1057"/>
      <c r="AX155" s="1058"/>
      <c r="AY155" s="1058"/>
      <c r="AZ155" s="1058"/>
      <c r="BA155" s="1058"/>
      <c r="BB155" s="1058"/>
      <c r="BC155" s="1058"/>
    </row>
    <row r="156" ht="15.75" customHeight="1">
      <c r="A156" s="749"/>
      <c r="B156" s="1058"/>
      <c r="C156" s="1058"/>
      <c r="D156" s="1058"/>
      <c r="E156" s="1058"/>
      <c r="F156" s="1058"/>
      <c r="G156" s="1058"/>
      <c r="H156" s="1058"/>
      <c r="I156" s="1058"/>
      <c r="J156" s="1058"/>
      <c r="K156" s="1058"/>
      <c r="L156" s="1058"/>
      <c r="M156" s="1058"/>
      <c r="N156" s="1058"/>
      <c r="O156" s="1058"/>
      <c r="P156" s="1058"/>
      <c r="Q156" s="1058"/>
      <c r="R156" s="1058"/>
      <c r="S156" s="1058"/>
      <c r="T156" s="1058"/>
      <c r="U156" s="1058"/>
      <c r="V156" s="1058"/>
      <c r="W156" s="1058"/>
      <c r="X156" s="1058"/>
      <c r="Y156" s="1058"/>
      <c r="Z156" s="741"/>
      <c r="AA156" s="1058"/>
      <c r="AB156" s="1058"/>
      <c r="AC156" s="1058"/>
      <c r="AD156" s="1058"/>
      <c r="AE156" s="1058"/>
      <c r="AF156" s="1058"/>
      <c r="AG156" s="1058"/>
      <c r="AH156" s="1058"/>
      <c r="AI156" s="1058"/>
      <c r="AJ156" s="741"/>
      <c r="AK156" s="1058"/>
      <c r="AL156" s="1058"/>
      <c r="AM156" s="1058"/>
      <c r="AN156" s="1058"/>
      <c r="AO156" s="1058"/>
      <c r="AP156" s="1058"/>
      <c r="AQ156" s="1058"/>
      <c r="AR156" s="1058"/>
      <c r="AS156" s="1058"/>
      <c r="AT156" s="741"/>
      <c r="AU156" s="1058"/>
      <c r="AV156" s="1058"/>
      <c r="AW156" s="1057"/>
      <c r="AX156" s="1058"/>
      <c r="AY156" s="1058"/>
      <c r="AZ156" s="1058"/>
      <c r="BA156" s="1058"/>
      <c r="BB156" s="1058"/>
      <c r="BC156" s="1058"/>
    </row>
    <row r="157" ht="15.75" customHeight="1">
      <c r="A157" s="749"/>
      <c r="B157" s="1058"/>
      <c r="C157" s="1058"/>
      <c r="D157" s="1058"/>
      <c r="E157" s="1058"/>
      <c r="F157" s="1058"/>
      <c r="G157" s="1058"/>
      <c r="H157" s="1058"/>
      <c r="I157" s="1058"/>
      <c r="J157" s="1058"/>
      <c r="K157" s="1058"/>
      <c r="L157" s="1058"/>
      <c r="M157" s="1058"/>
      <c r="N157" s="1058"/>
      <c r="O157" s="1058"/>
      <c r="P157" s="1058"/>
      <c r="Q157" s="1058"/>
      <c r="R157" s="1058"/>
      <c r="S157" s="1058"/>
      <c r="T157" s="1058"/>
      <c r="U157" s="1058"/>
      <c r="V157" s="1058"/>
      <c r="W157" s="1058"/>
      <c r="X157" s="1058"/>
      <c r="Y157" s="1058"/>
      <c r="Z157" s="741"/>
      <c r="AA157" s="1058"/>
      <c r="AB157" s="1058"/>
      <c r="AC157" s="1058"/>
      <c r="AD157" s="1058"/>
      <c r="AE157" s="1058"/>
      <c r="AF157" s="1058"/>
      <c r="AG157" s="1058"/>
      <c r="AH157" s="1058"/>
      <c r="AI157" s="1058"/>
      <c r="AJ157" s="741"/>
      <c r="AK157" s="1058"/>
      <c r="AL157" s="1058"/>
      <c r="AM157" s="1058"/>
      <c r="AN157" s="1058"/>
      <c r="AO157" s="1058"/>
      <c r="AP157" s="1058"/>
      <c r="AQ157" s="1058"/>
      <c r="AR157" s="1058"/>
      <c r="AS157" s="1058"/>
      <c r="AT157" s="741"/>
      <c r="AU157" s="1058"/>
      <c r="AV157" s="1058"/>
      <c r="AW157" s="1057"/>
      <c r="AX157" s="1058"/>
      <c r="AY157" s="1058"/>
      <c r="AZ157" s="1058"/>
      <c r="BA157" s="1058"/>
      <c r="BB157" s="1058"/>
      <c r="BC157" s="1058"/>
    </row>
    <row r="158" ht="15.75" customHeight="1">
      <c r="A158" s="749"/>
      <c r="B158" s="1058"/>
      <c r="C158" s="1058"/>
      <c r="D158" s="1058"/>
      <c r="E158" s="1058"/>
      <c r="F158" s="1058"/>
      <c r="G158" s="1058"/>
      <c r="H158" s="1058"/>
      <c r="I158" s="1058"/>
      <c r="J158" s="1058"/>
      <c r="K158" s="1058"/>
      <c r="L158" s="1058"/>
      <c r="M158" s="1058"/>
      <c r="N158" s="1058"/>
      <c r="O158" s="1058"/>
      <c r="P158" s="1058"/>
      <c r="Q158" s="1058"/>
      <c r="R158" s="1058"/>
      <c r="S158" s="1058"/>
      <c r="T158" s="1058"/>
      <c r="U158" s="1058"/>
      <c r="V158" s="1058"/>
      <c r="W158" s="1058"/>
      <c r="X158" s="1058"/>
      <c r="Y158" s="1058"/>
      <c r="Z158" s="741"/>
      <c r="AA158" s="1058"/>
      <c r="AB158" s="1058"/>
      <c r="AC158" s="1058"/>
      <c r="AD158" s="1058"/>
      <c r="AE158" s="1058"/>
      <c r="AF158" s="1058"/>
      <c r="AG158" s="1058"/>
      <c r="AH158" s="1058"/>
      <c r="AI158" s="1058"/>
      <c r="AJ158" s="741"/>
      <c r="AK158" s="1058"/>
      <c r="AL158" s="1058"/>
      <c r="AM158" s="1058"/>
      <c r="AN158" s="1058"/>
      <c r="AO158" s="1058"/>
      <c r="AP158" s="1058"/>
      <c r="AQ158" s="1058"/>
      <c r="AR158" s="1058"/>
      <c r="AS158" s="1058"/>
      <c r="AT158" s="741"/>
      <c r="AU158" s="1058"/>
      <c r="AV158" s="1058"/>
      <c r="AW158" s="1057"/>
      <c r="AX158" s="1058"/>
      <c r="AY158" s="1058"/>
      <c r="AZ158" s="1058"/>
      <c r="BA158" s="1058"/>
      <c r="BB158" s="1058"/>
      <c r="BC158" s="1058"/>
    </row>
    <row r="159" ht="15.75" customHeight="1">
      <c r="A159" s="749"/>
      <c r="B159" s="1058"/>
      <c r="C159" s="1058"/>
      <c r="D159" s="1058"/>
      <c r="E159" s="1058"/>
      <c r="F159" s="1058"/>
      <c r="G159" s="1058"/>
      <c r="H159" s="1058"/>
      <c r="I159" s="1058"/>
      <c r="J159" s="1058"/>
      <c r="K159" s="1058"/>
      <c r="L159" s="1058"/>
      <c r="M159" s="1058"/>
      <c r="N159" s="1058"/>
      <c r="O159" s="1058"/>
      <c r="P159" s="1058"/>
      <c r="Q159" s="1058"/>
      <c r="R159" s="1058"/>
      <c r="S159" s="1058"/>
      <c r="T159" s="1058"/>
      <c r="U159" s="1058"/>
      <c r="V159" s="1058"/>
      <c r="W159" s="1058"/>
      <c r="X159" s="1058"/>
      <c r="Y159" s="1058"/>
      <c r="Z159" s="741"/>
      <c r="AA159" s="1058"/>
      <c r="AB159" s="1058"/>
      <c r="AC159" s="1058"/>
      <c r="AD159" s="1058"/>
      <c r="AE159" s="1058"/>
      <c r="AF159" s="1058"/>
      <c r="AG159" s="1058"/>
      <c r="AH159" s="1058"/>
      <c r="AI159" s="1058"/>
      <c r="AJ159" s="741"/>
      <c r="AK159" s="1058"/>
      <c r="AL159" s="1058"/>
      <c r="AM159" s="1058"/>
      <c r="AN159" s="1058"/>
      <c r="AO159" s="1058"/>
      <c r="AP159" s="1058"/>
      <c r="AQ159" s="1058"/>
      <c r="AR159" s="1058"/>
      <c r="AS159" s="1058"/>
      <c r="AT159" s="741"/>
      <c r="AU159" s="1058"/>
      <c r="AV159" s="1058"/>
      <c r="AW159" s="1057"/>
      <c r="AX159" s="1058"/>
      <c r="AY159" s="1058"/>
      <c r="AZ159" s="1058"/>
      <c r="BA159" s="1058"/>
      <c r="BB159" s="1058"/>
      <c r="BC159" s="1058"/>
    </row>
    <row r="160" ht="15.75" customHeight="1">
      <c r="A160" s="749"/>
      <c r="B160" s="1058"/>
      <c r="C160" s="1058"/>
      <c r="D160" s="1058"/>
      <c r="E160" s="1058"/>
      <c r="F160" s="1058"/>
      <c r="G160" s="1058"/>
      <c r="H160" s="1058"/>
      <c r="I160" s="1058"/>
      <c r="J160" s="1058"/>
      <c r="K160" s="1058"/>
      <c r="L160" s="1058"/>
      <c r="M160" s="1058"/>
      <c r="N160" s="1058"/>
      <c r="O160" s="1058"/>
      <c r="P160" s="1058"/>
      <c r="Q160" s="1058"/>
      <c r="R160" s="1058"/>
      <c r="S160" s="1058"/>
      <c r="T160" s="1058"/>
      <c r="U160" s="1058"/>
      <c r="V160" s="1058"/>
      <c r="W160" s="1058"/>
      <c r="X160" s="1058"/>
      <c r="Y160" s="1058"/>
      <c r="Z160" s="741"/>
      <c r="AA160" s="1058"/>
      <c r="AB160" s="1058"/>
      <c r="AC160" s="1058"/>
      <c r="AD160" s="1058"/>
      <c r="AE160" s="1058"/>
      <c r="AF160" s="1058"/>
      <c r="AG160" s="1058"/>
      <c r="AH160" s="1058"/>
      <c r="AI160" s="1058"/>
      <c r="AJ160" s="741"/>
      <c r="AK160" s="1058"/>
      <c r="AL160" s="1058"/>
      <c r="AM160" s="1058"/>
      <c r="AN160" s="1058"/>
      <c r="AO160" s="1058"/>
      <c r="AP160" s="1058"/>
      <c r="AQ160" s="1058"/>
      <c r="AR160" s="1058"/>
      <c r="AS160" s="1058"/>
      <c r="AT160" s="741"/>
      <c r="AU160" s="1058"/>
      <c r="AV160" s="1058"/>
      <c r="AW160" s="1057"/>
      <c r="AX160" s="1058"/>
      <c r="AY160" s="1058"/>
      <c r="AZ160" s="1058"/>
      <c r="BA160" s="1058"/>
      <c r="BB160" s="1058"/>
      <c r="BC160" s="1058"/>
    </row>
    <row r="161" ht="15.75" customHeight="1">
      <c r="A161" s="749"/>
      <c r="B161" s="1058"/>
      <c r="C161" s="1058"/>
      <c r="D161" s="1058"/>
      <c r="E161" s="1058"/>
      <c r="F161" s="1058"/>
      <c r="G161" s="1058"/>
      <c r="H161" s="1058"/>
      <c r="I161" s="1058"/>
      <c r="J161" s="1058"/>
      <c r="K161" s="1058"/>
      <c r="L161" s="1058"/>
      <c r="M161" s="1058"/>
      <c r="N161" s="1058"/>
      <c r="O161" s="1058"/>
      <c r="P161" s="1058"/>
      <c r="Q161" s="1058"/>
      <c r="R161" s="1058"/>
      <c r="S161" s="1058"/>
      <c r="T161" s="1058"/>
      <c r="U161" s="1058"/>
      <c r="V161" s="1058"/>
      <c r="W161" s="1058"/>
      <c r="X161" s="1058"/>
      <c r="Y161" s="1058"/>
      <c r="Z161" s="741"/>
      <c r="AA161" s="1058"/>
      <c r="AB161" s="1058"/>
      <c r="AC161" s="1058"/>
      <c r="AD161" s="1058"/>
      <c r="AE161" s="1058"/>
      <c r="AF161" s="1058"/>
      <c r="AG161" s="1058"/>
      <c r="AH161" s="1058"/>
      <c r="AI161" s="1058"/>
      <c r="AJ161" s="741"/>
      <c r="AK161" s="1058"/>
      <c r="AL161" s="1058"/>
      <c r="AM161" s="1058"/>
      <c r="AN161" s="1058"/>
      <c r="AO161" s="1058"/>
      <c r="AP161" s="1058"/>
      <c r="AQ161" s="1058"/>
      <c r="AR161" s="1058"/>
      <c r="AS161" s="1058"/>
      <c r="AT161" s="741"/>
      <c r="AU161" s="1058"/>
      <c r="AV161" s="1058"/>
      <c r="AW161" s="1057"/>
      <c r="AX161" s="1058"/>
      <c r="AY161" s="1058"/>
      <c r="AZ161" s="1058"/>
      <c r="BA161" s="1058"/>
      <c r="BB161" s="1058"/>
      <c r="BC161" s="1058"/>
    </row>
    <row r="162" ht="15.75" customHeight="1">
      <c r="A162" s="749"/>
      <c r="B162" s="1058"/>
      <c r="C162" s="1058"/>
      <c r="D162" s="1058"/>
      <c r="E162" s="1058"/>
      <c r="F162" s="1058"/>
      <c r="G162" s="1058"/>
      <c r="H162" s="1058"/>
      <c r="I162" s="1058"/>
      <c r="J162" s="1058"/>
      <c r="K162" s="1058"/>
      <c r="L162" s="1058"/>
      <c r="M162" s="1058"/>
      <c r="N162" s="1058"/>
      <c r="O162" s="1058"/>
      <c r="P162" s="1058"/>
      <c r="Q162" s="1058"/>
      <c r="R162" s="1058"/>
      <c r="S162" s="1058"/>
      <c r="T162" s="1058"/>
      <c r="U162" s="1058"/>
      <c r="V162" s="1058"/>
      <c r="W162" s="1058"/>
      <c r="X162" s="1058"/>
      <c r="Y162" s="1058"/>
      <c r="Z162" s="741"/>
      <c r="AA162" s="1058"/>
      <c r="AB162" s="1058"/>
      <c r="AC162" s="1058"/>
      <c r="AD162" s="1058"/>
      <c r="AE162" s="1058"/>
      <c r="AF162" s="1058"/>
      <c r="AG162" s="1058"/>
      <c r="AH162" s="1058"/>
      <c r="AI162" s="1058"/>
      <c r="AJ162" s="741"/>
      <c r="AK162" s="1058"/>
      <c r="AL162" s="1058"/>
      <c r="AM162" s="1058"/>
      <c r="AN162" s="1058"/>
      <c r="AO162" s="1058"/>
      <c r="AP162" s="1058"/>
      <c r="AQ162" s="1058"/>
      <c r="AR162" s="1058"/>
      <c r="AS162" s="1058"/>
      <c r="AT162" s="741"/>
      <c r="AU162" s="1058"/>
      <c r="AV162" s="1058"/>
      <c r="AW162" s="1057"/>
      <c r="AX162" s="1058"/>
      <c r="AY162" s="1058"/>
      <c r="AZ162" s="1058"/>
      <c r="BA162" s="1058"/>
      <c r="BB162" s="1058"/>
      <c r="BC162" s="1058"/>
    </row>
    <row r="163" ht="15.75" customHeight="1">
      <c r="A163" s="749"/>
      <c r="B163" s="1058"/>
      <c r="C163" s="1058"/>
      <c r="D163" s="1058"/>
      <c r="E163" s="1058"/>
      <c r="F163" s="1058"/>
      <c r="G163" s="1058"/>
      <c r="H163" s="1058"/>
      <c r="I163" s="1058"/>
      <c r="J163" s="1058"/>
      <c r="K163" s="1058"/>
      <c r="L163" s="1058"/>
      <c r="M163" s="1058"/>
      <c r="N163" s="1058"/>
      <c r="O163" s="1058"/>
      <c r="P163" s="1058"/>
      <c r="Q163" s="1058"/>
      <c r="R163" s="1058"/>
      <c r="S163" s="1058"/>
      <c r="T163" s="1058"/>
      <c r="U163" s="1058"/>
      <c r="V163" s="1058"/>
      <c r="W163" s="1058"/>
      <c r="X163" s="1058"/>
      <c r="Y163" s="1058"/>
      <c r="Z163" s="741"/>
      <c r="AA163" s="1058"/>
      <c r="AB163" s="1058"/>
      <c r="AC163" s="1058"/>
      <c r="AD163" s="1058"/>
      <c r="AE163" s="1058"/>
      <c r="AF163" s="1058"/>
      <c r="AG163" s="1058"/>
      <c r="AH163" s="1058"/>
      <c r="AI163" s="1058"/>
      <c r="AJ163" s="741"/>
      <c r="AK163" s="1058"/>
      <c r="AL163" s="1058"/>
      <c r="AM163" s="1058"/>
      <c r="AN163" s="1058"/>
      <c r="AO163" s="1058"/>
      <c r="AP163" s="1058"/>
      <c r="AQ163" s="1058"/>
      <c r="AR163" s="1058"/>
      <c r="AS163" s="1058"/>
      <c r="AT163" s="741"/>
      <c r="AU163" s="1058"/>
      <c r="AV163" s="1058"/>
      <c r="AW163" s="1057"/>
      <c r="AX163" s="1058"/>
      <c r="AY163" s="1058"/>
      <c r="AZ163" s="1058"/>
      <c r="BA163" s="1058"/>
      <c r="BB163" s="1058"/>
      <c r="BC163" s="1058"/>
    </row>
    <row r="164" ht="15.75" customHeight="1">
      <c r="A164" s="749"/>
      <c r="B164" s="1058"/>
      <c r="C164" s="1058"/>
      <c r="D164" s="1058"/>
      <c r="E164" s="1058"/>
      <c r="F164" s="1058"/>
      <c r="G164" s="1058"/>
      <c r="H164" s="1058"/>
      <c r="I164" s="1058"/>
      <c r="J164" s="1058"/>
      <c r="K164" s="1058"/>
      <c r="L164" s="1058"/>
      <c r="M164" s="1058"/>
      <c r="N164" s="1058"/>
      <c r="O164" s="1058"/>
      <c r="P164" s="1058"/>
      <c r="Q164" s="1058"/>
      <c r="R164" s="1058"/>
      <c r="S164" s="1058"/>
      <c r="T164" s="1058"/>
      <c r="U164" s="1058"/>
      <c r="V164" s="1058"/>
      <c r="W164" s="1058"/>
      <c r="X164" s="1058"/>
      <c r="Y164" s="1058"/>
      <c r="Z164" s="741"/>
      <c r="AA164" s="1058"/>
      <c r="AB164" s="1058"/>
      <c r="AC164" s="1058"/>
      <c r="AD164" s="1058"/>
      <c r="AE164" s="1058"/>
      <c r="AF164" s="1058"/>
      <c r="AG164" s="1058"/>
      <c r="AH164" s="1058"/>
      <c r="AI164" s="1058"/>
      <c r="AJ164" s="741"/>
      <c r="AK164" s="1058"/>
      <c r="AL164" s="1058"/>
      <c r="AM164" s="1058"/>
      <c r="AN164" s="1058"/>
      <c r="AO164" s="1058"/>
      <c r="AP164" s="1058"/>
      <c r="AQ164" s="1058"/>
      <c r="AR164" s="1058"/>
      <c r="AS164" s="1058"/>
      <c r="AT164" s="741"/>
      <c r="AU164" s="1058"/>
      <c r="AV164" s="1058"/>
      <c r="AW164" s="1057"/>
      <c r="AX164" s="1058"/>
      <c r="AY164" s="1058"/>
      <c r="AZ164" s="1058"/>
      <c r="BA164" s="1058"/>
      <c r="BB164" s="1058"/>
      <c r="BC164" s="1058"/>
    </row>
    <row r="165" ht="15.75" customHeight="1">
      <c r="A165" s="749"/>
      <c r="B165" s="1058"/>
      <c r="C165" s="1058"/>
      <c r="D165" s="1058"/>
      <c r="E165" s="1058"/>
      <c r="F165" s="1058"/>
      <c r="G165" s="1058"/>
      <c r="H165" s="1058"/>
      <c r="I165" s="1058"/>
      <c r="J165" s="1058"/>
      <c r="K165" s="1058"/>
      <c r="L165" s="1058"/>
      <c r="M165" s="1058"/>
      <c r="N165" s="1058"/>
      <c r="O165" s="1058"/>
      <c r="P165" s="1058"/>
      <c r="Q165" s="1058"/>
      <c r="R165" s="1058"/>
      <c r="S165" s="1058"/>
      <c r="T165" s="1058"/>
      <c r="U165" s="1058"/>
      <c r="V165" s="1058"/>
      <c r="W165" s="1058"/>
      <c r="X165" s="1058"/>
      <c r="Y165" s="1058"/>
      <c r="Z165" s="741"/>
      <c r="AA165" s="1058"/>
      <c r="AB165" s="1058"/>
      <c r="AC165" s="1058"/>
      <c r="AD165" s="1058"/>
      <c r="AE165" s="1058"/>
      <c r="AF165" s="1058"/>
      <c r="AG165" s="1058"/>
      <c r="AH165" s="1058"/>
      <c r="AI165" s="1058"/>
      <c r="AJ165" s="741"/>
      <c r="AK165" s="1058"/>
      <c r="AL165" s="1058"/>
      <c r="AM165" s="1058"/>
      <c r="AN165" s="1058"/>
      <c r="AO165" s="1058"/>
      <c r="AP165" s="1058"/>
      <c r="AQ165" s="1058"/>
      <c r="AR165" s="1058"/>
      <c r="AS165" s="1058"/>
      <c r="AT165" s="741"/>
      <c r="AU165" s="1058"/>
      <c r="AV165" s="1058"/>
      <c r="AW165" s="1057"/>
      <c r="AX165" s="1058"/>
      <c r="AY165" s="1058"/>
      <c r="AZ165" s="1058"/>
      <c r="BA165" s="1058"/>
      <c r="BB165" s="1058"/>
      <c r="BC165" s="1058"/>
    </row>
    <row r="166" ht="15.75" customHeight="1">
      <c r="A166" s="749"/>
      <c r="B166" s="1058"/>
      <c r="C166" s="1058"/>
      <c r="D166" s="1058"/>
      <c r="E166" s="1058"/>
      <c r="F166" s="1058"/>
      <c r="G166" s="1058"/>
      <c r="H166" s="1058"/>
      <c r="I166" s="1058"/>
      <c r="J166" s="1058"/>
      <c r="K166" s="1058"/>
      <c r="L166" s="1058"/>
      <c r="M166" s="1058"/>
      <c r="N166" s="1058"/>
      <c r="O166" s="1058"/>
      <c r="P166" s="1058"/>
      <c r="Q166" s="1058"/>
      <c r="R166" s="1058"/>
      <c r="S166" s="1058"/>
      <c r="T166" s="1058"/>
      <c r="U166" s="1058"/>
      <c r="V166" s="1058"/>
      <c r="W166" s="1058"/>
      <c r="X166" s="1058"/>
      <c r="Y166" s="1058"/>
      <c r="Z166" s="741"/>
      <c r="AA166" s="1058"/>
      <c r="AB166" s="1058"/>
      <c r="AC166" s="1058"/>
      <c r="AD166" s="1058"/>
      <c r="AE166" s="1058"/>
      <c r="AF166" s="1058"/>
      <c r="AG166" s="1058"/>
      <c r="AH166" s="1058"/>
      <c r="AI166" s="1058"/>
      <c r="AJ166" s="741"/>
      <c r="AK166" s="1058"/>
      <c r="AL166" s="1058"/>
      <c r="AM166" s="1058"/>
      <c r="AN166" s="1058"/>
      <c r="AO166" s="1058"/>
      <c r="AP166" s="1058"/>
      <c r="AQ166" s="1058"/>
      <c r="AR166" s="1058"/>
      <c r="AS166" s="1058"/>
      <c r="AT166" s="741"/>
      <c r="AU166" s="1058"/>
      <c r="AV166" s="1058"/>
      <c r="AW166" s="1057"/>
      <c r="AX166" s="1058"/>
      <c r="AY166" s="1058"/>
      <c r="AZ166" s="1058"/>
      <c r="BA166" s="1058"/>
      <c r="BB166" s="1058"/>
      <c r="BC166" s="1058"/>
    </row>
    <row r="167" ht="15.75" customHeight="1">
      <c r="A167" s="749"/>
      <c r="B167" s="1058"/>
      <c r="C167" s="1058"/>
      <c r="D167" s="1058"/>
      <c r="E167" s="1058"/>
      <c r="F167" s="1058"/>
      <c r="G167" s="1058"/>
      <c r="H167" s="1058"/>
      <c r="I167" s="1058"/>
      <c r="J167" s="1058"/>
      <c r="K167" s="1058"/>
      <c r="L167" s="1058"/>
      <c r="M167" s="1058"/>
      <c r="N167" s="1058"/>
      <c r="O167" s="1058"/>
      <c r="P167" s="1058"/>
      <c r="Q167" s="1058"/>
      <c r="R167" s="1058"/>
      <c r="S167" s="1058"/>
      <c r="T167" s="1058"/>
      <c r="U167" s="1058"/>
      <c r="V167" s="1058"/>
      <c r="W167" s="1058"/>
      <c r="X167" s="1058"/>
      <c r="Y167" s="1058"/>
      <c r="Z167" s="741"/>
      <c r="AA167" s="1058"/>
      <c r="AB167" s="1058"/>
      <c r="AC167" s="1058"/>
      <c r="AD167" s="1058"/>
      <c r="AE167" s="1058"/>
      <c r="AF167" s="1058"/>
      <c r="AG167" s="1058"/>
      <c r="AH167" s="1058"/>
      <c r="AI167" s="1058"/>
      <c r="AJ167" s="741"/>
      <c r="AK167" s="1058"/>
      <c r="AL167" s="1058"/>
      <c r="AM167" s="1058"/>
      <c r="AN167" s="1058"/>
      <c r="AO167" s="1058"/>
      <c r="AP167" s="1058"/>
      <c r="AQ167" s="1058"/>
      <c r="AR167" s="1058"/>
      <c r="AS167" s="1058"/>
      <c r="AT167" s="741"/>
      <c r="AU167" s="1058"/>
      <c r="AV167" s="1058"/>
      <c r="AW167" s="1057"/>
      <c r="AX167" s="1058"/>
      <c r="AY167" s="1058"/>
      <c r="AZ167" s="1058"/>
      <c r="BA167" s="1058"/>
      <c r="BB167" s="1058"/>
      <c r="BC167" s="1058"/>
    </row>
    <row r="168" ht="15.75" customHeight="1">
      <c r="A168" s="749"/>
      <c r="B168" s="1058"/>
      <c r="C168" s="1058"/>
      <c r="D168" s="1058"/>
      <c r="E168" s="1058"/>
      <c r="F168" s="1058"/>
      <c r="G168" s="1058"/>
      <c r="H168" s="1058"/>
      <c r="I168" s="1058"/>
      <c r="J168" s="1058"/>
      <c r="K168" s="1058"/>
      <c r="L168" s="1058"/>
      <c r="M168" s="1058"/>
      <c r="N168" s="1058"/>
      <c r="O168" s="1058"/>
      <c r="P168" s="1058"/>
      <c r="Q168" s="1058"/>
      <c r="R168" s="1058"/>
      <c r="S168" s="1058"/>
      <c r="T168" s="1058"/>
      <c r="U168" s="1058"/>
      <c r="V168" s="1058"/>
      <c r="W168" s="1058"/>
      <c r="X168" s="1058"/>
      <c r="Y168" s="1058"/>
      <c r="Z168" s="741"/>
      <c r="AA168" s="1058"/>
      <c r="AB168" s="1058"/>
      <c r="AC168" s="1058"/>
      <c r="AD168" s="1058"/>
      <c r="AE168" s="1058"/>
      <c r="AF168" s="1058"/>
      <c r="AG168" s="1058"/>
      <c r="AH168" s="1058"/>
      <c r="AI168" s="1058"/>
      <c r="AJ168" s="741"/>
      <c r="AK168" s="1058"/>
      <c r="AL168" s="1058"/>
      <c r="AM168" s="1058"/>
      <c r="AN168" s="1058"/>
      <c r="AO168" s="1058"/>
      <c r="AP168" s="1058"/>
      <c r="AQ168" s="1058"/>
      <c r="AR168" s="1058"/>
      <c r="AS168" s="1058"/>
      <c r="AT168" s="741"/>
      <c r="AU168" s="1058"/>
      <c r="AV168" s="1058"/>
      <c r="AW168" s="1057"/>
      <c r="AX168" s="1058"/>
      <c r="AY168" s="1058"/>
      <c r="AZ168" s="1058"/>
      <c r="BA168" s="1058"/>
      <c r="BB168" s="1058"/>
      <c r="BC168" s="1058"/>
    </row>
    <row r="169" ht="15.75" customHeight="1">
      <c r="A169" s="749"/>
      <c r="B169" s="1058"/>
      <c r="C169" s="1058"/>
      <c r="D169" s="1058"/>
      <c r="E169" s="1058"/>
      <c r="F169" s="1058"/>
      <c r="G169" s="1058"/>
      <c r="H169" s="1058"/>
      <c r="I169" s="1058"/>
      <c r="J169" s="1058"/>
      <c r="K169" s="1058"/>
      <c r="L169" s="1058"/>
      <c r="M169" s="1058"/>
      <c r="N169" s="1058"/>
      <c r="O169" s="1058"/>
      <c r="P169" s="1058"/>
      <c r="Q169" s="1058"/>
      <c r="R169" s="1058"/>
      <c r="S169" s="1058"/>
      <c r="T169" s="1058"/>
      <c r="U169" s="1058"/>
      <c r="V169" s="1058"/>
      <c r="W169" s="1058"/>
      <c r="X169" s="1058"/>
      <c r="Y169" s="1058"/>
      <c r="Z169" s="741"/>
      <c r="AA169" s="1058"/>
      <c r="AB169" s="1058"/>
      <c r="AC169" s="1058"/>
      <c r="AD169" s="1058"/>
      <c r="AE169" s="1058"/>
      <c r="AF169" s="1058"/>
      <c r="AG169" s="1058"/>
      <c r="AH169" s="1058"/>
      <c r="AI169" s="1058"/>
      <c r="AJ169" s="741"/>
      <c r="AK169" s="1058"/>
      <c r="AL169" s="1058"/>
      <c r="AM169" s="1058"/>
      <c r="AN169" s="1058"/>
      <c r="AO169" s="1058"/>
      <c r="AP169" s="1058"/>
      <c r="AQ169" s="1058"/>
      <c r="AR169" s="1058"/>
      <c r="AS169" s="1058"/>
      <c r="AT169" s="741"/>
      <c r="AU169" s="1058"/>
      <c r="AV169" s="1058"/>
      <c r="AW169" s="1057"/>
      <c r="AX169" s="1058"/>
      <c r="AY169" s="1058"/>
      <c r="AZ169" s="1058"/>
      <c r="BA169" s="1058"/>
      <c r="BB169" s="1058"/>
      <c r="BC169" s="1058"/>
    </row>
    <row r="170" ht="15.75" customHeight="1">
      <c r="A170" s="749"/>
      <c r="B170" s="1058"/>
      <c r="C170" s="1058"/>
      <c r="D170" s="1058"/>
      <c r="E170" s="1058"/>
      <c r="F170" s="1058"/>
      <c r="G170" s="1058"/>
      <c r="H170" s="1058"/>
      <c r="I170" s="1058"/>
      <c r="J170" s="1058"/>
      <c r="K170" s="1058"/>
      <c r="L170" s="1058"/>
      <c r="M170" s="1058"/>
      <c r="N170" s="1058"/>
      <c r="O170" s="1058"/>
      <c r="P170" s="1058"/>
      <c r="Q170" s="1058"/>
      <c r="R170" s="1058"/>
      <c r="S170" s="1058"/>
      <c r="T170" s="1058"/>
      <c r="U170" s="1058"/>
      <c r="V170" s="1058"/>
      <c r="W170" s="1058"/>
      <c r="X170" s="1058"/>
      <c r="Y170" s="1058"/>
      <c r="Z170" s="741"/>
      <c r="AA170" s="1058"/>
      <c r="AB170" s="1058"/>
      <c r="AC170" s="1058"/>
      <c r="AD170" s="1058"/>
      <c r="AE170" s="1058"/>
      <c r="AF170" s="1058"/>
      <c r="AG170" s="1058"/>
      <c r="AH170" s="1058"/>
      <c r="AI170" s="1058"/>
      <c r="AJ170" s="741"/>
      <c r="AK170" s="1058"/>
      <c r="AL170" s="1058"/>
      <c r="AM170" s="1058"/>
      <c r="AN170" s="1058"/>
      <c r="AO170" s="1058"/>
      <c r="AP170" s="1058"/>
      <c r="AQ170" s="1058"/>
      <c r="AR170" s="1058"/>
      <c r="AS170" s="1058"/>
      <c r="AT170" s="741"/>
      <c r="AU170" s="1058"/>
      <c r="AV170" s="1058"/>
      <c r="AW170" s="1057"/>
      <c r="AX170" s="1058"/>
      <c r="AY170" s="1058"/>
      <c r="AZ170" s="1058"/>
      <c r="BA170" s="1058"/>
      <c r="BB170" s="1058"/>
      <c r="BC170" s="1058"/>
    </row>
    <row r="171" ht="15.75" customHeight="1">
      <c r="A171" s="749"/>
      <c r="B171" s="1058"/>
      <c r="C171" s="1058"/>
      <c r="D171" s="1058"/>
      <c r="E171" s="1058"/>
      <c r="F171" s="1058"/>
      <c r="G171" s="1058"/>
      <c r="H171" s="1058"/>
      <c r="I171" s="1058"/>
      <c r="J171" s="1058"/>
      <c r="K171" s="1058"/>
      <c r="L171" s="1058"/>
      <c r="M171" s="1058"/>
      <c r="N171" s="1058"/>
      <c r="O171" s="1058"/>
      <c r="P171" s="1058"/>
      <c r="Q171" s="1058"/>
      <c r="R171" s="1058"/>
      <c r="S171" s="1058"/>
      <c r="T171" s="1058"/>
      <c r="U171" s="1058"/>
      <c r="V171" s="1058"/>
      <c r="W171" s="1058"/>
      <c r="X171" s="1058"/>
      <c r="Y171" s="1058"/>
      <c r="Z171" s="741"/>
      <c r="AA171" s="1058"/>
      <c r="AB171" s="1058"/>
      <c r="AC171" s="1058"/>
      <c r="AD171" s="1058"/>
      <c r="AE171" s="1058"/>
      <c r="AF171" s="1058"/>
      <c r="AG171" s="1058"/>
      <c r="AH171" s="1058"/>
      <c r="AI171" s="1058"/>
      <c r="AJ171" s="741"/>
      <c r="AK171" s="1058"/>
      <c r="AL171" s="1058"/>
      <c r="AM171" s="1058"/>
      <c r="AN171" s="1058"/>
      <c r="AO171" s="1058"/>
      <c r="AP171" s="1058"/>
      <c r="AQ171" s="1058"/>
      <c r="AR171" s="1058"/>
      <c r="AS171" s="1058"/>
      <c r="AT171" s="741"/>
      <c r="AU171" s="1058"/>
      <c r="AV171" s="1058"/>
      <c r="AW171" s="1057"/>
      <c r="AX171" s="1058"/>
      <c r="AY171" s="1058"/>
      <c r="AZ171" s="1058"/>
      <c r="BA171" s="1058"/>
      <c r="BB171" s="1058"/>
      <c r="BC171" s="1058"/>
    </row>
    <row r="172" ht="15.75" customHeight="1">
      <c r="A172" s="749"/>
      <c r="B172" s="1058"/>
      <c r="C172" s="1058"/>
      <c r="D172" s="1058"/>
      <c r="E172" s="1058"/>
      <c r="F172" s="1058"/>
      <c r="G172" s="1058"/>
      <c r="H172" s="1058"/>
      <c r="I172" s="1058"/>
      <c r="J172" s="1058"/>
      <c r="K172" s="1058"/>
      <c r="L172" s="1058"/>
      <c r="M172" s="1058"/>
      <c r="N172" s="1058"/>
      <c r="O172" s="1058"/>
      <c r="P172" s="1058"/>
      <c r="Q172" s="1058"/>
      <c r="R172" s="1058"/>
      <c r="S172" s="1058"/>
      <c r="T172" s="1058"/>
      <c r="U172" s="1058"/>
      <c r="V172" s="1058"/>
      <c r="W172" s="1058"/>
      <c r="X172" s="1058"/>
      <c r="Y172" s="1058"/>
      <c r="Z172" s="741"/>
      <c r="AA172" s="1058"/>
      <c r="AB172" s="1058"/>
      <c r="AC172" s="1058"/>
      <c r="AD172" s="1058"/>
      <c r="AE172" s="1058"/>
      <c r="AF172" s="1058"/>
      <c r="AG172" s="1058"/>
      <c r="AH172" s="1058"/>
      <c r="AI172" s="1058"/>
      <c r="AJ172" s="741"/>
      <c r="AK172" s="1058"/>
      <c r="AL172" s="1058"/>
      <c r="AM172" s="1058"/>
      <c r="AN172" s="1058"/>
      <c r="AO172" s="1058"/>
      <c r="AP172" s="1058"/>
      <c r="AQ172" s="1058"/>
      <c r="AR172" s="1058"/>
      <c r="AS172" s="1058"/>
      <c r="AT172" s="741"/>
      <c r="AU172" s="1058"/>
      <c r="AV172" s="1058"/>
      <c r="AW172" s="1057"/>
      <c r="AX172" s="1058"/>
      <c r="AY172" s="1058"/>
      <c r="AZ172" s="1058"/>
      <c r="BA172" s="1058"/>
      <c r="BB172" s="1058"/>
      <c r="BC172" s="1058"/>
    </row>
    <row r="173" ht="15.75" customHeight="1">
      <c r="A173" s="749"/>
      <c r="B173" s="1058"/>
      <c r="C173" s="1058"/>
      <c r="D173" s="1058"/>
      <c r="E173" s="1058"/>
      <c r="F173" s="1058"/>
      <c r="G173" s="1058"/>
      <c r="H173" s="1058"/>
      <c r="I173" s="1058"/>
      <c r="J173" s="1058"/>
      <c r="K173" s="1058"/>
      <c r="L173" s="1058"/>
      <c r="M173" s="1058"/>
      <c r="N173" s="1058"/>
      <c r="O173" s="1058"/>
      <c r="P173" s="1058"/>
      <c r="Q173" s="1058"/>
      <c r="R173" s="1058"/>
      <c r="S173" s="1058"/>
      <c r="T173" s="1058"/>
      <c r="U173" s="1058"/>
      <c r="V173" s="1058"/>
      <c r="W173" s="1058"/>
      <c r="X173" s="1058"/>
      <c r="Y173" s="1058"/>
      <c r="Z173" s="741"/>
      <c r="AA173" s="1058"/>
      <c r="AB173" s="1058"/>
      <c r="AC173" s="1058"/>
      <c r="AD173" s="1058"/>
      <c r="AE173" s="1058"/>
      <c r="AF173" s="1058"/>
      <c r="AG173" s="1058"/>
      <c r="AH173" s="1058"/>
      <c r="AI173" s="1058"/>
      <c r="AJ173" s="741"/>
      <c r="AK173" s="1058"/>
      <c r="AL173" s="1058"/>
      <c r="AM173" s="1058"/>
      <c r="AN173" s="1058"/>
      <c r="AO173" s="1058"/>
      <c r="AP173" s="1058"/>
      <c r="AQ173" s="1058"/>
      <c r="AR173" s="1058"/>
      <c r="AS173" s="1058"/>
      <c r="AT173" s="741"/>
      <c r="AU173" s="1058"/>
      <c r="AV173" s="1058"/>
      <c r="AW173" s="1057"/>
      <c r="AX173" s="1058"/>
      <c r="AY173" s="1058"/>
      <c r="AZ173" s="1058"/>
      <c r="BA173" s="1058"/>
      <c r="BB173" s="1058"/>
      <c r="BC173" s="1058"/>
    </row>
    <row r="174" ht="15.75" customHeight="1">
      <c r="A174" s="749"/>
      <c r="B174" s="1058"/>
      <c r="C174" s="1058"/>
      <c r="D174" s="1058"/>
      <c r="E174" s="1058"/>
      <c r="F174" s="1058"/>
      <c r="G174" s="1058"/>
      <c r="H174" s="1058"/>
      <c r="I174" s="1058"/>
      <c r="J174" s="1058"/>
      <c r="K174" s="1058"/>
      <c r="L174" s="1058"/>
      <c r="M174" s="1058"/>
      <c r="N174" s="1058"/>
      <c r="O174" s="1058"/>
      <c r="P174" s="1058"/>
      <c r="Q174" s="1058"/>
      <c r="R174" s="1058"/>
      <c r="S174" s="1058"/>
      <c r="T174" s="1058"/>
      <c r="U174" s="1058"/>
      <c r="V174" s="1058"/>
      <c r="W174" s="1058"/>
      <c r="X174" s="1058"/>
      <c r="Y174" s="1058"/>
      <c r="Z174" s="741"/>
      <c r="AA174" s="1058"/>
      <c r="AB174" s="1058"/>
      <c r="AC174" s="1058"/>
      <c r="AD174" s="1058"/>
      <c r="AE174" s="1058"/>
      <c r="AF174" s="1058"/>
      <c r="AG174" s="1058"/>
      <c r="AH174" s="1058"/>
      <c r="AI174" s="1058"/>
      <c r="AJ174" s="741"/>
      <c r="AK174" s="1058"/>
      <c r="AL174" s="1058"/>
      <c r="AM174" s="1058"/>
      <c r="AN174" s="1058"/>
      <c r="AO174" s="1058"/>
      <c r="AP174" s="1058"/>
      <c r="AQ174" s="1058"/>
      <c r="AR174" s="1058"/>
      <c r="AS174" s="1058"/>
      <c r="AT174" s="741"/>
      <c r="AU174" s="1058"/>
      <c r="AV174" s="1058"/>
      <c r="AW174" s="1057"/>
      <c r="AX174" s="1058"/>
      <c r="AY174" s="1058"/>
      <c r="AZ174" s="1058"/>
      <c r="BA174" s="1058"/>
      <c r="BB174" s="1058"/>
      <c r="BC174" s="1058"/>
    </row>
    <row r="175" ht="15.75" customHeight="1">
      <c r="A175" s="749"/>
      <c r="B175" s="1058"/>
      <c r="C175" s="1058"/>
      <c r="D175" s="1058"/>
      <c r="E175" s="1058"/>
      <c r="F175" s="1058"/>
      <c r="G175" s="1058"/>
      <c r="H175" s="1058"/>
      <c r="I175" s="1058"/>
      <c r="J175" s="1058"/>
      <c r="K175" s="1058"/>
      <c r="L175" s="1058"/>
      <c r="M175" s="1058"/>
      <c r="N175" s="1058"/>
      <c r="O175" s="1058"/>
      <c r="P175" s="1058"/>
      <c r="Q175" s="1058"/>
      <c r="R175" s="1058"/>
      <c r="S175" s="1058"/>
      <c r="T175" s="1058"/>
      <c r="U175" s="1058"/>
      <c r="V175" s="1058"/>
      <c r="W175" s="1058"/>
      <c r="X175" s="1058"/>
      <c r="Y175" s="1058"/>
      <c r="Z175" s="741"/>
      <c r="AA175" s="1058"/>
      <c r="AB175" s="1058"/>
      <c r="AC175" s="1058"/>
      <c r="AD175" s="1058"/>
      <c r="AE175" s="1058"/>
      <c r="AF175" s="1058"/>
      <c r="AG175" s="1058"/>
      <c r="AH175" s="1058"/>
      <c r="AI175" s="1058"/>
      <c r="AJ175" s="741"/>
      <c r="AK175" s="1058"/>
      <c r="AL175" s="1058"/>
      <c r="AM175" s="1058"/>
      <c r="AN175" s="1058"/>
      <c r="AO175" s="1058"/>
      <c r="AP175" s="1058"/>
      <c r="AQ175" s="1058"/>
      <c r="AR175" s="1058"/>
      <c r="AS175" s="1058"/>
      <c r="AT175" s="741"/>
      <c r="AU175" s="1058"/>
      <c r="AV175" s="1058"/>
      <c r="AW175" s="1057"/>
      <c r="AX175" s="1058"/>
      <c r="AY175" s="1058"/>
      <c r="AZ175" s="1058"/>
      <c r="BA175" s="1058"/>
      <c r="BB175" s="1058"/>
      <c r="BC175" s="1058"/>
    </row>
    <row r="176" ht="15.75" customHeight="1">
      <c r="A176" s="749"/>
      <c r="B176" s="1058"/>
      <c r="C176" s="1058"/>
      <c r="D176" s="1058"/>
      <c r="E176" s="1058"/>
      <c r="F176" s="1058"/>
      <c r="G176" s="1058"/>
      <c r="H176" s="1058"/>
      <c r="I176" s="1058"/>
      <c r="J176" s="1058"/>
      <c r="K176" s="1058"/>
      <c r="L176" s="1058"/>
      <c r="M176" s="1058"/>
      <c r="N176" s="1058"/>
      <c r="O176" s="1058"/>
      <c r="P176" s="1058"/>
      <c r="Q176" s="1058"/>
      <c r="R176" s="1058"/>
      <c r="S176" s="1058"/>
      <c r="T176" s="1058"/>
      <c r="U176" s="1058"/>
      <c r="V176" s="1058"/>
      <c r="W176" s="1058"/>
      <c r="X176" s="1058"/>
      <c r="Y176" s="1058"/>
      <c r="Z176" s="741"/>
      <c r="AA176" s="1058"/>
      <c r="AB176" s="1058"/>
      <c r="AC176" s="1058"/>
      <c r="AD176" s="1058"/>
      <c r="AE176" s="1058"/>
      <c r="AF176" s="1058"/>
      <c r="AG176" s="1058"/>
      <c r="AH176" s="1058"/>
      <c r="AI176" s="1058"/>
      <c r="AJ176" s="741"/>
      <c r="AK176" s="1058"/>
      <c r="AL176" s="1058"/>
      <c r="AM176" s="1058"/>
      <c r="AN176" s="1058"/>
      <c r="AO176" s="1058"/>
      <c r="AP176" s="1058"/>
      <c r="AQ176" s="1058"/>
      <c r="AR176" s="1058"/>
      <c r="AS176" s="1058"/>
      <c r="AT176" s="741"/>
      <c r="AU176" s="1058"/>
      <c r="AV176" s="1058"/>
      <c r="AW176" s="1057"/>
      <c r="AX176" s="1058"/>
      <c r="AY176" s="1058"/>
      <c r="AZ176" s="1058"/>
      <c r="BA176" s="1058"/>
      <c r="BB176" s="1058"/>
      <c r="BC176" s="1058"/>
    </row>
    <row r="177" ht="15.75" customHeight="1">
      <c r="A177" s="749"/>
      <c r="B177" s="1058"/>
      <c r="C177" s="1058"/>
      <c r="D177" s="1058"/>
      <c r="E177" s="1058"/>
      <c r="F177" s="1058"/>
      <c r="G177" s="1058"/>
      <c r="H177" s="1058"/>
      <c r="I177" s="1058"/>
      <c r="J177" s="1058"/>
      <c r="K177" s="1058"/>
      <c r="L177" s="1058"/>
      <c r="M177" s="1058"/>
      <c r="N177" s="1058"/>
      <c r="O177" s="1058"/>
      <c r="P177" s="1058"/>
      <c r="Q177" s="1058"/>
      <c r="R177" s="1058"/>
      <c r="S177" s="1058"/>
      <c r="T177" s="1058"/>
      <c r="U177" s="1058"/>
      <c r="V177" s="1058"/>
      <c r="W177" s="1058"/>
      <c r="X177" s="1058"/>
      <c r="Y177" s="1058"/>
      <c r="Z177" s="741"/>
      <c r="AA177" s="1058"/>
      <c r="AB177" s="1058"/>
      <c r="AC177" s="1058"/>
      <c r="AD177" s="1058"/>
      <c r="AE177" s="1058"/>
      <c r="AF177" s="1058"/>
      <c r="AG177" s="1058"/>
      <c r="AH177" s="1058"/>
      <c r="AI177" s="1058"/>
      <c r="AJ177" s="741"/>
      <c r="AK177" s="1058"/>
      <c r="AL177" s="1058"/>
      <c r="AM177" s="1058"/>
      <c r="AN177" s="1058"/>
      <c r="AO177" s="1058"/>
      <c r="AP177" s="1058"/>
      <c r="AQ177" s="1058"/>
      <c r="AR177" s="1058"/>
      <c r="AS177" s="1058"/>
      <c r="AT177" s="741"/>
      <c r="AU177" s="1058"/>
      <c r="AV177" s="1058"/>
      <c r="AW177" s="1057"/>
      <c r="AX177" s="1058"/>
      <c r="AY177" s="1058"/>
      <c r="AZ177" s="1058"/>
      <c r="BA177" s="1058"/>
      <c r="BB177" s="1058"/>
      <c r="BC177" s="1058"/>
    </row>
    <row r="178" ht="15.75" customHeight="1">
      <c r="A178" s="749"/>
      <c r="B178" s="1058"/>
      <c r="C178" s="1058"/>
      <c r="D178" s="1058"/>
      <c r="E178" s="1058"/>
      <c r="F178" s="1058"/>
      <c r="G178" s="1058"/>
      <c r="H178" s="1058"/>
      <c r="I178" s="1058"/>
      <c r="J178" s="1058"/>
      <c r="K178" s="1058"/>
      <c r="L178" s="1058"/>
      <c r="M178" s="1058"/>
      <c r="N178" s="1058"/>
      <c r="O178" s="1058"/>
      <c r="P178" s="1058"/>
      <c r="Q178" s="1058"/>
      <c r="R178" s="1058"/>
      <c r="S178" s="1058"/>
      <c r="T178" s="1058"/>
      <c r="U178" s="1058"/>
      <c r="V178" s="1058"/>
      <c r="W178" s="1058"/>
      <c r="X178" s="1058"/>
      <c r="Y178" s="1058"/>
      <c r="Z178" s="741"/>
      <c r="AA178" s="1058"/>
      <c r="AB178" s="1058"/>
      <c r="AC178" s="1058"/>
      <c r="AD178" s="1058"/>
      <c r="AE178" s="1058"/>
      <c r="AF178" s="1058"/>
      <c r="AG178" s="1058"/>
      <c r="AH178" s="1058"/>
      <c r="AI178" s="1058"/>
      <c r="AJ178" s="741"/>
      <c r="AK178" s="1058"/>
      <c r="AL178" s="1058"/>
      <c r="AM178" s="1058"/>
      <c r="AN178" s="1058"/>
      <c r="AO178" s="1058"/>
      <c r="AP178" s="1058"/>
      <c r="AQ178" s="1058"/>
      <c r="AR178" s="1058"/>
      <c r="AS178" s="1058"/>
      <c r="AT178" s="741"/>
      <c r="AU178" s="1058"/>
      <c r="AV178" s="1058"/>
      <c r="AW178" s="1057"/>
      <c r="AX178" s="1058"/>
      <c r="AY178" s="1058"/>
      <c r="AZ178" s="1058"/>
      <c r="BA178" s="1058"/>
      <c r="BB178" s="1058"/>
      <c r="BC178" s="1058"/>
    </row>
    <row r="179" ht="15.75" customHeight="1">
      <c r="A179" s="749"/>
      <c r="B179" s="1058"/>
      <c r="C179" s="1058"/>
      <c r="D179" s="1058"/>
      <c r="E179" s="1058"/>
      <c r="F179" s="1058"/>
      <c r="G179" s="1058"/>
      <c r="H179" s="1058"/>
      <c r="I179" s="1058"/>
      <c r="J179" s="1058"/>
      <c r="K179" s="1058"/>
      <c r="L179" s="1058"/>
      <c r="M179" s="1058"/>
      <c r="N179" s="1058"/>
      <c r="O179" s="1058"/>
      <c r="P179" s="1058"/>
      <c r="Q179" s="1058"/>
      <c r="R179" s="1058"/>
      <c r="S179" s="1058"/>
      <c r="T179" s="1058"/>
      <c r="U179" s="1058"/>
      <c r="V179" s="1058"/>
      <c r="W179" s="1058"/>
      <c r="X179" s="1058"/>
      <c r="Y179" s="1058"/>
      <c r="Z179" s="741"/>
      <c r="AA179" s="1058"/>
      <c r="AB179" s="1058"/>
      <c r="AC179" s="1058"/>
      <c r="AD179" s="1058"/>
      <c r="AE179" s="1058"/>
      <c r="AF179" s="1058"/>
      <c r="AG179" s="1058"/>
      <c r="AH179" s="1058"/>
      <c r="AI179" s="1058"/>
      <c r="AJ179" s="741"/>
      <c r="AK179" s="1058"/>
      <c r="AL179" s="1058"/>
      <c r="AM179" s="1058"/>
      <c r="AN179" s="1058"/>
      <c r="AO179" s="1058"/>
      <c r="AP179" s="1058"/>
      <c r="AQ179" s="1058"/>
      <c r="AR179" s="1058"/>
      <c r="AS179" s="1058"/>
      <c r="AT179" s="741"/>
      <c r="AU179" s="1058"/>
      <c r="AV179" s="1058"/>
      <c r="AW179" s="1057"/>
      <c r="AX179" s="1058"/>
      <c r="AY179" s="1058"/>
      <c r="AZ179" s="1058"/>
      <c r="BA179" s="1058"/>
      <c r="BB179" s="1058"/>
      <c r="BC179" s="1058"/>
    </row>
    <row r="180" ht="15.75" customHeight="1">
      <c r="A180" s="749"/>
      <c r="B180" s="1058"/>
      <c r="C180" s="1058"/>
      <c r="D180" s="1058"/>
      <c r="E180" s="1058"/>
      <c r="F180" s="1058"/>
      <c r="G180" s="1058"/>
      <c r="H180" s="1058"/>
      <c r="I180" s="1058"/>
      <c r="J180" s="1058"/>
      <c r="K180" s="1058"/>
      <c r="L180" s="1058"/>
      <c r="M180" s="1058"/>
      <c r="N180" s="1058"/>
      <c r="O180" s="1058"/>
      <c r="P180" s="1058"/>
      <c r="Q180" s="1058"/>
      <c r="R180" s="1058"/>
      <c r="S180" s="1058"/>
      <c r="T180" s="1058"/>
      <c r="U180" s="1058"/>
      <c r="V180" s="1058"/>
      <c r="W180" s="1058"/>
      <c r="X180" s="1058"/>
      <c r="Y180" s="1058"/>
      <c r="Z180" s="741"/>
      <c r="AA180" s="1058"/>
      <c r="AB180" s="1058"/>
      <c r="AC180" s="1058"/>
      <c r="AD180" s="1058"/>
      <c r="AE180" s="1058"/>
      <c r="AF180" s="1058"/>
      <c r="AG180" s="1058"/>
      <c r="AH180" s="1058"/>
      <c r="AI180" s="1058"/>
      <c r="AJ180" s="741"/>
      <c r="AK180" s="1058"/>
      <c r="AL180" s="1058"/>
      <c r="AM180" s="1058"/>
      <c r="AN180" s="1058"/>
      <c r="AO180" s="1058"/>
      <c r="AP180" s="1058"/>
      <c r="AQ180" s="1058"/>
      <c r="AR180" s="1058"/>
      <c r="AS180" s="1058"/>
      <c r="AT180" s="741"/>
      <c r="AU180" s="1058"/>
      <c r="AV180" s="1058"/>
      <c r="AW180" s="1057"/>
      <c r="AX180" s="1058"/>
      <c r="AY180" s="1058"/>
      <c r="AZ180" s="1058"/>
      <c r="BA180" s="1058"/>
      <c r="BB180" s="1058"/>
      <c r="BC180" s="1058"/>
    </row>
    <row r="181" ht="15.75" customHeight="1">
      <c r="A181" s="749"/>
      <c r="B181" s="1058"/>
      <c r="C181" s="1058"/>
      <c r="D181" s="1058"/>
      <c r="E181" s="1058"/>
      <c r="F181" s="1058"/>
      <c r="G181" s="1058"/>
      <c r="H181" s="1058"/>
      <c r="I181" s="1058"/>
      <c r="J181" s="1058"/>
      <c r="K181" s="1058"/>
      <c r="L181" s="1058"/>
      <c r="M181" s="1058"/>
      <c r="N181" s="1058"/>
      <c r="O181" s="1058"/>
      <c r="P181" s="1058"/>
      <c r="Q181" s="1058"/>
      <c r="R181" s="1058"/>
      <c r="S181" s="1058"/>
      <c r="T181" s="1058"/>
      <c r="U181" s="1058"/>
      <c r="V181" s="1058"/>
      <c r="W181" s="1058"/>
      <c r="X181" s="1058"/>
      <c r="Y181" s="1058"/>
      <c r="Z181" s="741"/>
      <c r="AA181" s="1058"/>
      <c r="AB181" s="1058"/>
      <c r="AC181" s="1058"/>
      <c r="AD181" s="1058"/>
      <c r="AE181" s="1058"/>
      <c r="AF181" s="1058"/>
      <c r="AG181" s="1058"/>
      <c r="AH181" s="1058"/>
      <c r="AI181" s="1058"/>
      <c r="AJ181" s="741"/>
      <c r="AK181" s="1058"/>
      <c r="AL181" s="1058"/>
      <c r="AM181" s="1058"/>
      <c r="AN181" s="1058"/>
      <c r="AO181" s="1058"/>
      <c r="AP181" s="1058"/>
      <c r="AQ181" s="1058"/>
      <c r="AR181" s="1058"/>
      <c r="AS181" s="1058"/>
      <c r="AT181" s="741"/>
      <c r="AU181" s="1058"/>
      <c r="AV181" s="1058"/>
      <c r="AW181" s="1057"/>
      <c r="AX181" s="1058"/>
      <c r="AY181" s="1058"/>
      <c r="AZ181" s="1058"/>
      <c r="BA181" s="1058"/>
      <c r="BB181" s="1058"/>
      <c r="BC181" s="1058"/>
    </row>
    <row r="182" ht="15.75" customHeight="1">
      <c r="A182" s="749"/>
      <c r="B182" s="1058"/>
      <c r="C182" s="1058"/>
      <c r="D182" s="1058"/>
      <c r="E182" s="1058"/>
      <c r="F182" s="1058"/>
      <c r="G182" s="1058"/>
      <c r="H182" s="1058"/>
      <c r="I182" s="1058"/>
      <c r="J182" s="1058"/>
      <c r="K182" s="1058"/>
      <c r="L182" s="1058"/>
      <c r="M182" s="1058"/>
      <c r="N182" s="1058"/>
      <c r="O182" s="1058"/>
      <c r="P182" s="1058"/>
      <c r="Q182" s="1058"/>
      <c r="R182" s="1058"/>
      <c r="S182" s="1058"/>
      <c r="T182" s="1058"/>
      <c r="U182" s="1058"/>
      <c r="V182" s="1058"/>
      <c r="W182" s="1058"/>
      <c r="X182" s="1058"/>
      <c r="Y182" s="1058"/>
      <c r="Z182" s="741"/>
      <c r="AA182" s="1058"/>
      <c r="AB182" s="1058"/>
      <c r="AC182" s="1058"/>
      <c r="AD182" s="1058"/>
      <c r="AE182" s="1058"/>
      <c r="AF182" s="1058"/>
      <c r="AG182" s="1058"/>
      <c r="AH182" s="1058"/>
      <c r="AI182" s="1058"/>
      <c r="AJ182" s="741"/>
      <c r="AK182" s="1058"/>
      <c r="AL182" s="1058"/>
      <c r="AM182" s="1058"/>
      <c r="AN182" s="1058"/>
      <c r="AO182" s="1058"/>
      <c r="AP182" s="1058"/>
      <c r="AQ182" s="1058"/>
      <c r="AR182" s="1058"/>
      <c r="AS182" s="1058"/>
      <c r="AT182" s="741"/>
      <c r="AU182" s="1058"/>
      <c r="AV182" s="1058"/>
      <c r="AW182" s="1057"/>
      <c r="AX182" s="1058"/>
      <c r="AY182" s="1058"/>
      <c r="AZ182" s="1058"/>
      <c r="BA182" s="1058"/>
      <c r="BB182" s="1058"/>
      <c r="BC182" s="1058"/>
    </row>
    <row r="183" ht="15.75" customHeight="1">
      <c r="A183" s="749"/>
      <c r="B183" s="1058"/>
      <c r="C183" s="1058"/>
      <c r="D183" s="1058"/>
      <c r="E183" s="1058"/>
      <c r="F183" s="1058"/>
      <c r="G183" s="1058"/>
      <c r="H183" s="1058"/>
      <c r="I183" s="1058"/>
      <c r="J183" s="1058"/>
      <c r="K183" s="1058"/>
      <c r="L183" s="1058"/>
      <c r="M183" s="1058"/>
      <c r="N183" s="1058"/>
      <c r="O183" s="1058"/>
      <c r="P183" s="1058"/>
      <c r="Q183" s="1058"/>
      <c r="R183" s="1058"/>
      <c r="S183" s="1058"/>
      <c r="T183" s="1058"/>
      <c r="U183" s="1058"/>
      <c r="V183" s="1058"/>
      <c r="W183" s="1058"/>
      <c r="X183" s="1058"/>
      <c r="Y183" s="1058"/>
      <c r="Z183" s="741"/>
      <c r="AA183" s="1058"/>
      <c r="AB183" s="1058"/>
      <c r="AC183" s="1058"/>
      <c r="AD183" s="1058"/>
      <c r="AE183" s="1058"/>
      <c r="AF183" s="1058"/>
      <c r="AG183" s="1058"/>
      <c r="AH183" s="1058"/>
      <c r="AI183" s="1058"/>
      <c r="AJ183" s="741"/>
      <c r="AK183" s="1058"/>
      <c r="AL183" s="1058"/>
      <c r="AM183" s="1058"/>
      <c r="AN183" s="1058"/>
      <c r="AO183" s="1058"/>
      <c r="AP183" s="1058"/>
      <c r="AQ183" s="1058"/>
      <c r="AR183" s="1058"/>
      <c r="AS183" s="1058"/>
      <c r="AT183" s="741"/>
      <c r="AU183" s="1058"/>
      <c r="AV183" s="1058"/>
      <c r="AW183" s="1057"/>
      <c r="AX183" s="1058"/>
      <c r="AY183" s="1058"/>
      <c r="AZ183" s="1058"/>
      <c r="BA183" s="1058"/>
      <c r="BB183" s="1058"/>
      <c r="BC183" s="1058"/>
    </row>
    <row r="184" ht="15.75" customHeight="1">
      <c r="A184" s="749"/>
      <c r="B184" s="1058"/>
      <c r="C184" s="1058"/>
      <c r="D184" s="1058"/>
      <c r="E184" s="1058"/>
      <c r="F184" s="1058"/>
      <c r="G184" s="1058"/>
      <c r="H184" s="1058"/>
      <c r="I184" s="1058"/>
      <c r="J184" s="1058"/>
      <c r="K184" s="1058"/>
      <c r="L184" s="1058"/>
      <c r="M184" s="1058"/>
      <c r="N184" s="1058"/>
      <c r="O184" s="1058"/>
      <c r="P184" s="1058"/>
      <c r="Q184" s="1058"/>
      <c r="R184" s="1058"/>
      <c r="S184" s="1058"/>
      <c r="T184" s="1058"/>
      <c r="U184" s="1058"/>
      <c r="V184" s="1058"/>
      <c r="W184" s="1058"/>
      <c r="X184" s="1058"/>
      <c r="Y184" s="1058"/>
      <c r="Z184" s="741"/>
      <c r="AA184" s="1058"/>
      <c r="AB184" s="1058"/>
      <c r="AC184" s="1058"/>
      <c r="AD184" s="1058"/>
      <c r="AE184" s="1058"/>
      <c r="AF184" s="1058"/>
      <c r="AG184" s="1058"/>
      <c r="AH184" s="1058"/>
      <c r="AI184" s="1058"/>
      <c r="AJ184" s="741"/>
      <c r="AK184" s="1058"/>
      <c r="AL184" s="1058"/>
      <c r="AM184" s="1058"/>
      <c r="AN184" s="1058"/>
      <c r="AO184" s="1058"/>
      <c r="AP184" s="1058"/>
      <c r="AQ184" s="1058"/>
      <c r="AR184" s="1058"/>
      <c r="AS184" s="1058"/>
      <c r="AT184" s="741"/>
      <c r="AU184" s="1058"/>
      <c r="AV184" s="1058"/>
      <c r="AW184" s="1057"/>
      <c r="AX184" s="1058"/>
      <c r="AY184" s="1058"/>
      <c r="AZ184" s="1058"/>
      <c r="BA184" s="1058"/>
      <c r="BB184" s="1058"/>
      <c r="BC184" s="1058"/>
    </row>
    <row r="185" ht="15.75" customHeight="1">
      <c r="A185" s="749"/>
      <c r="B185" s="1058"/>
      <c r="C185" s="1058"/>
      <c r="D185" s="1058"/>
      <c r="E185" s="1058"/>
      <c r="F185" s="1058"/>
      <c r="G185" s="1058"/>
      <c r="H185" s="1058"/>
      <c r="I185" s="1058"/>
      <c r="J185" s="1058"/>
      <c r="K185" s="1058"/>
      <c r="L185" s="1058"/>
      <c r="M185" s="1058"/>
      <c r="N185" s="1058"/>
      <c r="O185" s="1058"/>
      <c r="P185" s="1058"/>
      <c r="Q185" s="1058"/>
      <c r="R185" s="1058"/>
      <c r="S185" s="1058"/>
      <c r="T185" s="1058"/>
      <c r="U185" s="1058"/>
      <c r="V185" s="1058"/>
      <c r="W185" s="1058"/>
      <c r="X185" s="1058"/>
      <c r="Y185" s="1058"/>
      <c r="Z185" s="741"/>
      <c r="AA185" s="1058"/>
      <c r="AB185" s="1058"/>
      <c r="AC185" s="1058"/>
      <c r="AD185" s="1058"/>
      <c r="AE185" s="1058"/>
      <c r="AF185" s="1058"/>
      <c r="AG185" s="1058"/>
      <c r="AH185" s="1058"/>
      <c r="AI185" s="1058"/>
      <c r="AJ185" s="741"/>
      <c r="AK185" s="1058"/>
      <c r="AL185" s="1058"/>
      <c r="AM185" s="1058"/>
      <c r="AN185" s="1058"/>
      <c r="AO185" s="1058"/>
      <c r="AP185" s="1058"/>
      <c r="AQ185" s="1058"/>
      <c r="AR185" s="1058"/>
      <c r="AS185" s="1058"/>
      <c r="AT185" s="741"/>
      <c r="AU185" s="1058"/>
      <c r="AV185" s="1058"/>
      <c r="AW185" s="1057"/>
      <c r="AX185" s="1058"/>
      <c r="AY185" s="1058"/>
      <c r="AZ185" s="1058"/>
      <c r="BA185" s="1058"/>
      <c r="BB185" s="1058"/>
      <c r="BC185" s="1058"/>
    </row>
    <row r="186" ht="15.75" customHeight="1">
      <c r="A186" s="749"/>
      <c r="B186" s="1058"/>
      <c r="C186" s="1058"/>
      <c r="D186" s="1058"/>
      <c r="E186" s="1058"/>
      <c r="F186" s="1058"/>
      <c r="G186" s="1058"/>
      <c r="H186" s="1058"/>
      <c r="I186" s="1058"/>
      <c r="J186" s="1058"/>
      <c r="K186" s="1058"/>
      <c r="L186" s="1058"/>
      <c r="M186" s="1058"/>
      <c r="N186" s="1058"/>
      <c r="O186" s="1058"/>
      <c r="P186" s="1058"/>
      <c r="Q186" s="1058"/>
      <c r="R186" s="1058"/>
      <c r="S186" s="1058"/>
      <c r="T186" s="1058"/>
      <c r="U186" s="1058"/>
      <c r="V186" s="1058"/>
      <c r="W186" s="1058"/>
      <c r="X186" s="1058"/>
      <c r="Y186" s="1058"/>
      <c r="Z186" s="741"/>
      <c r="AA186" s="1058"/>
      <c r="AB186" s="1058"/>
      <c r="AC186" s="1058"/>
      <c r="AD186" s="1058"/>
      <c r="AE186" s="1058"/>
      <c r="AF186" s="1058"/>
      <c r="AG186" s="1058"/>
      <c r="AH186" s="1058"/>
      <c r="AI186" s="1058"/>
      <c r="AJ186" s="741"/>
      <c r="AK186" s="1058"/>
      <c r="AL186" s="1058"/>
      <c r="AM186" s="1058"/>
      <c r="AN186" s="1058"/>
      <c r="AO186" s="1058"/>
      <c r="AP186" s="1058"/>
      <c r="AQ186" s="1058"/>
      <c r="AR186" s="1058"/>
      <c r="AS186" s="1058"/>
      <c r="AT186" s="741"/>
      <c r="AU186" s="1058"/>
      <c r="AV186" s="1058"/>
      <c r="AW186" s="1057"/>
      <c r="AX186" s="1058"/>
      <c r="AY186" s="1058"/>
      <c r="AZ186" s="1058"/>
      <c r="BA186" s="1058"/>
      <c r="BB186" s="1058"/>
      <c r="BC186" s="1058"/>
    </row>
    <row r="187" ht="15.75" customHeight="1">
      <c r="A187" s="749"/>
      <c r="B187" s="1058"/>
      <c r="C187" s="1058"/>
      <c r="D187" s="1058"/>
      <c r="E187" s="1058"/>
      <c r="F187" s="1058"/>
      <c r="G187" s="1058"/>
      <c r="H187" s="1058"/>
      <c r="I187" s="1058"/>
      <c r="J187" s="1058"/>
      <c r="K187" s="1058"/>
      <c r="L187" s="1058"/>
      <c r="M187" s="1058"/>
      <c r="N187" s="1058"/>
      <c r="O187" s="1058"/>
      <c r="P187" s="1058"/>
      <c r="Q187" s="1058"/>
      <c r="R187" s="1058"/>
      <c r="S187" s="1058"/>
      <c r="T187" s="1058"/>
      <c r="U187" s="1058"/>
      <c r="V187" s="1058"/>
      <c r="W187" s="1058"/>
      <c r="X187" s="1058"/>
      <c r="Y187" s="1058"/>
      <c r="Z187" s="741"/>
      <c r="AA187" s="1058"/>
      <c r="AB187" s="1058"/>
      <c r="AC187" s="1058"/>
      <c r="AD187" s="1058"/>
      <c r="AE187" s="1058"/>
      <c r="AF187" s="1058"/>
      <c r="AG187" s="1058"/>
      <c r="AH187" s="1058"/>
      <c r="AI187" s="1058"/>
      <c r="AJ187" s="741"/>
      <c r="AK187" s="1058"/>
      <c r="AL187" s="1058"/>
      <c r="AM187" s="1058"/>
      <c r="AN187" s="1058"/>
      <c r="AO187" s="1058"/>
      <c r="AP187" s="1058"/>
      <c r="AQ187" s="1058"/>
      <c r="AR187" s="1058"/>
      <c r="AS187" s="1058"/>
      <c r="AT187" s="741"/>
      <c r="AU187" s="1058"/>
      <c r="AV187" s="1058"/>
      <c r="AW187" s="1057"/>
      <c r="AX187" s="1058"/>
      <c r="AY187" s="1058"/>
      <c r="AZ187" s="1058"/>
      <c r="BA187" s="1058"/>
      <c r="BB187" s="1058"/>
      <c r="BC187" s="1058"/>
    </row>
    <row r="188" ht="15.75" customHeight="1">
      <c r="A188" s="749"/>
      <c r="B188" s="1058"/>
      <c r="C188" s="1058"/>
      <c r="D188" s="1058"/>
      <c r="E188" s="1058"/>
      <c r="F188" s="1058"/>
      <c r="G188" s="1058"/>
      <c r="H188" s="1058"/>
      <c r="I188" s="1058"/>
      <c r="J188" s="1058"/>
      <c r="K188" s="1058"/>
      <c r="L188" s="1058"/>
      <c r="M188" s="1058"/>
      <c r="N188" s="1058"/>
      <c r="O188" s="1058"/>
      <c r="P188" s="1058"/>
      <c r="Q188" s="1058"/>
      <c r="R188" s="1058"/>
      <c r="S188" s="1058"/>
      <c r="T188" s="1058"/>
      <c r="U188" s="1058"/>
      <c r="V188" s="1058"/>
      <c r="W188" s="1058"/>
      <c r="X188" s="1058"/>
      <c r="Y188" s="1058"/>
      <c r="Z188" s="741"/>
      <c r="AA188" s="1058"/>
      <c r="AB188" s="1058"/>
      <c r="AC188" s="1058"/>
      <c r="AD188" s="1058"/>
      <c r="AE188" s="1058"/>
      <c r="AF188" s="1058"/>
      <c r="AG188" s="1058"/>
      <c r="AH188" s="1058"/>
      <c r="AI188" s="1058"/>
      <c r="AJ188" s="741"/>
      <c r="AK188" s="1058"/>
      <c r="AL188" s="1058"/>
      <c r="AM188" s="1058"/>
      <c r="AN188" s="1058"/>
      <c r="AO188" s="1058"/>
      <c r="AP188" s="1058"/>
      <c r="AQ188" s="1058"/>
      <c r="AR188" s="1058"/>
      <c r="AS188" s="1058"/>
      <c r="AT188" s="741"/>
      <c r="AU188" s="1058"/>
      <c r="AV188" s="1058"/>
      <c r="AW188" s="1057"/>
      <c r="AX188" s="1058"/>
      <c r="AY188" s="1058"/>
      <c r="AZ188" s="1058"/>
      <c r="BA188" s="1058"/>
      <c r="BB188" s="1058"/>
      <c r="BC188" s="1058"/>
    </row>
    <row r="189" ht="15.75" customHeight="1">
      <c r="A189" s="749"/>
      <c r="B189" s="1058"/>
      <c r="C189" s="1058"/>
      <c r="D189" s="1058"/>
      <c r="E189" s="1058"/>
      <c r="F189" s="1058"/>
      <c r="G189" s="1058"/>
      <c r="H189" s="1058"/>
      <c r="I189" s="1058"/>
      <c r="J189" s="1058"/>
      <c r="K189" s="1058"/>
      <c r="L189" s="1058"/>
      <c r="M189" s="1058"/>
      <c r="N189" s="1058"/>
      <c r="O189" s="1058"/>
      <c r="P189" s="1058"/>
      <c r="Q189" s="1058"/>
      <c r="R189" s="1058"/>
      <c r="S189" s="1058"/>
      <c r="T189" s="1058"/>
      <c r="U189" s="1058"/>
      <c r="V189" s="1058"/>
      <c r="W189" s="1058"/>
      <c r="X189" s="1058"/>
      <c r="Y189" s="1058"/>
      <c r="Z189" s="741"/>
      <c r="AA189" s="1058"/>
      <c r="AB189" s="1058"/>
      <c r="AC189" s="1058"/>
      <c r="AD189" s="1058"/>
      <c r="AE189" s="1058"/>
      <c r="AF189" s="1058"/>
      <c r="AG189" s="1058"/>
      <c r="AH189" s="1058"/>
      <c r="AI189" s="1058"/>
      <c r="AJ189" s="741"/>
      <c r="AK189" s="1058"/>
      <c r="AL189" s="1058"/>
      <c r="AM189" s="1058"/>
      <c r="AN189" s="1058"/>
      <c r="AO189" s="1058"/>
      <c r="AP189" s="1058"/>
      <c r="AQ189" s="1058"/>
      <c r="AR189" s="1058"/>
      <c r="AS189" s="1058"/>
      <c r="AT189" s="741"/>
      <c r="AU189" s="1058"/>
      <c r="AV189" s="1058"/>
      <c r="AW189" s="1057"/>
      <c r="AX189" s="1058"/>
      <c r="AY189" s="1058"/>
      <c r="AZ189" s="1058"/>
      <c r="BA189" s="1058"/>
      <c r="BB189" s="1058"/>
      <c r="BC189" s="1058"/>
    </row>
    <row r="190" ht="15.75" customHeight="1">
      <c r="A190" s="749"/>
      <c r="B190" s="1058"/>
      <c r="C190" s="1058"/>
      <c r="D190" s="1058"/>
      <c r="E190" s="1058"/>
      <c r="F190" s="1058"/>
      <c r="G190" s="1058"/>
      <c r="H190" s="1058"/>
      <c r="I190" s="1058"/>
      <c r="J190" s="1058"/>
      <c r="K190" s="1058"/>
      <c r="L190" s="1058"/>
      <c r="M190" s="1058"/>
      <c r="N190" s="1058"/>
      <c r="O190" s="1058"/>
      <c r="P190" s="1058"/>
      <c r="Q190" s="1058"/>
      <c r="R190" s="1058"/>
      <c r="S190" s="1058"/>
      <c r="T190" s="1058"/>
      <c r="U190" s="1058"/>
      <c r="V190" s="1058"/>
      <c r="W190" s="1058"/>
      <c r="X190" s="1058"/>
      <c r="Y190" s="1058"/>
      <c r="Z190" s="741"/>
      <c r="AA190" s="1058"/>
      <c r="AB190" s="1058"/>
      <c r="AC190" s="1058"/>
      <c r="AD190" s="1058"/>
      <c r="AE190" s="1058"/>
      <c r="AF190" s="1058"/>
      <c r="AG190" s="1058"/>
      <c r="AH190" s="1058"/>
      <c r="AI190" s="1058"/>
      <c r="AJ190" s="741"/>
      <c r="AK190" s="1058"/>
      <c r="AL190" s="1058"/>
      <c r="AM190" s="1058"/>
      <c r="AN190" s="1058"/>
      <c r="AO190" s="1058"/>
      <c r="AP190" s="1058"/>
      <c r="AQ190" s="1058"/>
      <c r="AR190" s="1058"/>
      <c r="AS190" s="1058"/>
      <c r="AT190" s="741"/>
      <c r="AU190" s="1058"/>
      <c r="AV190" s="1058"/>
      <c r="AW190" s="1057"/>
      <c r="AX190" s="1058"/>
      <c r="AY190" s="1058"/>
      <c r="AZ190" s="1058"/>
      <c r="BA190" s="1058"/>
      <c r="BB190" s="1058"/>
      <c r="BC190" s="1058"/>
    </row>
    <row r="191" ht="15.75" customHeight="1">
      <c r="A191" s="749"/>
      <c r="B191" s="1058"/>
      <c r="C191" s="1058"/>
      <c r="D191" s="1058"/>
      <c r="E191" s="1058"/>
      <c r="F191" s="1058"/>
      <c r="G191" s="1058"/>
      <c r="H191" s="1058"/>
      <c r="I191" s="1058"/>
      <c r="J191" s="1058"/>
      <c r="K191" s="1058"/>
      <c r="L191" s="1058"/>
      <c r="M191" s="1058"/>
      <c r="N191" s="1058"/>
      <c r="O191" s="1058"/>
      <c r="P191" s="1058"/>
      <c r="Q191" s="1058"/>
      <c r="R191" s="1058"/>
      <c r="S191" s="1058"/>
      <c r="T191" s="1058"/>
      <c r="U191" s="1058"/>
      <c r="V191" s="1058"/>
      <c r="W191" s="1058"/>
      <c r="X191" s="1058"/>
      <c r="Y191" s="1058"/>
      <c r="Z191" s="741"/>
      <c r="AA191" s="1058"/>
      <c r="AB191" s="1058"/>
      <c r="AC191" s="1058"/>
      <c r="AD191" s="1058"/>
      <c r="AE191" s="1058"/>
      <c r="AF191" s="1058"/>
      <c r="AG191" s="1058"/>
      <c r="AH191" s="1058"/>
      <c r="AI191" s="1058"/>
      <c r="AJ191" s="741"/>
      <c r="AK191" s="1058"/>
      <c r="AL191" s="1058"/>
      <c r="AM191" s="1058"/>
      <c r="AN191" s="1058"/>
      <c r="AO191" s="1058"/>
      <c r="AP191" s="1058"/>
      <c r="AQ191" s="1058"/>
      <c r="AR191" s="1058"/>
      <c r="AS191" s="1058"/>
      <c r="AT191" s="741"/>
      <c r="AU191" s="1058"/>
      <c r="AV191" s="1058"/>
      <c r="AW191" s="1057"/>
      <c r="AX191" s="1058"/>
      <c r="AY191" s="1058"/>
      <c r="AZ191" s="1058"/>
      <c r="BA191" s="1058"/>
      <c r="BB191" s="1058"/>
      <c r="BC191" s="1058"/>
    </row>
    <row r="192" ht="15.75" customHeight="1">
      <c r="A192" s="749"/>
      <c r="B192" s="1058"/>
      <c r="C192" s="1058"/>
      <c r="D192" s="1058"/>
      <c r="E192" s="1058"/>
      <c r="F192" s="1058"/>
      <c r="G192" s="1058"/>
      <c r="H192" s="1058"/>
      <c r="I192" s="1058"/>
      <c r="J192" s="1058"/>
      <c r="K192" s="1058"/>
      <c r="L192" s="1058"/>
      <c r="M192" s="1058"/>
      <c r="N192" s="1058"/>
      <c r="O192" s="1058"/>
      <c r="P192" s="1058"/>
      <c r="Q192" s="1058"/>
      <c r="R192" s="1058"/>
      <c r="S192" s="1058"/>
      <c r="T192" s="1058"/>
      <c r="U192" s="1058"/>
      <c r="V192" s="1058"/>
      <c r="W192" s="1058"/>
      <c r="X192" s="1058"/>
      <c r="Y192" s="1058"/>
      <c r="Z192" s="741"/>
      <c r="AA192" s="1058"/>
      <c r="AB192" s="1058"/>
      <c r="AC192" s="1058"/>
      <c r="AD192" s="1058"/>
      <c r="AE192" s="1058"/>
      <c r="AF192" s="1058"/>
      <c r="AG192" s="1058"/>
      <c r="AH192" s="1058"/>
      <c r="AI192" s="1058"/>
      <c r="AJ192" s="741"/>
      <c r="AK192" s="1058"/>
      <c r="AL192" s="1058"/>
      <c r="AM192" s="1058"/>
      <c r="AN192" s="1058"/>
      <c r="AO192" s="1058"/>
      <c r="AP192" s="1058"/>
      <c r="AQ192" s="1058"/>
      <c r="AR192" s="1058"/>
      <c r="AS192" s="1058"/>
      <c r="AT192" s="741"/>
      <c r="AU192" s="1058"/>
      <c r="AV192" s="1058"/>
      <c r="AW192" s="1057"/>
      <c r="AX192" s="1058"/>
      <c r="AY192" s="1058"/>
      <c r="AZ192" s="1058"/>
      <c r="BA192" s="1058"/>
      <c r="BB192" s="1058"/>
      <c r="BC192" s="1058"/>
    </row>
    <row r="193" ht="15.75" customHeight="1">
      <c r="A193" s="749"/>
      <c r="B193" s="1058"/>
      <c r="C193" s="1058"/>
      <c r="D193" s="1058"/>
      <c r="E193" s="1058"/>
      <c r="F193" s="1058"/>
      <c r="G193" s="1058"/>
      <c r="H193" s="1058"/>
      <c r="I193" s="1058"/>
      <c r="J193" s="1058"/>
      <c r="K193" s="1058"/>
      <c r="L193" s="1058"/>
      <c r="M193" s="1058"/>
      <c r="N193" s="1058"/>
      <c r="O193" s="1058"/>
      <c r="P193" s="1058"/>
      <c r="Q193" s="1058"/>
      <c r="R193" s="1058"/>
      <c r="S193" s="1058"/>
      <c r="T193" s="1058"/>
      <c r="U193" s="1058"/>
      <c r="V193" s="1058"/>
      <c r="W193" s="1058"/>
      <c r="X193" s="1058"/>
      <c r="Y193" s="1058"/>
      <c r="Z193" s="741"/>
      <c r="AA193" s="1058"/>
      <c r="AB193" s="1058"/>
      <c r="AC193" s="1058"/>
      <c r="AD193" s="1058"/>
      <c r="AE193" s="1058"/>
      <c r="AF193" s="1058"/>
      <c r="AG193" s="1058"/>
      <c r="AH193" s="1058"/>
      <c r="AI193" s="1058"/>
      <c r="AJ193" s="741"/>
      <c r="AK193" s="1058"/>
      <c r="AL193" s="1058"/>
      <c r="AM193" s="1058"/>
      <c r="AN193" s="1058"/>
      <c r="AO193" s="1058"/>
      <c r="AP193" s="1058"/>
      <c r="AQ193" s="1058"/>
      <c r="AR193" s="1058"/>
      <c r="AS193" s="1058"/>
      <c r="AT193" s="741"/>
      <c r="AU193" s="1058"/>
      <c r="AV193" s="1058"/>
      <c r="AW193" s="1057"/>
      <c r="AX193" s="1058"/>
      <c r="AY193" s="1058"/>
      <c r="AZ193" s="1058"/>
      <c r="BA193" s="1058"/>
      <c r="BB193" s="1058"/>
      <c r="BC193" s="1058"/>
    </row>
    <row r="194" ht="15.75" customHeight="1">
      <c r="A194" s="749"/>
      <c r="B194" s="1058"/>
      <c r="C194" s="1058"/>
      <c r="D194" s="1058"/>
      <c r="E194" s="1058"/>
      <c r="F194" s="1058"/>
      <c r="G194" s="1058"/>
      <c r="H194" s="1058"/>
      <c r="I194" s="1058"/>
      <c r="J194" s="1058"/>
      <c r="K194" s="1058"/>
      <c r="L194" s="1058"/>
      <c r="M194" s="1058"/>
      <c r="N194" s="1058"/>
      <c r="O194" s="1058"/>
      <c r="P194" s="1058"/>
      <c r="Q194" s="1058"/>
      <c r="R194" s="1058"/>
      <c r="S194" s="1058"/>
      <c r="T194" s="1058"/>
      <c r="U194" s="1058"/>
      <c r="V194" s="1058"/>
      <c r="W194" s="1058"/>
      <c r="X194" s="1058"/>
      <c r="Y194" s="1058"/>
      <c r="Z194" s="741"/>
      <c r="AA194" s="1058"/>
      <c r="AB194" s="1058"/>
      <c r="AC194" s="1058"/>
      <c r="AD194" s="1058"/>
      <c r="AE194" s="1058"/>
      <c r="AF194" s="1058"/>
      <c r="AG194" s="1058"/>
      <c r="AH194" s="1058"/>
      <c r="AI194" s="1058"/>
      <c r="AJ194" s="741"/>
      <c r="AK194" s="1058"/>
      <c r="AL194" s="1058"/>
      <c r="AM194" s="1058"/>
      <c r="AN194" s="1058"/>
      <c r="AO194" s="1058"/>
      <c r="AP194" s="1058"/>
      <c r="AQ194" s="1058"/>
      <c r="AR194" s="1058"/>
      <c r="AS194" s="1058"/>
      <c r="AT194" s="741"/>
      <c r="AU194" s="1058"/>
      <c r="AV194" s="1058"/>
      <c r="AW194" s="1057"/>
      <c r="AX194" s="1058"/>
      <c r="AY194" s="1058"/>
      <c r="AZ194" s="1058"/>
      <c r="BA194" s="1058"/>
      <c r="BB194" s="1058"/>
      <c r="BC194" s="1058"/>
    </row>
    <row r="195" ht="15.75" customHeight="1">
      <c r="A195" s="749"/>
      <c r="B195" s="1058"/>
      <c r="C195" s="1058"/>
      <c r="D195" s="1058"/>
      <c r="E195" s="1058"/>
      <c r="F195" s="1058"/>
      <c r="G195" s="1058"/>
      <c r="H195" s="1058"/>
      <c r="I195" s="1058"/>
      <c r="J195" s="1058"/>
      <c r="K195" s="1058"/>
      <c r="L195" s="1058"/>
      <c r="M195" s="1058"/>
      <c r="N195" s="1058"/>
      <c r="O195" s="1058"/>
      <c r="P195" s="1058"/>
      <c r="Q195" s="1058"/>
      <c r="R195" s="1058"/>
      <c r="S195" s="1058"/>
      <c r="T195" s="1058"/>
      <c r="U195" s="1058"/>
      <c r="V195" s="1058"/>
      <c r="W195" s="1058"/>
      <c r="X195" s="1058"/>
      <c r="Y195" s="1058"/>
      <c r="Z195" s="741"/>
      <c r="AA195" s="1058"/>
      <c r="AB195" s="1058"/>
      <c r="AC195" s="1058"/>
      <c r="AD195" s="1058"/>
      <c r="AE195" s="1058"/>
      <c r="AF195" s="1058"/>
      <c r="AG195" s="1058"/>
      <c r="AH195" s="1058"/>
      <c r="AI195" s="1058"/>
      <c r="AJ195" s="741"/>
      <c r="AK195" s="1058"/>
      <c r="AL195" s="1058"/>
      <c r="AM195" s="1058"/>
      <c r="AN195" s="1058"/>
      <c r="AO195" s="1058"/>
      <c r="AP195" s="1058"/>
      <c r="AQ195" s="1058"/>
      <c r="AR195" s="1058"/>
      <c r="AS195" s="1058"/>
      <c r="AT195" s="741"/>
      <c r="AU195" s="1058"/>
      <c r="AV195" s="1058"/>
      <c r="AW195" s="1057"/>
      <c r="AX195" s="1058"/>
      <c r="AY195" s="1058"/>
      <c r="AZ195" s="1058"/>
      <c r="BA195" s="1058"/>
      <c r="BB195" s="1058"/>
      <c r="BC195" s="1058"/>
    </row>
    <row r="196" ht="15.75" customHeight="1">
      <c r="A196" s="749"/>
      <c r="B196" s="1058"/>
      <c r="C196" s="1058"/>
      <c r="D196" s="1058"/>
      <c r="E196" s="1058"/>
      <c r="F196" s="1058"/>
      <c r="G196" s="1058"/>
      <c r="H196" s="1058"/>
      <c r="I196" s="1058"/>
      <c r="J196" s="1058"/>
      <c r="K196" s="1058"/>
      <c r="L196" s="1058"/>
      <c r="M196" s="1058"/>
      <c r="N196" s="1058"/>
      <c r="O196" s="1058"/>
      <c r="P196" s="1058"/>
      <c r="Q196" s="1058"/>
      <c r="R196" s="1058"/>
      <c r="S196" s="1058"/>
      <c r="T196" s="1058"/>
      <c r="U196" s="1058"/>
      <c r="V196" s="1058"/>
      <c r="W196" s="1058"/>
      <c r="X196" s="1058"/>
      <c r="Y196" s="1058"/>
      <c r="Z196" s="741"/>
      <c r="AA196" s="1058"/>
      <c r="AB196" s="1058"/>
      <c r="AC196" s="1058"/>
      <c r="AD196" s="1058"/>
      <c r="AE196" s="1058"/>
      <c r="AF196" s="1058"/>
      <c r="AG196" s="1058"/>
      <c r="AH196" s="1058"/>
      <c r="AI196" s="1058"/>
      <c r="AJ196" s="741"/>
      <c r="AK196" s="1058"/>
      <c r="AL196" s="1058"/>
      <c r="AM196" s="1058"/>
      <c r="AN196" s="1058"/>
      <c r="AO196" s="1058"/>
      <c r="AP196" s="1058"/>
      <c r="AQ196" s="1058"/>
      <c r="AR196" s="1058"/>
      <c r="AS196" s="1058"/>
      <c r="AT196" s="741"/>
      <c r="AU196" s="1058"/>
      <c r="AV196" s="1058"/>
      <c r="AW196" s="1057"/>
      <c r="AX196" s="1058"/>
      <c r="AY196" s="1058"/>
      <c r="AZ196" s="1058"/>
      <c r="BA196" s="1058"/>
      <c r="BB196" s="1058"/>
      <c r="BC196" s="1058"/>
    </row>
    <row r="197" ht="15.75" customHeight="1">
      <c r="A197" s="749"/>
      <c r="B197" s="1058"/>
      <c r="C197" s="1058"/>
      <c r="D197" s="1058"/>
      <c r="E197" s="1058"/>
      <c r="F197" s="1058"/>
      <c r="G197" s="1058"/>
      <c r="H197" s="1058"/>
      <c r="I197" s="1058"/>
      <c r="J197" s="1058"/>
      <c r="K197" s="1058"/>
      <c r="L197" s="1058"/>
      <c r="M197" s="1058"/>
      <c r="N197" s="1058"/>
      <c r="O197" s="1058"/>
      <c r="P197" s="1058"/>
      <c r="Q197" s="1058"/>
      <c r="R197" s="1058"/>
      <c r="S197" s="1058"/>
      <c r="T197" s="1058"/>
      <c r="U197" s="1058"/>
      <c r="V197" s="1058"/>
      <c r="W197" s="1058"/>
      <c r="X197" s="1058"/>
      <c r="Y197" s="1058"/>
      <c r="Z197" s="741"/>
      <c r="AA197" s="1058"/>
      <c r="AB197" s="1058"/>
      <c r="AC197" s="1058"/>
      <c r="AD197" s="1058"/>
      <c r="AE197" s="1058"/>
      <c r="AF197" s="1058"/>
      <c r="AG197" s="1058"/>
      <c r="AH197" s="1058"/>
      <c r="AI197" s="1058"/>
      <c r="AJ197" s="741"/>
      <c r="AK197" s="1058"/>
      <c r="AL197" s="1058"/>
      <c r="AM197" s="1058"/>
      <c r="AN197" s="1058"/>
      <c r="AO197" s="1058"/>
      <c r="AP197" s="1058"/>
      <c r="AQ197" s="1058"/>
      <c r="AR197" s="1058"/>
      <c r="AS197" s="1058"/>
      <c r="AT197" s="741"/>
      <c r="AU197" s="1058"/>
      <c r="AV197" s="1058"/>
      <c r="AW197" s="1057"/>
      <c r="AX197" s="1058"/>
      <c r="AY197" s="1058"/>
      <c r="AZ197" s="1058"/>
      <c r="BA197" s="1058"/>
      <c r="BB197" s="1058"/>
      <c r="BC197" s="1058"/>
    </row>
    <row r="198" ht="15.75" customHeight="1">
      <c r="A198" s="749"/>
      <c r="B198" s="1058"/>
      <c r="C198" s="1058"/>
      <c r="D198" s="1058"/>
      <c r="E198" s="1058"/>
      <c r="F198" s="1058"/>
      <c r="G198" s="1058"/>
      <c r="H198" s="1058"/>
      <c r="I198" s="1058"/>
      <c r="J198" s="1058"/>
      <c r="K198" s="1058"/>
      <c r="L198" s="1058"/>
      <c r="M198" s="1058"/>
      <c r="N198" s="1058"/>
      <c r="O198" s="1058"/>
      <c r="P198" s="1058"/>
      <c r="Q198" s="1058"/>
      <c r="R198" s="1058"/>
      <c r="S198" s="1058"/>
      <c r="T198" s="1058"/>
      <c r="U198" s="1058"/>
      <c r="V198" s="1058"/>
      <c r="W198" s="1058"/>
      <c r="X198" s="1058"/>
      <c r="Y198" s="1058"/>
      <c r="Z198" s="741"/>
      <c r="AA198" s="1058"/>
      <c r="AB198" s="1058"/>
      <c r="AC198" s="1058"/>
      <c r="AD198" s="1058"/>
      <c r="AE198" s="1058"/>
      <c r="AF198" s="1058"/>
      <c r="AG198" s="1058"/>
      <c r="AH198" s="1058"/>
      <c r="AI198" s="1058"/>
      <c r="AJ198" s="741"/>
      <c r="AK198" s="1058"/>
      <c r="AL198" s="1058"/>
      <c r="AM198" s="1058"/>
      <c r="AN198" s="1058"/>
      <c r="AO198" s="1058"/>
      <c r="AP198" s="1058"/>
      <c r="AQ198" s="1058"/>
      <c r="AR198" s="1058"/>
      <c r="AS198" s="1058"/>
      <c r="AT198" s="741"/>
      <c r="AU198" s="1058"/>
      <c r="AV198" s="1058"/>
      <c r="AW198" s="1057"/>
      <c r="AX198" s="1058"/>
      <c r="AY198" s="1058"/>
      <c r="AZ198" s="1058"/>
      <c r="BA198" s="1058"/>
      <c r="BB198" s="1058"/>
      <c r="BC198" s="1058"/>
    </row>
    <row r="199" ht="15.75" customHeight="1">
      <c r="A199" s="749"/>
      <c r="B199" s="1058"/>
      <c r="C199" s="1058"/>
      <c r="D199" s="1058"/>
      <c r="E199" s="1058"/>
      <c r="F199" s="1058"/>
      <c r="G199" s="1058"/>
      <c r="H199" s="1058"/>
      <c r="I199" s="1058"/>
      <c r="J199" s="1058"/>
      <c r="K199" s="1058"/>
      <c r="L199" s="1058"/>
      <c r="M199" s="1058"/>
      <c r="N199" s="1058"/>
      <c r="O199" s="1058"/>
      <c r="P199" s="1058"/>
      <c r="Q199" s="1058"/>
      <c r="R199" s="1058"/>
      <c r="S199" s="1058"/>
      <c r="T199" s="1058"/>
      <c r="U199" s="1058"/>
      <c r="V199" s="1058"/>
      <c r="W199" s="1058"/>
      <c r="X199" s="1058"/>
      <c r="Y199" s="1058"/>
      <c r="Z199" s="741"/>
      <c r="AA199" s="1058"/>
      <c r="AB199" s="1058"/>
      <c r="AC199" s="1058"/>
      <c r="AD199" s="1058"/>
      <c r="AE199" s="1058"/>
      <c r="AF199" s="1058"/>
      <c r="AG199" s="1058"/>
      <c r="AH199" s="1058"/>
      <c r="AI199" s="1058"/>
      <c r="AJ199" s="741"/>
      <c r="AK199" s="1058"/>
      <c r="AL199" s="1058"/>
      <c r="AM199" s="1058"/>
      <c r="AN199" s="1058"/>
      <c r="AO199" s="1058"/>
      <c r="AP199" s="1058"/>
      <c r="AQ199" s="1058"/>
      <c r="AR199" s="1058"/>
      <c r="AS199" s="1058"/>
      <c r="AT199" s="741"/>
      <c r="AU199" s="1058"/>
      <c r="AV199" s="1058"/>
      <c r="AW199" s="1057"/>
      <c r="AX199" s="1058"/>
      <c r="AY199" s="1058"/>
      <c r="AZ199" s="1058"/>
      <c r="BA199" s="1058"/>
      <c r="BB199" s="1058"/>
      <c r="BC199" s="1058"/>
    </row>
    <row r="200" ht="15.75" customHeight="1">
      <c r="A200" s="749"/>
      <c r="B200" s="1058"/>
      <c r="C200" s="1058"/>
      <c r="D200" s="1058"/>
      <c r="E200" s="1058"/>
      <c r="F200" s="1058"/>
      <c r="G200" s="1058"/>
      <c r="H200" s="1058"/>
      <c r="I200" s="1058"/>
      <c r="J200" s="1058"/>
      <c r="K200" s="1058"/>
      <c r="L200" s="1058"/>
      <c r="M200" s="1058"/>
      <c r="N200" s="1058"/>
      <c r="O200" s="1058"/>
      <c r="P200" s="1058"/>
      <c r="Q200" s="1058"/>
      <c r="R200" s="1058"/>
      <c r="S200" s="1058"/>
      <c r="T200" s="1058"/>
      <c r="U200" s="1058"/>
      <c r="V200" s="1058"/>
      <c r="W200" s="1058"/>
      <c r="X200" s="1058"/>
      <c r="Y200" s="1058"/>
      <c r="Z200" s="741"/>
      <c r="AA200" s="1058"/>
      <c r="AB200" s="1058"/>
      <c r="AC200" s="1058"/>
      <c r="AD200" s="1058"/>
      <c r="AE200" s="1058"/>
      <c r="AF200" s="1058"/>
      <c r="AG200" s="1058"/>
      <c r="AH200" s="1058"/>
      <c r="AI200" s="1058"/>
      <c r="AJ200" s="741"/>
      <c r="AK200" s="1058"/>
      <c r="AL200" s="1058"/>
      <c r="AM200" s="1058"/>
      <c r="AN200" s="1058"/>
      <c r="AO200" s="1058"/>
      <c r="AP200" s="1058"/>
      <c r="AQ200" s="1058"/>
      <c r="AR200" s="1058"/>
      <c r="AS200" s="1058"/>
      <c r="AT200" s="741"/>
      <c r="AU200" s="1058"/>
      <c r="AV200" s="1058"/>
      <c r="AW200" s="1057"/>
      <c r="AX200" s="1058"/>
      <c r="AY200" s="1058"/>
      <c r="AZ200" s="1058"/>
      <c r="BA200" s="1058"/>
      <c r="BB200" s="1058"/>
      <c r="BC200" s="1058"/>
    </row>
    <row r="201" ht="15.75" customHeight="1">
      <c r="A201" s="749"/>
      <c r="B201" s="1058"/>
      <c r="C201" s="1058"/>
      <c r="D201" s="1058"/>
      <c r="E201" s="1058"/>
      <c r="F201" s="1058"/>
      <c r="G201" s="1058"/>
      <c r="H201" s="1058"/>
      <c r="I201" s="1058"/>
      <c r="J201" s="1058"/>
      <c r="K201" s="1058"/>
      <c r="L201" s="1058"/>
      <c r="M201" s="1058"/>
      <c r="N201" s="1058"/>
      <c r="O201" s="1058"/>
      <c r="P201" s="1058"/>
      <c r="Q201" s="1058"/>
      <c r="R201" s="1058"/>
      <c r="S201" s="1058"/>
      <c r="T201" s="1058"/>
      <c r="U201" s="1058"/>
      <c r="V201" s="1058"/>
      <c r="W201" s="1058"/>
      <c r="X201" s="1058"/>
      <c r="Y201" s="1058"/>
      <c r="Z201" s="741"/>
      <c r="AA201" s="1058"/>
      <c r="AB201" s="1058"/>
      <c r="AC201" s="1058"/>
      <c r="AD201" s="1058"/>
      <c r="AE201" s="1058"/>
      <c r="AF201" s="1058"/>
      <c r="AG201" s="1058"/>
      <c r="AH201" s="1058"/>
      <c r="AI201" s="1058"/>
      <c r="AJ201" s="741"/>
      <c r="AK201" s="1058"/>
      <c r="AL201" s="1058"/>
      <c r="AM201" s="1058"/>
      <c r="AN201" s="1058"/>
      <c r="AO201" s="1058"/>
      <c r="AP201" s="1058"/>
      <c r="AQ201" s="1058"/>
      <c r="AR201" s="1058"/>
      <c r="AS201" s="1058"/>
      <c r="AT201" s="741"/>
      <c r="AU201" s="1058"/>
      <c r="AV201" s="1058"/>
      <c r="AW201" s="1057"/>
      <c r="AX201" s="1058"/>
      <c r="AY201" s="1058"/>
      <c r="AZ201" s="1058"/>
      <c r="BA201" s="1058"/>
      <c r="BB201" s="1058"/>
      <c r="BC201" s="1058"/>
    </row>
    <row r="202" ht="15.75" customHeight="1">
      <c r="A202" s="749"/>
      <c r="B202" s="1058"/>
      <c r="C202" s="1058"/>
      <c r="D202" s="1058"/>
      <c r="E202" s="1058"/>
      <c r="F202" s="1058"/>
      <c r="G202" s="1058"/>
      <c r="H202" s="1058"/>
      <c r="I202" s="1058"/>
      <c r="J202" s="1058"/>
      <c r="K202" s="1058"/>
      <c r="L202" s="1058"/>
      <c r="M202" s="1058"/>
      <c r="N202" s="1058"/>
      <c r="O202" s="1058"/>
      <c r="P202" s="1058"/>
      <c r="Q202" s="1058"/>
      <c r="R202" s="1058"/>
      <c r="S202" s="1058"/>
      <c r="T202" s="1058"/>
      <c r="U202" s="1058"/>
      <c r="V202" s="1058"/>
      <c r="W202" s="1058"/>
      <c r="X202" s="1058"/>
      <c r="Y202" s="1058"/>
      <c r="Z202" s="741"/>
      <c r="AA202" s="1058"/>
      <c r="AB202" s="1058"/>
      <c r="AC202" s="1058"/>
      <c r="AD202" s="1058"/>
      <c r="AE202" s="1058"/>
      <c r="AF202" s="1058"/>
      <c r="AG202" s="1058"/>
      <c r="AH202" s="1058"/>
      <c r="AI202" s="1058"/>
      <c r="AJ202" s="741"/>
      <c r="AK202" s="1058"/>
      <c r="AL202" s="1058"/>
      <c r="AM202" s="1058"/>
      <c r="AN202" s="1058"/>
      <c r="AO202" s="1058"/>
      <c r="AP202" s="1058"/>
      <c r="AQ202" s="1058"/>
      <c r="AR202" s="1058"/>
      <c r="AS202" s="1058"/>
      <c r="AT202" s="741"/>
      <c r="AU202" s="1058"/>
      <c r="AV202" s="1058"/>
      <c r="AW202" s="1057"/>
      <c r="AX202" s="1058"/>
      <c r="AY202" s="1058"/>
      <c r="AZ202" s="1058"/>
      <c r="BA202" s="1058"/>
      <c r="BB202" s="1058"/>
      <c r="BC202" s="1058"/>
    </row>
    <row r="203" ht="15.75" customHeight="1">
      <c r="A203" s="749"/>
      <c r="B203" s="1058"/>
      <c r="C203" s="1058"/>
      <c r="D203" s="1058"/>
      <c r="E203" s="1058"/>
      <c r="F203" s="1058"/>
      <c r="G203" s="1058"/>
      <c r="H203" s="1058"/>
      <c r="I203" s="1058"/>
      <c r="J203" s="1058"/>
      <c r="K203" s="1058"/>
      <c r="L203" s="1058"/>
      <c r="M203" s="1058"/>
      <c r="N203" s="1058"/>
      <c r="O203" s="1058"/>
      <c r="P203" s="1058"/>
      <c r="Q203" s="1058"/>
      <c r="R203" s="1058"/>
      <c r="S203" s="1058"/>
      <c r="T203" s="1058"/>
      <c r="U203" s="1058"/>
      <c r="V203" s="1058"/>
      <c r="W203" s="1058"/>
      <c r="X203" s="1058"/>
      <c r="Y203" s="1058"/>
      <c r="Z203" s="741"/>
      <c r="AA203" s="1058"/>
      <c r="AB203" s="1058"/>
      <c r="AC203" s="1058"/>
      <c r="AD203" s="1058"/>
      <c r="AE203" s="1058"/>
      <c r="AF203" s="1058"/>
      <c r="AG203" s="1058"/>
      <c r="AH203" s="1058"/>
      <c r="AI203" s="1058"/>
      <c r="AJ203" s="741"/>
      <c r="AK203" s="1058"/>
      <c r="AL203" s="1058"/>
      <c r="AM203" s="1058"/>
      <c r="AN203" s="1058"/>
      <c r="AO203" s="1058"/>
      <c r="AP203" s="1058"/>
      <c r="AQ203" s="1058"/>
      <c r="AR203" s="1058"/>
      <c r="AS203" s="1058"/>
      <c r="AT203" s="741"/>
      <c r="AU203" s="1058"/>
      <c r="AV203" s="1058"/>
      <c r="AW203" s="1057"/>
      <c r="AX203" s="1058"/>
      <c r="AY203" s="1058"/>
      <c r="AZ203" s="1058"/>
      <c r="BA203" s="1058"/>
      <c r="BB203" s="1058"/>
      <c r="BC203" s="1058"/>
    </row>
    <row r="204" ht="15.75" customHeight="1">
      <c r="A204" s="749"/>
      <c r="B204" s="1058"/>
      <c r="C204" s="1058"/>
      <c r="D204" s="1058"/>
      <c r="E204" s="1058"/>
      <c r="F204" s="1058"/>
      <c r="G204" s="1058"/>
      <c r="H204" s="1058"/>
      <c r="I204" s="1058"/>
      <c r="J204" s="1058"/>
      <c r="K204" s="1058"/>
      <c r="L204" s="1058"/>
      <c r="M204" s="1058"/>
      <c r="N204" s="1058"/>
      <c r="O204" s="1058"/>
      <c r="P204" s="1058"/>
      <c r="Q204" s="1058"/>
      <c r="R204" s="1058"/>
      <c r="S204" s="1058"/>
      <c r="T204" s="1058"/>
      <c r="U204" s="1058"/>
      <c r="V204" s="1058"/>
      <c r="W204" s="1058"/>
      <c r="X204" s="1058"/>
      <c r="Y204" s="1058"/>
      <c r="Z204" s="741"/>
      <c r="AA204" s="1058"/>
      <c r="AB204" s="1058"/>
      <c r="AC204" s="1058"/>
      <c r="AD204" s="1058"/>
      <c r="AE204" s="1058"/>
      <c r="AF204" s="1058"/>
      <c r="AG204" s="1058"/>
      <c r="AH204" s="1058"/>
      <c r="AI204" s="1058"/>
      <c r="AJ204" s="741"/>
      <c r="AK204" s="1058"/>
      <c r="AL204" s="1058"/>
      <c r="AM204" s="1058"/>
      <c r="AN204" s="1058"/>
      <c r="AO204" s="1058"/>
      <c r="AP204" s="1058"/>
      <c r="AQ204" s="1058"/>
      <c r="AR204" s="1058"/>
      <c r="AS204" s="1058"/>
      <c r="AT204" s="741"/>
      <c r="AU204" s="1058"/>
      <c r="AV204" s="1058"/>
      <c r="AW204" s="1057"/>
      <c r="AX204" s="1058"/>
      <c r="AY204" s="1058"/>
      <c r="AZ204" s="1058"/>
      <c r="BA204" s="1058"/>
      <c r="BB204" s="1058"/>
      <c r="BC204" s="1058"/>
    </row>
    <row r="205" ht="15.75" customHeight="1">
      <c r="A205" s="749"/>
      <c r="B205" s="1058"/>
      <c r="C205" s="1058"/>
      <c r="D205" s="1058"/>
      <c r="E205" s="1058"/>
      <c r="F205" s="1058"/>
      <c r="G205" s="1058"/>
      <c r="H205" s="1058"/>
      <c r="I205" s="1058"/>
      <c r="J205" s="1058"/>
      <c r="K205" s="1058"/>
      <c r="L205" s="1058"/>
      <c r="M205" s="1058"/>
      <c r="N205" s="1058"/>
      <c r="O205" s="1058"/>
      <c r="P205" s="1058"/>
      <c r="Q205" s="1058"/>
      <c r="R205" s="1058"/>
      <c r="S205" s="1058"/>
      <c r="T205" s="1058"/>
      <c r="U205" s="1058"/>
      <c r="V205" s="1058"/>
      <c r="W205" s="1058"/>
      <c r="X205" s="1058"/>
      <c r="Y205" s="1058"/>
      <c r="Z205" s="741"/>
      <c r="AA205" s="1058"/>
      <c r="AB205" s="1058"/>
      <c r="AC205" s="1058"/>
      <c r="AD205" s="1058"/>
      <c r="AE205" s="1058"/>
      <c r="AF205" s="1058"/>
      <c r="AG205" s="1058"/>
      <c r="AH205" s="1058"/>
      <c r="AI205" s="1058"/>
      <c r="AJ205" s="741"/>
      <c r="AK205" s="1058"/>
      <c r="AL205" s="1058"/>
      <c r="AM205" s="1058"/>
      <c r="AN205" s="1058"/>
      <c r="AO205" s="1058"/>
      <c r="AP205" s="1058"/>
      <c r="AQ205" s="1058"/>
      <c r="AR205" s="1058"/>
      <c r="AS205" s="1058"/>
      <c r="AT205" s="741"/>
      <c r="AU205" s="1058"/>
      <c r="AV205" s="1058"/>
      <c r="AW205" s="1057"/>
      <c r="AX205" s="1058"/>
      <c r="AY205" s="1058"/>
      <c r="AZ205" s="1058"/>
      <c r="BA205" s="1058"/>
      <c r="BB205" s="1058"/>
      <c r="BC205" s="1058"/>
    </row>
    <row r="206" ht="15.75" customHeight="1">
      <c r="A206" s="749"/>
      <c r="B206" s="1058"/>
      <c r="C206" s="1058"/>
      <c r="D206" s="1058"/>
      <c r="E206" s="1058"/>
      <c r="F206" s="1058"/>
      <c r="G206" s="1058"/>
      <c r="H206" s="1058"/>
      <c r="I206" s="1058"/>
      <c r="J206" s="1058"/>
      <c r="K206" s="1058"/>
      <c r="L206" s="1058"/>
      <c r="M206" s="1058"/>
      <c r="N206" s="1058"/>
      <c r="O206" s="1058"/>
      <c r="P206" s="1058"/>
      <c r="Q206" s="1058"/>
      <c r="R206" s="1058"/>
      <c r="S206" s="1058"/>
      <c r="T206" s="1058"/>
      <c r="U206" s="1058"/>
      <c r="V206" s="1058"/>
      <c r="W206" s="1058"/>
      <c r="X206" s="1058"/>
      <c r="Y206" s="1058"/>
      <c r="Z206" s="741"/>
      <c r="AA206" s="1058"/>
      <c r="AB206" s="1058"/>
      <c r="AC206" s="1058"/>
      <c r="AD206" s="1058"/>
      <c r="AE206" s="1058"/>
      <c r="AF206" s="1058"/>
      <c r="AG206" s="1058"/>
      <c r="AH206" s="1058"/>
      <c r="AI206" s="1058"/>
      <c r="AJ206" s="741"/>
      <c r="AK206" s="1058"/>
      <c r="AL206" s="1058"/>
      <c r="AM206" s="1058"/>
      <c r="AN206" s="1058"/>
      <c r="AO206" s="1058"/>
      <c r="AP206" s="1058"/>
      <c r="AQ206" s="1058"/>
      <c r="AR206" s="1058"/>
      <c r="AS206" s="1058"/>
      <c r="AT206" s="741"/>
      <c r="AU206" s="1058"/>
      <c r="AV206" s="1058"/>
      <c r="AW206" s="1057"/>
      <c r="AX206" s="1058"/>
      <c r="AY206" s="1058"/>
      <c r="AZ206" s="1058"/>
      <c r="BA206" s="1058"/>
      <c r="BB206" s="1058"/>
      <c r="BC206" s="1058"/>
    </row>
    <row r="207" ht="15.75" customHeight="1">
      <c r="A207" s="749"/>
      <c r="B207" s="1058"/>
      <c r="C207" s="1058"/>
      <c r="D207" s="1058"/>
      <c r="E207" s="1058"/>
      <c r="F207" s="1058"/>
      <c r="G207" s="1058"/>
      <c r="H207" s="1058"/>
      <c r="I207" s="1058"/>
      <c r="J207" s="1058"/>
      <c r="K207" s="1058"/>
      <c r="L207" s="1058"/>
      <c r="M207" s="1058"/>
      <c r="N207" s="1058"/>
      <c r="O207" s="1058"/>
      <c r="P207" s="1058"/>
      <c r="Q207" s="1058"/>
      <c r="R207" s="1058"/>
      <c r="S207" s="1058"/>
      <c r="T207" s="1058"/>
      <c r="U207" s="1058"/>
      <c r="V207" s="1058"/>
      <c r="W207" s="1058"/>
      <c r="X207" s="1058"/>
      <c r="Y207" s="1058"/>
      <c r="Z207" s="741"/>
      <c r="AA207" s="1058"/>
      <c r="AB207" s="1058"/>
      <c r="AC207" s="1058"/>
      <c r="AD207" s="1058"/>
      <c r="AE207" s="1058"/>
      <c r="AF207" s="1058"/>
      <c r="AG207" s="1058"/>
      <c r="AH207" s="1058"/>
      <c r="AI207" s="1058"/>
      <c r="AJ207" s="741"/>
      <c r="AK207" s="1058"/>
      <c r="AL207" s="1058"/>
      <c r="AM207" s="1058"/>
      <c r="AN207" s="1058"/>
      <c r="AO207" s="1058"/>
      <c r="AP207" s="1058"/>
      <c r="AQ207" s="1058"/>
      <c r="AR207" s="1058"/>
      <c r="AS207" s="1058"/>
      <c r="AT207" s="741"/>
      <c r="AU207" s="1058"/>
      <c r="AV207" s="1058"/>
      <c r="AW207" s="1057"/>
      <c r="AX207" s="1058"/>
      <c r="AY207" s="1058"/>
      <c r="AZ207" s="1058"/>
      <c r="BA207" s="1058"/>
      <c r="BB207" s="1058"/>
      <c r="BC207" s="1058"/>
    </row>
    <row r="208" ht="15.75" customHeight="1">
      <c r="A208" s="749"/>
      <c r="B208" s="1058"/>
      <c r="C208" s="1058"/>
      <c r="D208" s="1058"/>
      <c r="E208" s="1058"/>
      <c r="F208" s="1058"/>
      <c r="G208" s="1058"/>
      <c r="H208" s="1058"/>
      <c r="I208" s="1058"/>
      <c r="J208" s="1058"/>
      <c r="K208" s="1058"/>
      <c r="L208" s="1058"/>
      <c r="M208" s="1058"/>
      <c r="N208" s="1058"/>
      <c r="O208" s="1058"/>
      <c r="P208" s="1058"/>
      <c r="Q208" s="1058"/>
      <c r="R208" s="1058"/>
      <c r="S208" s="1058"/>
      <c r="T208" s="1058"/>
      <c r="U208" s="1058"/>
      <c r="V208" s="1058"/>
      <c r="W208" s="1058"/>
      <c r="X208" s="1058"/>
      <c r="Y208" s="1058"/>
      <c r="Z208" s="741"/>
      <c r="AA208" s="1058"/>
      <c r="AB208" s="1058"/>
      <c r="AC208" s="1058"/>
      <c r="AD208" s="1058"/>
      <c r="AE208" s="1058"/>
      <c r="AF208" s="1058"/>
      <c r="AG208" s="1058"/>
      <c r="AH208" s="1058"/>
      <c r="AI208" s="1058"/>
      <c r="AJ208" s="741"/>
      <c r="AK208" s="1058"/>
      <c r="AL208" s="1058"/>
      <c r="AM208" s="1058"/>
      <c r="AN208" s="1058"/>
      <c r="AO208" s="1058"/>
      <c r="AP208" s="1058"/>
      <c r="AQ208" s="1058"/>
      <c r="AR208" s="1058"/>
      <c r="AS208" s="1058"/>
      <c r="AT208" s="741"/>
      <c r="AU208" s="1058"/>
      <c r="AV208" s="1058"/>
      <c r="AW208" s="1057"/>
      <c r="AX208" s="1058"/>
      <c r="AY208" s="1058"/>
      <c r="AZ208" s="1058"/>
      <c r="BA208" s="1058"/>
      <c r="BB208" s="1058"/>
      <c r="BC208" s="1058"/>
    </row>
    <row r="209" ht="15.75" customHeight="1">
      <c r="A209" s="749"/>
      <c r="B209" s="1058"/>
      <c r="C209" s="1058"/>
      <c r="D209" s="1058"/>
      <c r="E209" s="1058"/>
      <c r="F209" s="1058"/>
      <c r="G209" s="1058"/>
      <c r="H209" s="1058"/>
      <c r="I209" s="1058"/>
      <c r="J209" s="1058"/>
      <c r="K209" s="1058"/>
      <c r="L209" s="1058"/>
      <c r="M209" s="1058"/>
      <c r="N209" s="1058"/>
      <c r="O209" s="1058"/>
      <c r="P209" s="1058"/>
      <c r="Q209" s="1058"/>
      <c r="R209" s="1058"/>
      <c r="S209" s="1058"/>
      <c r="T209" s="1058"/>
      <c r="U209" s="1058"/>
      <c r="V209" s="1058"/>
      <c r="W209" s="1058"/>
      <c r="X209" s="1058"/>
      <c r="Y209" s="1058"/>
      <c r="Z209" s="741"/>
      <c r="AA209" s="1058"/>
      <c r="AB209" s="1058"/>
      <c r="AC209" s="1058"/>
      <c r="AD209" s="1058"/>
      <c r="AE209" s="1058"/>
      <c r="AF209" s="1058"/>
      <c r="AG209" s="1058"/>
      <c r="AH209" s="1058"/>
      <c r="AI209" s="1058"/>
      <c r="AJ209" s="741"/>
      <c r="AK209" s="1058"/>
      <c r="AL209" s="1058"/>
      <c r="AM209" s="1058"/>
      <c r="AN209" s="1058"/>
      <c r="AO209" s="1058"/>
      <c r="AP209" s="1058"/>
      <c r="AQ209" s="1058"/>
      <c r="AR209" s="1058"/>
      <c r="AS209" s="1058"/>
      <c r="AT209" s="741"/>
      <c r="AU209" s="1058"/>
      <c r="AV209" s="1058"/>
      <c r="AW209" s="1057"/>
      <c r="AX209" s="1058"/>
      <c r="AY209" s="1058"/>
      <c r="AZ209" s="1058"/>
      <c r="BA209" s="1058"/>
      <c r="BB209" s="1058"/>
      <c r="BC209" s="1058"/>
    </row>
    <row r="210" ht="15.75" customHeight="1">
      <c r="A210" s="749"/>
      <c r="B210" s="1058"/>
      <c r="C210" s="1058"/>
      <c r="D210" s="1058"/>
      <c r="E210" s="1058"/>
      <c r="F210" s="1058"/>
      <c r="G210" s="1058"/>
      <c r="H210" s="1058"/>
      <c r="I210" s="1058"/>
      <c r="J210" s="1058"/>
      <c r="K210" s="1058"/>
      <c r="L210" s="1058"/>
      <c r="M210" s="1058"/>
      <c r="N210" s="1058"/>
      <c r="O210" s="1058"/>
      <c r="P210" s="1058"/>
      <c r="Q210" s="1058"/>
      <c r="R210" s="1058"/>
      <c r="S210" s="1058"/>
      <c r="T210" s="1058"/>
      <c r="U210" s="1058"/>
      <c r="V210" s="1058"/>
      <c r="W210" s="1058"/>
      <c r="X210" s="1058"/>
      <c r="Y210" s="1058"/>
      <c r="Z210" s="741"/>
      <c r="AA210" s="1058"/>
      <c r="AB210" s="1058"/>
      <c r="AC210" s="1058"/>
      <c r="AD210" s="1058"/>
      <c r="AE210" s="1058"/>
      <c r="AF210" s="1058"/>
      <c r="AG210" s="1058"/>
      <c r="AH210" s="1058"/>
      <c r="AI210" s="1058"/>
      <c r="AJ210" s="741"/>
      <c r="AK210" s="1058"/>
      <c r="AL210" s="1058"/>
      <c r="AM210" s="1058"/>
      <c r="AN210" s="1058"/>
      <c r="AO210" s="1058"/>
      <c r="AP210" s="1058"/>
      <c r="AQ210" s="1058"/>
      <c r="AR210" s="1058"/>
      <c r="AS210" s="1058"/>
      <c r="AT210" s="741"/>
      <c r="AU210" s="1058"/>
      <c r="AV210" s="1058"/>
      <c r="AW210" s="1057"/>
      <c r="AX210" s="1058"/>
      <c r="AY210" s="1058"/>
      <c r="AZ210" s="1058"/>
      <c r="BA210" s="1058"/>
      <c r="BB210" s="1058"/>
      <c r="BC210" s="1058"/>
    </row>
    <row r="211" ht="15.75" customHeight="1">
      <c r="A211" s="749"/>
      <c r="B211" s="1058"/>
      <c r="C211" s="1058"/>
      <c r="D211" s="1058"/>
      <c r="E211" s="1058"/>
      <c r="F211" s="1058"/>
      <c r="G211" s="1058"/>
      <c r="H211" s="1058"/>
      <c r="I211" s="1058"/>
      <c r="J211" s="1058"/>
      <c r="K211" s="1058"/>
      <c r="L211" s="1058"/>
      <c r="M211" s="1058"/>
      <c r="N211" s="1058"/>
      <c r="O211" s="1058"/>
      <c r="P211" s="1058"/>
      <c r="Q211" s="1058"/>
      <c r="R211" s="1058"/>
      <c r="S211" s="1058"/>
      <c r="T211" s="1058"/>
      <c r="U211" s="1058"/>
      <c r="V211" s="1058"/>
      <c r="W211" s="1058"/>
      <c r="X211" s="1058"/>
      <c r="Y211" s="1058"/>
      <c r="Z211" s="741"/>
      <c r="AA211" s="1058"/>
      <c r="AB211" s="1058"/>
      <c r="AC211" s="1058"/>
      <c r="AD211" s="1058"/>
      <c r="AE211" s="1058"/>
      <c r="AF211" s="1058"/>
      <c r="AG211" s="1058"/>
      <c r="AH211" s="1058"/>
      <c r="AI211" s="1058"/>
      <c r="AJ211" s="741"/>
      <c r="AK211" s="1058"/>
      <c r="AL211" s="1058"/>
      <c r="AM211" s="1058"/>
      <c r="AN211" s="1058"/>
      <c r="AO211" s="1058"/>
      <c r="AP211" s="1058"/>
      <c r="AQ211" s="1058"/>
      <c r="AR211" s="1058"/>
      <c r="AS211" s="1058"/>
      <c r="AT211" s="741"/>
      <c r="AU211" s="1058"/>
      <c r="AV211" s="1058"/>
      <c r="AW211" s="1057"/>
      <c r="AX211" s="1058"/>
      <c r="AY211" s="1058"/>
      <c r="AZ211" s="1058"/>
      <c r="BA211" s="1058"/>
      <c r="BB211" s="1058"/>
      <c r="BC211" s="1058"/>
    </row>
    <row r="212" ht="15.75" customHeight="1">
      <c r="A212" s="749"/>
      <c r="B212" s="1058"/>
      <c r="C212" s="1058"/>
      <c r="D212" s="1058"/>
      <c r="E212" s="1058"/>
      <c r="F212" s="1058"/>
      <c r="G212" s="1058"/>
      <c r="H212" s="1058"/>
      <c r="I212" s="1058"/>
      <c r="J212" s="1058"/>
      <c r="K212" s="1058"/>
      <c r="L212" s="1058"/>
      <c r="M212" s="1058"/>
      <c r="N212" s="1058"/>
      <c r="O212" s="1058"/>
      <c r="P212" s="1058"/>
      <c r="Q212" s="1058"/>
      <c r="R212" s="1058"/>
      <c r="S212" s="1058"/>
      <c r="T212" s="1058"/>
      <c r="U212" s="1058"/>
      <c r="V212" s="1058"/>
      <c r="W212" s="1058"/>
      <c r="X212" s="1058"/>
      <c r="Y212" s="1058"/>
      <c r="Z212" s="741"/>
      <c r="AA212" s="1058"/>
      <c r="AB212" s="1058"/>
      <c r="AC212" s="1058"/>
      <c r="AD212" s="1058"/>
      <c r="AE212" s="1058"/>
      <c r="AF212" s="1058"/>
      <c r="AG212" s="1058"/>
      <c r="AH212" s="1058"/>
      <c r="AI212" s="1058"/>
      <c r="AJ212" s="741"/>
      <c r="AK212" s="1058"/>
      <c r="AL212" s="1058"/>
      <c r="AM212" s="1058"/>
      <c r="AN212" s="1058"/>
      <c r="AO212" s="1058"/>
      <c r="AP212" s="1058"/>
      <c r="AQ212" s="1058"/>
      <c r="AR212" s="1058"/>
      <c r="AS212" s="1058"/>
      <c r="AT212" s="741"/>
      <c r="AU212" s="1058"/>
      <c r="AV212" s="1058"/>
      <c r="AW212" s="1057"/>
      <c r="AX212" s="1058"/>
      <c r="AY212" s="1058"/>
      <c r="AZ212" s="1058"/>
      <c r="BA212" s="1058"/>
      <c r="BB212" s="1058"/>
      <c r="BC212" s="1058"/>
    </row>
    <row r="213" ht="15.75" customHeight="1">
      <c r="A213" s="749"/>
      <c r="B213" s="1058"/>
      <c r="C213" s="1058"/>
      <c r="D213" s="1058"/>
      <c r="E213" s="1058"/>
      <c r="F213" s="1058"/>
      <c r="G213" s="1058"/>
      <c r="H213" s="1058"/>
      <c r="I213" s="1058"/>
      <c r="J213" s="1058"/>
      <c r="K213" s="1058"/>
      <c r="L213" s="1058"/>
      <c r="M213" s="1058"/>
      <c r="N213" s="1058"/>
      <c r="O213" s="1058"/>
      <c r="P213" s="1058"/>
      <c r="Q213" s="1058"/>
      <c r="R213" s="1058"/>
      <c r="S213" s="1058"/>
      <c r="T213" s="1058"/>
      <c r="U213" s="1058"/>
      <c r="V213" s="1058"/>
      <c r="W213" s="1058"/>
      <c r="X213" s="1058"/>
      <c r="Y213" s="1058"/>
      <c r="Z213" s="741"/>
      <c r="AA213" s="1058"/>
      <c r="AB213" s="1058"/>
      <c r="AC213" s="1058"/>
      <c r="AD213" s="1058"/>
      <c r="AE213" s="1058"/>
      <c r="AF213" s="1058"/>
      <c r="AG213" s="1058"/>
      <c r="AH213" s="1058"/>
      <c r="AI213" s="1058"/>
      <c r="AJ213" s="741"/>
      <c r="AK213" s="1058"/>
      <c r="AL213" s="1058"/>
      <c r="AM213" s="1058"/>
      <c r="AN213" s="1058"/>
      <c r="AO213" s="1058"/>
      <c r="AP213" s="1058"/>
      <c r="AQ213" s="1058"/>
      <c r="AR213" s="1058"/>
      <c r="AS213" s="1058"/>
      <c r="AT213" s="741"/>
      <c r="AU213" s="1058"/>
      <c r="AV213" s="1058"/>
      <c r="AW213" s="1057"/>
      <c r="AX213" s="1058"/>
      <c r="AY213" s="1058"/>
      <c r="AZ213" s="1058"/>
      <c r="BA213" s="1058"/>
      <c r="BB213" s="1058"/>
      <c r="BC213" s="1058"/>
    </row>
    <row r="214" ht="15.75" customHeight="1">
      <c r="A214" s="749"/>
      <c r="B214" s="1058"/>
      <c r="C214" s="1058"/>
      <c r="D214" s="1058"/>
      <c r="E214" s="1058"/>
      <c r="F214" s="1058"/>
      <c r="G214" s="1058"/>
      <c r="H214" s="1058"/>
      <c r="I214" s="1058"/>
      <c r="J214" s="1058"/>
      <c r="K214" s="1058"/>
      <c r="L214" s="1058"/>
      <c r="M214" s="1058"/>
      <c r="N214" s="1058"/>
      <c r="O214" s="1058"/>
      <c r="P214" s="1058"/>
      <c r="Q214" s="1058"/>
      <c r="R214" s="1058"/>
      <c r="S214" s="1058"/>
      <c r="T214" s="1058"/>
      <c r="U214" s="1058"/>
      <c r="V214" s="1058"/>
      <c r="W214" s="1058"/>
      <c r="X214" s="1058"/>
      <c r="Y214" s="1058"/>
      <c r="Z214" s="741"/>
      <c r="AA214" s="1058"/>
      <c r="AB214" s="1058"/>
      <c r="AC214" s="1058"/>
      <c r="AD214" s="1058"/>
      <c r="AE214" s="1058"/>
      <c r="AF214" s="1058"/>
      <c r="AG214" s="1058"/>
      <c r="AH214" s="1058"/>
      <c r="AI214" s="1058"/>
      <c r="AJ214" s="741"/>
      <c r="AK214" s="1058"/>
      <c r="AL214" s="1058"/>
      <c r="AM214" s="1058"/>
      <c r="AN214" s="1058"/>
      <c r="AO214" s="1058"/>
      <c r="AP214" s="1058"/>
      <c r="AQ214" s="1058"/>
      <c r="AR214" s="1058"/>
      <c r="AS214" s="1058"/>
      <c r="AT214" s="741"/>
      <c r="AU214" s="1058"/>
      <c r="AV214" s="1058"/>
      <c r="AW214" s="1057"/>
      <c r="AX214" s="1058"/>
      <c r="AY214" s="1058"/>
      <c r="AZ214" s="1058"/>
      <c r="BA214" s="1058"/>
      <c r="BB214" s="1058"/>
      <c r="BC214" s="1058"/>
    </row>
    <row r="215" ht="15.75" customHeight="1">
      <c r="A215" s="749"/>
      <c r="B215" s="1058"/>
      <c r="C215" s="1058"/>
      <c r="D215" s="1058"/>
      <c r="E215" s="1058"/>
      <c r="F215" s="1058"/>
      <c r="G215" s="1058"/>
      <c r="H215" s="1058"/>
      <c r="I215" s="1058"/>
      <c r="J215" s="1058"/>
      <c r="K215" s="1058"/>
      <c r="L215" s="1058"/>
      <c r="M215" s="1058"/>
      <c r="N215" s="1058"/>
      <c r="O215" s="1058"/>
      <c r="P215" s="1058"/>
      <c r="Q215" s="1058"/>
      <c r="R215" s="1058"/>
      <c r="S215" s="1058"/>
      <c r="T215" s="1058"/>
      <c r="U215" s="1058"/>
      <c r="V215" s="1058"/>
      <c r="W215" s="1058"/>
      <c r="X215" s="1058"/>
      <c r="Y215" s="1058"/>
      <c r="Z215" s="741"/>
      <c r="AA215" s="1058"/>
      <c r="AB215" s="1058"/>
      <c r="AC215" s="1058"/>
      <c r="AD215" s="1058"/>
      <c r="AE215" s="1058"/>
      <c r="AF215" s="1058"/>
      <c r="AG215" s="1058"/>
      <c r="AH215" s="1058"/>
      <c r="AI215" s="1058"/>
      <c r="AJ215" s="741"/>
      <c r="AK215" s="1058"/>
      <c r="AL215" s="1058"/>
      <c r="AM215" s="1058"/>
      <c r="AN215" s="1058"/>
      <c r="AO215" s="1058"/>
      <c r="AP215" s="1058"/>
      <c r="AQ215" s="1058"/>
      <c r="AR215" s="1058"/>
      <c r="AS215" s="1058"/>
      <c r="AT215" s="741"/>
      <c r="AU215" s="1058"/>
      <c r="AV215" s="1058"/>
      <c r="AW215" s="1057"/>
      <c r="AX215" s="1058"/>
      <c r="AY215" s="1058"/>
      <c r="AZ215" s="1058"/>
      <c r="BA215" s="1058"/>
      <c r="BB215" s="1058"/>
      <c r="BC215" s="1058"/>
    </row>
    <row r="216" ht="15.75" customHeight="1">
      <c r="A216" s="749"/>
      <c r="B216" s="1058"/>
      <c r="C216" s="1058"/>
      <c r="D216" s="1058"/>
      <c r="E216" s="1058"/>
      <c r="F216" s="1058"/>
      <c r="G216" s="1058"/>
      <c r="H216" s="1058"/>
      <c r="I216" s="1058"/>
      <c r="J216" s="1058"/>
      <c r="K216" s="1058"/>
      <c r="L216" s="1058"/>
      <c r="M216" s="1058"/>
      <c r="N216" s="1058"/>
      <c r="O216" s="1058"/>
      <c r="P216" s="1058"/>
      <c r="Q216" s="1058"/>
      <c r="R216" s="1058"/>
      <c r="S216" s="1058"/>
      <c r="T216" s="1058"/>
      <c r="U216" s="1058"/>
      <c r="V216" s="1058"/>
      <c r="W216" s="1058"/>
      <c r="X216" s="1058"/>
      <c r="Y216" s="1058"/>
      <c r="Z216" s="741"/>
      <c r="AA216" s="1058"/>
      <c r="AB216" s="1058"/>
      <c r="AC216" s="1058"/>
      <c r="AD216" s="1058"/>
      <c r="AE216" s="1058"/>
      <c r="AF216" s="1058"/>
      <c r="AG216" s="1058"/>
      <c r="AH216" s="1058"/>
      <c r="AI216" s="1058"/>
      <c r="AJ216" s="741"/>
      <c r="AK216" s="1058"/>
      <c r="AL216" s="1058"/>
      <c r="AM216" s="1058"/>
      <c r="AN216" s="1058"/>
      <c r="AO216" s="1058"/>
      <c r="AP216" s="1058"/>
      <c r="AQ216" s="1058"/>
      <c r="AR216" s="1058"/>
      <c r="AS216" s="1058"/>
      <c r="AT216" s="741"/>
      <c r="AU216" s="1058"/>
      <c r="AV216" s="1058"/>
      <c r="AW216" s="1057"/>
      <c r="AX216" s="1058"/>
      <c r="AY216" s="1058"/>
      <c r="AZ216" s="1058"/>
      <c r="BA216" s="1058"/>
      <c r="BB216" s="1058"/>
      <c r="BC216" s="1058"/>
    </row>
    <row r="217" ht="15.75" customHeight="1">
      <c r="A217" s="749"/>
      <c r="B217" s="1058"/>
      <c r="C217" s="1058"/>
      <c r="D217" s="1058"/>
      <c r="E217" s="1058"/>
      <c r="F217" s="1058"/>
      <c r="G217" s="1058"/>
      <c r="H217" s="1058"/>
      <c r="I217" s="1058"/>
      <c r="J217" s="1058"/>
      <c r="K217" s="1058"/>
      <c r="L217" s="1058"/>
      <c r="M217" s="1058"/>
      <c r="N217" s="1058"/>
      <c r="O217" s="1058"/>
      <c r="P217" s="1058"/>
      <c r="Q217" s="1058"/>
      <c r="R217" s="1058"/>
      <c r="S217" s="1058"/>
      <c r="T217" s="1058"/>
      <c r="U217" s="1058"/>
      <c r="V217" s="1058"/>
      <c r="W217" s="1058"/>
      <c r="X217" s="1058"/>
      <c r="Y217" s="1058"/>
      <c r="Z217" s="741"/>
      <c r="AA217" s="1058"/>
      <c r="AB217" s="1058"/>
      <c r="AC217" s="1058"/>
      <c r="AD217" s="1058"/>
      <c r="AE217" s="1058"/>
      <c r="AF217" s="1058"/>
      <c r="AG217" s="1058"/>
      <c r="AH217" s="1058"/>
      <c r="AI217" s="1058"/>
      <c r="AJ217" s="741"/>
      <c r="AK217" s="1058"/>
      <c r="AL217" s="1058"/>
      <c r="AM217" s="1058"/>
      <c r="AN217" s="1058"/>
      <c r="AO217" s="1058"/>
      <c r="AP217" s="1058"/>
      <c r="AQ217" s="1058"/>
      <c r="AR217" s="1058"/>
      <c r="AS217" s="1058"/>
      <c r="AT217" s="741"/>
      <c r="AU217" s="1058"/>
      <c r="AV217" s="1058"/>
      <c r="AW217" s="1057"/>
      <c r="AX217" s="1058"/>
      <c r="AY217" s="1058"/>
      <c r="AZ217" s="1058"/>
      <c r="BA217" s="1058"/>
      <c r="BB217" s="1058"/>
      <c r="BC217" s="1058"/>
    </row>
    <row r="218" ht="15.75" customHeight="1">
      <c r="A218" s="749"/>
      <c r="B218" s="1058"/>
      <c r="C218" s="1058"/>
      <c r="D218" s="1058"/>
      <c r="E218" s="1058"/>
      <c r="F218" s="1058"/>
      <c r="G218" s="1058"/>
      <c r="H218" s="1058"/>
      <c r="I218" s="1058"/>
      <c r="J218" s="1058"/>
      <c r="K218" s="1058"/>
      <c r="L218" s="1058"/>
      <c r="M218" s="1058"/>
      <c r="N218" s="1058"/>
      <c r="O218" s="1058"/>
      <c r="P218" s="1058"/>
      <c r="Q218" s="1058"/>
      <c r="R218" s="1058"/>
      <c r="S218" s="1058"/>
      <c r="T218" s="1058"/>
      <c r="U218" s="1058"/>
      <c r="V218" s="1058"/>
      <c r="W218" s="1058"/>
      <c r="X218" s="1058"/>
      <c r="Y218" s="1058"/>
      <c r="Z218" s="741"/>
      <c r="AA218" s="1058"/>
      <c r="AB218" s="1058"/>
      <c r="AC218" s="1058"/>
      <c r="AD218" s="1058"/>
      <c r="AE218" s="1058"/>
      <c r="AF218" s="1058"/>
      <c r="AG218" s="1058"/>
      <c r="AH218" s="1058"/>
      <c r="AI218" s="1058"/>
      <c r="AJ218" s="741"/>
      <c r="AK218" s="1058"/>
      <c r="AL218" s="1058"/>
      <c r="AM218" s="1058"/>
      <c r="AN218" s="1058"/>
      <c r="AO218" s="1058"/>
      <c r="AP218" s="1058"/>
      <c r="AQ218" s="1058"/>
      <c r="AR218" s="1058"/>
      <c r="AS218" s="1058"/>
      <c r="AT218" s="741"/>
      <c r="AU218" s="1058"/>
      <c r="AV218" s="1058"/>
      <c r="AW218" s="1057"/>
      <c r="AX218" s="1058"/>
      <c r="AY218" s="1058"/>
      <c r="AZ218" s="1058"/>
      <c r="BA218" s="1058"/>
      <c r="BB218" s="1058"/>
      <c r="BC218" s="1058"/>
    </row>
    <row r="219" ht="15.75" customHeight="1">
      <c r="A219" s="749"/>
      <c r="B219" s="1058"/>
      <c r="C219" s="1058"/>
      <c r="D219" s="1058"/>
      <c r="E219" s="1058"/>
      <c r="F219" s="1058"/>
      <c r="G219" s="1058"/>
      <c r="H219" s="1058"/>
      <c r="I219" s="1058"/>
      <c r="J219" s="1058"/>
      <c r="K219" s="1058"/>
      <c r="L219" s="1058"/>
      <c r="M219" s="1058"/>
      <c r="N219" s="1058"/>
      <c r="O219" s="1058"/>
      <c r="P219" s="1058"/>
      <c r="Q219" s="1058"/>
      <c r="R219" s="1058"/>
      <c r="S219" s="1058"/>
      <c r="T219" s="1058"/>
      <c r="U219" s="1058"/>
      <c r="V219" s="1058"/>
      <c r="W219" s="1058"/>
      <c r="X219" s="1058"/>
      <c r="Y219" s="1058"/>
      <c r="Z219" s="741"/>
      <c r="AA219" s="1058"/>
      <c r="AB219" s="1058"/>
      <c r="AC219" s="1058"/>
      <c r="AD219" s="1058"/>
      <c r="AE219" s="1058"/>
      <c r="AF219" s="1058"/>
      <c r="AG219" s="1058"/>
      <c r="AH219" s="1058"/>
      <c r="AI219" s="1058"/>
      <c r="AJ219" s="741"/>
      <c r="AK219" s="1058"/>
      <c r="AL219" s="1058"/>
      <c r="AM219" s="1058"/>
      <c r="AN219" s="1058"/>
      <c r="AO219" s="1058"/>
      <c r="AP219" s="1058"/>
      <c r="AQ219" s="1058"/>
      <c r="AR219" s="1058"/>
      <c r="AS219" s="1058"/>
      <c r="AT219" s="741"/>
      <c r="AU219" s="1058"/>
      <c r="AV219" s="1058"/>
      <c r="AW219" s="1057"/>
      <c r="AX219" s="1058"/>
      <c r="AY219" s="1058"/>
      <c r="AZ219" s="1058"/>
      <c r="BA219" s="1058"/>
      <c r="BB219" s="1058"/>
      <c r="BC219" s="1058"/>
    </row>
    <row r="220" ht="15.75" customHeight="1">
      <c r="A220" s="749"/>
      <c r="B220" s="1058"/>
      <c r="C220" s="1058"/>
      <c r="D220" s="1058"/>
      <c r="E220" s="1058"/>
      <c r="F220" s="1058"/>
      <c r="G220" s="1058"/>
      <c r="H220" s="1058"/>
      <c r="I220" s="1058"/>
      <c r="J220" s="1058"/>
      <c r="K220" s="1058"/>
      <c r="L220" s="1058"/>
      <c r="M220" s="1058"/>
      <c r="N220" s="1058"/>
      <c r="O220" s="1058"/>
      <c r="P220" s="1058"/>
      <c r="Q220" s="1058"/>
      <c r="R220" s="1058"/>
      <c r="S220" s="1058"/>
      <c r="T220" s="1058"/>
      <c r="U220" s="1058"/>
      <c r="V220" s="1058"/>
      <c r="W220" s="1058"/>
      <c r="X220" s="1058"/>
      <c r="Y220" s="1058"/>
      <c r="Z220" s="741"/>
      <c r="AA220" s="1058"/>
      <c r="AB220" s="1058"/>
      <c r="AC220" s="1058"/>
      <c r="AD220" s="1058"/>
      <c r="AE220" s="1058"/>
      <c r="AF220" s="1058"/>
      <c r="AG220" s="1058"/>
      <c r="AH220" s="1058"/>
      <c r="AI220" s="1058"/>
      <c r="AJ220" s="741"/>
      <c r="AK220" s="1058"/>
      <c r="AL220" s="1058"/>
      <c r="AM220" s="1058"/>
      <c r="AN220" s="1058"/>
      <c r="AO220" s="1058"/>
      <c r="AP220" s="1058"/>
      <c r="AQ220" s="1058"/>
      <c r="AR220" s="1058"/>
      <c r="AS220" s="1058"/>
      <c r="AT220" s="741"/>
      <c r="AU220" s="1058"/>
      <c r="AV220" s="1058"/>
      <c r="AW220" s="1057"/>
      <c r="AX220" s="1058"/>
      <c r="AY220" s="1058"/>
      <c r="AZ220" s="1058"/>
      <c r="BA220" s="1058"/>
      <c r="BB220" s="1058"/>
      <c r="BC220" s="1058"/>
    </row>
    <row r="221" ht="15.75" customHeight="1">
      <c r="A221" s="749"/>
      <c r="B221" s="1058"/>
      <c r="C221" s="1058"/>
      <c r="D221" s="1058"/>
      <c r="E221" s="1058"/>
      <c r="F221" s="1058"/>
      <c r="G221" s="1058"/>
      <c r="H221" s="1058"/>
      <c r="I221" s="1058"/>
      <c r="J221" s="1058"/>
      <c r="K221" s="1058"/>
      <c r="L221" s="1058"/>
      <c r="M221" s="1058"/>
      <c r="N221" s="1058"/>
      <c r="O221" s="1058"/>
      <c r="P221" s="1058"/>
      <c r="Q221" s="1058"/>
      <c r="R221" s="1058"/>
      <c r="S221" s="1058"/>
      <c r="T221" s="1058"/>
      <c r="U221" s="1058"/>
      <c r="V221" s="1058"/>
      <c r="W221" s="1058"/>
      <c r="X221" s="1058"/>
      <c r="Y221" s="1058"/>
      <c r="Z221" s="741"/>
      <c r="AA221" s="1058"/>
      <c r="AB221" s="1058"/>
      <c r="AC221" s="1058"/>
      <c r="AD221" s="1058"/>
      <c r="AE221" s="1058"/>
      <c r="AF221" s="1058"/>
      <c r="AG221" s="1058"/>
      <c r="AH221" s="1058"/>
      <c r="AI221" s="1058"/>
      <c r="AJ221" s="741"/>
      <c r="AK221" s="1058"/>
      <c r="AL221" s="1058"/>
      <c r="AM221" s="1058"/>
      <c r="AN221" s="1058"/>
      <c r="AO221" s="1058"/>
      <c r="AP221" s="1058"/>
      <c r="AQ221" s="1058"/>
      <c r="AR221" s="1058"/>
      <c r="AS221" s="1058"/>
      <c r="AT221" s="741"/>
      <c r="AU221" s="1058"/>
      <c r="AV221" s="1058"/>
      <c r="AW221" s="1057"/>
      <c r="AX221" s="1058"/>
      <c r="AY221" s="1058"/>
      <c r="AZ221" s="1058"/>
      <c r="BA221" s="1058"/>
      <c r="BB221" s="1058"/>
      <c r="BC221" s="1058"/>
    </row>
    <row r="222" ht="15.75" customHeight="1">
      <c r="A222" s="749"/>
      <c r="B222" s="1058"/>
      <c r="C222" s="1058"/>
      <c r="D222" s="1058"/>
      <c r="E222" s="1058"/>
      <c r="F222" s="1058"/>
      <c r="G222" s="1058"/>
      <c r="H222" s="1058"/>
      <c r="I222" s="1058"/>
      <c r="J222" s="1058"/>
      <c r="K222" s="1058"/>
      <c r="L222" s="1058"/>
      <c r="M222" s="1058"/>
      <c r="N222" s="1058"/>
      <c r="O222" s="1058"/>
      <c r="P222" s="1058"/>
      <c r="Q222" s="1058"/>
      <c r="R222" s="1058"/>
      <c r="S222" s="1058"/>
      <c r="T222" s="1058"/>
      <c r="U222" s="1058"/>
      <c r="V222" s="1058"/>
      <c r="W222" s="1058"/>
      <c r="X222" s="1058"/>
      <c r="Y222" s="1058"/>
      <c r="Z222" s="741"/>
      <c r="AA222" s="1058"/>
      <c r="AB222" s="1058"/>
      <c r="AC222" s="1058"/>
      <c r="AD222" s="1058"/>
      <c r="AE222" s="1058"/>
      <c r="AF222" s="1058"/>
      <c r="AG222" s="1058"/>
      <c r="AH222" s="1058"/>
      <c r="AI222" s="1058"/>
      <c r="AJ222" s="741"/>
      <c r="AK222" s="1058"/>
      <c r="AL222" s="1058"/>
      <c r="AM222" s="1058"/>
      <c r="AN222" s="1058"/>
      <c r="AO222" s="1058"/>
      <c r="AP222" s="1058"/>
      <c r="AQ222" s="1058"/>
      <c r="AR222" s="1058"/>
      <c r="AS222" s="1058"/>
      <c r="AT222" s="741"/>
      <c r="AU222" s="1058"/>
      <c r="AV222" s="1058"/>
      <c r="AW222" s="1057"/>
      <c r="AX222" s="1058"/>
      <c r="AY222" s="1058"/>
      <c r="AZ222" s="1058"/>
      <c r="BA222" s="1058"/>
      <c r="BB222" s="1058"/>
      <c r="BC222" s="1058"/>
    </row>
    <row r="223" ht="15.75" customHeight="1">
      <c r="A223" s="749"/>
      <c r="B223" s="1058"/>
      <c r="C223" s="1058"/>
      <c r="D223" s="1058"/>
      <c r="E223" s="1058"/>
      <c r="F223" s="1058"/>
      <c r="G223" s="1058"/>
      <c r="H223" s="1058"/>
      <c r="I223" s="1058"/>
      <c r="J223" s="1058"/>
      <c r="K223" s="1058"/>
      <c r="L223" s="1058"/>
      <c r="M223" s="1058"/>
      <c r="N223" s="1058"/>
      <c r="O223" s="1058"/>
      <c r="P223" s="1058"/>
      <c r="Q223" s="1058"/>
      <c r="R223" s="1058"/>
      <c r="S223" s="1058"/>
      <c r="T223" s="1058"/>
      <c r="U223" s="1058"/>
      <c r="V223" s="1058"/>
      <c r="W223" s="1058"/>
      <c r="X223" s="1058"/>
      <c r="Y223" s="1058"/>
      <c r="Z223" s="741"/>
      <c r="AA223" s="1058"/>
      <c r="AB223" s="1058"/>
      <c r="AC223" s="1058"/>
      <c r="AD223" s="1058"/>
      <c r="AE223" s="1058"/>
      <c r="AF223" s="1058"/>
      <c r="AG223" s="1058"/>
      <c r="AH223" s="1058"/>
      <c r="AI223" s="1058"/>
      <c r="AJ223" s="741"/>
      <c r="AK223" s="1058"/>
      <c r="AL223" s="1058"/>
      <c r="AM223" s="1058"/>
      <c r="AN223" s="1058"/>
      <c r="AO223" s="1058"/>
      <c r="AP223" s="1058"/>
      <c r="AQ223" s="1058"/>
      <c r="AR223" s="1058"/>
      <c r="AS223" s="1058"/>
      <c r="AT223" s="741"/>
      <c r="AU223" s="1058"/>
      <c r="AV223" s="1058"/>
      <c r="AW223" s="1057"/>
      <c r="AX223" s="1058"/>
      <c r="AY223" s="1058"/>
      <c r="AZ223" s="1058"/>
      <c r="BA223" s="1058"/>
      <c r="BB223" s="1058"/>
      <c r="BC223" s="1058"/>
    </row>
    <row r="224" ht="15.75" customHeight="1">
      <c r="A224" s="749"/>
      <c r="B224" s="1058"/>
      <c r="C224" s="1058"/>
      <c r="D224" s="1058"/>
      <c r="E224" s="1058"/>
      <c r="F224" s="1058"/>
      <c r="G224" s="1058"/>
      <c r="H224" s="1058"/>
      <c r="I224" s="1058"/>
      <c r="J224" s="1058"/>
      <c r="K224" s="1058"/>
      <c r="L224" s="1058"/>
      <c r="M224" s="1058"/>
      <c r="N224" s="1058"/>
      <c r="O224" s="1058"/>
      <c r="P224" s="1058"/>
      <c r="Q224" s="1058"/>
      <c r="R224" s="1058"/>
      <c r="S224" s="1058"/>
      <c r="T224" s="1058"/>
      <c r="U224" s="1058"/>
      <c r="V224" s="1058"/>
      <c r="W224" s="1058"/>
      <c r="X224" s="1058"/>
      <c r="Y224" s="1058"/>
      <c r="Z224" s="741"/>
      <c r="AA224" s="1058"/>
      <c r="AB224" s="1058"/>
      <c r="AC224" s="1058"/>
      <c r="AD224" s="1058"/>
      <c r="AE224" s="1058"/>
      <c r="AF224" s="1058"/>
      <c r="AG224" s="1058"/>
      <c r="AH224" s="1058"/>
      <c r="AI224" s="1058"/>
      <c r="AJ224" s="741"/>
      <c r="AK224" s="1058"/>
      <c r="AL224" s="1058"/>
      <c r="AM224" s="1058"/>
      <c r="AN224" s="1058"/>
      <c r="AO224" s="1058"/>
      <c r="AP224" s="1058"/>
      <c r="AQ224" s="1058"/>
      <c r="AR224" s="1058"/>
      <c r="AS224" s="1058"/>
      <c r="AT224" s="741"/>
      <c r="AU224" s="1058"/>
      <c r="AV224" s="1058"/>
      <c r="AW224" s="1057"/>
      <c r="AX224" s="1058"/>
      <c r="AY224" s="1058"/>
      <c r="AZ224" s="1058"/>
      <c r="BA224" s="1058"/>
      <c r="BB224" s="1058"/>
      <c r="BC224" s="1058"/>
    </row>
    <row r="225" ht="15.75" customHeight="1">
      <c r="A225" s="749"/>
      <c r="B225" s="1058"/>
      <c r="C225" s="1058"/>
      <c r="D225" s="1058"/>
      <c r="E225" s="1058"/>
      <c r="F225" s="1058"/>
      <c r="G225" s="1058"/>
      <c r="H225" s="1058"/>
      <c r="I225" s="1058"/>
      <c r="J225" s="1058"/>
      <c r="K225" s="1058"/>
      <c r="L225" s="1058"/>
      <c r="M225" s="1058"/>
      <c r="N225" s="1058"/>
      <c r="O225" s="1058"/>
      <c r="P225" s="1058"/>
      <c r="Q225" s="1058"/>
      <c r="R225" s="1058"/>
      <c r="S225" s="1058"/>
      <c r="T225" s="1058"/>
      <c r="U225" s="1058"/>
      <c r="V225" s="1058"/>
      <c r="W225" s="1058"/>
      <c r="X225" s="1058"/>
      <c r="Y225" s="1058"/>
      <c r="Z225" s="741"/>
      <c r="AA225" s="1058"/>
      <c r="AB225" s="1058"/>
      <c r="AC225" s="1058"/>
      <c r="AD225" s="1058"/>
      <c r="AE225" s="1058"/>
      <c r="AF225" s="1058"/>
      <c r="AG225" s="1058"/>
      <c r="AH225" s="1058"/>
      <c r="AI225" s="1058"/>
      <c r="AJ225" s="741"/>
      <c r="AK225" s="1058"/>
      <c r="AL225" s="1058"/>
      <c r="AM225" s="1058"/>
      <c r="AN225" s="1058"/>
      <c r="AO225" s="1058"/>
      <c r="AP225" s="1058"/>
      <c r="AQ225" s="1058"/>
      <c r="AR225" s="1058"/>
      <c r="AS225" s="1058"/>
      <c r="AT225" s="741"/>
      <c r="AU225" s="1058"/>
      <c r="AV225" s="1058"/>
      <c r="AW225" s="1057"/>
      <c r="AX225" s="1058"/>
      <c r="AY225" s="1058"/>
      <c r="AZ225" s="1058"/>
      <c r="BA225" s="1058"/>
      <c r="BB225" s="1058"/>
      <c r="BC225" s="1058"/>
    </row>
    <row r="226" ht="15.75" customHeight="1">
      <c r="A226" s="749"/>
      <c r="B226" s="1058"/>
      <c r="C226" s="1058"/>
      <c r="D226" s="1058"/>
      <c r="E226" s="1058"/>
      <c r="F226" s="1058"/>
      <c r="G226" s="1058"/>
      <c r="H226" s="1058"/>
      <c r="I226" s="1058"/>
      <c r="J226" s="1058"/>
      <c r="K226" s="1058"/>
      <c r="L226" s="1058"/>
      <c r="M226" s="1058"/>
      <c r="N226" s="1058"/>
      <c r="O226" s="1058"/>
      <c r="P226" s="1058"/>
      <c r="Q226" s="1058"/>
      <c r="R226" s="1058"/>
      <c r="S226" s="1058"/>
      <c r="T226" s="1058"/>
      <c r="U226" s="1058"/>
      <c r="V226" s="1058"/>
      <c r="W226" s="1058"/>
      <c r="X226" s="1058"/>
      <c r="Y226" s="1058"/>
      <c r="Z226" s="741"/>
      <c r="AA226" s="1058"/>
      <c r="AB226" s="1058"/>
      <c r="AC226" s="1058"/>
      <c r="AD226" s="1058"/>
      <c r="AE226" s="1058"/>
      <c r="AF226" s="1058"/>
      <c r="AG226" s="1058"/>
      <c r="AH226" s="1058"/>
      <c r="AI226" s="1058"/>
      <c r="AJ226" s="741"/>
      <c r="AK226" s="1058"/>
      <c r="AL226" s="1058"/>
      <c r="AM226" s="1058"/>
      <c r="AN226" s="1058"/>
      <c r="AO226" s="1058"/>
      <c r="AP226" s="1058"/>
      <c r="AQ226" s="1058"/>
      <c r="AR226" s="1058"/>
      <c r="AS226" s="1058"/>
      <c r="AT226" s="741"/>
      <c r="AU226" s="1058"/>
      <c r="AV226" s="1058"/>
      <c r="AW226" s="1057"/>
      <c r="AX226" s="1058"/>
      <c r="AY226" s="1058"/>
      <c r="AZ226" s="1058"/>
      <c r="BA226" s="1058"/>
      <c r="BB226" s="1058"/>
      <c r="BC226" s="1058"/>
    </row>
    <row r="227" ht="15.75" customHeight="1">
      <c r="A227" s="749"/>
      <c r="B227" s="1058"/>
      <c r="C227" s="1058"/>
      <c r="D227" s="1058"/>
      <c r="E227" s="1058"/>
      <c r="F227" s="1058"/>
      <c r="G227" s="1058"/>
      <c r="H227" s="1058"/>
      <c r="I227" s="1058"/>
      <c r="J227" s="1058"/>
      <c r="K227" s="1058"/>
      <c r="L227" s="1058"/>
      <c r="M227" s="1058"/>
      <c r="N227" s="1058"/>
      <c r="O227" s="1058"/>
      <c r="P227" s="1058"/>
      <c r="Q227" s="1058"/>
      <c r="R227" s="1058"/>
      <c r="S227" s="1058"/>
      <c r="T227" s="1058"/>
      <c r="U227" s="1058"/>
      <c r="V227" s="1058"/>
      <c r="W227" s="1058"/>
      <c r="X227" s="1058"/>
      <c r="Y227" s="1058"/>
      <c r="Z227" s="741"/>
      <c r="AA227" s="1058"/>
      <c r="AB227" s="1058"/>
      <c r="AC227" s="1058"/>
      <c r="AD227" s="1058"/>
      <c r="AE227" s="1058"/>
      <c r="AF227" s="1058"/>
      <c r="AG227" s="1058"/>
      <c r="AH227" s="1058"/>
      <c r="AI227" s="1058"/>
      <c r="AJ227" s="741"/>
      <c r="AK227" s="1058"/>
      <c r="AL227" s="1058"/>
      <c r="AM227" s="1058"/>
      <c r="AN227" s="1058"/>
      <c r="AO227" s="1058"/>
      <c r="AP227" s="1058"/>
      <c r="AQ227" s="1058"/>
      <c r="AR227" s="1058"/>
      <c r="AS227" s="1058"/>
      <c r="AT227" s="741"/>
      <c r="AU227" s="1058"/>
      <c r="AV227" s="1058"/>
      <c r="AW227" s="1057"/>
      <c r="AX227" s="1058"/>
      <c r="AY227" s="1058"/>
      <c r="AZ227" s="1058"/>
      <c r="BA227" s="1058"/>
      <c r="BB227" s="1058"/>
      <c r="BC227" s="1058"/>
    </row>
    <row r="228" ht="15.75" customHeight="1">
      <c r="A228" s="749"/>
      <c r="B228" s="1058"/>
      <c r="C228" s="1058"/>
      <c r="D228" s="1058"/>
      <c r="E228" s="1058"/>
      <c r="F228" s="1058"/>
      <c r="G228" s="1058"/>
      <c r="H228" s="1058"/>
      <c r="I228" s="1058"/>
      <c r="J228" s="1058"/>
      <c r="K228" s="1058"/>
      <c r="L228" s="1058"/>
      <c r="M228" s="1058"/>
      <c r="N228" s="1058"/>
      <c r="O228" s="1058"/>
      <c r="P228" s="1058"/>
      <c r="Q228" s="1058"/>
      <c r="R228" s="1058"/>
      <c r="S228" s="1058"/>
      <c r="T228" s="1058"/>
      <c r="U228" s="1058"/>
      <c r="V228" s="1058"/>
      <c r="W228" s="1058"/>
      <c r="X228" s="1058"/>
      <c r="Y228" s="1058"/>
      <c r="Z228" s="741"/>
      <c r="AA228" s="1058"/>
      <c r="AB228" s="1058"/>
      <c r="AC228" s="1058"/>
      <c r="AD228" s="1058"/>
      <c r="AE228" s="1058"/>
      <c r="AF228" s="1058"/>
      <c r="AG228" s="1058"/>
      <c r="AH228" s="1058"/>
      <c r="AI228" s="1058"/>
      <c r="AJ228" s="741"/>
      <c r="AK228" s="1058"/>
      <c r="AL228" s="1058"/>
      <c r="AM228" s="1058"/>
      <c r="AN228" s="1058"/>
      <c r="AO228" s="1058"/>
      <c r="AP228" s="1058"/>
      <c r="AQ228" s="1058"/>
      <c r="AR228" s="1058"/>
      <c r="AS228" s="1058"/>
      <c r="AT228" s="741"/>
      <c r="AU228" s="1058"/>
      <c r="AV228" s="1058"/>
      <c r="AW228" s="1057"/>
      <c r="AX228" s="1058"/>
      <c r="AY228" s="1058"/>
      <c r="AZ228" s="1058"/>
      <c r="BA228" s="1058"/>
      <c r="BB228" s="1058"/>
      <c r="BC228" s="1058"/>
    </row>
    <row r="229" ht="15.75" customHeight="1">
      <c r="A229" s="749"/>
      <c r="B229" s="1058"/>
      <c r="C229" s="1058"/>
      <c r="D229" s="1058"/>
      <c r="E229" s="1058"/>
      <c r="F229" s="1058"/>
      <c r="G229" s="1058"/>
      <c r="H229" s="1058"/>
      <c r="I229" s="1058"/>
      <c r="J229" s="1058"/>
      <c r="K229" s="1058"/>
      <c r="L229" s="1058"/>
      <c r="M229" s="1058"/>
      <c r="N229" s="1058"/>
      <c r="O229" s="1058"/>
      <c r="P229" s="1058"/>
      <c r="Q229" s="1058"/>
      <c r="R229" s="1058"/>
      <c r="S229" s="1058"/>
      <c r="T229" s="1058"/>
      <c r="U229" s="1058"/>
      <c r="V229" s="1058"/>
      <c r="W229" s="1058"/>
      <c r="X229" s="1058"/>
      <c r="Y229" s="1058"/>
      <c r="Z229" s="741"/>
      <c r="AA229" s="1058"/>
      <c r="AB229" s="1058"/>
      <c r="AC229" s="1058"/>
      <c r="AD229" s="1058"/>
      <c r="AE229" s="1058"/>
      <c r="AF229" s="1058"/>
      <c r="AG229" s="1058"/>
      <c r="AH229" s="1058"/>
      <c r="AI229" s="1058"/>
      <c r="AJ229" s="741"/>
      <c r="AK229" s="1058"/>
      <c r="AL229" s="1058"/>
      <c r="AM229" s="1058"/>
      <c r="AN229" s="1058"/>
      <c r="AO229" s="1058"/>
      <c r="AP229" s="1058"/>
      <c r="AQ229" s="1058"/>
      <c r="AR229" s="1058"/>
      <c r="AS229" s="1058"/>
      <c r="AT229" s="741"/>
      <c r="AU229" s="1058"/>
      <c r="AV229" s="1058"/>
      <c r="AW229" s="1057"/>
      <c r="AX229" s="1058"/>
      <c r="AY229" s="1058"/>
      <c r="AZ229" s="1058"/>
      <c r="BA229" s="1058"/>
      <c r="BB229" s="1058"/>
      <c r="BC229" s="1058"/>
    </row>
    <row r="230" ht="15.75" customHeight="1">
      <c r="A230" s="749"/>
      <c r="B230" s="1058"/>
      <c r="C230" s="1058"/>
      <c r="D230" s="1058"/>
      <c r="E230" s="1058"/>
      <c r="F230" s="1058"/>
      <c r="G230" s="1058"/>
      <c r="H230" s="1058"/>
      <c r="I230" s="1058"/>
      <c r="J230" s="1058"/>
      <c r="K230" s="1058"/>
      <c r="L230" s="1058"/>
      <c r="M230" s="1058"/>
      <c r="N230" s="1058"/>
      <c r="O230" s="1058"/>
      <c r="P230" s="1058"/>
      <c r="Q230" s="1058"/>
      <c r="R230" s="1058"/>
      <c r="S230" s="1058"/>
      <c r="T230" s="1058"/>
      <c r="U230" s="1058"/>
      <c r="V230" s="1058"/>
      <c r="W230" s="1058"/>
      <c r="X230" s="1058"/>
      <c r="Y230" s="1058"/>
      <c r="Z230" s="741"/>
      <c r="AA230" s="1058"/>
      <c r="AB230" s="1058"/>
      <c r="AC230" s="1058"/>
      <c r="AD230" s="1058"/>
      <c r="AE230" s="1058"/>
      <c r="AF230" s="1058"/>
      <c r="AG230" s="1058"/>
      <c r="AH230" s="1058"/>
      <c r="AI230" s="1058"/>
      <c r="AJ230" s="741"/>
      <c r="AK230" s="1058"/>
      <c r="AL230" s="1058"/>
      <c r="AM230" s="1058"/>
      <c r="AN230" s="1058"/>
      <c r="AO230" s="1058"/>
      <c r="AP230" s="1058"/>
      <c r="AQ230" s="1058"/>
      <c r="AR230" s="1058"/>
      <c r="AS230" s="1058"/>
      <c r="AT230" s="741"/>
      <c r="AU230" s="1058"/>
      <c r="AV230" s="1058"/>
      <c r="AW230" s="1057"/>
      <c r="AX230" s="1058"/>
      <c r="AY230" s="1058"/>
      <c r="AZ230" s="1058"/>
      <c r="BA230" s="1058"/>
      <c r="BB230" s="1058"/>
      <c r="BC230" s="1058"/>
    </row>
    <row r="231" ht="15.75" customHeight="1">
      <c r="A231" s="749"/>
      <c r="B231" s="1058"/>
      <c r="C231" s="1058"/>
      <c r="D231" s="1058"/>
      <c r="E231" s="1058"/>
      <c r="F231" s="1058"/>
      <c r="G231" s="1058"/>
      <c r="H231" s="1058"/>
      <c r="I231" s="1058"/>
      <c r="J231" s="1058"/>
      <c r="K231" s="1058"/>
      <c r="L231" s="1058"/>
      <c r="M231" s="1058"/>
      <c r="N231" s="1058"/>
      <c r="O231" s="1058"/>
      <c r="P231" s="1058"/>
      <c r="Q231" s="1058"/>
      <c r="R231" s="1058"/>
      <c r="S231" s="1058"/>
      <c r="T231" s="1058"/>
      <c r="U231" s="1058"/>
      <c r="V231" s="1058"/>
      <c r="W231" s="1058"/>
      <c r="X231" s="1058"/>
      <c r="Y231" s="1058"/>
      <c r="Z231" s="741"/>
      <c r="AA231" s="1058"/>
      <c r="AB231" s="1058"/>
      <c r="AC231" s="1058"/>
      <c r="AD231" s="1058"/>
      <c r="AE231" s="1058"/>
      <c r="AF231" s="1058"/>
      <c r="AG231" s="1058"/>
      <c r="AH231" s="1058"/>
      <c r="AI231" s="1058"/>
      <c r="AJ231" s="741"/>
      <c r="AK231" s="1058"/>
      <c r="AL231" s="1058"/>
      <c r="AM231" s="1058"/>
      <c r="AN231" s="1058"/>
      <c r="AO231" s="1058"/>
      <c r="AP231" s="1058"/>
      <c r="AQ231" s="1058"/>
      <c r="AR231" s="1058"/>
      <c r="AS231" s="1058"/>
      <c r="AT231" s="741"/>
      <c r="AU231" s="1058"/>
      <c r="AV231" s="1058"/>
      <c r="AW231" s="1057"/>
      <c r="AX231" s="1058"/>
      <c r="AY231" s="1058"/>
      <c r="AZ231" s="1058"/>
      <c r="BA231" s="1058"/>
      <c r="BB231" s="1058"/>
      <c r="BC231" s="1058"/>
    </row>
    <row r="232" ht="15.75" customHeight="1">
      <c r="A232" s="749"/>
      <c r="B232" s="1058"/>
      <c r="C232" s="1058"/>
      <c r="D232" s="1058"/>
      <c r="E232" s="1058"/>
      <c r="F232" s="1058"/>
      <c r="G232" s="1058"/>
      <c r="H232" s="1058"/>
      <c r="I232" s="1058"/>
      <c r="J232" s="1058"/>
      <c r="K232" s="1058"/>
      <c r="L232" s="1058"/>
      <c r="M232" s="1058"/>
      <c r="N232" s="1058"/>
      <c r="O232" s="1058"/>
      <c r="P232" s="1058"/>
      <c r="Q232" s="1058"/>
      <c r="R232" s="1058"/>
      <c r="S232" s="1058"/>
      <c r="T232" s="1058"/>
      <c r="U232" s="1058"/>
      <c r="V232" s="1058"/>
      <c r="W232" s="1058"/>
      <c r="X232" s="1058"/>
      <c r="Y232" s="1058"/>
      <c r="Z232" s="741"/>
      <c r="AA232" s="1058"/>
      <c r="AB232" s="1058"/>
      <c r="AC232" s="1058"/>
      <c r="AD232" s="1058"/>
      <c r="AE232" s="1058"/>
      <c r="AF232" s="1058"/>
      <c r="AG232" s="1058"/>
      <c r="AH232" s="1058"/>
      <c r="AI232" s="1058"/>
      <c r="AJ232" s="741"/>
      <c r="AK232" s="1058"/>
      <c r="AL232" s="1058"/>
      <c r="AM232" s="1058"/>
      <c r="AN232" s="1058"/>
      <c r="AO232" s="1058"/>
      <c r="AP232" s="1058"/>
      <c r="AQ232" s="1058"/>
      <c r="AR232" s="1058"/>
      <c r="AS232" s="1058"/>
      <c r="AT232" s="741"/>
      <c r="AU232" s="1058"/>
      <c r="AV232" s="1058"/>
      <c r="AW232" s="1057"/>
      <c r="AX232" s="1058"/>
      <c r="AY232" s="1058"/>
      <c r="AZ232" s="1058"/>
      <c r="BA232" s="1058"/>
      <c r="BB232" s="1058"/>
      <c r="BC232" s="1058"/>
    </row>
    <row r="233" ht="15.75" customHeight="1">
      <c r="A233" s="749"/>
      <c r="B233" s="1058"/>
      <c r="C233" s="1058"/>
      <c r="D233" s="1058"/>
      <c r="E233" s="1058"/>
      <c r="F233" s="1058"/>
      <c r="G233" s="1058"/>
      <c r="H233" s="1058"/>
      <c r="I233" s="1058"/>
      <c r="J233" s="1058"/>
      <c r="K233" s="1058"/>
      <c r="L233" s="1058"/>
      <c r="M233" s="1058"/>
      <c r="N233" s="1058"/>
      <c r="O233" s="1058"/>
      <c r="P233" s="1058"/>
      <c r="Q233" s="1058"/>
      <c r="R233" s="1058"/>
      <c r="S233" s="1058"/>
      <c r="T233" s="1058"/>
      <c r="U233" s="1058"/>
      <c r="V233" s="1058"/>
      <c r="W233" s="1058"/>
      <c r="X233" s="1058"/>
      <c r="Y233" s="1058"/>
      <c r="Z233" s="741"/>
      <c r="AA233" s="1058"/>
      <c r="AB233" s="1058"/>
      <c r="AC233" s="1058"/>
      <c r="AD233" s="1058"/>
      <c r="AE233" s="1058"/>
      <c r="AF233" s="1058"/>
      <c r="AG233" s="1058"/>
      <c r="AH233" s="1058"/>
      <c r="AI233" s="1058"/>
      <c r="AJ233" s="741"/>
      <c r="AK233" s="1058"/>
      <c r="AL233" s="1058"/>
      <c r="AM233" s="1058"/>
      <c r="AN233" s="1058"/>
      <c r="AO233" s="1058"/>
      <c r="AP233" s="1058"/>
      <c r="AQ233" s="1058"/>
      <c r="AR233" s="1058"/>
      <c r="AS233" s="1058"/>
      <c r="AT233" s="741"/>
      <c r="AU233" s="1058"/>
      <c r="AV233" s="1058"/>
      <c r="AW233" s="1057"/>
      <c r="AX233" s="1058"/>
      <c r="AY233" s="1058"/>
      <c r="AZ233" s="1058"/>
      <c r="BA233" s="1058"/>
      <c r="BB233" s="1058"/>
      <c r="BC233" s="1058"/>
    </row>
    <row r="234" ht="15.75" customHeight="1">
      <c r="A234" s="749"/>
      <c r="B234" s="1058"/>
      <c r="C234" s="1058"/>
      <c r="D234" s="1058"/>
      <c r="E234" s="1058"/>
      <c r="F234" s="1058"/>
      <c r="G234" s="1058"/>
      <c r="H234" s="1058"/>
      <c r="I234" s="1058"/>
      <c r="J234" s="1058"/>
      <c r="K234" s="1058"/>
      <c r="L234" s="1058"/>
      <c r="M234" s="1058"/>
      <c r="N234" s="1058"/>
      <c r="O234" s="1058"/>
      <c r="P234" s="1058"/>
      <c r="Q234" s="1058"/>
      <c r="R234" s="1058"/>
      <c r="S234" s="1058"/>
      <c r="T234" s="1058"/>
      <c r="U234" s="1058"/>
      <c r="V234" s="1058"/>
      <c r="W234" s="1058"/>
      <c r="X234" s="1058"/>
      <c r="Y234" s="1058"/>
      <c r="Z234" s="741"/>
      <c r="AA234" s="1058"/>
      <c r="AB234" s="1058"/>
      <c r="AC234" s="1058"/>
      <c r="AD234" s="1058"/>
      <c r="AE234" s="1058"/>
      <c r="AF234" s="1058"/>
      <c r="AG234" s="1058"/>
      <c r="AH234" s="1058"/>
      <c r="AI234" s="1058"/>
      <c r="AJ234" s="741"/>
      <c r="AK234" s="1058"/>
      <c r="AL234" s="1058"/>
      <c r="AM234" s="1058"/>
      <c r="AN234" s="1058"/>
      <c r="AO234" s="1058"/>
      <c r="AP234" s="1058"/>
      <c r="AQ234" s="1058"/>
      <c r="AR234" s="1058"/>
      <c r="AS234" s="1058"/>
      <c r="AT234" s="741"/>
      <c r="AU234" s="1058"/>
      <c r="AV234" s="1058"/>
      <c r="AW234" s="1057"/>
      <c r="AX234" s="1058"/>
      <c r="AY234" s="1058"/>
      <c r="AZ234" s="1058"/>
      <c r="BA234" s="1058"/>
      <c r="BB234" s="1058"/>
      <c r="BC234" s="1058"/>
    </row>
    <row r="235" ht="15.75" customHeight="1">
      <c r="A235" s="749"/>
      <c r="B235" s="1058"/>
      <c r="C235" s="1058"/>
      <c r="D235" s="1058"/>
      <c r="E235" s="1058"/>
      <c r="F235" s="1058"/>
      <c r="G235" s="1058"/>
      <c r="H235" s="1058"/>
      <c r="I235" s="1058"/>
      <c r="J235" s="1058"/>
      <c r="K235" s="1058"/>
      <c r="L235" s="1058"/>
      <c r="M235" s="1058"/>
      <c r="N235" s="1058"/>
      <c r="O235" s="1058"/>
      <c r="P235" s="1058"/>
      <c r="Q235" s="1058"/>
      <c r="R235" s="1058"/>
      <c r="S235" s="1058"/>
      <c r="T235" s="1058"/>
      <c r="U235" s="1058"/>
      <c r="V235" s="1058"/>
      <c r="W235" s="1058"/>
      <c r="X235" s="1058"/>
      <c r="Y235" s="1058"/>
      <c r="Z235" s="741"/>
      <c r="AA235" s="1058"/>
      <c r="AB235" s="1058"/>
      <c r="AC235" s="1058"/>
      <c r="AD235" s="1058"/>
      <c r="AE235" s="1058"/>
      <c r="AF235" s="1058"/>
      <c r="AG235" s="1058"/>
      <c r="AH235" s="1058"/>
      <c r="AI235" s="1058"/>
      <c r="AJ235" s="741"/>
      <c r="AK235" s="1058"/>
      <c r="AL235" s="1058"/>
      <c r="AM235" s="1058"/>
      <c r="AN235" s="1058"/>
      <c r="AO235" s="1058"/>
      <c r="AP235" s="1058"/>
      <c r="AQ235" s="1058"/>
      <c r="AR235" s="1058"/>
      <c r="AS235" s="1058"/>
      <c r="AT235" s="741"/>
      <c r="AU235" s="1058"/>
      <c r="AV235" s="1058"/>
      <c r="AW235" s="1057"/>
      <c r="AX235" s="1058"/>
      <c r="AY235" s="1058"/>
      <c r="AZ235" s="1058"/>
      <c r="BA235" s="1058"/>
      <c r="BB235" s="1058"/>
      <c r="BC235" s="1058"/>
    </row>
    <row r="236" ht="15.75" customHeight="1">
      <c r="A236" s="749"/>
      <c r="B236" s="1058"/>
      <c r="C236" s="1058"/>
      <c r="D236" s="1058"/>
      <c r="E236" s="1058"/>
      <c r="F236" s="1058"/>
      <c r="G236" s="1058"/>
      <c r="H236" s="1058"/>
      <c r="I236" s="1058"/>
      <c r="J236" s="1058"/>
      <c r="K236" s="1058"/>
      <c r="L236" s="1058"/>
      <c r="M236" s="1058"/>
      <c r="N236" s="1058"/>
      <c r="O236" s="1058"/>
      <c r="P236" s="1058"/>
      <c r="Q236" s="1058"/>
      <c r="R236" s="1058"/>
      <c r="S236" s="1058"/>
      <c r="T236" s="1058"/>
      <c r="U236" s="1058"/>
      <c r="V236" s="1058"/>
      <c r="W236" s="1058"/>
      <c r="X236" s="1058"/>
      <c r="Y236" s="1058"/>
      <c r="Z236" s="741"/>
      <c r="AA236" s="1058"/>
      <c r="AB236" s="1058"/>
      <c r="AC236" s="1058"/>
      <c r="AD236" s="1058"/>
      <c r="AE236" s="1058"/>
      <c r="AF236" s="1058"/>
      <c r="AG236" s="1058"/>
      <c r="AH236" s="1058"/>
      <c r="AI236" s="1058"/>
      <c r="AJ236" s="741"/>
      <c r="AK236" s="1058"/>
      <c r="AL236" s="1058"/>
      <c r="AM236" s="1058"/>
      <c r="AN236" s="1058"/>
      <c r="AO236" s="1058"/>
      <c r="AP236" s="1058"/>
      <c r="AQ236" s="1058"/>
      <c r="AR236" s="1058"/>
      <c r="AS236" s="1058"/>
      <c r="AT236" s="741"/>
      <c r="AU236" s="1058"/>
      <c r="AV236" s="1058"/>
      <c r="AW236" s="1057"/>
      <c r="AX236" s="1058"/>
      <c r="AY236" s="1058"/>
      <c r="AZ236" s="1058"/>
      <c r="BA236" s="1058"/>
      <c r="BB236" s="1058"/>
      <c r="BC236" s="1058"/>
    </row>
    <row r="237" ht="15.75" customHeight="1">
      <c r="A237" s="749"/>
      <c r="B237" s="1058"/>
      <c r="C237" s="1058"/>
      <c r="D237" s="1058"/>
      <c r="E237" s="1058"/>
      <c r="F237" s="1058"/>
      <c r="G237" s="1058"/>
      <c r="H237" s="1058"/>
      <c r="I237" s="1058"/>
      <c r="J237" s="1058"/>
      <c r="K237" s="1058"/>
      <c r="L237" s="1058"/>
      <c r="M237" s="1058"/>
      <c r="N237" s="1058"/>
      <c r="O237" s="1058"/>
      <c r="P237" s="1058"/>
      <c r="Q237" s="1058"/>
      <c r="R237" s="1058"/>
      <c r="S237" s="1058"/>
      <c r="T237" s="1058"/>
      <c r="U237" s="1058"/>
      <c r="V237" s="1058"/>
      <c r="W237" s="1058"/>
      <c r="X237" s="1058"/>
      <c r="Y237" s="1058"/>
      <c r="Z237" s="741"/>
      <c r="AA237" s="1058"/>
      <c r="AB237" s="1058"/>
      <c r="AC237" s="1058"/>
      <c r="AD237" s="1058"/>
      <c r="AE237" s="1058"/>
      <c r="AF237" s="1058"/>
      <c r="AG237" s="1058"/>
      <c r="AH237" s="1058"/>
      <c r="AI237" s="1058"/>
      <c r="AJ237" s="741"/>
      <c r="AK237" s="1058"/>
      <c r="AL237" s="1058"/>
      <c r="AM237" s="1058"/>
      <c r="AN237" s="1058"/>
      <c r="AO237" s="1058"/>
      <c r="AP237" s="1058"/>
      <c r="AQ237" s="1058"/>
      <c r="AR237" s="1058"/>
      <c r="AS237" s="1058"/>
      <c r="AT237" s="741"/>
      <c r="AU237" s="1058"/>
      <c r="AV237" s="1058"/>
      <c r="AW237" s="1057"/>
      <c r="AX237" s="1058"/>
      <c r="AY237" s="1058"/>
      <c r="AZ237" s="1058"/>
      <c r="BA237" s="1058"/>
      <c r="BB237" s="1058"/>
      <c r="BC237" s="1058"/>
    </row>
    <row r="238" ht="15.75" customHeight="1">
      <c r="A238" s="749"/>
      <c r="B238" s="1058"/>
      <c r="C238" s="1058"/>
      <c r="D238" s="1058"/>
      <c r="E238" s="1058"/>
      <c r="F238" s="1058"/>
      <c r="G238" s="1058"/>
      <c r="H238" s="1058"/>
      <c r="I238" s="1058"/>
      <c r="J238" s="1058"/>
      <c r="K238" s="1058"/>
      <c r="L238" s="1058"/>
      <c r="M238" s="1058"/>
      <c r="N238" s="1058"/>
      <c r="O238" s="1058"/>
      <c r="P238" s="1058"/>
      <c r="Q238" s="1058"/>
      <c r="R238" s="1058"/>
      <c r="S238" s="1058"/>
      <c r="T238" s="1058"/>
      <c r="U238" s="1058"/>
      <c r="V238" s="1058"/>
      <c r="W238" s="1058"/>
      <c r="X238" s="1058"/>
      <c r="Y238" s="1058"/>
      <c r="Z238" s="741"/>
      <c r="AA238" s="1058"/>
      <c r="AB238" s="1058"/>
      <c r="AC238" s="1058"/>
      <c r="AD238" s="1058"/>
      <c r="AE238" s="1058"/>
      <c r="AF238" s="1058"/>
      <c r="AG238" s="1058"/>
      <c r="AH238" s="1058"/>
      <c r="AI238" s="1058"/>
      <c r="AJ238" s="741"/>
      <c r="AK238" s="1058"/>
      <c r="AL238" s="1058"/>
      <c r="AM238" s="1058"/>
      <c r="AN238" s="1058"/>
      <c r="AO238" s="1058"/>
      <c r="AP238" s="1058"/>
      <c r="AQ238" s="1058"/>
      <c r="AR238" s="1058"/>
      <c r="AS238" s="1058"/>
      <c r="AT238" s="741"/>
      <c r="AU238" s="1058"/>
      <c r="AV238" s="1058"/>
      <c r="AW238" s="1057"/>
      <c r="AX238" s="1058"/>
      <c r="AY238" s="1058"/>
      <c r="AZ238" s="1058"/>
      <c r="BA238" s="1058"/>
      <c r="BB238" s="1058"/>
      <c r="BC238" s="1058"/>
    </row>
    <row r="239" ht="15.75" customHeight="1">
      <c r="A239" s="749"/>
      <c r="B239" s="1058"/>
      <c r="C239" s="1058"/>
      <c r="D239" s="1058"/>
      <c r="E239" s="1058"/>
      <c r="F239" s="1058"/>
      <c r="G239" s="1058"/>
      <c r="H239" s="1058"/>
      <c r="I239" s="1058"/>
      <c r="J239" s="1058"/>
      <c r="K239" s="1058"/>
      <c r="L239" s="1058"/>
      <c r="M239" s="1058"/>
      <c r="N239" s="1058"/>
      <c r="O239" s="1058"/>
      <c r="P239" s="1058"/>
      <c r="Q239" s="1058"/>
      <c r="R239" s="1058"/>
      <c r="S239" s="1058"/>
      <c r="T239" s="1058"/>
      <c r="U239" s="1058"/>
      <c r="V239" s="1058"/>
      <c r="W239" s="1058"/>
      <c r="X239" s="1058"/>
      <c r="Y239" s="1058"/>
      <c r="Z239" s="741"/>
      <c r="AA239" s="1058"/>
      <c r="AB239" s="1058"/>
      <c r="AC239" s="1058"/>
      <c r="AD239" s="1058"/>
      <c r="AE239" s="1058"/>
      <c r="AF239" s="1058"/>
      <c r="AG239" s="1058"/>
      <c r="AH239" s="1058"/>
      <c r="AI239" s="1058"/>
      <c r="AJ239" s="741"/>
      <c r="AK239" s="1058"/>
      <c r="AL239" s="1058"/>
      <c r="AM239" s="1058"/>
      <c r="AN239" s="1058"/>
      <c r="AO239" s="1058"/>
      <c r="AP239" s="1058"/>
      <c r="AQ239" s="1058"/>
      <c r="AR239" s="1058"/>
      <c r="AS239" s="1058"/>
      <c r="AT239" s="741"/>
      <c r="AU239" s="1058"/>
      <c r="AV239" s="1058"/>
      <c r="AW239" s="1057"/>
      <c r="AX239" s="1058"/>
      <c r="AY239" s="1058"/>
      <c r="AZ239" s="1058"/>
      <c r="BA239" s="1058"/>
      <c r="BB239" s="1058"/>
      <c r="BC239" s="1058"/>
    </row>
    <row r="240" ht="15.75" customHeight="1">
      <c r="A240" s="749"/>
      <c r="B240" s="1058"/>
      <c r="C240" s="1058"/>
      <c r="D240" s="1058"/>
      <c r="E240" s="1058"/>
      <c r="F240" s="1058"/>
      <c r="G240" s="1058"/>
      <c r="H240" s="1058"/>
      <c r="I240" s="1058"/>
      <c r="J240" s="1058"/>
      <c r="K240" s="1058"/>
      <c r="L240" s="1058"/>
      <c r="M240" s="1058"/>
      <c r="N240" s="1058"/>
      <c r="O240" s="1058"/>
      <c r="P240" s="1058"/>
      <c r="Q240" s="1058"/>
      <c r="R240" s="1058"/>
      <c r="S240" s="1058"/>
      <c r="T240" s="1058"/>
      <c r="U240" s="1058"/>
      <c r="V240" s="1058"/>
      <c r="W240" s="1058"/>
      <c r="X240" s="1058"/>
      <c r="Y240" s="1058"/>
      <c r="Z240" s="741"/>
      <c r="AA240" s="1058"/>
      <c r="AB240" s="1058"/>
      <c r="AC240" s="1058"/>
      <c r="AD240" s="1058"/>
      <c r="AE240" s="1058"/>
      <c r="AF240" s="1058"/>
      <c r="AG240" s="1058"/>
      <c r="AH240" s="1058"/>
      <c r="AI240" s="1058"/>
      <c r="AJ240" s="741"/>
      <c r="AK240" s="1058"/>
      <c r="AL240" s="1058"/>
      <c r="AM240" s="1058"/>
      <c r="AN240" s="1058"/>
      <c r="AO240" s="1058"/>
      <c r="AP240" s="1058"/>
      <c r="AQ240" s="1058"/>
      <c r="AR240" s="1058"/>
      <c r="AS240" s="1058"/>
      <c r="AT240" s="741"/>
      <c r="AU240" s="1058"/>
      <c r="AV240" s="1058"/>
      <c r="AW240" s="1057"/>
      <c r="AX240" s="1058"/>
      <c r="AY240" s="1058"/>
      <c r="AZ240" s="1058"/>
      <c r="BA240" s="1058"/>
      <c r="BB240" s="1058"/>
      <c r="BC240" s="1058"/>
    </row>
    <row r="241" ht="15.75" customHeight="1">
      <c r="A241" s="749"/>
      <c r="B241" s="1058"/>
      <c r="C241" s="1058"/>
      <c r="D241" s="1058"/>
      <c r="E241" s="1058"/>
      <c r="F241" s="1058"/>
      <c r="G241" s="1058"/>
      <c r="H241" s="1058"/>
      <c r="I241" s="1058"/>
      <c r="J241" s="1058"/>
      <c r="K241" s="1058"/>
      <c r="L241" s="1058"/>
      <c r="M241" s="1058"/>
      <c r="N241" s="1058"/>
      <c r="O241" s="1058"/>
      <c r="P241" s="1058"/>
      <c r="Q241" s="1058"/>
      <c r="R241" s="1058"/>
      <c r="S241" s="1058"/>
      <c r="T241" s="1058"/>
      <c r="U241" s="1058"/>
      <c r="V241" s="1058"/>
      <c r="W241" s="1058"/>
      <c r="X241" s="1058"/>
      <c r="Y241" s="1058"/>
      <c r="Z241" s="741"/>
      <c r="AA241" s="1058"/>
      <c r="AB241" s="1058"/>
      <c r="AC241" s="1058"/>
      <c r="AD241" s="1058"/>
      <c r="AE241" s="1058"/>
      <c r="AF241" s="1058"/>
      <c r="AG241" s="1058"/>
      <c r="AH241" s="1058"/>
      <c r="AI241" s="1058"/>
      <c r="AJ241" s="741"/>
      <c r="AK241" s="1058"/>
      <c r="AL241" s="1058"/>
      <c r="AM241" s="1058"/>
      <c r="AN241" s="1058"/>
      <c r="AO241" s="1058"/>
      <c r="AP241" s="1058"/>
      <c r="AQ241" s="1058"/>
      <c r="AR241" s="1058"/>
      <c r="AS241" s="1058"/>
      <c r="AT241" s="741"/>
      <c r="AU241" s="1058"/>
      <c r="AV241" s="1058"/>
      <c r="AW241" s="1057"/>
      <c r="AX241" s="1058"/>
      <c r="AY241" s="1058"/>
      <c r="AZ241" s="1058"/>
      <c r="BA241" s="1058"/>
      <c r="BB241" s="1058"/>
      <c r="BC241" s="1058"/>
    </row>
    <row r="242" ht="15.75" customHeight="1">
      <c r="A242" s="749"/>
      <c r="B242" s="1058"/>
      <c r="C242" s="1058"/>
      <c r="D242" s="1058"/>
      <c r="E242" s="1058"/>
      <c r="F242" s="1058"/>
      <c r="G242" s="1058"/>
      <c r="H242" s="1058"/>
      <c r="I242" s="1058"/>
      <c r="J242" s="1058"/>
      <c r="K242" s="1058"/>
      <c r="L242" s="1058"/>
      <c r="M242" s="1058"/>
      <c r="N242" s="1058"/>
      <c r="O242" s="1058"/>
      <c r="P242" s="1058"/>
      <c r="Q242" s="1058"/>
      <c r="R242" s="1058"/>
      <c r="S242" s="1058"/>
      <c r="T242" s="1058"/>
      <c r="U242" s="1058"/>
      <c r="V242" s="1058"/>
      <c r="W242" s="1058"/>
      <c r="X242" s="1058"/>
      <c r="Y242" s="1058"/>
      <c r="Z242" s="741"/>
      <c r="AA242" s="1058"/>
      <c r="AB242" s="1058"/>
      <c r="AC242" s="1058"/>
      <c r="AD242" s="1058"/>
      <c r="AE242" s="1058"/>
      <c r="AF242" s="1058"/>
      <c r="AG242" s="1058"/>
      <c r="AH242" s="1058"/>
      <c r="AI242" s="1058"/>
      <c r="AJ242" s="741"/>
      <c r="AK242" s="1058"/>
      <c r="AL242" s="1058"/>
      <c r="AM242" s="1058"/>
      <c r="AN242" s="1058"/>
      <c r="AO242" s="1058"/>
      <c r="AP242" s="1058"/>
      <c r="AQ242" s="1058"/>
      <c r="AR242" s="1058"/>
      <c r="AS242" s="1058"/>
      <c r="AT242" s="741"/>
      <c r="AU242" s="1058"/>
      <c r="AV242" s="1058"/>
      <c r="AW242" s="1057"/>
      <c r="AX242" s="1058"/>
      <c r="AY242" s="1058"/>
      <c r="AZ242" s="1058"/>
      <c r="BA242" s="1058"/>
      <c r="BB242" s="1058"/>
      <c r="BC242" s="1058"/>
    </row>
    <row r="243" ht="15.75" customHeight="1">
      <c r="A243" s="749"/>
      <c r="B243" s="1058"/>
      <c r="C243" s="1058"/>
      <c r="D243" s="1058"/>
      <c r="E243" s="1058"/>
      <c r="F243" s="1058"/>
      <c r="G243" s="1058"/>
      <c r="H243" s="1058"/>
      <c r="I243" s="1058"/>
      <c r="J243" s="1058"/>
      <c r="K243" s="1058"/>
      <c r="L243" s="1058"/>
      <c r="M243" s="1058"/>
      <c r="N243" s="1058"/>
      <c r="O243" s="1058"/>
      <c r="P243" s="1058"/>
      <c r="Q243" s="1058"/>
      <c r="R243" s="1058"/>
      <c r="S243" s="1058"/>
      <c r="T243" s="1058"/>
      <c r="U243" s="1058"/>
      <c r="V243" s="1058"/>
      <c r="W243" s="1058"/>
      <c r="X243" s="1058"/>
      <c r="Y243" s="1058"/>
      <c r="Z243" s="741"/>
      <c r="AA243" s="1058"/>
      <c r="AB243" s="1058"/>
      <c r="AC243" s="1058"/>
      <c r="AD243" s="1058"/>
      <c r="AE243" s="1058"/>
      <c r="AF243" s="1058"/>
      <c r="AG243" s="1058"/>
      <c r="AH243" s="1058"/>
      <c r="AI243" s="1058"/>
      <c r="AJ243" s="741"/>
      <c r="AK243" s="1058"/>
      <c r="AL243" s="1058"/>
      <c r="AM243" s="1058"/>
      <c r="AN243" s="1058"/>
      <c r="AO243" s="1058"/>
      <c r="AP243" s="1058"/>
      <c r="AQ243" s="1058"/>
      <c r="AR243" s="1058"/>
      <c r="AS243" s="1058"/>
      <c r="AT243" s="741"/>
      <c r="AU243" s="1058"/>
      <c r="AV243" s="1058"/>
      <c r="AW243" s="1057"/>
      <c r="AX243" s="1058"/>
      <c r="AY243" s="1058"/>
      <c r="AZ243" s="1058"/>
      <c r="BA243" s="1058"/>
      <c r="BB243" s="1058"/>
      <c r="BC243" s="1058"/>
    </row>
    <row r="244" ht="15.75" customHeight="1">
      <c r="A244" s="749"/>
      <c r="B244" s="1058"/>
      <c r="C244" s="1058"/>
      <c r="D244" s="1058"/>
      <c r="E244" s="1058"/>
      <c r="F244" s="1058"/>
      <c r="G244" s="1058"/>
      <c r="H244" s="1058"/>
      <c r="I244" s="1058"/>
      <c r="J244" s="1058"/>
      <c r="K244" s="1058"/>
      <c r="L244" s="1058"/>
      <c r="M244" s="1058"/>
      <c r="N244" s="1058"/>
      <c r="O244" s="1058"/>
      <c r="P244" s="1058"/>
      <c r="Q244" s="1058"/>
      <c r="R244" s="1058"/>
      <c r="S244" s="1058"/>
      <c r="T244" s="1058"/>
      <c r="U244" s="1058"/>
      <c r="V244" s="1058"/>
      <c r="W244" s="1058"/>
      <c r="X244" s="1058"/>
      <c r="Y244" s="1058"/>
      <c r="Z244" s="741"/>
      <c r="AA244" s="1058"/>
      <c r="AB244" s="1058"/>
      <c r="AC244" s="1058"/>
      <c r="AD244" s="1058"/>
      <c r="AE244" s="1058"/>
      <c r="AF244" s="1058"/>
      <c r="AG244" s="1058"/>
      <c r="AH244" s="1058"/>
      <c r="AI244" s="1058"/>
      <c r="AJ244" s="741"/>
      <c r="AK244" s="1058"/>
      <c r="AL244" s="1058"/>
      <c r="AM244" s="1058"/>
      <c r="AN244" s="1058"/>
      <c r="AO244" s="1058"/>
      <c r="AP244" s="1058"/>
      <c r="AQ244" s="1058"/>
      <c r="AR244" s="1058"/>
      <c r="AS244" s="1058"/>
      <c r="AT244" s="741"/>
      <c r="AU244" s="1058"/>
      <c r="AV244" s="1058"/>
      <c r="AW244" s="1057"/>
      <c r="AX244" s="1058"/>
      <c r="AY244" s="1058"/>
      <c r="AZ244" s="1058"/>
      <c r="BA244" s="1058"/>
      <c r="BB244" s="1058"/>
      <c r="BC244" s="1058"/>
    </row>
    <row r="245" ht="15.75" customHeight="1">
      <c r="A245" s="749"/>
      <c r="B245" s="1058"/>
      <c r="C245" s="1058"/>
      <c r="D245" s="1058"/>
      <c r="E245" s="1058"/>
      <c r="F245" s="1058"/>
      <c r="G245" s="1058"/>
      <c r="H245" s="1058"/>
      <c r="I245" s="1058"/>
      <c r="J245" s="1058"/>
      <c r="K245" s="1058"/>
      <c r="L245" s="1058"/>
      <c r="M245" s="1058"/>
      <c r="N245" s="1058"/>
      <c r="O245" s="1058"/>
      <c r="P245" s="1058"/>
      <c r="Q245" s="1058"/>
      <c r="R245" s="1058"/>
      <c r="S245" s="1058"/>
      <c r="T245" s="1058"/>
      <c r="U245" s="1058"/>
      <c r="V245" s="1058"/>
      <c r="W245" s="1058"/>
      <c r="X245" s="1058"/>
      <c r="Y245" s="1058"/>
      <c r="Z245" s="741"/>
      <c r="AA245" s="1058"/>
      <c r="AB245" s="1058"/>
      <c r="AC245" s="1058"/>
      <c r="AD245" s="1058"/>
      <c r="AE245" s="1058"/>
      <c r="AF245" s="1058"/>
      <c r="AG245" s="1058"/>
      <c r="AH245" s="1058"/>
      <c r="AI245" s="1058"/>
      <c r="AJ245" s="741"/>
      <c r="AK245" s="1058"/>
      <c r="AL245" s="1058"/>
      <c r="AM245" s="1058"/>
      <c r="AN245" s="1058"/>
      <c r="AO245" s="1058"/>
      <c r="AP245" s="1058"/>
      <c r="AQ245" s="1058"/>
      <c r="AR245" s="1058"/>
      <c r="AS245" s="1058"/>
      <c r="AT245" s="741"/>
      <c r="AU245" s="1058"/>
      <c r="AV245" s="1058"/>
      <c r="AW245" s="1057"/>
      <c r="AX245" s="1058"/>
      <c r="AY245" s="1058"/>
      <c r="AZ245" s="1058"/>
      <c r="BA245" s="1058"/>
      <c r="BB245" s="1058"/>
      <c r="BC245" s="1058"/>
    </row>
    <row r="246" ht="15.75" customHeight="1">
      <c r="A246" s="749"/>
      <c r="B246" s="1058"/>
      <c r="C246" s="1058"/>
      <c r="D246" s="1058"/>
      <c r="E246" s="1058"/>
      <c r="F246" s="1058"/>
      <c r="G246" s="1058"/>
      <c r="H246" s="1058"/>
      <c r="I246" s="1058"/>
      <c r="J246" s="1058"/>
      <c r="K246" s="1058"/>
      <c r="L246" s="1058"/>
      <c r="M246" s="1058"/>
      <c r="N246" s="1058"/>
      <c r="O246" s="1058"/>
      <c r="P246" s="1058"/>
      <c r="Q246" s="1058"/>
      <c r="R246" s="1058"/>
      <c r="S246" s="1058"/>
      <c r="T246" s="1058"/>
      <c r="U246" s="1058"/>
      <c r="V246" s="1058"/>
      <c r="W246" s="1058"/>
      <c r="X246" s="1058"/>
      <c r="Y246" s="1058"/>
      <c r="Z246" s="741"/>
      <c r="AA246" s="1058"/>
      <c r="AB246" s="1058"/>
      <c r="AC246" s="1058"/>
      <c r="AD246" s="1058"/>
      <c r="AE246" s="1058"/>
      <c r="AF246" s="1058"/>
      <c r="AG246" s="1058"/>
      <c r="AH246" s="1058"/>
      <c r="AI246" s="1058"/>
      <c r="AJ246" s="741"/>
      <c r="AK246" s="1058"/>
      <c r="AL246" s="1058"/>
      <c r="AM246" s="1058"/>
      <c r="AN246" s="1058"/>
      <c r="AO246" s="1058"/>
      <c r="AP246" s="1058"/>
      <c r="AQ246" s="1058"/>
      <c r="AR246" s="1058"/>
      <c r="AS246" s="1058"/>
      <c r="AT246" s="741"/>
      <c r="AU246" s="1058"/>
      <c r="AV246" s="1058"/>
      <c r="AW246" s="1057"/>
      <c r="AX246" s="1058"/>
      <c r="AY246" s="1058"/>
      <c r="AZ246" s="1058"/>
      <c r="BA246" s="1058"/>
      <c r="BB246" s="1058"/>
      <c r="BC246" s="1058"/>
    </row>
    <row r="247" ht="15.75" customHeight="1">
      <c r="A247" s="749"/>
      <c r="B247" s="1058"/>
      <c r="C247" s="1058"/>
      <c r="D247" s="1058"/>
      <c r="E247" s="1058"/>
      <c r="F247" s="1058"/>
      <c r="G247" s="1058"/>
      <c r="H247" s="1058"/>
      <c r="I247" s="1058"/>
      <c r="J247" s="1058"/>
      <c r="K247" s="1058"/>
      <c r="L247" s="1058"/>
      <c r="M247" s="1058"/>
      <c r="N247" s="1058"/>
      <c r="O247" s="1058"/>
      <c r="P247" s="1058"/>
      <c r="Q247" s="1058"/>
      <c r="R247" s="1058"/>
      <c r="S247" s="1058"/>
      <c r="T247" s="1058"/>
      <c r="U247" s="1058"/>
      <c r="V247" s="1058"/>
      <c r="W247" s="1058"/>
      <c r="X247" s="1058"/>
      <c r="Y247" s="1058"/>
      <c r="Z247" s="741"/>
      <c r="AA247" s="1058"/>
      <c r="AB247" s="1058"/>
      <c r="AC247" s="1058"/>
      <c r="AD247" s="1058"/>
      <c r="AE247" s="1058"/>
      <c r="AF247" s="1058"/>
      <c r="AG247" s="1058"/>
      <c r="AH247" s="1058"/>
      <c r="AI247" s="1058"/>
      <c r="AJ247" s="741"/>
      <c r="AK247" s="1058"/>
      <c r="AL247" s="1058"/>
      <c r="AM247" s="1058"/>
      <c r="AN247" s="1058"/>
      <c r="AO247" s="1058"/>
      <c r="AP247" s="1058"/>
      <c r="AQ247" s="1058"/>
      <c r="AR247" s="1058"/>
      <c r="AS247" s="1058"/>
      <c r="AT247" s="741"/>
      <c r="AU247" s="1058"/>
      <c r="AV247" s="1058"/>
      <c r="AW247" s="1057"/>
      <c r="AX247" s="1058"/>
      <c r="AY247" s="1058"/>
      <c r="AZ247" s="1058"/>
      <c r="BA247" s="1058"/>
      <c r="BB247" s="1058"/>
      <c r="BC247" s="1058"/>
    </row>
    <row r="248" ht="15.75" customHeight="1">
      <c r="A248" s="749"/>
      <c r="B248" s="1058"/>
      <c r="C248" s="1058"/>
      <c r="D248" s="1058"/>
      <c r="E248" s="1058"/>
      <c r="F248" s="1058"/>
      <c r="G248" s="1058"/>
      <c r="H248" s="1058"/>
      <c r="I248" s="1058"/>
      <c r="J248" s="1058"/>
      <c r="K248" s="1058"/>
      <c r="L248" s="1058"/>
      <c r="M248" s="1058"/>
      <c r="N248" s="1058"/>
      <c r="O248" s="1058"/>
      <c r="P248" s="1058"/>
      <c r="Q248" s="1058"/>
      <c r="R248" s="1058"/>
      <c r="S248" s="1058"/>
      <c r="T248" s="1058"/>
      <c r="U248" s="1058"/>
      <c r="V248" s="1058"/>
      <c r="W248" s="1058"/>
      <c r="X248" s="1058"/>
      <c r="Y248" s="1058"/>
      <c r="Z248" s="741"/>
      <c r="AA248" s="1058"/>
      <c r="AB248" s="1058"/>
      <c r="AC248" s="1058"/>
      <c r="AD248" s="1058"/>
      <c r="AE248" s="1058"/>
      <c r="AF248" s="1058"/>
      <c r="AG248" s="1058"/>
      <c r="AH248" s="1058"/>
      <c r="AI248" s="1058"/>
      <c r="AJ248" s="741"/>
      <c r="AK248" s="1058"/>
      <c r="AL248" s="1058"/>
      <c r="AM248" s="1058"/>
      <c r="AN248" s="1058"/>
      <c r="AO248" s="1058"/>
      <c r="AP248" s="1058"/>
      <c r="AQ248" s="1058"/>
      <c r="AR248" s="1058"/>
      <c r="AS248" s="1058"/>
      <c r="AT248" s="741"/>
      <c r="AU248" s="1058"/>
      <c r="AV248" s="1058"/>
      <c r="AW248" s="1057"/>
      <c r="AX248" s="1058"/>
      <c r="AY248" s="1058"/>
      <c r="AZ248" s="1058"/>
      <c r="BA248" s="1058"/>
      <c r="BB248" s="1058"/>
      <c r="BC248" s="1058"/>
    </row>
    <row r="249" ht="15.75" customHeight="1">
      <c r="A249" s="749"/>
      <c r="B249" s="1058"/>
      <c r="C249" s="1058"/>
      <c r="D249" s="1058"/>
      <c r="E249" s="1058"/>
      <c r="F249" s="1058"/>
      <c r="G249" s="1058"/>
      <c r="H249" s="1058"/>
      <c r="I249" s="1058"/>
      <c r="J249" s="1058"/>
      <c r="K249" s="1058"/>
      <c r="L249" s="1058"/>
      <c r="M249" s="1058"/>
      <c r="N249" s="1058"/>
      <c r="O249" s="1058"/>
      <c r="P249" s="1058"/>
      <c r="Q249" s="1058"/>
      <c r="R249" s="1058"/>
      <c r="S249" s="1058"/>
      <c r="T249" s="1058"/>
      <c r="U249" s="1058"/>
      <c r="V249" s="1058"/>
      <c r="W249" s="1058"/>
      <c r="X249" s="1058"/>
      <c r="Y249" s="1058"/>
      <c r="Z249" s="741"/>
      <c r="AA249" s="1058"/>
      <c r="AB249" s="1058"/>
      <c r="AC249" s="1058"/>
      <c r="AD249" s="1058"/>
      <c r="AE249" s="1058"/>
      <c r="AF249" s="1058"/>
      <c r="AG249" s="1058"/>
      <c r="AH249" s="1058"/>
      <c r="AI249" s="1058"/>
      <c r="AJ249" s="741"/>
      <c r="AK249" s="1058"/>
      <c r="AL249" s="1058"/>
      <c r="AM249" s="1058"/>
      <c r="AN249" s="1058"/>
      <c r="AO249" s="1058"/>
      <c r="AP249" s="1058"/>
      <c r="AQ249" s="1058"/>
      <c r="AR249" s="1058"/>
      <c r="AS249" s="1058"/>
      <c r="AT249" s="741"/>
      <c r="AU249" s="1058"/>
      <c r="AV249" s="1058"/>
      <c r="AW249" s="1057"/>
      <c r="AX249" s="1058"/>
      <c r="AY249" s="1058"/>
      <c r="AZ249" s="1058"/>
      <c r="BA249" s="1058"/>
      <c r="BB249" s="1058"/>
      <c r="BC249" s="1058"/>
    </row>
    <row r="250" ht="15.75" customHeight="1">
      <c r="A250" s="749"/>
      <c r="B250" s="1058"/>
      <c r="C250" s="1058"/>
      <c r="D250" s="1058"/>
      <c r="E250" s="1058"/>
      <c r="F250" s="1058"/>
      <c r="G250" s="1058"/>
      <c r="H250" s="1058"/>
      <c r="I250" s="1058"/>
      <c r="J250" s="1058"/>
      <c r="K250" s="1058"/>
      <c r="L250" s="1058"/>
      <c r="M250" s="1058"/>
      <c r="N250" s="1058"/>
      <c r="O250" s="1058"/>
      <c r="P250" s="1058"/>
      <c r="Q250" s="1058"/>
      <c r="R250" s="1058"/>
      <c r="S250" s="1058"/>
      <c r="T250" s="1058"/>
      <c r="U250" s="1058"/>
      <c r="V250" s="1058"/>
      <c r="W250" s="1058"/>
      <c r="X250" s="1058"/>
      <c r="Y250" s="1058"/>
      <c r="Z250" s="741"/>
      <c r="AA250" s="1058"/>
      <c r="AB250" s="1058"/>
      <c r="AC250" s="1058"/>
      <c r="AD250" s="1058"/>
      <c r="AE250" s="1058"/>
      <c r="AF250" s="1058"/>
      <c r="AG250" s="1058"/>
      <c r="AH250" s="1058"/>
      <c r="AI250" s="1058"/>
      <c r="AJ250" s="741"/>
      <c r="AK250" s="1058"/>
      <c r="AL250" s="1058"/>
      <c r="AM250" s="1058"/>
      <c r="AN250" s="1058"/>
      <c r="AO250" s="1058"/>
      <c r="AP250" s="1058"/>
      <c r="AQ250" s="1058"/>
      <c r="AR250" s="1058"/>
      <c r="AS250" s="1058"/>
      <c r="AT250" s="741"/>
      <c r="AU250" s="1058"/>
      <c r="AV250" s="1058"/>
      <c r="AW250" s="1057"/>
      <c r="AX250" s="1058"/>
      <c r="AY250" s="1058"/>
      <c r="AZ250" s="1058"/>
      <c r="BA250" s="1058"/>
      <c r="BB250" s="1058"/>
      <c r="BC250" s="1058"/>
    </row>
    <row r="251" ht="15.75" customHeight="1">
      <c r="A251" s="749"/>
      <c r="B251" s="1058"/>
      <c r="C251" s="1058"/>
      <c r="D251" s="1058"/>
      <c r="E251" s="1058"/>
      <c r="F251" s="1058"/>
      <c r="G251" s="1058"/>
      <c r="H251" s="1058"/>
      <c r="I251" s="1058"/>
      <c r="J251" s="1058"/>
      <c r="K251" s="1058"/>
      <c r="L251" s="1058"/>
      <c r="M251" s="1058"/>
      <c r="N251" s="1058"/>
      <c r="O251" s="1058"/>
      <c r="P251" s="1058"/>
      <c r="Q251" s="1058"/>
      <c r="R251" s="1058"/>
      <c r="S251" s="1058"/>
      <c r="T251" s="1058"/>
      <c r="U251" s="1058"/>
      <c r="V251" s="1058"/>
      <c r="W251" s="1058"/>
      <c r="X251" s="1058"/>
      <c r="Y251" s="1058"/>
      <c r="Z251" s="741"/>
      <c r="AA251" s="1058"/>
      <c r="AB251" s="1058"/>
      <c r="AC251" s="1058"/>
      <c r="AD251" s="1058"/>
      <c r="AE251" s="1058"/>
      <c r="AF251" s="1058"/>
      <c r="AG251" s="1058"/>
      <c r="AH251" s="1058"/>
      <c r="AI251" s="1058"/>
      <c r="AJ251" s="741"/>
      <c r="AK251" s="1058"/>
      <c r="AL251" s="1058"/>
      <c r="AM251" s="1058"/>
      <c r="AN251" s="1058"/>
      <c r="AO251" s="1058"/>
      <c r="AP251" s="1058"/>
      <c r="AQ251" s="1058"/>
      <c r="AR251" s="1058"/>
      <c r="AS251" s="1058"/>
      <c r="AT251" s="741"/>
      <c r="AU251" s="1058"/>
      <c r="AV251" s="1058"/>
      <c r="AW251" s="1057"/>
      <c r="AX251" s="1058"/>
      <c r="AY251" s="1058"/>
      <c r="AZ251" s="1058"/>
      <c r="BA251" s="1058"/>
      <c r="BB251" s="1058"/>
      <c r="BC251" s="1058"/>
    </row>
    <row r="252" ht="15.75" customHeight="1">
      <c r="A252" s="749"/>
      <c r="B252" s="1058"/>
      <c r="C252" s="1058"/>
      <c r="D252" s="1058"/>
      <c r="E252" s="1058"/>
      <c r="F252" s="1058"/>
      <c r="G252" s="1058"/>
      <c r="H252" s="1058"/>
      <c r="I252" s="1058"/>
      <c r="J252" s="1058"/>
      <c r="K252" s="1058"/>
      <c r="L252" s="1058"/>
      <c r="M252" s="1058"/>
      <c r="N252" s="1058"/>
      <c r="O252" s="1058"/>
      <c r="P252" s="1058"/>
      <c r="Q252" s="1058"/>
      <c r="R252" s="1058"/>
      <c r="S252" s="1058"/>
      <c r="T252" s="1058"/>
      <c r="U252" s="1058"/>
      <c r="V252" s="1058"/>
      <c r="W252" s="1058"/>
      <c r="X252" s="1058"/>
      <c r="Y252" s="1058"/>
      <c r="Z252" s="741"/>
      <c r="AA252" s="1058"/>
      <c r="AB252" s="1058"/>
      <c r="AC252" s="1058"/>
      <c r="AD252" s="1058"/>
      <c r="AE252" s="1058"/>
      <c r="AF252" s="1058"/>
      <c r="AG252" s="1058"/>
      <c r="AH252" s="1058"/>
      <c r="AI252" s="1058"/>
      <c r="AJ252" s="741"/>
      <c r="AK252" s="1058"/>
      <c r="AL252" s="1058"/>
      <c r="AM252" s="1058"/>
      <c r="AN252" s="1058"/>
      <c r="AO252" s="1058"/>
      <c r="AP252" s="1058"/>
      <c r="AQ252" s="1058"/>
      <c r="AR252" s="1058"/>
      <c r="AS252" s="1058"/>
      <c r="AT252" s="741"/>
      <c r="AU252" s="1058"/>
      <c r="AV252" s="1058"/>
      <c r="AW252" s="1057"/>
      <c r="AX252" s="1058"/>
      <c r="AY252" s="1058"/>
      <c r="AZ252" s="1058"/>
      <c r="BA252" s="1058"/>
      <c r="BB252" s="1058"/>
      <c r="BC252" s="1058"/>
    </row>
    <row r="253" ht="15.75" customHeight="1">
      <c r="A253" s="749"/>
      <c r="B253" s="1058"/>
      <c r="C253" s="1058"/>
      <c r="D253" s="1058"/>
      <c r="E253" s="1058"/>
      <c r="F253" s="1058"/>
      <c r="G253" s="1058"/>
      <c r="H253" s="1058"/>
      <c r="I253" s="1058"/>
      <c r="J253" s="1058"/>
      <c r="K253" s="1058"/>
      <c r="L253" s="1058"/>
      <c r="M253" s="1058"/>
      <c r="N253" s="1058"/>
      <c r="O253" s="1058"/>
      <c r="P253" s="1058"/>
      <c r="Q253" s="1058"/>
      <c r="R253" s="1058"/>
      <c r="S253" s="1058"/>
      <c r="T253" s="1058"/>
      <c r="U253" s="1058"/>
      <c r="V253" s="1058"/>
      <c r="W253" s="1058"/>
      <c r="X253" s="1058"/>
      <c r="Y253" s="1058"/>
      <c r="Z253" s="741"/>
      <c r="AA253" s="1058"/>
      <c r="AB253" s="1058"/>
      <c r="AC253" s="1058"/>
      <c r="AD253" s="1058"/>
      <c r="AE253" s="1058"/>
      <c r="AF253" s="1058"/>
      <c r="AG253" s="1058"/>
      <c r="AH253" s="1058"/>
      <c r="AI253" s="1058"/>
      <c r="AJ253" s="741"/>
      <c r="AK253" s="1058"/>
      <c r="AL253" s="1058"/>
      <c r="AM253" s="1058"/>
      <c r="AN253" s="1058"/>
      <c r="AO253" s="1058"/>
      <c r="AP253" s="1058"/>
      <c r="AQ253" s="1058"/>
      <c r="AR253" s="1058"/>
      <c r="AS253" s="1058"/>
      <c r="AT253" s="741"/>
      <c r="AU253" s="1058"/>
      <c r="AV253" s="1058"/>
      <c r="AW253" s="1057"/>
      <c r="AX253" s="1058"/>
      <c r="AY253" s="1058"/>
      <c r="AZ253" s="1058"/>
      <c r="BA253" s="1058"/>
      <c r="BB253" s="1058"/>
      <c r="BC253" s="1058"/>
    </row>
    <row r="254" ht="15.75" customHeight="1">
      <c r="A254" s="749"/>
      <c r="B254" s="1058"/>
      <c r="C254" s="1058"/>
      <c r="D254" s="1058"/>
      <c r="E254" s="1058"/>
      <c r="F254" s="1058"/>
      <c r="G254" s="1058"/>
      <c r="H254" s="1058"/>
      <c r="I254" s="1058"/>
      <c r="J254" s="1058"/>
      <c r="K254" s="1058"/>
      <c r="L254" s="1058"/>
      <c r="M254" s="1058"/>
      <c r="N254" s="1058"/>
      <c r="O254" s="1058"/>
      <c r="P254" s="1058"/>
      <c r="Q254" s="1058"/>
      <c r="R254" s="1058"/>
      <c r="S254" s="1058"/>
      <c r="T254" s="1058"/>
      <c r="U254" s="1058"/>
      <c r="V254" s="1058"/>
      <c r="W254" s="1058"/>
      <c r="X254" s="1058"/>
      <c r="Y254" s="1058"/>
      <c r="Z254" s="741"/>
      <c r="AA254" s="1058"/>
      <c r="AB254" s="1058"/>
      <c r="AC254" s="1058"/>
      <c r="AD254" s="1058"/>
      <c r="AE254" s="1058"/>
      <c r="AF254" s="1058"/>
      <c r="AG254" s="1058"/>
      <c r="AH254" s="1058"/>
      <c r="AI254" s="1058"/>
      <c r="AJ254" s="741"/>
      <c r="AK254" s="1058"/>
      <c r="AL254" s="1058"/>
      <c r="AM254" s="1058"/>
      <c r="AN254" s="1058"/>
      <c r="AO254" s="1058"/>
      <c r="AP254" s="1058"/>
      <c r="AQ254" s="1058"/>
      <c r="AR254" s="1058"/>
      <c r="AS254" s="1058"/>
      <c r="AT254" s="741"/>
      <c r="AU254" s="1058"/>
      <c r="AV254" s="1058"/>
      <c r="AW254" s="1057"/>
      <c r="AX254" s="1058"/>
      <c r="AY254" s="1058"/>
      <c r="AZ254" s="1058"/>
      <c r="BA254" s="1058"/>
      <c r="BB254" s="1058"/>
      <c r="BC254" s="1058"/>
    </row>
    <row r="255" ht="15.75" customHeight="1">
      <c r="A255" s="749"/>
      <c r="B255" s="1058"/>
      <c r="C255" s="1058"/>
      <c r="D255" s="1058"/>
      <c r="E255" s="1058"/>
      <c r="F255" s="1058"/>
      <c r="G255" s="1058"/>
      <c r="H255" s="1058"/>
      <c r="I255" s="1058"/>
      <c r="J255" s="1058"/>
      <c r="K255" s="1058"/>
      <c r="L255" s="1058"/>
      <c r="M255" s="1058"/>
      <c r="N255" s="1058"/>
      <c r="O255" s="1058"/>
      <c r="P255" s="1058"/>
      <c r="Q255" s="1058"/>
      <c r="R255" s="1058"/>
      <c r="S255" s="1058"/>
      <c r="T255" s="1058"/>
      <c r="U255" s="1058"/>
      <c r="V255" s="1058"/>
      <c r="W255" s="1058"/>
      <c r="X255" s="1058"/>
      <c r="Y255" s="1058"/>
      <c r="Z255" s="741"/>
      <c r="AA255" s="1058"/>
      <c r="AB255" s="1058"/>
      <c r="AC255" s="1058"/>
      <c r="AD255" s="1058"/>
      <c r="AE255" s="1058"/>
      <c r="AF255" s="1058"/>
      <c r="AG255" s="1058"/>
      <c r="AH255" s="1058"/>
      <c r="AI255" s="1058"/>
      <c r="AJ255" s="741"/>
      <c r="AK255" s="1058"/>
      <c r="AL255" s="1058"/>
      <c r="AM255" s="1058"/>
      <c r="AN255" s="1058"/>
      <c r="AO255" s="1058"/>
      <c r="AP255" s="1058"/>
      <c r="AQ255" s="1058"/>
      <c r="AR255" s="1058"/>
      <c r="AS255" s="1058"/>
      <c r="AT255" s="741"/>
      <c r="AU255" s="1058"/>
      <c r="AV255" s="1058"/>
      <c r="AW255" s="1057"/>
      <c r="AX255" s="1058"/>
      <c r="AY255" s="1058"/>
      <c r="AZ255" s="1058"/>
      <c r="BA255" s="1058"/>
      <c r="BB255" s="1058"/>
      <c r="BC255" s="1058"/>
    </row>
    <row r="256" ht="15.75" customHeight="1">
      <c r="A256" s="749"/>
      <c r="B256" s="1058"/>
      <c r="C256" s="1058"/>
      <c r="D256" s="1058"/>
      <c r="E256" s="1058"/>
      <c r="F256" s="1058"/>
      <c r="G256" s="1058"/>
      <c r="H256" s="1058"/>
      <c r="I256" s="1058"/>
      <c r="J256" s="1058"/>
      <c r="K256" s="1058"/>
      <c r="L256" s="1058"/>
      <c r="M256" s="1058"/>
      <c r="N256" s="1058"/>
      <c r="O256" s="1058"/>
      <c r="P256" s="1058"/>
      <c r="Q256" s="1058"/>
      <c r="R256" s="1058"/>
      <c r="S256" s="1058"/>
      <c r="T256" s="1058"/>
      <c r="U256" s="1058"/>
      <c r="V256" s="1058"/>
      <c r="W256" s="1058"/>
      <c r="X256" s="1058"/>
      <c r="Y256" s="1058"/>
      <c r="Z256" s="741"/>
      <c r="AA256" s="1058"/>
      <c r="AB256" s="1058"/>
      <c r="AC256" s="1058"/>
      <c r="AD256" s="1058"/>
      <c r="AE256" s="1058"/>
      <c r="AF256" s="1058"/>
      <c r="AG256" s="1058"/>
      <c r="AH256" s="1058"/>
      <c r="AI256" s="1058"/>
      <c r="AJ256" s="741"/>
      <c r="AK256" s="1058"/>
      <c r="AL256" s="1058"/>
      <c r="AM256" s="1058"/>
      <c r="AN256" s="1058"/>
      <c r="AO256" s="1058"/>
      <c r="AP256" s="1058"/>
      <c r="AQ256" s="1058"/>
      <c r="AR256" s="1058"/>
      <c r="AS256" s="1058"/>
      <c r="AT256" s="741"/>
      <c r="AU256" s="1058"/>
      <c r="AV256" s="1058"/>
      <c r="AW256" s="1057"/>
      <c r="AX256" s="1058"/>
      <c r="AY256" s="1058"/>
      <c r="AZ256" s="1058"/>
      <c r="BA256" s="1058"/>
      <c r="BB256" s="1058"/>
      <c r="BC256" s="1058"/>
    </row>
    <row r="257" ht="15.75" customHeight="1">
      <c r="A257" s="749"/>
      <c r="B257" s="1058"/>
      <c r="C257" s="1058"/>
      <c r="D257" s="1058"/>
      <c r="E257" s="1058"/>
      <c r="F257" s="1058"/>
      <c r="G257" s="1058"/>
      <c r="H257" s="1058"/>
      <c r="I257" s="1058"/>
      <c r="J257" s="1058"/>
      <c r="K257" s="1058"/>
      <c r="L257" s="1058"/>
      <c r="M257" s="1058"/>
      <c r="N257" s="1058"/>
      <c r="O257" s="1058"/>
      <c r="P257" s="1058"/>
      <c r="Q257" s="1058"/>
      <c r="R257" s="1058"/>
      <c r="S257" s="1058"/>
      <c r="T257" s="1058"/>
      <c r="U257" s="1058"/>
      <c r="V257" s="1058"/>
      <c r="W257" s="1058"/>
      <c r="X257" s="1058"/>
      <c r="Y257" s="1058"/>
      <c r="Z257" s="741"/>
      <c r="AA257" s="1058"/>
      <c r="AB257" s="1058"/>
      <c r="AC257" s="1058"/>
      <c r="AD257" s="1058"/>
      <c r="AE257" s="1058"/>
      <c r="AF257" s="1058"/>
      <c r="AG257" s="1058"/>
      <c r="AH257" s="1058"/>
      <c r="AI257" s="1058"/>
      <c r="AJ257" s="741"/>
      <c r="AK257" s="1058"/>
      <c r="AL257" s="1058"/>
      <c r="AM257" s="1058"/>
      <c r="AN257" s="1058"/>
      <c r="AO257" s="1058"/>
      <c r="AP257" s="1058"/>
      <c r="AQ257" s="1058"/>
      <c r="AR257" s="1058"/>
      <c r="AS257" s="1058"/>
      <c r="AT257" s="741"/>
      <c r="AU257" s="1058"/>
      <c r="AV257" s="1058"/>
      <c r="AW257" s="1057"/>
      <c r="AX257" s="1058"/>
      <c r="AY257" s="1058"/>
      <c r="AZ257" s="1058"/>
      <c r="BA257" s="1058"/>
      <c r="BB257" s="1058"/>
      <c r="BC257" s="1058"/>
    </row>
    <row r="258" ht="15.75" customHeight="1">
      <c r="A258" s="749"/>
      <c r="B258" s="1058"/>
      <c r="C258" s="1058"/>
      <c r="D258" s="1058"/>
      <c r="E258" s="1058"/>
      <c r="F258" s="1058"/>
      <c r="G258" s="1058"/>
      <c r="H258" s="1058"/>
      <c r="I258" s="1058"/>
      <c r="J258" s="1058"/>
      <c r="K258" s="1058"/>
      <c r="L258" s="1058"/>
      <c r="M258" s="1058"/>
      <c r="N258" s="1058"/>
      <c r="O258" s="1058"/>
      <c r="P258" s="1058"/>
      <c r="Q258" s="1058"/>
      <c r="R258" s="1058"/>
      <c r="S258" s="1058"/>
      <c r="T258" s="1058"/>
      <c r="U258" s="1058"/>
      <c r="V258" s="1058"/>
      <c r="W258" s="1058"/>
      <c r="X258" s="1058"/>
      <c r="Y258" s="1058"/>
      <c r="Z258" s="741"/>
      <c r="AA258" s="1058"/>
      <c r="AB258" s="1058"/>
      <c r="AC258" s="1058"/>
      <c r="AD258" s="1058"/>
      <c r="AE258" s="1058"/>
      <c r="AF258" s="1058"/>
      <c r="AG258" s="1058"/>
      <c r="AH258" s="1058"/>
      <c r="AI258" s="1058"/>
      <c r="AJ258" s="741"/>
      <c r="AK258" s="1058"/>
      <c r="AL258" s="1058"/>
      <c r="AM258" s="1058"/>
      <c r="AN258" s="1058"/>
      <c r="AO258" s="1058"/>
      <c r="AP258" s="1058"/>
      <c r="AQ258" s="1058"/>
      <c r="AR258" s="1058"/>
      <c r="AS258" s="1058"/>
      <c r="AT258" s="741"/>
      <c r="AU258" s="1058"/>
      <c r="AV258" s="1058"/>
      <c r="AW258" s="1057"/>
      <c r="AX258" s="1058"/>
      <c r="AY258" s="1058"/>
      <c r="AZ258" s="1058"/>
      <c r="BA258" s="1058"/>
      <c r="BB258" s="1058"/>
      <c r="BC258" s="1058"/>
    </row>
    <row r="259" ht="15.75" customHeight="1">
      <c r="A259" s="749"/>
      <c r="B259" s="1058"/>
      <c r="C259" s="1058"/>
      <c r="D259" s="1058"/>
      <c r="E259" s="1058"/>
      <c r="F259" s="1058"/>
      <c r="G259" s="1058"/>
      <c r="H259" s="1058"/>
      <c r="I259" s="1058"/>
      <c r="J259" s="1058"/>
      <c r="K259" s="1058"/>
      <c r="L259" s="1058"/>
      <c r="M259" s="1058"/>
      <c r="N259" s="1058"/>
      <c r="O259" s="1058"/>
      <c r="P259" s="1058"/>
      <c r="Q259" s="1058"/>
      <c r="R259" s="1058"/>
      <c r="S259" s="1058"/>
      <c r="T259" s="1058"/>
      <c r="U259" s="1058"/>
      <c r="V259" s="1058"/>
      <c r="W259" s="1058"/>
      <c r="X259" s="1058"/>
      <c r="Y259" s="1058"/>
      <c r="Z259" s="741"/>
      <c r="AA259" s="1058"/>
      <c r="AB259" s="1058"/>
      <c r="AC259" s="1058"/>
      <c r="AD259" s="1058"/>
      <c r="AE259" s="1058"/>
      <c r="AF259" s="1058"/>
      <c r="AG259" s="1058"/>
      <c r="AH259" s="1058"/>
      <c r="AI259" s="1058"/>
      <c r="AJ259" s="741"/>
      <c r="AK259" s="1058"/>
      <c r="AL259" s="1058"/>
      <c r="AM259" s="1058"/>
      <c r="AN259" s="1058"/>
      <c r="AO259" s="1058"/>
      <c r="AP259" s="1058"/>
      <c r="AQ259" s="1058"/>
      <c r="AR259" s="1058"/>
      <c r="AS259" s="1058"/>
      <c r="AT259" s="741"/>
      <c r="AU259" s="1058"/>
      <c r="AV259" s="1058"/>
      <c r="AW259" s="1057"/>
      <c r="AX259" s="1058"/>
      <c r="AY259" s="1058"/>
      <c r="AZ259" s="1058"/>
      <c r="BA259" s="1058"/>
      <c r="BB259" s="1058"/>
      <c r="BC259" s="1058"/>
    </row>
    <row r="260" ht="15.75" customHeight="1">
      <c r="A260" s="749"/>
      <c r="B260" s="1058"/>
      <c r="C260" s="1058"/>
      <c r="D260" s="1058"/>
      <c r="E260" s="1058"/>
      <c r="F260" s="1058"/>
      <c r="G260" s="1058"/>
      <c r="H260" s="1058"/>
      <c r="I260" s="1058"/>
      <c r="J260" s="1058"/>
      <c r="K260" s="1058"/>
      <c r="L260" s="1058"/>
      <c r="M260" s="1058"/>
      <c r="N260" s="1058"/>
      <c r="O260" s="1058"/>
      <c r="P260" s="1058"/>
      <c r="Q260" s="1058"/>
      <c r="R260" s="1058"/>
      <c r="S260" s="1058"/>
      <c r="T260" s="1058"/>
      <c r="U260" s="1058"/>
      <c r="V260" s="1058"/>
      <c r="W260" s="1058"/>
      <c r="X260" s="1058"/>
      <c r="Y260" s="1058"/>
      <c r="Z260" s="741"/>
      <c r="AA260" s="1058"/>
      <c r="AB260" s="1058"/>
      <c r="AC260" s="1058"/>
      <c r="AD260" s="1058"/>
      <c r="AE260" s="1058"/>
      <c r="AF260" s="1058"/>
      <c r="AG260" s="1058"/>
      <c r="AH260" s="1058"/>
      <c r="AI260" s="1058"/>
      <c r="AJ260" s="741"/>
      <c r="AK260" s="1058"/>
      <c r="AL260" s="1058"/>
      <c r="AM260" s="1058"/>
      <c r="AN260" s="1058"/>
      <c r="AO260" s="1058"/>
      <c r="AP260" s="1058"/>
      <c r="AQ260" s="1058"/>
      <c r="AR260" s="1058"/>
      <c r="AS260" s="1058"/>
      <c r="AT260" s="741"/>
      <c r="AU260" s="1058"/>
      <c r="AV260" s="1058"/>
      <c r="AW260" s="1057"/>
      <c r="AX260" s="1058"/>
      <c r="AY260" s="1058"/>
      <c r="AZ260" s="1058"/>
      <c r="BA260" s="1058"/>
      <c r="BB260" s="1058"/>
      <c r="BC260" s="1058"/>
    </row>
    <row r="261" ht="15.75" customHeight="1">
      <c r="A261" s="749"/>
      <c r="B261" s="1058"/>
      <c r="C261" s="1058"/>
      <c r="D261" s="1058"/>
      <c r="E261" s="1058"/>
      <c r="F261" s="1058"/>
      <c r="G261" s="1058"/>
      <c r="H261" s="1058"/>
      <c r="I261" s="1058"/>
      <c r="J261" s="1058"/>
      <c r="K261" s="1058"/>
      <c r="L261" s="1058"/>
      <c r="M261" s="1058"/>
      <c r="N261" s="1058"/>
      <c r="O261" s="1058"/>
      <c r="P261" s="1058"/>
      <c r="Q261" s="1058"/>
      <c r="R261" s="1058"/>
      <c r="S261" s="1058"/>
      <c r="T261" s="1058"/>
      <c r="U261" s="1058"/>
      <c r="V261" s="1058"/>
      <c r="W261" s="1058"/>
      <c r="X261" s="1058"/>
      <c r="Y261" s="1058"/>
      <c r="Z261" s="741"/>
      <c r="AA261" s="1058"/>
      <c r="AB261" s="1058"/>
      <c r="AC261" s="1058"/>
      <c r="AD261" s="1058"/>
      <c r="AE261" s="1058"/>
      <c r="AF261" s="1058"/>
      <c r="AG261" s="1058"/>
      <c r="AH261" s="1058"/>
      <c r="AI261" s="1058"/>
      <c r="AJ261" s="741"/>
      <c r="AK261" s="1058"/>
      <c r="AL261" s="1058"/>
      <c r="AM261" s="1058"/>
      <c r="AN261" s="1058"/>
      <c r="AO261" s="1058"/>
      <c r="AP261" s="1058"/>
      <c r="AQ261" s="1058"/>
      <c r="AR261" s="1058"/>
      <c r="AS261" s="1058"/>
      <c r="AT261" s="741"/>
      <c r="AU261" s="1058"/>
      <c r="AV261" s="1058"/>
      <c r="AW261" s="1057"/>
      <c r="AX261" s="1058"/>
      <c r="AY261" s="1058"/>
      <c r="AZ261" s="1058"/>
      <c r="BA261" s="1058"/>
      <c r="BB261" s="1058"/>
      <c r="BC261" s="1058"/>
    </row>
    <row r="262" ht="15.75" customHeight="1">
      <c r="A262" s="749"/>
      <c r="B262" s="1058"/>
      <c r="C262" s="1058"/>
      <c r="D262" s="1058"/>
      <c r="E262" s="1058"/>
      <c r="F262" s="1058"/>
      <c r="G262" s="1058"/>
      <c r="H262" s="1058"/>
      <c r="I262" s="1058"/>
      <c r="J262" s="1058"/>
      <c r="K262" s="1058"/>
      <c r="L262" s="1058"/>
      <c r="M262" s="1058"/>
      <c r="N262" s="1058"/>
      <c r="O262" s="1058"/>
      <c r="P262" s="1058"/>
      <c r="Q262" s="1058"/>
      <c r="R262" s="1058"/>
      <c r="S262" s="1058"/>
      <c r="T262" s="1058"/>
      <c r="U262" s="1058"/>
      <c r="V262" s="1058"/>
      <c r="W262" s="1058"/>
      <c r="X262" s="1058"/>
      <c r="Y262" s="1058"/>
      <c r="Z262" s="741"/>
      <c r="AA262" s="1058"/>
      <c r="AB262" s="1058"/>
      <c r="AC262" s="1058"/>
      <c r="AD262" s="1058"/>
      <c r="AE262" s="1058"/>
      <c r="AF262" s="1058"/>
      <c r="AG262" s="1058"/>
      <c r="AH262" s="1058"/>
      <c r="AI262" s="1058"/>
      <c r="AJ262" s="741"/>
      <c r="AK262" s="1058"/>
      <c r="AL262" s="1058"/>
      <c r="AM262" s="1058"/>
      <c r="AN262" s="1058"/>
      <c r="AO262" s="1058"/>
      <c r="AP262" s="1058"/>
      <c r="AQ262" s="1058"/>
      <c r="AR262" s="1058"/>
      <c r="AS262" s="1058"/>
      <c r="AT262" s="741"/>
      <c r="AU262" s="1058"/>
      <c r="AV262" s="1058"/>
      <c r="AW262" s="1057"/>
      <c r="AX262" s="1058"/>
      <c r="AY262" s="1058"/>
      <c r="AZ262" s="1058"/>
      <c r="BA262" s="1058"/>
      <c r="BB262" s="1058"/>
      <c r="BC262" s="1058"/>
    </row>
    <row r="263" ht="15.75" customHeight="1">
      <c r="A263" s="749"/>
      <c r="B263" s="1058"/>
      <c r="C263" s="1058"/>
      <c r="D263" s="1058"/>
      <c r="E263" s="1058"/>
      <c r="F263" s="1058"/>
      <c r="G263" s="1058"/>
      <c r="H263" s="1058"/>
      <c r="I263" s="1058"/>
      <c r="J263" s="1058"/>
      <c r="K263" s="1058"/>
      <c r="L263" s="1058"/>
      <c r="M263" s="1058"/>
      <c r="N263" s="1058"/>
      <c r="O263" s="1058"/>
      <c r="P263" s="1058"/>
      <c r="Q263" s="1058"/>
      <c r="R263" s="1058"/>
      <c r="S263" s="1058"/>
      <c r="T263" s="1058"/>
      <c r="U263" s="1058"/>
      <c r="V263" s="1058"/>
      <c r="W263" s="1058"/>
      <c r="X263" s="1058"/>
      <c r="Y263" s="1058"/>
      <c r="Z263" s="741"/>
      <c r="AA263" s="1058"/>
      <c r="AB263" s="1058"/>
      <c r="AC263" s="1058"/>
      <c r="AD263" s="1058"/>
      <c r="AE263" s="1058"/>
      <c r="AF263" s="1058"/>
      <c r="AG263" s="1058"/>
      <c r="AH263" s="1058"/>
      <c r="AI263" s="1058"/>
      <c r="AJ263" s="741"/>
      <c r="AK263" s="1058"/>
      <c r="AL263" s="1058"/>
      <c r="AM263" s="1058"/>
      <c r="AN263" s="1058"/>
      <c r="AO263" s="1058"/>
      <c r="AP263" s="1058"/>
      <c r="AQ263" s="1058"/>
      <c r="AR263" s="1058"/>
      <c r="AS263" s="1058"/>
      <c r="AT263" s="741"/>
      <c r="AU263" s="1058"/>
      <c r="AV263" s="1058"/>
      <c r="AW263" s="1057"/>
      <c r="AX263" s="1058"/>
      <c r="AY263" s="1058"/>
      <c r="AZ263" s="1058"/>
      <c r="BA263" s="1058"/>
      <c r="BB263" s="1058"/>
      <c r="BC263" s="1058"/>
    </row>
    <row r="264" ht="15.75" customHeight="1">
      <c r="A264" s="749"/>
      <c r="B264" s="1058"/>
      <c r="C264" s="1058"/>
      <c r="D264" s="1058"/>
      <c r="E264" s="1058"/>
      <c r="F264" s="1058"/>
      <c r="G264" s="1058"/>
      <c r="H264" s="1058"/>
      <c r="I264" s="1058"/>
      <c r="J264" s="1058"/>
      <c r="K264" s="1058"/>
      <c r="L264" s="1058"/>
      <c r="M264" s="1058"/>
      <c r="N264" s="1058"/>
      <c r="O264" s="1058"/>
      <c r="P264" s="1058"/>
      <c r="Q264" s="1058"/>
      <c r="R264" s="1058"/>
      <c r="S264" s="1058"/>
      <c r="T264" s="1058"/>
      <c r="U264" s="1058"/>
      <c r="V264" s="1058"/>
      <c r="W264" s="1058"/>
      <c r="X264" s="1058"/>
      <c r="Y264" s="1058"/>
      <c r="Z264" s="741"/>
      <c r="AA264" s="1058"/>
      <c r="AB264" s="1058"/>
      <c r="AC264" s="1058"/>
      <c r="AD264" s="1058"/>
      <c r="AE264" s="1058"/>
      <c r="AF264" s="1058"/>
      <c r="AG264" s="1058"/>
      <c r="AH264" s="1058"/>
      <c r="AI264" s="1058"/>
      <c r="AJ264" s="741"/>
      <c r="AK264" s="1058"/>
      <c r="AL264" s="1058"/>
      <c r="AM264" s="1058"/>
      <c r="AN264" s="1058"/>
      <c r="AO264" s="1058"/>
      <c r="AP264" s="1058"/>
      <c r="AQ264" s="1058"/>
      <c r="AR264" s="1058"/>
      <c r="AS264" s="1058"/>
      <c r="AT264" s="741"/>
      <c r="AU264" s="1058"/>
      <c r="AV264" s="1058"/>
      <c r="AW264" s="1057"/>
      <c r="AX264" s="1058"/>
      <c r="AY264" s="1058"/>
      <c r="AZ264" s="1058"/>
      <c r="BA264" s="1058"/>
      <c r="BB264" s="1058"/>
      <c r="BC264" s="1058"/>
    </row>
    <row r="265" ht="15.75" customHeight="1">
      <c r="A265" s="749"/>
      <c r="B265" s="1058"/>
      <c r="C265" s="1058"/>
      <c r="D265" s="1058"/>
      <c r="E265" s="1058"/>
      <c r="F265" s="1058"/>
      <c r="G265" s="1058"/>
      <c r="H265" s="1058"/>
      <c r="I265" s="1058"/>
      <c r="J265" s="1058"/>
      <c r="K265" s="1058"/>
      <c r="L265" s="1058"/>
      <c r="M265" s="1058"/>
      <c r="N265" s="1058"/>
      <c r="O265" s="1058"/>
      <c r="P265" s="1058"/>
      <c r="Q265" s="1058"/>
      <c r="R265" s="1058"/>
      <c r="S265" s="1058"/>
      <c r="T265" s="1058"/>
      <c r="U265" s="1058"/>
      <c r="V265" s="1058"/>
      <c r="W265" s="1058"/>
      <c r="X265" s="1058"/>
      <c r="Y265" s="1058"/>
      <c r="Z265" s="741"/>
      <c r="AA265" s="1058"/>
      <c r="AB265" s="1058"/>
      <c r="AC265" s="1058"/>
      <c r="AD265" s="1058"/>
      <c r="AE265" s="1058"/>
      <c r="AF265" s="1058"/>
      <c r="AG265" s="1058"/>
      <c r="AH265" s="1058"/>
      <c r="AI265" s="1058"/>
      <c r="AJ265" s="741"/>
      <c r="AK265" s="1058"/>
      <c r="AL265" s="1058"/>
      <c r="AM265" s="1058"/>
      <c r="AN265" s="1058"/>
      <c r="AO265" s="1058"/>
      <c r="AP265" s="1058"/>
      <c r="AQ265" s="1058"/>
      <c r="AR265" s="1058"/>
      <c r="AS265" s="1058"/>
      <c r="AT265" s="741"/>
      <c r="AU265" s="1058"/>
      <c r="AV265" s="1058"/>
      <c r="AW265" s="1057"/>
      <c r="AX265" s="1058"/>
      <c r="AY265" s="1058"/>
      <c r="AZ265" s="1058"/>
      <c r="BA265" s="1058"/>
      <c r="BB265" s="1058"/>
      <c r="BC265" s="1058"/>
    </row>
    <row r="266" ht="15.75" customHeight="1">
      <c r="A266" s="749"/>
      <c r="B266" s="1058"/>
      <c r="C266" s="1058"/>
      <c r="D266" s="1058"/>
      <c r="E266" s="1058"/>
      <c r="F266" s="1058"/>
      <c r="G266" s="1058"/>
      <c r="H266" s="1058"/>
      <c r="I266" s="1058"/>
      <c r="J266" s="1058"/>
      <c r="K266" s="1058"/>
      <c r="L266" s="1058"/>
      <c r="M266" s="1058"/>
      <c r="N266" s="1058"/>
      <c r="O266" s="1058"/>
      <c r="P266" s="1058"/>
      <c r="Q266" s="1058"/>
      <c r="R266" s="1058"/>
      <c r="S266" s="1058"/>
      <c r="T266" s="1058"/>
      <c r="U266" s="1058"/>
      <c r="V266" s="1058"/>
      <c r="W266" s="1058"/>
      <c r="X266" s="1058"/>
      <c r="Y266" s="1058"/>
      <c r="Z266" s="741"/>
      <c r="AA266" s="1058"/>
      <c r="AB266" s="1058"/>
      <c r="AC266" s="1058"/>
      <c r="AD266" s="1058"/>
      <c r="AE266" s="1058"/>
      <c r="AF266" s="1058"/>
      <c r="AG266" s="1058"/>
      <c r="AH266" s="1058"/>
      <c r="AI266" s="1058"/>
      <c r="AJ266" s="741"/>
      <c r="AK266" s="1058"/>
      <c r="AL266" s="1058"/>
      <c r="AM266" s="1058"/>
      <c r="AN266" s="1058"/>
      <c r="AO266" s="1058"/>
      <c r="AP266" s="1058"/>
      <c r="AQ266" s="1058"/>
      <c r="AR266" s="1058"/>
      <c r="AS266" s="1058"/>
      <c r="AT266" s="741"/>
      <c r="AU266" s="1058"/>
      <c r="AV266" s="1058"/>
      <c r="AW266" s="1057"/>
      <c r="AX266" s="1058"/>
      <c r="AY266" s="1058"/>
      <c r="AZ266" s="1058"/>
      <c r="BA266" s="1058"/>
      <c r="BB266" s="1058"/>
      <c r="BC266" s="1058"/>
    </row>
    <row r="267" ht="15.75" customHeight="1">
      <c r="A267" s="749"/>
      <c r="B267" s="1058"/>
      <c r="C267" s="1058"/>
      <c r="D267" s="1058"/>
      <c r="E267" s="1058"/>
      <c r="F267" s="1058"/>
      <c r="G267" s="1058"/>
      <c r="H267" s="1058"/>
      <c r="I267" s="1058"/>
      <c r="J267" s="1058"/>
      <c r="K267" s="1058"/>
      <c r="L267" s="1058"/>
      <c r="M267" s="1058"/>
      <c r="N267" s="1058"/>
      <c r="O267" s="1058"/>
      <c r="P267" s="1058"/>
      <c r="Q267" s="1058"/>
      <c r="R267" s="1058"/>
      <c r="S267" s="1058"/>
      <c r="T267" s="1058"/>
      <c r="U267" s="1058"/>
      <c r="V267" s="1058"/>
      <c r="W267" s="1058"/>
      <c r="X267" s="1058"/>
      <c r="Y267" s="1058"/>
      <c r="Z267" s="741"/>
      <c r="AA267" s="1058"/>
      <c r="AB267" s="1058"/>
      <c r="AC267" s="1058"/>
      <c r="AD267" s="1058"/>
      <c r="AE267" s="1058"/>
      <c r="AF267" s="1058"/>
      <c r="AG267" s="1058"/>
      <c r="AH267" s="1058"/>
      <c r="AI267" s="1058"/>
      <c r="AJ267" s="741"/>
      <c r="AK267" s="1058"/>
      <c r="AL267" s="1058"/>
      <c r="AM267" s="1058"/>
      <c r="AN267" s="1058"/>
      <c r="AO267" s="1058"/>
      <c r="AP267" s="1058"/>
      <c r="AQ267" s="1058"/>
      <c r="AR267" s="1058"/>
      <c r="AS267" s="1058"/>
      <c r="AT267" s="741"/>
      <c r="AU267" s="1058"/>
      <c r="AV267" s="1058"/>
      <c r="AW267" s="1057"/>
      <c r="AX267" s="1058"/>
      <c r="AY267" s="1058"/>
      <c r="AZ267" s="1058"/>
      <c r="BA267" s="1058"/>
      <c r="BB267" s="1058"/>
      <c r="BC267" s="1058"/>
    </row>
    <row r="268" ht="15.75" customHeight="1">
      <c r="A268" s="749"/>
      <c r="B268" s="1058"/>
      <c r="C268" s="1058"/>
      <c r="D268" s="1058"/>
      <c r="E268" s="1058"/>
      <c r="F268" s="1058"/>
      <c r="G268" s="1058"/>
      <c r="H268" s="1058"/>
      <c r="I268" s="1058"/>
      <c r="J268" s="1058"/>
      <c r="K268" s="1058"/>
      <c r="L268" s="1058"/>
      <c r="M268" s="1058"/>
      <c r="N268" s="1058"/>
      <c r="O268" s="1058"/>
      <c r="P268" s="1058"/>
      <c r="Q268" s="1058"/>
      <c r="R268" s="1058"/>
      <c r="S268" s="1058"/>
      <c r="T268" s="1058"/>
      <c r="U268" s="1058"/>
      <c r="V268" s="1058"/>
      <c r="W268" s="1058"/>
      <c r="X268" s="1058"/>
      <c r="Y268" s="1058"/>
      <c r="Z268" s="741"/>
      <c r="AA268" s="1058"/>
      <c r="AB268" s="1058"/>
      <c r="AC268" s="1058"/>
      <c r="AD268" s="1058"/>
      <c r="AE268" s="1058"/>
      <c r="AF268" s="1058"/>
      <c r="AG268" s="1058"/>
      <c r="AH268" s="1058"/>
      <c r="AI268" s="1058"/>
      <c r="AJ268" s="741"/>
      <c r="AK268" s="1058"/>
      <c r="AL268" s="1058"/>
      <c r="AM268" s="1058"/>
      <c r="AN268" s="1058"/>
      <c r="AO268" s="1058"/>
      <c r="AP268" s="1058"/>
      <c r="AQ268" s="1058"/>
      <c r="AR268" s="1058"/>
      <c r="AS268" s="1058"/>
      <c r="AT268" s="741"/>
      <c r="AU268" s="1058"/>
      <c r="AV268" s="1058"/>
      <c r="AW268" s="1057"/>
      <c r="AX268" s="1058"/>
      <c r="AY268" s="1058"/>
      <c r="AZ268" s="1058"/>
      <c r="BA268" s="1058"/>
      <c r="BB268" s="1058"/>
      <c r="BC268" s="1058"/>
    </row>
    <row r="269" ht="15.75" customHeight="1">
      <c r="A269" s="749"/>
      <c r="B269" s="1058"/>
      <c r="C269" s="1058"/>
      <c r="D269" s="1058"/>
      <c r="E269" s="1058"/>
      <c r="F269" s="1058"/>
      <c r="G269" s="1058"/>
      <c r="H269" s="1058"/>
      <c r="I269" s="1058"/>
      <c r="J269" s="1058"/>
      <c r="K269" s="1058"/>
      <c r="L269" s="1058"/>
      <c r="M269" s="1058"/>
      <c r="N269" s="1058"/>
      <c r="O269" s="1058"/>
      <c r="P269" s="1058"/>
      <c r="Q269" s="1058"/>
      <c r="R269" s="1058"/>
      <c r="S269" s="1058"/>
      <c r="T269" s="1058"/>
      <c r="U269" s="1058"/>
      <c r="V269" s="1058"/>
      <c r="W269" s="1058"/>
      <c r="X269" s="1058"/>
      <c r="Y269" s="1058"/>
      <c r="Z269" s="741"/>
      <c r="AA269" s="1058"/>
      <c r="AB269" s="1058"/>
      <c r="AC269" s="1058"/>
      <c r="AD269" s="1058"/>
      <c r="AE269" s="1058"/>
      <c r="AF269" s="1058"/>
      <c r="AG269" s="1058"/>
      <c r="AH269" s="1058"/>
      <c r="AI269" s="1058"/>
      <c r="AJ269" s="741"/>
      <c r="AK269" s="1058"/>
      <c r="AL269" s="1058"/>
      <c r="AM269" s="1058"/>
      <c r="AN269" s="1058"/>
      <c r="AO269" s="1058"/>
      <c r="AP269" s="1058"/>
      <c r="AQ269" s="1058"/>
      <c r="AR269" s="1058"/>
      <c r="AS269" s="1058"/>
      <c r="AT269" s="741"/>
      <c r="AU269" s="1058"/>
      <c r="AV269" s="1058"/>
      <c r="AW269" s="1057"/>
      <c r="AX269" s="1058"/>
      <c r="AY269" s="1058"/>
      <c r="AZ269" s="1058"/>
      <c r="BA269" s="1058"/>
      <c r="BB269" s="1058"/>
      <c r="BC269" s="1058"/>
    </row>
    <row r="270" ht="15.75" customHeight="1">
      <c r="A270" s="749"/>
      <c r="B270" s="1058"/>
      <c r="C270" s="1058"/>
      <c r="D270" s="1058"/>
      <c r="E270" s="1058"/>
      <c r="F270" s="1058"/>
      <c r="G270" s="1058"/>
      <c r="H270" s="1058"/>
      <c r="I270" s="1058"/>
      <c r="J270" s="1058"/>
      <c r="K270" s="1058"/>
      <c r="L270" s="1058"/>
      <c r="M270" s="1058"/>
      <c r="N270" s="1058"/>
      <c r="O270" s="1058"/>
      <c r="P270" s="1058"/>
      <c r="Q270" s="1058"/>
      <c r="R270" s="1058"/>
      <c r="S270" s="1058"/>
      <c r="T270" s="1058"/>
      <c r="U270" s="1058"/>
      <c r="V270" s="1058"/>
      <c r="W270" s="1058"/>
      <c r="X270" s="1058"/>
      <c r="Y270" s="1058"/>
      <c r="Z270" s="741"/>
      <c r="AA270" s="1058"/>
      <c r="AB270" s="1058"/>
      <c r="AC270" s="1058"/>
      <c r="AD270" s="1058"/>
      <c r="AE270" s="1058"/>
      <c r="AF270" s="1058"/>
      <c r="AG270" s="1058"/>
      <c r="AH270" s="1058"/>
      <c r="AI270" s="1058"/>
      <c r="AJ270" s="741"/>
      <c r="AK270" s="1058"/>
      <c r="AL270" s="1058"/>
      <c r="AM270" s="1058"/>
      <c r="AN270" s="1058"/>
      <c r="AO270" s="1058"/>
      <c r="AP270" s="1058"/>
      <c r="AQ270" s="1058"/>
      <c r="AR270" s="1058"/>
      <c r="AS270" s="1058"/>
      <c r="AT270" s="741"/>
      <c r="AU270" s="1058"/>
      <c r="AV270" s="1058"/>
      <c r="AW270" s="1057"/>
      <c r="AX270" s="1058"/>
      <c r="AY270" s="1058"/>
      <c r="AZ270" s="1058"/>
      <c r="BA270" s="1058"/>
      <c r="BB270" s="1058"/>
      <c r="BC270" s="1058"/>
    </row>
    <row r="271" ht="15.75" customHeight="1">
      <c r="A271" s="749"/>
      <c r="B271" s="1058"/>
      <c r="C271" s="1058"/>
      <c r="D271" s="1058"/>
      <c r="E271" s="1058"/>
      <c r="F271" s="1058"/>
      <c r="G271" s="1058"/>
      <c r="H271" s="1058"/>
      <c r="I271" s="1058"/>
      <c r="J271" s="1058"/>
      <c r="K271" s="1058"/>
      <c r="L271" s="1058"/>
      <c r="M271" s="1058"/>
      <c r="N271" s="1058"/>
      <c r="O271" s="1058"/>
      <c r="P271" s="1058"/>
      <c r="Q271" s="1058"/>
      <c r="R271" s="1058"/>
      <c r="S271" s="1058"/>
      <c r="T271" s="1058"/>
      <c r="U271" s="1058"/>
      <c r="V271" s="1058"/>
      <c r="W271" s="1058"/>
      <c r="X271" s="1058"/>
      <c r="Y271" s="1058"/>
      <c r="Z271" s="741"/>
      <c r="AA271" s="1058"/>
      <c r="AB271" s="1058"/>
      <c r="AC271" s="1058"/>
      <c r="AD271" s="1058"/>
      <c r="AE271" s="1058"/>
      <c r="AF271" s="1058"/>
      <c r="AG271" s="1058"/>
      <c r="AH271" s="1058"/>
      <c r="AI271" s="1058"/>
      <c r="AJ271" s="741"/>
      <c r="AK271" s="1058"/>
      <c r="AL271" s="1058"/>
      <c r="AM271" s="1058"/>
      <c r="AN271" s="1058"/>
      <c r="AO271" s="1058"/>
      <c r="AP271" s="1058"/>
      <c r="AQ271" s="1058"/>
      <c r="AR271" s="1058"/>
      <c r="AS271" s="1058"/>
      <c r="AT271" s="741"/>
      <c r="AU271" s="1058"/>
      <c r="AV271" s="1058"/>
      <c r="AW271" s="1057"/>
      <c r="AX271" s="1058"/>
      <c r="AY271" s="1058"/>
      <c r="AZ271" s="1058"/>
      <c r="BA271" s="1058"/>
      <c r="BB271" s="1058"/>
      <c r="BC271" s="1058"/>
    </row>
    <row r="272" ht="15.75" customHeight="1">
      <c r="A272" s="749"/>
      <c r="B272" s="1058"/>
      <c r="C272" s="1058"/>
      <c r="D272" s="1058"/>
      <c r="E272" s="1058"/>
      <c r="F272" s="1058"/>
      <c r="G272" s="1058"/>
      <c r="H272" s="1058"/>
      <c r="I272" s="1058"/>
      <c r="J272" s="1058"/>
      <c r="K272" s="1058"/>
      <c r="L272" s="1058"/>
      <c r="M272" s="1058"/>
      <c r="N272" s="1058"/>
      <c r="O272" s="1058"/>
      <c r="P272" s="1058"/>
      <c r="Q272" s="1058"/>
      <c r="R272" s="1058"/>
      <c r="S272" s="1058"/>
      <c r="T272" s="1058"/>
      <c r="U272" s="1058"/>
      <c r="V272" s="1058"/>
      <c r="W272" s="1058"/>
      <c r="X272" s="1058"/>
      <c r="Y272" s="1058"/>
      <c r="Z272" s="741"/>
      <c r="AA272" s="1058"/>
      <c r="AB272" s="1058"/>
      <c r="AC272" s="1058"/>
      <c r="AD272" s="1058"/>
      <c r="AE272" s="1058"/>
      <c r="AF272" s="1058"/>
      <c r="AG272" s="1058"/>
      <c r="AH272" s="1058"/>
      <c r="AI272" s="1058"/>
      <c r="AJ272" s="741"/>
      <c r="AK272" s="1058"/>
      <c r="AL272" s="1058"/>
      <c r="AM272" s="1058"/>
      <c r="AN272" s="1058"/>
      <c r="AO272" s="1058"/>
      <c r="AP272" s="1058"/>
      <c r="AQ272" s="1058"/>
      <c r="AR272" s="1058"/>
      <c r="AS272" s="1058"/>
      <c r="AT272" s="741"/>
      <c r="AU272" s="1058"/>
      <c r="AV272" s="1058"/>
      <c r="AW272" s="1057"/>
      <c r="AX272" s="1058"/>
      <c r="AY272" s="1058"/>
      <c r="AZ272" s="1058"/>
      <c r="BA272" s="1058"/>
      <c r="BB272" s="1058"/>
      <c r="BC272" s="1058"/>
    </row>
    <row r="273" ht="15.75" customHeight="1">
      <c r="A273" s="749"/>
      <c r="B273" s="1058"/>
      <c r="C273" s="1058"/>
      <c r="D273" s="1058"/>
      <c r="E273" s="1058"/>
      <c r="F273" s="1058"/>
      <c r="G273" s="1058"/>
      <c r="H273" s="1058"/>
      <c r="I273" s="1058"/>
      <c r="J273" s="1058"/>
      <c r="K273" s="1058"/>
      <c r="L273" s="1058"/>
      <c r="M273" s="1058"/>
      <c r="N273" s="1058"/>
      <c r="O273" s="1058"/>
      <c r="P273" s="1058"/>
      <c r="Q273" s="1058"/>
      <c r="R273" s="1058"/>
      <c r="S273" s="1058"/>
      <c r="T273" s="1058"/>
      <c r="U273" s="1058"/>
      <c r="V273" s="1058"/>
      <c r="W273" s="1058"/>
      <c r="X273" s="1058"/>
      <c r="Y273" s="1058"/>
      <c r="Z273" s="741"/>
      <c r="AA273" s="1058"/>
      <c r="AB273" s="1058"/>
      <c r="AC273" s="1058"/>
      <c r="AD273" s="1058"/>
      <c r="AE273" s="1058"/>
      <c r="AF273" s="1058"/>
      <c r="AG273" s="1058"/>
      <c r="AH273" s="1058"/>
      <c r="AI273" s="1058"/>
      <c r="AJ273" s="741"/>
      <c r="AK273" s="1058"/>
      <c r="AL273" s="1058"/>
      <c r="AM273" s="1058"/>
      <c r="AN273" s="1058"/>
      <c r="AO273" s="1058"/>
      <c r="AP273" s="1058"/>
      <c r="AQ273" s="1058"/>
      <c r="AR273" s="1058"/>
      <c r="AS273" s="1058"/>
      <c r="AT273" s="741"/>
      <c r="AU273" s="1058"/>
      <c r="AV273" s="1058"/>
      <c r="AW273" s="1057"/>
      <c r="AX273" s="1058"/>
      <c r="AY273" s="1058"/>
      <c r="AZ273" s="1058"/>
      <c r="BA273" s="1058"/>
      <c r="BB273" s="1058"/>
      <c r="BC273" s="1058"/>
    </row>
    <row r="274" ht="15.75" customHeight="1">
      <c r="A274" s="749"/>
      <c r="B274" s="1058"/>
      <c r="C274" s="1058"/>
      <c r="D274" s="1058"/>
      <c r="E274" s="1058"/>
      <c r="F274" s="1058"/>
      <c r="G274" s="1058"/>
      <c r="H274" s="1058"/>
      <c r="I274" s="1058"/>
      <c r="J274" s="1058"/>
      <c r="K274" s="1058"/>
      <c r="L274" s="1058"/>
      <c r="M274" s="1058"/>
      <c r="N274" s="1058"/>
      <c r="O274" s="1058"/>
      <c r="P274" s="1058"/>
      <c r="Q274" s="1058"/>
      <c r="R274" s="1058"/>
      <c r="S274" s="1058"/>
      <c r="T274" s="1058"/>
      <c r="U274" s="1058"/>
      <c r="V274" s="1058"/>
      <c r="W274" s="1058"/>
      <c r="X274" s="1058"/>
      <c r="Y274" s="1058"/>
      <c r="Z274" s="741"/>
      <c r="AA274" s="1058"/>
      <c r="AB274" s="1058"/>
      <c r="AC274" s="1058"/>
      <c r="AD274" s="1058"/>
      <c r="AE274" s="1058"/>
      <c r="AF274" s="1058"/>
      <c r="AG274" s="1058"/>
      <c r="AH274" s="1058"/>
      <c r="AI274" s="1058"/>
      <c r="AJ274" s="741"/>
      <c r="AK274" s="1058"/>
      <c r="AL274" s="1058"/>
      <c r="AM274" s="1058"/>
      <c r="AN274" s="1058"/>
      <c r="AO274" s="1058"/>
      <c r="AP274" s="1058"/>
      <c r="AQ274" s="1058"/>
      <c r="AR274" s="1058"/>
      <c r="AS274" s="1058"/>
      <c r="AT274" s="741"/>
      <c r="AU274" s="1058"/>
      <c r="AV274" s="1058"/>
      <c r="AW274" s="1057"/>
      <c r="AX274" s="1058"/>
      <c r="AY274" s="1058"/>
      <c r="AZ274" s="1058"/>
      <c r="BA274" s="1058"/>
      <c r="BB274" s="1058"/>
      <c r="BC274" s="1058"/>
    </row>
    <row r="275" ht="15.75" customHeight="1">
      <c r="A275" s="749"/>
      <c r="B275" s="1058"/>
      <c r="C275" s="1058"/>
      <c r="D275" s="1058"/>
      <c r="E275" s="1058"/>
      <c r="F275" s="1058"/>
      <c r="G275" s="1058"/>
      <c r="H275" s="1058"/>
      <c r="I275" s="1058"/>
      <c r="J275" s="1058"/>
      <c r="K275" s="1058"/>
      <c r="L275" s="1058"/>
      <c r="M275" s="1058"/>
      <c r="N275" s="1058"/>
      <c r="O275" s="1058"/>
      <c r="P275" s="1058"/>
      <c r="Q275" s="1058"/>
      <c r="R275" s="1058"/>
      <c r="S275" s="1058"/>
      <c r="T275" s="1058"/>
      <c r="U275" s="1058"/>
      <c r="V275" s="1058"/>
      <c r="W275" s="1058"/>
      <c r="X275" s="1058"/>
      <c r="Y275" s="1058"/>
      <c r="Z275" s="741"/>
      <c r="AA275" s="1058"/>
      <c r="AB275" s="1058"/>
      <c r="AC275" s="1058"/>
      <c r="AD275" s="1058"/>
      <c r="AE275" s="1058"/>
      <c r="AF275" s="1058"/>
      <c r="AG275" s="1058"/>
      <c r="AH275" s="1058"/>
      <c r="AI275" s="1058"/>
      <c r="AJ275" s="741"/>
      <c r="AK275" s="1058"/>
      <c r="AL275" s="1058"/>
      <c r="AM275" s="1058"/>
      <c r="AN275" s="1058"/>
      <c r="AO275" s="1058"/>
      <c r="AP275" s="1058"/>
      <c r="AQ275" s="1058"/>
      <c r="AR275" s="1058"/>
      <c r="AS275" s="1058"/>
      <c r="AT275" s="741"/>
      <c r="AU275" s="1058"/>
      <c r="AV275" s="1058"/>
      <c r="AW275" s="1057"/>
      <c r="AX275" s="1058"/>
      <c r="AY275" s="1058"/>
      <c r="AZ275" s="1058"/>
      <c r="BA275" s="1058"/>
      <c r="BB275" s="1058"/>
      <c r="BC275" s="1058"/>
    </row>
    <row r="276" ht="15.75" customHeight="1">
      <c r="A276" s="749"/>
      <c r="B276" s="1058"/>
      <c r="C276" s="1058"/>
      <c r="D276" s="1058"/>
      <c r="E276" s="1058"/>
      <c r="F276" s="1058"/>
      <c r="G276" s="1058"/>
      <c r="H276" s="1058"/>
      <c r="I276" s="1058"/>
      <c r="J276" s="1058"/>
      <c r="K276" s="1058"/>
      <c r="L276" s="1058"/>
      <c r="M276" s="1058"/>
      <c r="N276" s="1058"/>
      <c r="O276" s="1058"/>
      <c r="P276" s="1058"/>
      <c r="Q276" s="1058"/>
      <c r="R276" s="1058"/>
      <c r="S276" s="1058"/>
      <c r="T276" s="1058"/>
      <c r="U276" s="1058"/>
      <c r="V276" s="1058"/>
      <c r="W276" s="1058"/>
      <c r="X276" s="1058"/>
      <c r="Y276" s="1058"/>
      <c r="Z276" s="741"/>
      <c r="AA276" s="1058"/>
      <c r="AB276" s="1058"/>
      <c r="AC276" s="1058"/>
      <c r="AD276" s="1058"/>
      <c r="AE276" s="1058"/>
      <c r="AF276" s="1058"/>
      <c r="AG276" s="1058"/>
      <c r="AH276" s="1058"/>
      <c r="AI276" s="1058"/>
      <c r="AJ276" s="741"/>
      <c r="AK276" s="1058"/>
      <c r="AL276" s="1058"/>
      <c r="AM276" s="1058"/>
      <c r="AN276" s="1058"/>
      <c r="AO276" s="1058"/>
      <c r="AP276" s="1058"/>
      <c r="AQ276" s="1058"/>
      <c r="AR276" s="1058"/>
      <c r="AS276" s="1058"/>
      <c r="AT276" s="741"/>
      <c r="AU276" s="1058"/>
      <c r="AV276" s="1058"/>
      <c r="AW276" s="1057"/>
      <c r="AX276" s="1058"/>
      <c r="AY276" s="1058"/>
      <c r="AZ276" s="1058"/>
      <c r="BA276" s="1058"/>
      <c r="BB276" s="1058"/>
      <c r="BC276" s="1058"/>
    </row>
    <row r="277" ht="15.75" customHeight="1">
      <c r="A277" s="749"/>
      <c r="B277" s="1058"/>
      <c r="C277" s="1058"/>
      <c r="D277" s="1058"/>
      <c r="E277" s="1058"/>
      <c r="F277" s="1058"/>
      <c r="G277" s="1058"/>
      <c r="H277" s="1058"/>
      <c r="I277" s="1058"/>
      <c r="J277" s="1058"/>
      <c r="K277" s="1058"/>
      <c r="L277" s="1058"/>
      <c r="M277" s="1058"/>
      <c r="N277" s="1058"/>
      <c r="O277" s="1058"/>
      <c r="P277" s="1058"/>
      <c r="Q277" s="1058"/>
      <c r="R277" s="1058"/>
      <c r="S277" s="1058"/>
      <c r="T277" s="1058"/>
      <c r="U277" s="1058"/>
      <c r="V277" s="1058"/>
      <c r="W277" s="1058"/>
      <c r="X277" s="1058"/>
      <c r="Y277" s="1058"/>
      <c r="Z277" s="741"/>
      <c r="AA277" s="1058"/>
      <c r="AB277" s="1058"/>
      <c r="AC277" s="1058"/>
      <c r="AD277" s="1058"/>
      <c r="AE277" s="1058"/>
      <c r="AF277" s="1058"/>
      <c r="AG277" s="1058"/>
      <c r="AH277" s="1058"/>
      <c r="AI277" s="1058"/>
      <c r="AJ277" s="741"/>
      <c r="AK277" s="1058"/>
      <c r="AL277" s="1058"/>
      <c r="AM277" s="1058"/>
      <c r="AN277" s="1058"/>
      <c r="AO277" s="1058"/>
      <c r="AP277" s="1058"/>
      <c r="AQ277" s="1058"/>
      <c r="AR277" s="1058"/>
      <c r="AS277" s="1058"/>
      <c r="AT277" s="741"/>
      <c r="AU277" s="1058"/>
      <c r="AV277" s="1058"/>
      <c r="AW277" s="1057"/>
      <c r="AX277" s="1058"/>
      <c r="AY277" s="1058"/>
      <c r="AZ277" s="1058"/>
      <c r="BA277" s="1058"/>
      <c r="BB277" s="1058"/>
      <c r="BC277" s="1058"/>
    </row>
    <row r="278" ht="15.75" customHeight="1">
      <c r="A278" s="749"/>
      <c r="B278" s="1058"/>
      <c r="C278" s="1058"/>
      <c r="D278" s="1058"/>
      <c r="E278" s="1058"/>
      <c r="F278" s="1058"/>
      <c r="G278" s="1058"/>
      <c r="H278" s="1058"/>
      <c r="I278" s="1058"/>
      <c r="J278" s="1058"/>
      <c r="K278" s="1058"/>
      <c r="L278" s="1058"/>
      <c r="M278" s="1058"/>
      <c r="N278" s="1058"/>
      <c r="O278" s="1058"/>
      <c r="P278" s="1058"/>
      <c r="Q278" s="1058"/>
      <c r="R278" s="1058"/>
      <c r="S278" s="1058"/>
      <c r="T278" s="1058"/>
      <c r="U278" s="1058"/>
      <c r="V278" s="1058"/>
      <c r="W278" s="1058"/>
      <c r="X278" s="1058"/>
      <c r="Y278" s="1058"/>
      <c r="Z278" s="741"/>
      <c r="AA278" s="1058"/>
      <c r="AB278" s="1058"/>
      <c r="AC278" s="1058"/>
      <c r="AD278" s="1058"/>
      <c r="AE278" s="1058"/>
      <c r="AF278" s="1058"/>
      <c r="AG278" s="1058"/>
      <c r="AH278" s="1058"/>
      <c r="AI278" s="1058"/>
      <c r="AJ278" s="741"/>
      <c r="AK278" s="1058"/>
      <c r="AL278" s="1058"/>
      <c r="AM278" s="1058"/>
      <c r="AN278" s="1058"/>
      <c r="AO278" s="1058"/>
      <c r="AP278" s="1058"/>
      <c r="AQ278" s="1058"/>
      <c r="AR278" s="1058"/>
      <c r="AS278" s="1058"/>
      <c r="AT278" s="741"/>
      <c r="AU278" s="1058"/>
      <c r="AV278" s="1058"/>
      <c r="AW278" s="1057"/>
      <c r="AX278" s="1058"/>
      <c r="AY278" s="1058"/>
      <c r="AZ278" s="1058"/>
      <c r="BA278" s="1058"/>
      <c r="BB278" s="1058"/>
      <c r="BC278" s="1058"/>
    </row>
    <row r="279" ht="15.75" customHeight="1">
      <c r="A279" s="749"/>
      <c r="B279" s="1058"/>
      <c r="C279" s="1058"/>
      <c r="D279" s="1058"/>
      <c r="E279" s="1058"/>
      <c r="F279" s="1058"/>
      <c r="G279" s="1058"/>
      <c r="H279" s="1058"/>
      <c r="I279" s="1058"/>
      <c r="J279" s="1058"/>
      <c r="K279" s="1058"/>
      <c r="L279" s="1058"/>
      <c r="M279" s="1058"/>
      <c r="N279" s="1058"/>
      <c r="O279" s="1058"/>
      <c r="P279" s="1058"/>
      <c r="Q279" s="1058"/>
      <c r="R279" s="1058"/>
      <c r="S279" s="1058"/>
      <c r="T279" s="1058"/>
      <c r="U279" s="1058"/>
      <c r="V279" s="1058"/>
      <c r="W279" s="1058"/>
      <c r="X279" s="1058"/>
      <c r="Y279" s="1058"/>
      <c r="Z279" s="741"/>
      <c r="AA279" s="1058"/>
      <c r="AB279" s="1058"/>
      <c r="AC279" s="1058"/>
      <c r="AD279" s="1058"/>
      <c r="AE279" s="1058"/>
      <c r="AF279" s="1058"/>
      <c r="AG279" s="1058"/>
      <c r="AH279" s="1058"/>
      <c r="AI279" s="1058"/>
      <c r="AJ279" s="741"/>
      <c r="AK279" s="1058"/>
      <c r="AL279" s="1058"/>
      <c r="AM279" s="1058"/>
      <c r="AN279" s="1058"/>
      <c r="AO279" s="1058"/>
      <c r="AP279" s="1058"/>
      <c r="AQ279" s="1058"/>
      <c r="AR279" s="1058"/>
      <c r="AS279" s="1058"/>
      <c r="AT279" s="741"/>
      <c r="AU279" s="1058"/>
      <c r="AV279" s="1058"/>
      <c r="AW279" s="1057"/>
      <c r="AX279" s="1058"/>
      <c r="AY279" s="1058"/>
      <c r="AZ279" s="1058"/>
      <c r="BA279" s="1058"/>
      <c r="BB279" s="1058"/>
      <c r="BC279" s="1058"/>
    </row>
    <row r="280" ht="15.75" customHeight="1">
      <c r="A280" s="749"/>
      <c r="B280" s="1058"/>
      <c r="C280" s="1058"/>
      <c r="D280" s="1058"/>
      <c r="E280" s="1058"/>
      <c r="F280" s="1058"/>
      <c r="G280" s="1058"/>
      <c r="H280" s="1058"/>
      <c r="I280" s="1058"/>
      <c r="J280" s="1058"/>
      <c r="K280" s="1058"/>
      <c r="L280" s="1058"/>
      <c r="M280" s="1058"/>
      <c r="N280" s="1058"/>
      <c r="O280" s="1058"/>
      <c r="P280" s="1058"/>
      <c r="Q280" s="1058"/>
      <c r="R280" s="1058"/>
      <c r="S280" s="1058"/>
      <c r="T280" s="1058"/>
      <c r="U280" s="1058"/>
      <c r="V280" s="1058"/>
      <c r="W280" s="1058"/>
      <c r="X280" s="1058"/>
      <c r="Y280" s="1058"/>
      <c r="Z280" s="741"/>
      <c r="AA280" s="1058"/>
      <c r="AB280" s="1058"/>
      <c r="AC280" s="1058"/>
      <c r="AD280" s="1058"/>
      <c r="AE280" s="1058"/>
      <c r="AF280" s="1058"/>
      <c r="AG280" s="1058"/>
      <c r="AH280" s="1058"/>
      <c r="AI280" s="1058"/>
      <c r="AJ280" s="741"/>
      <c r="AK280" s="1058"/>
      <c r="AL280" s="1058"/>
      <c r="AM280" s="1058"/>
      <c r="AN280" s="1058"/>
      <c r="AO280" s="1058"/>
      <c r="AP280" s="1058"/>
      <c r="AQ280" s="1058"/>
      <c r="AR280" s="1058"/>
      <c r="AS280" s="1058"/>
      <c r="AT280" s="741"/>
      <c r="AU280" s="1058"/>
      <c r="AV280" s="1058"/>
      <c r="AW280" s="1057"/>
      <c r="AX280" s="1058"/>
      <c r="AY280" s="1058"/>
      <c r="AZ280" s="1058"/>
      <c r="BA280" s="1058"/>
      <c r="BB280" s="1058"/>
      <c r="BC280" s="1058"/>
    </row>
    <row r="281" ht="15.75" customHeight="1">
      <c r="A281" s="749"/>
      <c r="B281" s="1058"/>
      <c r="C281" s="1058"/>
      <c r="D281" s="1058"/>
      <c r="E281" s="1058"/>
      <c r="F281" s="1058"/>
      <c r="G281" s="1058"/>
      <c r="H281" s="1058"/>
      <c r="I281" s="1058"/>
      <c r="J281" s="1058"/>
      <c r="K281" s="1058"/>
      <c r="L281" s="1058"/>
      <c r="M281" s="1058"/>
      <c r="N281" s="1058"/>
      <c r="O281" s="1058"/>
      <c r="P281" s="1058"/>
      <c r="Q281" s="1058"/>
      <c r="R281" s="1058"/>
      <c r="S281" s="1058"/>
      <c r="T281" s="1058"/>
      <c r="U281" s="1058"/>
      <c r="V281" s="1058"/>
      <c r="W281" s="1058"/>
      <c r="X281" s="1058"/>
      <c r="Y281" s="1058"/>
      <c r="Z281" s="741"/>
      <c r="AA281" s="1058"/>
      <c r="AB281" s="1058"/>
      <c r="AC281" s="1058"/>
      <c r="AD281" s="1058"/>
      <c r="AE281" s="1058"/>
      <c r="AF281" s="1058"/>
      <c r="AG281" s="1058"/>
      <c r="AH281" s="1058"/>
      <c r="AI281" s="1058"/>
      <c r="AJ281" s="741"/>
      <c r="AK281" s="1058"/>
      <c r="AL281" s="1058"/>
      <c r="AM281" s="1058"/>
      <c r="AN281" s="1058"/>
      <c r="AO281" s="1058"/>
      <c r="AP281" s="1058"/>
      <c r="AQ281" s="1058"/>
      <c r="AR281" s="1058"/>
      <c r="AS281" s="1058"/>
      <c r="AT281" s="741"/>
      <c r="AU281" s="1058"/>
      <c r="AV281" s="1058"/>
      <c r="AW281" s="1057"/>
      <c r="AX281" s="1058"/>
      <c r="AY281" s="1058"/>
      <c r="AZ281" s="1058"/>
      <c r="BA281" s="1058"/>
      <c r="BB281" s="1058"/>
      <c r="BC281" s="1058"/>
    </row>
    <row r="282" ht="15.75" customHeight="1">
      <c r="A282" s="749"/>
      <c r="B282" s="1058"/>
      <c r="C282" s="1058"/>
      <c r="D282" s="1058"/>
      <c r="E282" s="1058"/>
      <c r="F282" s="1058"/>
      <c r="G282" s="1058"/>
      <c r="H282" s="1058"/>
      <c r="I282" s="1058"/>
      <c r="J282" s="1058"/>
      <c r="K282" s="1058"/>
      <c r="L282" s="1058"/>
      <c r="M282" s="1058"/>
      <c r="N282" s="1058"/>
      <c r="O282" s="1058"/>
      <c r="P282" s="1058"/>
      <c r="Q282" s="1058"/>
      <c r="R282" s="1058"/>
      <c r="S282" s="1058"/>
      <c r="T282" s="1058"/>
      <c r="U282" s="1058"/>
      <c r="V282" s="1058"/>
      <c r="W282" s="1058"/>
      <c r="X282" s="1058"/>
      <c r="Y282" s="1058"/>
      <c r="Z282" s="741"/>
      <c r="AA282" s="1058"/>
      <c r="AB282" s="1058"/>
      <c r="AC282" s="1058"/>
      <c r="AD282" s="1058"/>
      <c r="AE282" s="1058"/>
      <c r="AF282" s="1058"/>
      <c r="AG282" s="1058"/>
      <c r="AH282" s="1058"/>
      <c r="AI282" s="1058"/>
      <c r="AJ282" s="741"/>
      <c r="AK282" s="1058"/>
      <c r="AL282" s="1058"/>
      <c r="AM282" s="1058"/>
      <c r="AN282" s="1058"/>
      <c r="AO282" s="1058"/>
      <c r="AP282" s="1058"/>
      <c r="AQ282" s="1058"/>
      <c r="AR282" s="1058"/>
      <c r="AS282" s="1058"/>
      <c r="AT282" s="741"/>
      <c r="AU282" s="1058"/>
      <c r="AV282" s="1058"/>
      <c r="AW282" s="1057"/>
      <c r="AX282" s="1058"/>
      <c r="AY282" s="1058"/>
      <c r="AZ282" s="1058"/>
      <c r="BA282" s="1058"/>
      <c r="BB282" s="1058"/>
      <c r="BC282" s="1058"/>
    </row>
    <row r="283" ht="15.75" customHeight="1">
      <c r="A283" s="749"/>
      <c r="B283" s="1058"/>
      <c r="C283" s="1058"/>
      <c r="D283" s="1058"/>
      <c r="E283" s="1058"/>
      <c r="F283" s="1058"/>
      <c r="G283" s="1058"/>
      <c r="H283" s="1058"/>
      <c r="I283" s="1058"/>
      <c r="J283" s="1058"/>
      <c r="K283" s="1058"/>
      <c r="L283" s="1058"/>
      <c r="M283" s="1058"/>
      <c r="N283" s="1058"/>
      <c r="O283" s="1058"/>
      <c r="P283" s="1058"/>
      <c r="Q283" s="1058"/>
      <c r="R283" s="1058"/>
      <c r="S283" s="1058"/>
      <c r="T283" s="1058"/>
      <c r="U283" s="1058"/>
      <c r="V283" s="1058"/>
      <c r="W283" s="1058"/>
      <c r="X283" s="1058"/>
      <c r="Y283" s="1058"/>
      <c r="Z283" s="741"/>
      <c r="AA283" s="1058"/>
      <c r="AB283" s="1058"/>
      <c r="AC283" s="1058"/>
      <c r="AD283" s="1058"/>
      <c r="AE283" s="1058"/>
      <c r="AF283" s="1058"/>
      <c r="AG283" s="1058"/>
      <c r="AH283" s="1058"/>
      <c r="AI283" s="1058"/>
      <c r="AJ283" s="741"/>
      <c r="AK283" s="1058"/>
      <c r="AL283" s="1058"/>
      <c r="AM283" s="1058"/>
      <c r="AN283" s="1058"/>
      <c r="AO283" s="1058"/>
      <c r="AP283" s="1058"/>
      <c r="AQ283" s="1058"/>
      <c r="AR283" s="1058"/>
      <c r="AS283" s="1058"/>
      <c r="AT283" s="741"/>
      <c r="AU283" s="1058"/>
      <c r="AV283" s="1058"/>
      <c r="AW283" s="1057"/>
      <c r="AX283" s="1058"/>
      <c r="AY283" s="1058"/>
      <c r="AZ283" s="1058"/>
      <c r="BA283" s="1058"/>
      <c r="BB283" s="1058"/>
      <c r="BC283" s="1058"/>
    </row>
    <row r="284" ht="15.75" customHeight="1">
      <c r="A284" s="749"/>
      <c r="B284" s="1058"/>
      <c r="C284" s="1058"/>
      <c r="D284" s="1058"/>
      <c r="E284" s="1058"/>
      <c r="F284" s="1058"/>
      <c r="G284" s="1058"/>
      <c r="H284" s="1058"/>
      <c r="I284" s="1058"/>
      <c r="J284" s="1058"/>
      <c r="K284" s="1058"/>
      <c r="L284" s="1058"/>
      <c r="M284" s="1058"/>
      <c r="N284" s="1058"/>
      <c r="O284" s="1058"/>
      <c r="P284" s="1058"/>
      <c r="Q284" s="1058"/>
      <c r="R284" s="1058"/>
      <c r="S284" s="1058"/>
      <c r="T284" s="1058"/>
      <c r="U284" s="1058"/>
      <c r="V284" s="1058"/>
      <c r="W284" s="1058"/>
      <c r="X284" s="1058"/>
      <c r="Y284" s="1058"/>
      <c r="Z284" s="741"/>
      <c r="AA284" s="1058"/>
      <c r="AB284" s="1058"/>
      <c r="AC284" s="1058"/>
      <c r="AD284" s="1058"/>
      <c r="AE284" s="1058"/>
      <c r="AF284" s="1058"/>
      <c r="AG284" s="1058"/>
      <c r="AH284" s="1058"/>
      <c r="AI284" s="1058"/>
      <c r="AJ284" s="741"/>
      <c r="AK284" s="1058"/>
      <c r="AL284" s="1058"/>
      <c r="AM284" s="1058"/>
      <c r="AN284" s="1058"/>
      <c r="AO284" s="1058"/>
      <c r="AP284" s="1058"/>
      <c r="AQ284" s="1058"/>
      <c r="AR284" s="1058"/>
      <c r="AS284" s="1058"/>
      <c r="AT284" s="741"/>
      <c r="AU284" s="1058"/>
      <c r="AV284" s="1058"/>
      <c r="AW284" s="1057"/>
      <c r="AX284" s="1058"/>
      <c r="AY284" s="1058"/>
      <c r="AZ284" s="1058"/>
      <c r="BA284" s="1058"/>
      <c r="BB284" s="1058"/>
      <c r="BC284" s="1058"/>
    </row>
    <row r="285" ht="15.75" customHeight="1">
      <c r="A285" s="749"/>
      <c r="B285" s="1058"/>
      <c r="C285" s="1058"/>
      <c r="D285" s="1058"/>
      <c r="E285" s="1058"/>
      <c r="F285" s="1058"/>
      <c r="G285" s="1058"/>
      <c r="H285" s="1058"/>
      <c r="I285" s="1058"/>
      <c r="J285" s="1058"/>
      <c r="K285" s="1058"/>
      <c r="L285" s="1058"/>
      <c r="M285" s="1058"/>
      <c r="N285" s="1058"/>
      <c r="O285" s="1058"/>
      <c r="P285" s="1058"/>
      <c r="Q285" s="1058"/>
      <c r="R285" s="1058"/>
      <c r="S285" s="1058"/>
      <c r="T285" s="1058"/>
      <c r="U285" s="1058"/>
      <c r="V285" s="1058"/>
      <c r="W285" s="1058"/>
      <c r="X285" s="1058"/>
      <c r="Y285" s="1058"/>
      <c r="Z285" s="741"/>
      <c r="AA285" s="1058"/>
      <c r="AB285" s="1058"/>
      <c r="AC285" s="1058"/>
      <c r="AD285" s="1058"/>
      <c r="AE285" s="1058"/>
      <c r="AF285" s="1058"/>
      <c r="AG285" s="1058"/>
      <c r="AH285" s="1058"/>
      <c r="AI285" s="1058"/>
      <c r="AJ285" s="741"/>
      <c r="AK285" s="1058"/>
      <c r="AL285" s="1058"/>
      <c r="AM285" s="1058"/>
      <c r="AN285" s="1058"/>
      <c r="AO285" s="1058"/>
      <c r="AP285" s="1058"/>
      <c r="AQ285" s="1058"/>
      <c r="AR285" s="1058"/>
      <c r="AS285" s="1058"/>
      <c r="AT285" s="741"/>
      <c r="AU285" s="1058"/>
      <c r="AV285" s="1058"/>
      <c r="AW285" s="1057"/>
      <c r="AX285" s="1058"/>
      <c r="AY285" s="1058"/>
      <c r="AZ285" s="1058"/>
      <c r="BA285" s="1058"/>
      <c r="BB285" s="1058"/>
      <c r="BC285" s="1058"/>
    </row>
    <row r="286" ht="15.75" customHeight="1">
      <c r="A286" s="749"/>
      <c r="B286" s="1058"/>
      <c r="C286" s="1058"/>
      <c r="D286" s="1058"/>
      <c r="E286" s="1058"/>
      <c r="F286" s="1058"/>
      <c r="G286" s="1058"/>
      <c r="H286" s="1058"/>
      <c r="I286" s="1058"/>
      <c r="J286" s="1058"/>
      <c r="K286" s="1058"/>
      <c r="L286" s="1058"/>
      <c r="M286" s="1058"/>
      <c r="N286" s="1058"/>
      <c r="O286" s="1058"/>
      <c r="P286" s="1058"/>
      <c r="Q286" s="1058"/>
      <c r="R286" s="1058"/>
      <c r="S286" s="1058"/>
      <c r="T286" s="1058"/>
      <c r="U286" s="1058"/>
      <c r="V286" s="1058"/>
      <c r="W286" s="1058"/>
      <c r="X286" s="1058"/>
      <c r="Y286" s="1058"/>
      <c r="Z286" s="741"/>
      <c r="AA286" s="1058"/>
      <c r="AB286" s="1058"/>
      <c r="AC286" s="1058"/>
      <c r="AD286" s="1058"/>
      <c r="AE286" s="1058"/>
      <c r="AF286" s="1058"/>
      <c r="AG286" s="1058"/>
      <c r="AH286" s="1058"/>
      <c r="AI286" s="1058"/>
      <c r="AJ286" s="741"/>
      <c r="AK286" s="1058"/>
      <c r="AL286" s="1058"/>
      <c r="AM286" s="1058"/>
      <c r="AN286" s="1058"/>
      <c r="AO286" s="1058"/>
      <c r="AP286" s="1058"/>
      <c r="AQ286" s="1058"/>
      <c r="AR286" s="1058"/>
      <c r="AS286" s="1058"/>
      <c r="AT286" s="741"/>
      <c r="AU286" s="1058"/>
      <c r="AV286" s="1058"/>
      <c r="AW286" s="1057"/>
      <c r="AX286" s="1058"/>
      <c r="AY286" s="1058"/>
      <c r="AZ286" s="1058"/>
      <c r="BA286" s="1058"/>
      <c r="BB286" s="1058"/>
      <c r="BC286" s="1058"/>
    </row>
    <row r="287" ht="15.75" customHeight="1">
      <c r="A287" s="749"/>
      <c r="B287" s="1058"/>
      <c r="C287" s="1058"/>
      <c r="D287" s="1058"/>
      <c r="E287" s="1058"/>
      <c r="F287" s="1058"/>
      <c r="G287" s="1058"/>
      <c r="H287" s="1058"/>
      <c r="I287" s="1058"/>
      <c r="J287" s="1058"/>
      <c r="K287" s="1058"/>
      <c r="L287" s="1058"/>
      <c r="M287" s="1058"/>
      <c r="N287" s="1058"/>
      <c r="O287" s="1058"/>
      <c r="P287" s="1058"/>
      <c r="Q287" s="1058"/>
      <c r="R287" s="1058"/>
      <c r="S287" s="1058"/>
      <c r="T287" s="1058"/>
      <c r="U287" s="1058"/>
      <c r="V287" s="1058"/>
      <c r="W287" s="1058"/>
      <c r="X287" s="1058"/>
      <c r="Y287" s="1058"/>
      <c r="Z287" s="741"/>
      <c r="AA287" s="1058"/>
      <c r="AB287" s="1058"/>
      <c r="AC287" s="1058"/>
      <c r="AD287" s="1058"/>
      <c r="AE287" s="1058"/>
      <c r="AF287" s="1058"/>
      <c r="AG287" s="1058"/>
      <c r="AH287" s="1058"/>
      <c r="AI287" s="1058"/>
      <c r="AJ287" s="741"/>
      <c r="AK287" s="1058"/>
      <c r="AL287" s="1058"/>
      <c r="AM287" s="1058"/>
      <c r="AN287" s="1058"/>
      <c r="AO287" s="1058"/>
      <c r="AP287" s="1058"/>
      <c r="AQ287" s="1058"/>
      <c r="AR287" s="1058"/>
      <c r="AS287" s="1058"/>
      <c r="AT287" s="741"/>
      <c r="AU287" s="1058"/>
      <c r="AV287" s="1058"/>
      <c r="AW287" s="1057"/>
      <c r="AX287" s="1058"/>
      <c r="AY287" s="1058"/>
      <c r="AZ287" s="1058"/>
      <c r="BA287" s="1058"/>
      <c r="BB287" s="1058"/>
      <c r="BC287" s="1058"/>
    </row>
    <row r="288" ht="15.75" customHeight="1">
      <c r="A288" s="749"/>
      <c r="B288" s="1058"/>
      <c r="C288" s="1058"/>
      <c r="D288" s="1058"/>
      <c r="E288" s="1058"/>
      <c r="F288" s="1058"/>
      <c r="G288" s="1058"/>
      <c r="H288" s="1058"/>
      <c r="I288" s="1058"/>
      <c r="J288" s="1058"/>
      <c r="K288" s="1058"/>
      <c r="L288" s="1058"/>
      <c r="M288" s="1058"/>
      <c r="N288" s="1058"/>
      <c r="O288" s="1058"/>
      <c r="P288" s="1058"/>
      <c r="Q288" s="1058"/>
      <c r="R288" s="1058"/>
      <c r="S288" s="1058"/>
      <c r="T288" s="1058"/>
      <c r="U288" s="1058"/>
      <c r="V288" s="1058"/>
      <c r="W288" s="1058"/>
      <c r="X288" s="1058"/>
      <c r="Y288" s="1058"/>
      <c r="Z288" s="741"/>
      <c r="AA288" s="1058"/>
      <c r="AB288" s="1058"/>
      <c r="AC288" s="1058"/>
      <c r="AD288" s="1058"/>
      <c r="AE288" s="1058"/>
      <c r="AF288" s="1058"/>
      <c r="AG288" s="1058"/>
      <c r="AH288" s="1058"/>
      <c r="AI288" s="1058"/>
      <c r="AJ288" s="741"/>
      <c r="AK288" s="1058"/>
      <c r="AL288" s="1058"/>
      <c r="AM288" s="1058"/>
      <c r="AN288" s="1058"/>
      <c r="AO288" s="1058"/>
      <c r="AP288" s="1058"/>
      <c r="AQ288" s="1058"/>
      <c r="AR288" s="1058"/>
      <c r="AS288" s="1058"/>
      <c r="AT288" s="741"/>
      <c r="AU288" s="1058"/>
      <c r="AV288" s="1058"/>
      <c r="AW288" s="1057"/>
      <c r="AX288" s="1058"/>
      <c r="AY288" s="1058"/>
      <c r="AZ288" s="1058"/>
      <c r="BA288" s="1058"/>
      <c r="BB288" s="1058"/>
      <c r="BC288" s="1058"/>
    </row>
    <row r="289" ht="15.75" customHeight="1">
      <c r="A289" s="749"/>
      <c r="B289" s="1058"/>
      <c r="C289" s="1058"/>
      <c r="D289" s="1058"/>
      <c r="E289" s="1058"/>
      <c r="F289" s="1058"/>
      <c r="G289" s="1058"/>
      <c r="H289" s="1058"/>
      <c r="I289" s="1058"/>
      <c r="J289" s="1058"/>
      <c r="K289" s="1058"/>
      <c r="L289" s="1058"/>
      <c r="M289" s="1058"/>
      <c r="N289" s="1058"/>
      <c r="O289" s="1058"/>
      <c r="P289" s="1058"/>
      <c r="Q289" s="1058"/>
      <c r="R289" s="1058"/>
      <c r="S289" s="1058"/>
      <c r="T289" s="1058"/>
      <c r="U289" s="1058"/>
      <c r="V289" s="1058"/>
      <c r="W289" s="1058"/>
      <c r="X289" s="1058"/>
      <c r="Y289" s="1058"/>
      <c r="Z289" s="741"/>
      <c r="AA289" s="1058"/>
      <c r="AB289" s="1058"/>
      <c r="AC289" s="1058"/>
      <c r="AD289" s="1058"/>
      <c r="AE289" s="1058"/>
      <c r="AF289" s="1058"/>
      <c r="AG289" s="1058"/>
      <c r="AH289" s="1058"/>
      <c r="AI289" s="1058"/>
      <c r="AJ289" s="741"/>
      <c r="AK289" s="1058"/>
      <c r="AL289" s="1058"/>
      <c r="AM289" s="1058"/>
      <c r="AN289" s="1058"/>
      <c r="AO289" s="1058"/>
      <c r="AP289" s="1058"/>
      <c r="AQ289" s="1058"/>
      <c r="AR289" s="1058"/>
      <c r="AS289" s="1058"/>
      <c r="AT289" s="741"/>
      <c r="AU289" s="1058"/>
      <c r="AV289" s="1058"/>
      <c r="AW289" s="1057"/>
      <c r="AX289" s="1058"/>
      <c r="AY289" s="1058"/>
      <c r="AZ289" s="1058"/>
      <c r="BA289" s="1058"/>
      <c r="BB289" s="1058"/>
      <c r="BC289" s="1058"/>
    </row>
    <row r="290" ht="15.75" customHeight="1">
      <c r="A290" s="749"/>
      <c r="B290" s="1058"/>
      <c r="C290" s="1058"/>
      <c r="D290" s="1058"/>
      <c r="E290" s="1058"/>
      <c r="F290" s="1058"/>
      <c r="G290" s="1058"/>
      <c r="H290" s="1058"/>
      <c r="I290" s="1058"/>
      <c r="J290" s="1058"/>
      <c r="K290" s="1058"/>
      <c r="L290" s="1058"/>
      <c r="M290" s="1058"/>
      <c r="N290" s="1058"/>
      <c r="O290" s="1058"/>
      <c r="P290" s="1058"/>
      <c r="Q290" s="1058"/>
      <c r="R290" s="1058"/>
      <c r="S290" s="1058"/>
      <c r="T290" s="1058"/>
      <c r="U290" s="1058"/>
      <c r="V290" s="1058"/>
      <c r="W290" s="1058"/>
      <c r="X290" s="1058"/>
      <c r="Y290" s="1058"/>
      <c r="Z290" s="741"/>
      <c r="AA290" s="1058"/>
      <c r="AB290" s="1058"/>
      <c r="AC290" s="1058"/>
      <c r="AD290" s="1058"/>
      <c r="AE290" s="1058"/>
      <c r="AF290" s="1058"/>
      <c r="AG290" s="1058"/>
      <c r="AH290" s="1058"/>
      <c r="AI290" s="1058"/>
      <c r="AJ290" s="741"/>
      <c r="AK290" s="1058"/>
      <c r="AL290" s="1058"/>
      <c r="AM290" s="1058"/>
      <c r="AN290" s="1058"/>
      <c r="AO290" s="1058"/>
      <c r="AP290" s="1058"/>
      <c r="AQ290" s="1058"/>
      <c r="AR290" s="1058"/>
      <c r="AS290" s="1058"/>
      <c r="AT290" s="741"/>
      <c r="AU290" s="1058"/>
      <c r="AV290" s="1058"/>
      <c r="AW290" s="1057"/>
      <c r="AX290" s="1058"/>
      <c r="AY290" s="1058"/>
      <c r="AZ290" s="1058"/>
      <c r="BA290" s="1058"/>
      <c r="BB290" s="1058"/>
      <c r="BC290" s="1058"/>
    </row>
    <row r="291" ht="15.75" customHeight="1">
      <c r="A291" s="749"/>
      <c r="B291" s="1058"/>
      <c r="C291" s="1058"/>
      <c r="D291" s="1058"/>
      <c r="E291" s="1058"/>
      <c r="F291" s="1058"/>
      <c r="G291" s="1058"/>
      <c r="H291" s="1058"/>
      <c r="I291" s="1058"/>
      <c r="J291" s="1058"/>
      <c r="K291" s="1058"/>
      <c r="L291" s="1058"/>
      <c r="M291" s="1058"/>
      <c r="N291" s="1058"/>
      <c r="O291" s="1058"/>
      <c r="P291" s="1058"/>
      <c r="Q291" s="1058"/>
      <c r="R291" s="1058"/>
      <c r="S291" s="1058"/>
      <c r="T291" s="1058"/>
      <c r="U291" s="1058"/>
      <c r="V291" s="1058"/>
      <c r="W291" s="1058"/>
      <c r="X291" s="1058"/>
      <c r="Y291" s="1058"/>
      <c r="Z291" s="741"/>
      <c r="AA291" s="1058"/>
      <c r="AB291" s="1058"/>
      <c r="AC291" s="1058"/>
      <c r="AD291" s="1058"/>
      <c r="AE291" s="1058"/>
      <c r="AF291" s="1058"/>
      <c r="AG291" s="1058"/>
      <c r="AH291" s="1058"/>
      <c r="AI291" s="1058"/>
      <c r="AJ291" s="741"/>
      <c r="AK291" s="1058"/>
      <c r="AL291" s="1058"/>
      <c r="AM291" s="1058"/>
      <c r="AN291" s="1058"/>
      <c r="AO291" s="1058"/>
      <c r="AP291" s="1058"/>
      <c r="AQ291" s="1058"/>
      <c r="AR291" s="1058"/>
      <c r="AS291" s="1058"/>
      <c r="AT291" s="741"/>
      <c r="AU291" s="1058"/>
      <c r="AV291" s="1058"/>
      <c r="AW291" s="1057"/>
      <c r="AX291" s="1058"/>
      <c r="AY291" s="1058"/>
      <c r="AZ291" s="1058"/>
      <c r="BA291" s="1058"/>
      <c r="BB291" s="1058"/>
      <c r="BC291" s="1058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I3:M3"/>
    <mergeCell ref="N3:R3"/>
    <mergeCell ref="S3:W3"/>
    <mergeCell ref="X3:AB3"/>
    <mergeCell ref="AC3:AG3"/>
    <mergeCell ref="AH3:AL3"/>
    <mergeCell ref="AM3:AQ3"/>
    <mergeCell ref="AR3:AV3"/>
    <mergeCell ref="A1:BC1"/>
    <mergeCell ref="A2:A4"/>
    <mergeCell ref="B2:B4"/>
    <mergeCell ref="C2:C4"/>
    <mergeCell ref="I2:M2"/>
    <mergeCell ref="N2:R2"/>
    <mergeCell ref="BC2:BC4"/>
    <mergeCell ref="S2:W2"/>
    <mergeCell ref="X2:AB2"/>
    <mergeCell ref="AC2:AG2"/>
    <mergeCell ref="AH2:AL2"/>
    <mergeCell ref="AM2:AQ2"/>
    <mergeCell ref="AR2:AV2"/>
    <mergeCell ref="AW2:AW4"/>
    <mergeCell ref="AX2:AX4"/>
    <mergeCell ref="AY2:AY4"/>
    <mergeCell ref="AZ2:AZ4"/>
    <mergeCell ref="BA2:BA4"/>
    <mergeCell ref="BB2:BB4"/>
    <mergeCell ref="S73:W73"/>
    <mergeCell ref="X73:AB73"/>
    <mergeCell ref="AH76:AL76"/>
    <mergeCell ref="AM76:AQ76"/>
    <mergeCell ref="AR76:AV76"/>
    <mergeCell ref="B76:C76"/>
    <mergeCell ref="D76:H76"/>
    <mergeCell ref="I76:M76"/>
    <mergeCell ref="N76:R76"/>
    <mergeCell ref="S76:W76"/>
    <mergeCell ref="X76:AB76"/>
    <mergeCell ref="AC76:AG76"/>
    <mergeCell ref="AH77:AL77"/>
    <mergeCell ref="AM77:AQ77"/>
    <mergeCell ref="AR77:AV77"/>
    <mergeCell ref="B77:C77"/>
    <mergeCell ref="D77:H77"/>
    <mergeCell ref="I77:M77"/>
    <mergeCell ref="N77:R77"/>
    <mergeCell ref="S77:W77"/>
    <mergeCell ref="X77:AB77"/>
    <mergeCell ref="AC77:AG77"/>
    <mergeCell ref="AH78:AL78"/>
    <mergeCell ref="AM78:AQ78"/>
    <mergeCell ref="AR78:AV78"/>
    <mergeCell ref="B78:C78"/>
    <mergeCell ref="C80:E80"/>
    <mergeCell ref="C81:E81"/>
    <mergeCell ref="C82:E82"/>
    <mergeCell ref="C83:E83"/>
    <mergeCell ref="C84:E84"/>
    <mergeCell ref="C85:E85"/>
    <mergeCell ref="D78:H78"/>
    <mergeCell ref="I78:M78"/>
    <mergeCell ref="N78:R78"/>
    <mergeCell ref="S78:W78"/>
    <mergeCell ref="X78:AB78"/>
    <mergeCell ref="AC78:AG78"/>
    <mergeCell ref="A79:BA79"/>
    <mergeCell ref="AC73:AG73"/>
    <mergeCell ref="AH73:AL73"/>
    <mergeCell ref="AM73:AQ73"/>
    <mergeCell ref="AR73:AV73"/>
    <mergeCell ref="D2:H2"/>
    <mergeCell ref="D3:H3"/>
    <mergeCell ref="A72:BA72"/>
    <mergeCell ref="B73:C73"/>
    <mergeCell ref="D73:H73"/>
    <mergeCell ref="I73:M73"/>
    <mergeCell ref="N73:R73"/>
    <mergeCell ref="AH74:AL74"/>
    <mergeCell ref="AM74:AQ74"/>
    <mergeCell ref="AR74:AV74"/>
    <mergeCell ref="B74:C74"/>
    <mergeCell ref="D74:H74"/>
    <mergeCell ref="I74:M74"/>
    <mergeCell ref="N74:R74"/>
    <mergeCell ref="S74:W74"/>
    <mergeCell ref="X74:AB74"/>
    <mergeCell ref="AC74:AG74"/>
    <mergeCell ref="AH75:AL75"/>
    <mergeCell ref="AM75:AQ75"/>
    <mergeCell ref="AR75:AV75"/>
    <mergeCell ref="B75:C75"/>
    <mergeCell ref="D75:H75"/>
    <mergeCell ref="I75:M75"/>
    <mergeCell ref="N75:R75"/>
    <mergeCell ref="S75:W75"/>
    <mergeCell ref="X75:AB75"/>
    <mergeCell ref="AC75:AG75"/>
  </mergeCells>
  <hyperlinks>
    <hyperlink r:id="rId1" ref="A2"/>
  </hyperlinks>
  <printOptions gridLines="1" horizontalCentered="1"/>
  <pageMargins bottom="0.75" footer="0.0" header="0.0" left="0.1" right="0.1" top="0.15"/>
  <pageSetup fitToHeight="0" cellComments="atEnd" orientation="landscape" pageOrder="overThenDown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40.38"/>
    <col customWidth="1" min="3" max="3" width="13.25"/>
    <col customWidth="1" min="4" max="4" width="13.88"/>
    <col customWidth="1" min="5" max="5" width="13.25"/>
    <col customWidth="1" min="6" max="6" width="13.88"/>
    <col customWidth="1" min="7" max="7" width="13.25"/>
    <col customWidth="1" min="8" max="8" width="13.88"/>
    <col customWidth="1" min="9" max="9" width="13.25"/>
    <col customWidth="1" min="10" max="10" width="13.88"/>
    <col customWidth="1" min="11" max="11" width="13.25"/>
    <col customWidth="1" min="12" max="12" width="13.88"/>
    <col customWidth="1" min="13" max="13" width="10.0"/>
    <col customWidth="1" min="14" max="14" width="10.63"/>
    <col customWidth="1" min="15" max="15" width="10.0"/>
    <col customWidth="1" min="16" max="16" width="10.63"/>
    <col customWidth="1" min="17" max="17" width="10.0"/>
    <col customWidth="1" min="18" max="18" width="10.63"/>
    <col customWidth="1" min="19" max="19" width="13.0"/>
  </cols>
  <sheetData>
    <row r="1">
      <c r="A1" s="1183" t="s">
        <v>2</v>
      </c>
      <c r="B1" s="1184" t="s">
        <v>623</v>
      </c>
      <c r="C1" s="1185" t="s">
        <v>624</v>
      </c>
      <c r="D1" s="1186" t="s">
        <v>625</v>
      </c>
      <c r="E1" s="1185" t="s">
        <v>626</v>
      </c>
      <c r="F1" s="1187" t="s">
        <v>627</v>
      </c>
      <c r="G1" s="1185" t="s">
        <v>628</v>
      </c>
      <c r="H1" s="1188" t="s">
        <v>629</v>
      </c>
      <c r="I1" s="1185" t="s">
        <v>630</v>
      </c>
      <c r="J1" s="1189" t="s">
        <v>631</v>
      </c>
      <c r="K1" s="1185" t="s">
        <v>632</v>
      </c>
      <c r="L1" s="1190" t="s">
        <v>633</v>
      </c>
      <c r="M1" s="1185" t="s">
        <v>634</v>
      </c>
      <c r="N1" s="1186" t="s">
        <v>635</v>
      </c>
      <c r="O1" s="1185" t="s">
        <v>636</v>
      </c>
      <c r="P1" s="1186" t="s">
        <v>637</v>
      </c>
      <c r="Q1" s="1185" t="s">
        <v>638</v>
      </c>
      <c r="R1" s="1186" t="s">
        <v>639</v>
      </c>
      <c r="S1" s="1191" t="s">
        <v>640</v>
      </c>
      <c r="T1" s="434"/>
      <c r="U1" s="434"/>
      <c r="V1" s="434"/>
      <c r="W1" s="434"/>
      <c r="X1" s="434"/>
      <c r="Y1" s="434"/>
      <c r="Z1" s="434"/>
    </row>
    <row r="2">
      <c r="A2" s="1192" t="s">
        <v>226</v>
      </c>
      <c r="B2" s="1193" t="s">
        <v>227</v>
      </c>
      <c r="C2" s="1194">
        <f>'1SemChem'!AT5</f>
        <v>143</v>
      </c>
      <c r="D2" s="1195">
        <f t="shared" ref="D2:D189" si="1">C2/20</f>
        <v>7.15</v>
      </c>
      <c r="E2" s="1194">
        <v>142.0</v>
      </c>
      <c r="F2" s="1196">
        <f t="shared" ref="F2:F8" si="2">E2/20</f>
        <v>7.1</v>
      </c>
      <c r="G2" s="1197">
        <f>'3rdSemA'!AS5</f>
        <v>167</v>
      </c>
      <c r="H2" s="1198">
        <f t="shared" ref="H2:H202" si="3">G2/21</f>
        <v>7.952380952</v>
      </c>
      <c r="I2" s="1197">
        <f>'4th A'!AY5</f>
        <v>123</v>
      </c>
      <c r="J2" s="1199">
        <f t="shared" ref="J2:J101" si="4">I2/19</f>
        <v>6.473684211</v>
      </c>
      <c r="K2" s="1197">
        <f>'5th A'!AW5</f>
        <v>172</v>
      </c>
      <c r="L2" s="1200">
        <f t="shared" ref="L2:L101" si="5">K2/22</f>
        <v>7.818181818</v>
      </c>
      <c r="M2" s="1201"/>
      <c r="N2" s="1201"/>
      <c r="O2" s="1201"/>
      <c r="P2" s="1201"/>
      <c r="Q2" s="1201"/>
      <c r="R2" s="1201"/>
      <c r="S2" s="1200">
        <f t="shared" ref="S2:S189" si="6">(C2+E2+G2+I2+K2)/102</f>
        <v>7.323529412</v>
      </c>
      <c r="T2" s="434"/>
      <c r="U2" s="434"/>
      <c r="V2" s="434"/>
      <c r="W2" s="434"/>
      <c r="X2" s="434"/>
      <c r="Y2" s="434"/>
      <c r="Z2" s="434"/>
    </row>
    <row r="3">
      <c r="A3" s="1192" t="s">
        <v>228</v>
      </c>
      <c r="B3" s="1193" t="s">
        <v>229</v>
      </c>
      <c r="C3" s="1194">
        <v>128.0</v>
      </c>
      <c r="D3" s="1195">
        <f t="shared" si="1"/>
        <v>6.4</v>
      </c>
      <c r="E3" s="1202">
        <v>117.0</v>
      </c>
      <c r="F3" s="1196">
        <f t="shared" si="2"/>
        <v>5.85</v>
      </c>
      <c r="G3" s="1197">
        <f>'3rdSemA'!AS6</f>
        <v>106</v>
      </c>
      <c r="H3" s="1198">
        <f t="shared" si="3"/>
        <v>5.047619048</v>
      </c>
      <c r="I3" s="1197">
        <f>'4th A'!AY6</f>
        <v>94</v>
      </c>
      <c r="J3" s="1199">
        <f t="shared" si="4"/>
        <v>4.947368421</v>
      </c>
      <c r="K3" s="1197">
        <f>'5th A'!AW6</f>
        <v>128</v>
      </c>
      <c r="L3" s="1200">
        <f t="shared" si="5"/>
        <v>5.818181818</v>
      </c>
      <c r="M3" s="1201"/>
      <c r="N3" s="1201"/>
      <c r="O3" s="1201"/>
      <c r="P3" s="1201"/>
      <c r="Q3" s="1201"/>
      <c r="R3" s="1201"/>
      <c r="S3" s="1200">
        <f t="shared" si="6"/>
        <v>5.617647059</v>
      </c>
      <c r="T3" s="434"/>
      <c r="U3" s="434"/>
      <c r="V3" s="434"/>
      <c r="W3" s="434"/>
      <c r="X3" s="434"/>
      <c r="Y3" s="434"/>
      <c r="Z3" s="434"/>
    </row>
    <row r="4">
      <c r="A4" s="1192" t="s">
        <v>230</v>
      </c>
      <c r="B4" s="1193" t="s">
        <v>231</v>
      </c>
      <c r="C4" s="1194">
        <v>120.0</v>
      </c>
      <c r="D4" s="1195">
        <f t="shared" si="1"/>
        <v>6</v>
      </c>
      <c r="E4" s="1194">
        <v>143.0</v>
      </c>
      <c r="F4" s="1196">
        <f t="shared" si="2"/>
        <v>7.15</v>
      </c>
      <c r="G4" s="1197">
        <f>'3rdSemA'!AS7</f>
        <v>140</v>
      </c>
      <c r="H4" s="1198">
        <f t="shared" si="3"/>
        <v>6.666666667</v>
      </c>
      <c r="I4" s="1197">
        <f>'4th A'!AY7</f>
        <v>115</v>
      </c>
      <c r="J4" s="1199">
        <f t="shared" si="4"/>
        <v>6.052631579</v>
      </c>
      <c r="K4" s="1197">
        <f>'5th A'!AW7</f>
        <v>172</v>
      </c>
      <c r="L4" s="1200">
        <f t="shared" si="5"/>
        <v>7.818181818</v>
      </c>
      <c r="M4" s="1201"/>
      <c r="N4" s="1201"/>
      <c r="O4" s="1201"/>
      <c r="P4" s="1201"/>
      <c r="Q4" s="1201"/>
      <c r="R4" s="1201"/>
      <c r="S4" s="1200">
        <f t="shared" si="6"/>
        <v>6.764705882</v>
      </c>
      <c r="T4" s="434"/>
      <c r="U4" s="434"/>
      <c r="V4" s="434"/>
      <c r="W4" s="434"/>
      <c r="X4" s="434"/>
      <c r="Y4" s="434"/>
      <c r="Z4" s="434"/>
    </row>
    <row r="5">
      <c r="A5" s="1192" t="s">
        <v>232</v>
      </c>
      <c r="B5" s="1193" t="s">
        <v>233</v>
      </c>
      <c r="C5" s="1194">
        <v>137.0</v>
      </c>
      <c r="D5" s="1195">
        <f t="shared" si="1"/>
        <v>6.85</v>
      </c>
      <c r="E5" s="1194">
        <v>163.0</v>
      </c>
      <c r="F5" s="1196">
        <f t="shared" si="2"/>
        <v>8.15</v>
      </c>
      <c r="G5" s="1197">
        <f>'3rdSemA'!AS8</f>
        <v>176</v>
      </c>
      <c r="H5" s="1198">
        <f t="shared" si="3"/>
        <v>8.380952381</v>
      </c>
      <c r="I5" s="1197">
        <f>'4th A'!AY8</f>
        <v>153</v>
      </c>
      <c r="J5" s="1199">
        <f t="shared" si="4"/>
        <v>8.052631579</v>
      </c>
      <c r="K5" s="1197">
        <f>'5th A'!AW8</f>
        <v>161</v>
      </c>
      <c r="L5" s="1200">
        <f t="shared" si="5"/>
        <v>7.318181818</v>
      </c>
      <c r="M5" s="1201"/>
      <c r="N5" s="1201"/>
      <c r="O5" s="1201"/>
      <c r="P5" s="1201"/>
      <c r="Q5" s="1201"/>
      <c r="R5" s="1201"/>
      <c r="S5" s="1200">
        <f t="shared" si="6"/>
        <v>7.745098039</v>
      </c>
      <c r="T5" s="434"/>
      <c r="U5" s="434"/>
      <c r="V5" s="434"/>
      <c r="W5" s="434"/>
      <c r="X5" s="434"/>
      <c r="Y5" s="434"/>
      <c r="Z5" s="434"/>
    </row>
    <row r="6">
      <c r="A6" s="1192" t="s">
        <v>234</v>
      </c>
      <c r="B6" s="1193" t="s">
        <v>235</v>
      </c>
      <c r="C6" s="1194">
        <v>140.0</v>
      </c>
      <c r="D6" s="1195">
        <f t="shared" si="1"/>
        <v>7</v>
      </c>
      <c r="E6" s="1202">
        <v>140.0</v>
      </c>
      <c r="F6" s="1196">
        <f t="shared" si="2"/>
        <v>7</v>
      </c>
      <c r="G6" s="1197">
        <f>'3rdSemA'!AS9</f>
        <v>140</v>
      </c>
      <c r="H6" s="1198">
        <f t="shared" si="3"/>
        <v>6.666666667</v>
      </c>
      <c r="I6" s="1197">
        <f>'4th A'!AY9</f>
        <v>128</v>
      </c>
      <c r="J6" s="1199">
        <f t="shared" si="4"/>
        <v>6.736842105</v>
      </c>
      <c r="K6" s="1197">
        <f>'5th A'!AW9</f>
        <v>151</v>
      </c>
      <c r="L6" s="1200">
        <f t="shared" si="5"/>
        <v>6.863636364</v>
      </c>
      <c r="M6" s="1201"/>
      <c r="N6" s="1201"/>
      <c r="O6" s="1201"/>
      <c r="P6" s="1201"/>
      <c r="Q6" s="1201"/>
      <c r="R6" s="1201"/>
      <c r="S6" s="1200">
        <f t="shared" si="6"/>
        <v>6.852941176</v>
      </c>
      <c r="T6" s="434"/>
      <c r="U6" s="434"/>
      <c r="V6" s="434"/>
      <c r="W6" s="434"/>
      <c r="X6" s="434"/>
      <c r="Y6" s="434"/>
      <c r="Z6" s="434"/>
    </row>
    <row r="7">
      <c r="A7" s="1192" t="s">
        <v>28</v>
      </c>
      <c r="B7" s="1193" t="s">
        <v>29</v>
      </c>
      <c r="C7" s="1194">
        <v>180.0</v>
      </c>
      <c r="D7" s="1195">
        <f t="shared" si="1"/>
        <v>9</v>
      </c>
      <c r="E7" s="1194">
        <v>191.0</v>
      </c>
      <c r="F7" s="1196">
        <f t="shared" si="2"/>
        <v>9.55</v>
      </c>
      <c r="G7" s="1197">
        <f>'3rdSemA'!AS10</f>
        <v>186</v>
      </c>
      <c r="H7" s="1198">
        <f t="shared" si="3"/>
        <v>8.857142857</v>
      </c>
      <c r="I7" s="1197">
        <f>'4th A'!AY10</f>
        <v>170</v>
      </c>
      <c r="J7" s="1199">
        <f t="shared" si="4"/>
        <v>8.947368421</v>
      </c>
      <c r="K7" s="1197">
        <f>'5th A'!AW10</f>
        <v>186</v>
      </c>
      <c r="L7" s="1200">
        <f t="shared" si="5"/>
        <v>8.454545455</v>
      </c>
      <c r="M7" s="1201"/>
      <c r="N7" s="1201"/>
      <c r="O7" s="1201"/>
      <c r="P7" s="1201"/>
      <c r="Q7" s="1201"/>
      <c r="R7" s="1201"/>
      <c r="S7" s="1200">
        <f t="shared" si="6"/>
        <v>8.950980392</v>
      </c>
      <c r="T7" s="434"/>
      <c r="U7" s="434"/>
      <c r="V7" s="434"/>
      <c r="W7" s="434"/>
      <c r="X7" s="434"/>
      <c r="Y7" s="434"/>
      <c r="Z7" s="434"/>
    </row>
    <row r="8">
      <c r="A8" s="1192" t="s">
        <v>30</v>
      </c>
      <c r="B8" s="1193" t="s">
        <v>31</v>
      </c>
      <c r="C8" s="1194">
        <v>161.0</v>
      </c>
      <c r="D8" s="1195">
        <f t="shared" si="1"/>
        <v>8.05</v>
      </c>
      <c r="E8" s="1194">
        <v>175.0</v>
      </c>
      <c r="F8" s="1196">
        <f t="shared" si="2"/>
        <v>8.75</v>
      </c>
      <c r="G8" s="1197">
        <f>'3rdSemA'!AS11</f>
        <v>172</v>
      </c>
      <c r="H8" s="1198">
        <f t="shared" si="3"/>
        <v>8.19047619</v>
      </c>
      <c r="I8" s="1197">
        <f>'4th A'!AY11</f>
        <v>128</v>
      </c>
      <c r="J8" s="1199">
        <f t="shared" si="4"/>
        <v>6.736842105</v>
      </c>
      <c r="K8" s="1197">
        <f>'5th A'!AW11</f>
        <v>161</v>
      </c>
      <c r="L8" s="1200">
        <f t="shared" si="5"/>
        <v>7.318181818</v>
      </c>
      <c r="M8" s="1201"/>
      <c r="N8" s="1201"/>
      <c r="O8" s="1201"/>
      <c r="P8" s="1201"/>
      <c r="Q8" s="1201"/>
      <c r="R8" s="1201"/>
      <c r="S8" s="1200">
        <f t="shared" si="6"/>
        <v>7.81372549</v>
      </c>
      <c r="T8" s="434"/>
      <c r="U8" s="434"/>
      <c r="V8" s="434"/>
      <c r="W8" s="434"/>
      <c r="X8" s="434"/>
      <c r="Y8" s="434"/>
      <c r="Z8" s="434"/>
    </row>
    <row r="9">
      <c r="A9" s="1192" t="s">
        <v>32</v>
      </c>
      <c r="B9" s="1203" t="s">
        <v>464</v>
      </c>
      <c r="C9" s="1194">
        <v>139.0</v>
      </c>
      <c r="D9" s="1195">
        <f t="shared" si="1"/>
        <v>6.95</v>
      </c>
      <c r="E9" s="1202">
        <v>168.0</v>
      </c>
      <c r="F9" s="1204">
        <v>8.4</v>
      </c>
      <c r="G9" s="1197">
        <f>'3rdSemA'!AS12</f>
        <v>148</v>
      </c>
      <c r="H9" s="1198">
        <f t="shared" si="3"/>
        <v>7.047619048</v>
      </c>
      <c r="I9" s="1197">
        <f>'4th A'!AY12</f>
        <v>131</v>
      </c>
      <c r="J9" s="1199">
        <f t="shared" si="4"/>
        <v>6.894736842</v>
      </c>
      <c r="K9" s="1197">
        <f>'5th A'!AW12</f>
        <v>157</v>
      </c>
      <c r="L9" s="1200">
        <f t="shared" si="5"/>
        <v>7.136363636</v>
      </c>
      <c r="M9" s="1201"/>
      <c r="N9" s="1201"/>
      <c r="O9" s="1201"/>
      <c r="P9" s="1201"/>
      <c r="Q9" s="1201"/>
      <c r="R9" s="1201"/>
      <c r="S9" s="1200">
        <f t="shared" si="6"/>
        <v>7.284313725</v>
      </c>
      <c r="T9" s="434"/>
      <c r="U9" s="434"/>
      <c r="V9" s="434"/>
      <c r="W9" s="434"/>
      <c r="X9" s="434"/>
      <c r="Y9" s="434"/>
      <c r="Z9" s="434"/>
    </row>
    <row r="10">
      <c r="A10" s="1192" t="s">
        <v>236</v>
      </c>
      <c r="B10" s="1193" t="s">
        <v>237</v>
      </c>
      <c r="C10" s="1194">
        <v>153.0</v>
      </c>
      <c r="D10" s="1195">
        <f t="shared" si="1"/>
        <v>7.65</v>
      </c>
      <c r="E10" s="1194">
        <v>149.0</v>
      </c>
      <c r="F10" s="1196">
        <f t="shared" ref="F10:F189" si="7">E10/20</f>
        <v>7.45</v>
      </c>
      <c r="G10" s="1197">
        <f>'3rdSemA'!AS13</f>
        <v>165</v>
      </c>
      <c r="H10" s="1198">
        <f t="shared" si="3"/>
        <v>7.857142857</v>
      </c>
      <c r="I10" s="1197">
        <f>'4th A'!AY13</f>
        <v>148</v>
      </c>
      <c r="J10" s="1199">
        <f t="shared" si="4"/>
        <v>7.789473684</v>
      </c>
      <c r="K10" s="1197">
        <f>'5th A'!AW13</f>
        <v>152</v>
      </c>
      <c r="L10" s="1200">
        <f t="shared" si="5"/>
        <v>6.909090909</v>
      </c>
      <c r="M10" s="1201"/>
      <c r="N10" s="1201"/>
      <c r="O10" s="1201"/>
      <c r="P10" s="1201"/>
      <c r="Q10" s="1201"/>
      <c r="R10" s="1201"/>
      <c r="S10" s="1200">
        <f t="shared" si="6"/>
        <v>7.519607843</v>
      </c>
      <c r="T10" s="434"/>
      <c r="U10" s="434"/>
      <c r="V10" s="434"/>
      <c r="W10" s="434"/>
      <c r="X10" s="434"/>
      <c r="Y10" s="434"/>
      <c r="Z10" s="434"/>
    </row>
    <row r="11">
      <c r="A11" s="1192" t="s">
        <v>238</v>
      </c>
      <c r="B11" s="1193" t="s">
        <v>239</v>
      </c>
      <c r="C11" s="1194">
        <v>142.0</v>
      </c>
      <c r="D11" s="1195">
        <f t="shared" si="1"/>
        <v>7.1</v>
      </c>
      <c r="E11" s="1194">
        <v>154.0</v>
      </c>
      <c r="F11" s="1196">
        <f t="shared" si="7"/>
        <v>7.7</v>
      </c>
      <c r="G11" s="1197">
        <f>'3rdSemA'!AS14</f>
        <v>174</v>
      </c>
      <c r="H11" s="1198">
        <f t="shared" si="3"/>
        <v>8.285714286</v>
      </c>
      <c r="I11" s="1197">
        <f>'4th A'!AY14</f>
        <v>139</v>
      </c>
      <c r="J11" s="1199">
        <f t="shared" si="4"/>
        <v>7.315789474</v>
      </c>
      <c r="K11" s="1197">
        <f>'5th A'!AW14</f>
        <v>174</v>
      </c>
      <c r="L11" s="1200">
        <f t="shared" si="5"/>
        <v>7.909090909</v>
      </c>
      <c r="M11" s="1201"/>
      <c r="N11" s="1201"/>
      <c r="O11" s="1201"/>
      <c r="P11" s="1201"/>
      <c r="Q11" s="1201"/>
      <c r="R11" s="1201"/>
      <c r="S11" s="1200">
        <f t="shared" si="6"/>
        <v>7.676470588</v>
      </c>
      <c r="T11" s="434"/>
      <c r="U11" s="434"/>
      <c r="V11" s="434"/>
      <c r="W11" s="434"/>
      <c r="X11" s="434"/>
      <c r="Y11" s="434"/>
      <c r="Z11" s="434"/>
    </row>
    <row r="12">
      <c r="A12" s="1192" t="s">
        <v>240</v>
      </c>
      <c r="B12" s="1193" t="s">
        <v>241</v>
      </c>
      <c r="C12" s="1194">
        <v>142.0</v>
      </c>
      <c r="D12" s="1195">
        <f t="shared" si="1"/>
        <v>7.1</v>
      </c>
      <c r="E12" s="1194">
        <v>151.0</v>
      </c>
      <c r="F12" s="1196">
        <f t="shared" si="7"/>
        <v>7.55</v>
      </c>
      <c r="G12" s="1197">
        <f>'3rdSemA'!AS15</f>
        <v>157</v>
      </c>
      <c r="H12" s="1198">
        <f t="shared" si="3"/>
        <v>7.476190476</v>
      </c>
      <c r="I12" s="1197">
        <f>'4th A'!AY15</f>
        <v>133</v>
      </c>
      <c r="J12" s="1199">
        <f t="shared" si="4"/>
        <v>7</v>
      </c>
      <c r="K12" s="1197">
        <f>'5th A'!AW15</f>
        <v>140</v>
      </c>
      <c r="L12" s="1200">
        <f t="shared" si="5"/>
        <v>6.363636364</v>
      </c>
      <c r="M12" s="1201"/>
      <c r="N12" s="1201"/>
      <c r="O12" s="1201"/>
      <c r="P12" s="1201"/>
      <c r="Q12" s="1201"/>
      <c r="R12" s="1201"/>
      <c r="S12" s="1200">
        <f t="shared" si="6"/>
        <v>7.088235294</v>
      </c>
      <c r="T12" s="434"/>
      <c r="U12" s="434"/>
      <c r="V12" s="434"/>
      <c r="W12" s="434"/>
      <c r="X12" s="434"/>
      <c r="Y12" s="434"/>
      <c r="Z12" s="434"/>
    </row>
    <row r="13">
      <c r="A13" s="1192" t="s">
        <v>242</v>
      </c>
      <c r="B13" s="1193" t="s">
        <v>243</v>
      </c>
      <c r="C13" s="1194">
        <v>169.0</v>
      </c>
      <c r="D13" s="1195">
        <f t="shared" si="1"/>
        <v>8.45</v>
      </c>
      <c r="E13" s="1194">
        <v>152.0</v>
      </c>
      <c r="F13" s="1196">
        <f t="shared" si="7"/>
        <v>7.6</v>
      </c>
      <c r="G13" s="1197">
        <f>'3rdSemA'!AS16</f>
        <v>154</v>
      </c>
      <c r="H13" s="1198">
        <f t="shared" si="3"/>
        <v>7.333333333</v>
      </c>
      <c r="I13" s="1197">
        <f>'4th A'!AY16</f>
        <v>146</v>
      </c>
      <c r="J13" s="1199">
        <f t="shared" si="4"/>
        <v>7.684210526</v>
      </c>
      <c r="K13" s="1197">
        <f>'5th A'!AW16</f>
        <v>167</v>
      </c>
      <c r="L13" s="1200">
        <f t="shared" si="5"/>
        <v>7.590909091</v>
      </c>
      <c r="M13" s="1201"/>
      <c r="N13" s="1201"/>
      <c r="O13" s="1201"/>
      <c r="P13" s="1201"/>
      <c r="Q13" s="1201"/>
      <c r="R13" s="1201"/>
      <c r="S13" s="1200">
        <f t="shared" si="6"/>
        <v>7.725490196</v>
      </c>
      <c r="T13" s="434"/>
      <c r="U13" s="434"/>
      <c r="V13" s="434"/>
      <c r="W13" s="434"/>
      <c r="X13" s="434"/>
      <c r="Y13" s="434"/>
      <c r="Z13" s="434"/>
    </row>
    <row r="14">
      <c r="A14" s="1192" t="s">
        <v>34</v>
      </c>
      <c r="B14" s="1193" t="s">
        <v>35</v>
      </c>
      <c r="C14" s="1194">
        <v>161.0</v>
      </c>
      <c r="D14" s="1195">
        <f t="shared" si="1"/>
        <v>8.05</v>
      </c>
      <c r="E14" s="1194">
        <v>167.0</v>
      </c>
      <c r="F14" s="1196">
        <f t="shared" si="7"/>
        <v>8.35</v>
      </c>
      <c r="G14" s="1197">
        <f>'3rdSemA'!AS17</f>
        <v>163</v>
      </c>
      <c r="H14" s="1198">
        <f t="shared" si="3"/>
        <v>7.761904762</v>
      </c>
      <c r="I14" s="1197">
        <f>'4th A'!AY17</f>
        <v>138</v>
      </c>
      <c r="J14" s="1199">
        <f t="shared" si="4"/>
        <v>7.263157895</v>
      </c>
      <c r="K14" s="1197">
        <f>'5th A'!AW17</f>
        <v>169</v>
      </c>
      <c r="L14" s="1200">
        <f t="shared" si="5"/>
        <v>7.681818182</v>
      </c>
      <c r="M14" s="1201"/>
      <c r="N14" s="1201"/>
      <c r="O14" s="1201"/>
      <c r="P14" s="1201"/>
      <c r="Q14" s="1201"/>
      <c r="R14" s="1201"/>
      <c r="S14" s="1200">
        <f t="shared" si="6"/>
        <v>7.823529412</v>
      </c>
      <c r="T14" s="434"/>
      <c r="U14" s="434"/>
      <c r="V14" s="434"/>
      <c r="W14" s="434"/>
      <c r="X14" s="434"/>
      <c r="Y14" s="434"/>
      <c r="Z14" s="434"/>
    </row>
    <row r="15">
      <c r="A15" s="1192" t="s">
        <v>244</v>
      </c>
      <c r="B15" s="1193" t="s">
        <v>245</v>
      </c>
      <c r="C15" s="1194">
        <v>161.0</v>
      </c>
      <c r="D15" s="1195">
        <f t="shared" si="1"/>
        <v>8.05</v>
      </c>
      <c r="E15" s="1194">
        <v>163.0</v>
      </c>
      <c r="F15" s="1196">
        <f t="shared" si="7"/>
        <v>8.15</v>
      </c>
      <c r="G15" s="1197">
        <f>'3rdSemA'!AS18</f>
        <v>179</v>
      </c>
      <c r="H15" s="1198">
        <f t="shared" si="3"/>
        <v>8.523809524</v>
      </c>
      <c r="I15" s="1197">
        <f>'4th A'!AY18</f>
        <v>156</v>
      </c>
      <c r="J15" s="1199">
        <f t="shared" si="4"/>
        <v>8.210526316</v>
      </c>
      <c r="K15" s="1197">
        <f>'5th A'!AW18</f>
        <v>183</v>
      </c>
      <c r="L15" s="1200">
        <f t="shared" si="5"/>
        <v>8.318181818</v>
      </c>
      <c r="M15" s="1201"/>
      <c r="N15" s="1201"/>
      <c r="O15" s="1201"/>
      <c r="P15" s="1201"/>
      <c r="Q15" s="1201"/>
      <c r="R15" s="1201"/>
      <c r="S15" s="1200">
        <f t="shared" si="6"/>
        <v>8.254901961</v>
      </c>
      <c r="T15" s="434"/>
      <c r="U15" s="434"/>
      <c r="V15" s="434"/>
      <c r="W15" s="434"/>
      <c r="X15" s="434"/>
      <c r="Y15" s="434"/>
      <c r="Z15" s="434"/>
    </row>
    <row r="16">
      <c r="A16" s="1192" t="s">
        <v>36</v>
      </c>
      <c r="B16" s="1193" t="s">
        <v>37</v>
      </c>
      <c r="C16" s="1194">
        <v>173.0</v>
      </c>
      <c r="D16" s="1195">
        <f t="shared" si="1"/>
        <v>8.65</v>
      </c>
      <c r="E16" s="1194">
        <v>180.0</v>
      </c>
      <c r="F16" s="1196">
        <f t="shared" si="7"/>
        <v>9</v>
      </c>
      <c r="G16" s="1197">
        <f>'3rdSemA'!AS19</f>
        <v>190</v>
      </c>
      <c r="H16" s="1198">
        <f t="shared" si="3"/>
        <v>9.047619048</v>
      </c>
      <c r="I16" s="1197">
        <f>'4th A'!AY19</f>
        <v>158</v>
      </c>
      <c r="J16" s="1199">
        <f t="shared" si="4"/>
        <v>8.315789474</v>
      </c>
      <c r="K16" s="1197">
        <f>'5th A'!AW19</f>
        <v>187</v>
      </c>
      <c r="L16" s="1200">
        <f t="shared" si="5"/>
        <v>8.5</v>
      </c>
      <c r="M16" s="1201"/>
      <c r="N16" s="1201"/>
      <c r="O16" s="1201"/>
      <c r="P16" s="1201"/>
      <c r="Q16" s="1201"/>
      <c r="R16" s="1201"/>
      <c r="S16" s="1200">
        <f t="shared" si="6"/>
        <v>8.705882353</v>
      </c>
      <c r="T16" s="434"/>
      <c r="U16" s="434"/>
      <c r="V16" s="434"/>
      <c r="W16" s="434"/>
      <c r="X16" s="434"/>
      <c r="Y16" s="434"/>
      <c r="Z16" s="434"/>
    </row>
    <row r="17">
      <c r="A17" s="1192" t="s">
        <v>38</v>
      </c>
      <c r="B17" s="1193" t="s">
        <v>37</v>
      </c>
      <c r="C17" s="1194">
        <v>162.0</v>
      </c>
      <c r="D17" s="1195">
        <f t="shared" si="1"/>
        <v>8.1</v>
      </c>
      <c r="E17" s="1194">
        <v>183.0</v>
      </c>
      <c r="F17" s="1196">
        <f t="shared" si="7"/>
        <v>9.15</v>
      </c>
      <c r="G17" s="1197">
        <f>'3rdSemA'!AS20</f>
        <v>165</v>
      </c>
      <c r="H17" s="1198">
        <f t="shared" si="3"/>
        <v>7.857142857</v>
      </c>
      <c r="I17" s="1197">
        <f>'4th A'!AY20</f>
        <v>156</v>
      </c>
      <c r="J17" s="1199">
        <f t="shared" si="4"/>
        <v>8.210526316</v>
      </c>
      <c r="K17" s="1197">
        <f>'5th A'!AW20</f>
        <v>165</v>
      </c>
      <c r="L17" s="1200">
        <f t="shared" si="5"/>
        <v>7.5</v>
      </c>
      <c r="M17" s="1201"/>
      <c r="N17" s="1201"/>
      <c r="O17" s="1201"/>
      <c r="P17" s="1201"/>
      <c r="Q17" s="1201"/>
      <c r="R17" s="1201"/>
      <c r="S17" s="1200">
        <f t="shared" si="6"/>
        <v>8.147058824</v>
      </c>
      <c r="T17" s="434"/>
      <c r="U17" s="434"/>
      <c r="V17" s="434"/>
      <c r="W17" s="434"/>
      <c r="X17" s="434"/>
      <c r="Y17" s="434"/>
      <c r="Z17" s="434"/>
    </row>
    <row r="18">
      <c r="A18" s="1192" t="s">
        <v>39</v>
      </c>
      <c r="B18" s="1193" t="s">
        <v>40</v>
      </c>
      <c r="C18" s="1194">
        <v>162.0</v>
      </c>
      <c r="D18" s="1195">
        <f t="shared" si="1"/>
        <v>8.1</v>
      </c>
      <c r="E18" s="1194">
        <v>170.0</v>
      </c>
      <c r="F18" s="1196">
        <f t="shared" si="7"/>
        <v>8.5</v>
      </c>
      <c r="G18" s="1197">
        <f>'3rdSemA'!AS21</f>
        <v>181</v>
      </c>
      <c r="H18" s="1198">
        <f t="shared" si="3"/>
        <v>8.619047619</v>
      </c>
      <c r="I18" s="1197">
        <f>'4th A'!AY21</f>
        <v>147</v>
      </c>
      <c r="J18" s="1199">
        <f t="shared" si="4"/>
        <v>7.736842105</v>
      </c>
      <c r="K18" s="1197">
        <f>'5th A'!AW21</f>
        <v>166</v>
      </c>
      <c r="L18" s="1200">
        <f t="shared" si="5"/>
        <v>7.545454545</v>
      </c>
      <c r="M18" s="1201"/>
      <c r="N18" s="1201"/>
      <c r="O18" s="1201"/>
      <c r="P18" s="1201"/>
      <c r="Q18" s="1201"/>
      <c r="R18" s="1201"/>
      <c r="S18" s="1200">
        <f t="shared" si="6"/>
        <v>8.098039216</v>
      </c>
      <c r="T18" s="434"/>
      <c r="U18" s="434"/>
      <c r="V18" s="434"/>
      <c r="W18" s="434"/>
      <c r="X18" s="434"/>
      <c r="Y18" s="434"/>
      <c r="Z18" s="434"/>
    </row>
    <row r="19">
      <c r="A19" s="1192" t="s">
        <v>246</v>
      </c>
      <c r="B19" s="1193" t="s">
        <v>247</v>
      </c>
      <c r="C19" s="1194">
        <v>161.0</v>
      </c>
      <c r="D19" s="1195">
        <f t="shared" si="1"/>
        <v>8.05</v>
      </c>
      <c r="E19" s="1194">
        <v>153.0</v>
      </c>
      <c r="F19" s="1196">
        <f t="shared" si="7"/>
        <v>7.65</v>
      </c>
      <c r="G19" s="1197">
        <f>'3rdSemA'!AS22</f>
        <v>165</v>
      </c>
      <c r="H19" s="1198">
        <f t="shared" si="3"/>
        <v>7.857142857</v>
      </c>
      <c r="I19" s="1197">
        <f>'4th A'!AY22</f>
        <v>145</v>
      </c>
      <c r="J19" s="1199">
        <f t="shared" si="4"/>
        <v>7.631578947</v>
      </c>
      <c r="K19" s="1197">
        <f>'5th A'!AW22</f>
        <v>165</v>
      </c>
      <c r="L19" s="1200">
        <f t="shared" si="5"/>
        <v>7.5</v>
      </c>
      <c r="M19" s="1201"/>
      <c r="N19" s="1201"/>
      <c r="O19" s="1201"/>
      <c r="P19" s="1201"/>
      <c r="Q19" s="1201"/>
      <c r="R19" s="1201"/>
      <c r="S19" s="1200">
        <f t="shared" si="6"/>
        <v>7.735294118</v>
      </c>
      <c r="T19" s="434"/>
      <c r="U19" s="434"/>
      <c r="V19" s="434"/>
      <c r="W19" s="434"/>
      <c r="X19" s="434"/>
      <c r="Y19" s="434"/>
      <c r="Z19" s="434"/>
    </row>
    <row r="20">
      <c r="A20" s="1192" t="s">
        <v>248</v>
      </c>
      <c r="B20" s="1193" t="s">
        <v>249</v>
      </c>
      <c r="C20" s="1194">
        <v>177.0</v>
      </c>
      <c r="D20" s="1195">
        <f t="shared" si="1"/>
        <v>8.85</v>
      </c>
      <c r="E20" s="1194">
        <v>183.0</v>
      </c>
      <c r="F20" s="1196">
        <f t="shared" si="7"/>
        <v>9.15</v>
      </c>
      <c r="G20" s="1197">
        <f>'3rdSemA'!AS23</f>
        <v>173</v>
      </c>
      <c r="H20" s="1198">
        <f t="shared" si="3"/>
        <v>8.238095238</v>
      </c>
      <c r="I20" s="1197">
        <f>'4th A'!AY23</f>
        <v>162</v>
      </c>
      <c r="J20" s="1199">
        <f t="shared" si="4"/>
        <v>8.526315789</v>
      </c>
      <c r="K20" s="1197">
        <f>'5th A'!AW23</f>
        <v>184</v>
      </c>
      <c r="L20" s="1200">
        <f t="shared" si="5"/>
        <v>8.363636364</v>
      </c>
      <c r="M20" s="1201"/>
      <c r="N20" s="1201"/>
      <c r="O20" s="1201"/>
      <c r="P20" s="1201"/>
      <c r="Q20" s="1201"/>
      <c r="R20" s="1201"/>
      <c r="S20" s="1200">
        <f t="shared" si="6"/>
        <v>8.617647059</v>
      </c>
      <c r="T20" s="434"/>
      <c r="U20" s="434"/>
      <c r="V20" s="434"/>
      <c r="W20" s="434"/>
      <c r="X20" s="434"/>
      <c r="Y20" s="434"/>
      <c r="Z20" s="434"/>
    </row>
    <row r="21">
      <c r="A21" s="1192" t="s">
        <v>250</v>
      </c>
      <c r="B21" s="1193" t="s">
        <v>251</v>
      </c>
      <c r="C21" s="1194">
        <v>119.0</v>
      </c>
      <c r="D21" s="1195">
        <f t="shared" si="1"/>
        <v>5.95</v>
      </c>
      <c r="E21" s="1194">
        <v>132.0</v>
      </c>
      <c r="F21" s="1196">
        <f t="shared" si="7"/>
        <v>6.6</v>
      </c>
      <c r="G21" s="1197">
        <f>'3rdSemA'!AS24</f>
        <v>127</v>
      </c>
      <c r="H21" s="1198">
        <f t="shared" si="3"/>
        <v>6.047619048</v>
      </c>
      <c r="I21" s="1197">
        <f>'4th A'!AY24</f>
        <v>123</v>
      </c>
      <c r="J21" s="1199">
        <f t="shared" si="4"/>
        <v>6.473684211</v>
      </c>
      <c r="K21" s="1197">
        <f>'5th A'!AW24</f>
        <v>157</v>
      </c>
      <c r="L21" s="1200">
        <f t="shared" si="5"/>
        <v>7.136363636</v>
      </c>
      <c r="M21" s="1201"/>
      <c r="N21" s="1201"/>
      <c r="O21" s="1201"/>
      <c r="P21" s="1201"/>
      <c r="Q21" s="1201"/>
      <c r="R21" s="1201"/>
      <c r="S21" s="1200">
        <f t="shared" si="6"/>
        <v>6.450980392</v>
      </c>
      <c r="T21" s="434"/>
      <c r="U21" s="434"/>
      <c r="V21" s="434"/>
      <c r="W21" s="434"/>
      <c r="X21" s="434"/>
      <c r="Y21" s="434"/>
      <c r="Z21" s="434"/>
    </row>
    <row r="22">
      <c r="A22" s="1192" t="s">
        <v>252</v>
      </c>
      <c r="B22" s="1193" t="s">
        <v>253</v>
      </c>
      <c r="C22" s="1194">
        <v>172.0</v>
      </c>
      <c r="D22" s="1195">
        <f t="shared" si="1"/>
        <v>8.6</v>
      </c>
      <c r="E22" s="1194">
        <v>166.0</v>
      </c>
      <c r="F22" s="1196">
        <f t="shared" si="7"/>
        <v>8.3</v>
      </c>
      <c r="G22" s="1197">
        <f>'3rdSemA'!AS25</f>
        <v>176</v>
      </c>
      <c r="H22" s="1198">
        <f t="shared" si="3"/>
        <v>8.380952381</v>
      </c>
      <c r="I22" s="1197">
        <f>'4th A'!AY25</f>
        <v>151</v>
      </c>
      <c r="J22" s="1199">
        <f t="shared" si="4"/>
        <v>7.947368421</v>
      </c>
      <c r="K22" s="1197">
        <f>'5th A'!AW25</f>
        <v>178</v>
      </c>
      <c r="L22" s="1200">
        <f t="shared" si="5"/>
        <v>8.090909091</v>
      </c>
      <c r="M22" s="1201"/>
      <c r="N22" s="1201"/>
      <c r="O22" s="1201"/>
      <c r="P22" s="1201"/>
      <c r="Q22" s="1201"/>
      <c r="R22" s="1201"/>
      <c r="S22" s="1200">
        <f t="shared" si="6"/>
        <v>8.264705882</v>
      </c>
      <c r="T22" s="434"/>
      <c r="U22" s="434"/>
      <c r="V22" s="434"/>
      <c r="W22" s="434"/>
      <c r="X22" s="434"/>
      <c r="Y22" s="434"/>
      <c r="Z22" s="434"/>
    </row>
    <row r="23">
      <c r="A23" s="1192" t="s">
        <v>41</v>
      </c>
      <c r="B23" s="1193" t="s">
        <v>42</v>
      </c>
      <c r="C23" s="1194">
        <v>156.0</v>
      </c>
      <c r="D23" s="1195">
        <f t="shared" si="1"/>
        <v>7.8</v>
      </c>
      <c r="E23" s="1194">
        <v>172.0</v>
      </c>
      <c r="F23" s="1196">
        <f t="shared" si="7"/>
        <v>8.6</v>
      </c>
      <c r="G23" s="1197">
        <f>'3rdSemA'!AS26</f>
        <v>172</v>
      </c>
      <c r="H23" s="1198">
        <f t="shared" si="3"/>
        <v>8.19047619</v>
      </c>
      <c r="I23" s="1197">
        <f>'4th A'!AY26</f>
        <v>146</v>
      </c>
      <c r="J23" s="1199">
        <f t="shared" si="4"/>
        <v>7.684210526</v>
      </c>
      <c r="K23" s="1197">
        <f>'5th A'!AW26</f>
        <v>181</v>
      </c>
      <c r="L23" s="1200">
        <f t="shared" si="5"/>
        <v>8.227272727</v>
      </c>
      <c r="M23" s="1201"/>
      <c r="N23" s="1201"/>
      <c r="O23" s="1201"/>
      <c r="P23" s="1201"/>
      <c r="Q23" s="1201"/>
      <c r="R23" s="1201"/>
      <c r="S23" s="1200">
        <f t="shared" si="6"/>
        <v>8.107843137</v>
      </c>
      <c r="T23" s="434"/>
      <c r="U23" s="434"/>
      <c r="V23" s="434"/>
      <c r="W23" s="434"/>
      <c r="X23" s="434"/>
      <c r="Y23" s="434"/>
      <c r="Z23" s="434"/>
    </row>
    <row r="24">
      <c r="A24" s="1192" t="s">
        <v>254</v>
      </c>
      <c r="B24" s="1193" t="s">
        <v>255</v>
      </c>
      <c r="C24" s="1194">
        <v>151.0</v>
      </c>
      <c r="D24" s="1195">
        <f t="shared" si="1"/>
        <v>7.55</v>
      </c>
      <c r="E24" s="1194">
        <v>159.0</v>
      </c>
      <c r="F24" s="1196">
        <f t="shared" si="7"/>
        <v>7.95</v>
      </c>
      <c r="G24" s="1197">
        <f>'3rdSemA'!AS27</f>
        <v>165</v>
      </c>
      <c r="H24" s="1198">
        <f t="shared" si="3"/>
        <v>7.857142857</v>
      </c>
      <c r="I24" s="1197">
        <f>'4th A'!AY27</f>
        <v>145</v>
      </c>
      <c r="J24" s="1199">
        <f t="shared" si="4"/>
        <v>7.631578947</v>
      </c>
      <c r="K24" s="1197">
        <f>'5th A'!AW27</f>
        <v>171</v>
      </c>
      <c r="L24" s="1200">
        <f t="shared" si="5"/>
        <v>7.772727273</v>
      </c>
      <c r="M24" s="1201"/>
      <c r="N24" s="1201"/>
      <c r="O24" s="1201"/>
      <c r="P24" s="1201"/>
      <c r="Q24" s="1201"/>
      <c r="R24" s="1201"/>
      <c r="S24" s="1200">
        <f t="shared" si="6"/>
        <v>7.754901961</v>
      </c>
      <c r="T24" s="434"/>
      <c r="U24" s="434"/>
      <c r="V24" s="434"/>
      <c r="W24" s="434"/>
      <c r="X24" s="434"/>
      <c r="Y24" s="434"/>
      <c r="Z24" s="434"/>
    </row>
    <row r="25">
      <c r="A25" s="1192" t="s">
        <v>43</v>
      </c>
      <c r="B25" s="1193" t="s">
        <v>44</v>
      </c>
      <c r="C25" s="1194">
        <v>140.0</v>
      </c>
      <c r="D25" s="1195">
        <f t="shared" si="1"/>
        <v>7</v>
      </c>
      <c r="E25" s="1194">
        <v>157.0</v>
      </c>
      <c r="F25" s="1196">
        <f t="shared" si="7"/>
        <v>7.85</v>
      </c>
      <c r="G25" s="1197">
        <f>'3rdSemA'!AS28</f>
        <v>150</v>
      </c>
      <c r="H25" s="1198">
        <f t="shared" si="3"/>
        <v>7.142857143</v>
      </c>
      <c r="I25" s="1197">
        <f>'4th A'!AY28</f>
        <v>138</v>
      </c>
      <c r="J25" s="1199">
        <f t="shared" si="4"/>
        <v>7.263157895</v>
      </c>
      <c r="K25" s="1197">
        <f>'5th A'!AW28</f>
        <v>128</v>
      </c>
      <c r="L25" s="1200">
        <f t="shared" si="5"/>
        <v>5.818181818</v>
      </c>
      <c r="M25" s="1201"/>
      <c r="N25" s="1201"/>
      <c r="O25" s="1201"/>
      <c r="P25" s="1201"/>
      <c r="Q25" s="1201"/>
      <c r="R25" s="1201"/>
      <c r="S25" s="1200">
        <f t="shared" si="6"/>
        <v>6.990196078</v>
      </c>
      <c r="T25" s="434"/>
      <c r="U25" s="434"/>
      <c r="V25" s="434"/>
      <c r="W25" s="434"/>
      <c r="X25" s="434"/>
      <c r="Y25" s="434"/>
      <c r="Z25" s="434"/>
    </row>
    <row r="26">
      <c r="A26" s="1192" t="s">
        <v>45</v>
      </c>
      <c r="B26" s="1193" t="s">
        <v>46</v>
      </c>
      <c r="C26" s="1194">
        <v>166.0</v>
      </c>
      <c r="D26" s="1195">
        <f t="shared" si="1"/>
        <v>8.3</v>
      </c>
      <c r="E26" s="1194">
        <v>184.0</v>
      </c>
      <c r="F26" s="1196">
        <f t="shared" si="7"/>
        <v>9.2</v>
      </c>
      <c r="G26" s="1197">
        <f>'3rdSemA'!AS29</f>
        <v>178</v>
      </c>
      <c r="H26" s="1198">
        <f t="shared" si="3"/>
        <v>8.476190476</v>
      </c>
      <c r="I26" s="1197">
        <f>'4th A'!AY29</f>
        <v>159</v>
      </c>
      <c r="J26" s="1199">
        <f t="shared" si="4"/>
        <v>8.368421053</v>
      </c>
      <c r="K26" s="1197">
        <f>'5th A'!AW29</f>
        <v>179</v>
      </c>
      <c r="L26" s="1200">
        <f t="shared" si="5"/>
        <v>8.136363636</v>
      </c>
      <c r="M26" s="1201"/>
      <c r="N26" s="1201"/>
      <c r="O26" s="1201"/>
      <c r="P26" s="1201"/>
      <c r="Q26" s="1201"/>
      <c r="R26" s="1201"/>
      <c r="S26" s="1200">
        <f t="shared" si="6"/>
        <v>8.490196078</v>
      </c>
      <c r="T26" s="434"/>
      <c r="U26" s="434"/>
      <c r="V26" s="434"/>
      <c r="W26" s="434"/>
      <c r="X26" s="434"/>
      <c r="Y26" s="434"/>
      <c r="Z26" s="434"/>
    </row>
    <row r="27">
      <c r="A27" s="1192" t="s">
        <v>256</v>
      </c>
      <c r="B27" s="1193" t="s">
        <v>257</v>
      </c>
      <c r="C27" s="1194">
        <v>103.0</v>
      </c>
      <c r="D27" s="1195">
        <f t="shared" si="1"/>
        <v>5.15</v>
      </c>
      <c r="E27" s="1202">
        <v>64.0</v>
      </c>
      <c r="F27" s="1196">
        <f t="shared" si="7"/>
        <v>3.2</v>
      </c>
      <c r="G27" s="1197">
        <f>'3rdSemA'!AS30</f>
        <v>47</v>
      </c>
      <c r="H27" s="1198">
        <f t="shared" si="3"/>
        <v>2.238095238</v>
      </c>
      <c r="I27" s="1197">
        <f>'4th A'!AY30</f>
        <v>25</v>
      </c>
      <c r="J27" s="1199">
        <f t="shared" si="4"/>
        <v>1.315789474</v>
      </c>
      <c r="K27" s="1197">
        <f>'5th A'!AW30</f>
        <v>55</v>
      </c>
      <c r="L27" s="1200">
        <f t="shared" si="5"/>
        <v>2.5</v>
      </c>
      <c r="M27" s="1201"/>
      <c r="N27" s="1201"/>
      <c r="O27" s="1201"/>
      <c r="P27" s="1201"/>
      <c r="Q27" s="1201"/>
      <c r="R27" s="1201"/>
      <c r="S27" s="1200">
        <f t="shared" si="6"/>
        <v>2.882352941</v>
      </c>
      <c r="T27" s="434"/>
      <c r="U27" s="434"/>
      <c r="V27" s="434"/>
      <c r="W27" s="434"/>
      <c r="X27" s="434"/>
      <c r="Y27" s="434"/>
      <c r="Z27" s="434"/>
    </row>
    <row r="28">
      <c r="A28" s="1192" t="s">
        <v>258</v>
      </c>
      <c r="B28" s="1193" t="s">
        <v>259</v>
      </c>
      <c r="C28" s="1194">
        <v>166.0</v>
      </c>
      <c r="D28" s="1195">
        <f t="shared" si="1"/>
        <v>8.3</v>
      </c>
      <c r="E28" s="1194">
        <v>158.0</v>
      </c>
      <c r="F28" s="1196">
        <f t="shared" si="7"/>
        <v>7.9</v>
      </c>
      <c r="G28" s="1197">
        <f>'3rdSemA'!AS31</f>
        <v>176</v>
      </c>
      <c r="H28" s="1198">
        <f t="shared" si="3"/>
        <v>8.380952381</v>
      </c>
      <c r="I28" s="1197">
        <f>'4th A'!AY31</f>
        <v>81</v>
      </c>
      <c r="J28" s="1199">
        <f t="shared" si="4"/>
        <v>4.263157895</v>
      </c>
      <c r="K28" s="1197">
        <f>'5th A'!AW31</f>
        <v>169</v>
      </c>
      <c r="L28" s="1200">
        <f t="shared" si="5"/>
        <v>7.681818182</v>
      </c>
      <c r="M28" s="1201"/>
      <c r="N28" s="1201"/>
      <c r="O28" s="1201"/>
      <c r="P28" s="1201"/>
      <c r="Q28" s="1201"/>
      <c r="R28" s="1201"/>
      <c r="S28" s="1200">
        <f t="shared" si="6"/>
        <v>7.352941176</v>
      </c>
      <c r="T28" s="434"/>
      <c r="U28" s="434"/>
      <c r="V28" s="434"/>
      <c r="W28" s="434"/>
      <c r="X28" s="434"/>
      <c r="Y28" s="434"/>
      <c r="Z28" s="434"/>
    </row>
    <row r="29">
      <c r="A29" s="1192" t="s">
        <v>260</v>
      </c>
      <c r="B29" s="1193" t="s">
        <v>261</v>
      </c>
      <c r="C29" s="1194">
        <v>189.0</v>
      </c>
      <c r="D29" s="1195">
        <f t="shared" si="1"/>
        <v>9.45</v>
      </c>
      <c r="E29" s="1194">
        <v>187.0</v>
      </c>
      <c r="F29" s="1196">
        <f t="shared" si="7"/>
        <v>9.35</v>
      </c>
      <c r="G29" s="1197">
        <f>'3rdSemA'!AS32</f>
        <v>189</v>
      </c>
      <c r="H29" s="1198">
        <f t="shared" si="3"/>
        <v>9</v>
      </c>
      <c r="I29" s="1197">
        <f>'4th A'!AY32</f>
        <v>168</v>
      </c>
      <c r="J29" s="1199">
        <f t="shared" si="4"/>
        <v>8.842105263</v>
      </c>
      <c r="K29" s="1197">
        <f>'5th A'!AW32</f>
        <v>181</v>
      </c>
      <c r="L29" s="1200">
        <f t="shared" si="5"/>
        <v>8.227272727</v>
      </c>
      <c r="M29" s="1201"/>
      <c r="N29" s="1201"/>
      <c r="O29" s="1201"/>
      <c r="P29" s="1201"/>
      <c r="Q29" s="1201"/>
      <c r="R29" s="1201"/>
      <c r="S29" s="1200">
        <f t="shared" si="6"/>
        <v>8.960784314</v>
      </c>
      <c r="T29" s="434"/>
      <c r="U29" s="434"/>
      <c r="V29" s="434"/>
      <c r="W29" s="434"/>
      <c r="X29" s="434"/>
      <c r="Y29" s="434"/>
      <c r="Z29" s="434"/>
    </row>
    <row r="30">
      <c r="A30" s="1192" t="s">
        <v>47</v>
      </c>
      <c r="B30" s="1193" t="s">
        <v>48</v>
      </c>
      <c r="C30" s="1194">
        <v>161.0</v>
      </c>
      <c r="D30" s="1195">
        <f t="shared" si="1"/>
        <v>8.05</v>
      </c>
      <c r="E30" s="1194">
        <v>171.0</v>
      </c>
      <c r="F30" s="1196">
        <f t="shared" si="7"/>
        <v>8.55</v>
      </c>
      <c r="G30" s="1197">
        <f>'3rdSemA'!AS33</f>
        <v>169</v>
      </c>
      <c r="H30" s="1198">
        <f t="shared" si="3"/>
        <v>8.047619048</v>
      </c>
      <c r="I30" s="1197">
        <f>'4th A'!AY33</f>
        <v>153</v>
      </c>
      <c r="J30" s="1199">
        <f t="shared" si="4"/>
        <v>8.052631579</v>
      </c>
      <c r="K30" s="1197">
        <f>'5th A'!AW33</f>
        <v>177</v>
      </c>
      <c r="L30" s="1200">
        <f t="shared" si="5"/>
        <v>8.045454545</v>
      </c>
      <c r="M30" s="1201"/>
      <c r="N30" s="1201"/>
      <c r="O30" s="1201"/>
      <c r="P30" s="1201"/>
      <c r="Q30" s="1201"/>
      <c r="R30" s="1201"/>
      <c r="S30" s="1200">
        <f t="shared" si="6"/>
        <v>8.147058824</v>
      </c>
      <c r="T30" s="434"/>
      <c r="U30" s="434"/>
      <c r="V30" s="434"/>
      <c r="W30" s="434"/>
      <c r="X30" s="434"/>
      <c r="Y30" s="434"/>
      <c r="Z30" s="434"/>
    </row>
    <row r="31">
      <c r="A31" s="1192" t="s">
        <v>49</v>
      </c>
      <c r="B31" s="1193" t="s">
        <v>50</v>
      </c>
      <c r="C31" s="1194">
        <v>183.0</v>
      </c>
      <c r="D31" s="1195">
        <f t="shared" si="1"/>
        <v>9.15</v>
      </c>
      <c r="E31" s="1194">
        <v>188.0</v>
      </c>
      <c r="F31" s="1196">
        <f t="shared" si="7"/>
        <v>9.4</v>
      </c>
      <c r="G31" s="1197">
        <f>'3rdSemA'!AS34</f>
        <v>199</v>
      </c>
      <c r="H31" s="1198">
        <f t="shared" si="3"/>
        <v>9.476190476</v>
      </c>
      <c r="I31" s="1197">
        <f>'4th A'!AY34</f>
        <v>165</v>
      </c>
      <c r="J31" s="1199">
        <f t="shared" si="4"/>
        <v>8.684210526</v>
      </c>
      <c r="K31" s="1197">
        <f>'5th A'!AW34</f>
        <v>190</v>
      </c>
      <c r="L31" s="1200">
        <f t="shared" si="5"/>
        <v>8.636363636</v>
      </c>
      <c r="M31" s="1201"/>
      <c r="N31" s="1201"/>
      <c r="O31" s="1201"/>
      <c r="P31" s="1201"/>
      <c r="Q31" s="1201"/>
      <c r="R31" s="1201"/>
      <c r="S31" s="1200">
        <f t="shared" si="6"/>
        <v>9.068627451</v>
      </c>
      <c r="T31" s="434"/>
      <c r="U31" s="434"/>
      <c r="V31" s="434"/>
      <c r="W31" s="434"/>
      <c r="X31" s="434"/>
      <c r="Y31" s="434"/>
      <c r="Z31" s="434"/>
    </row>
    <row r="32">
      <c r="A32" s="1192" t="s">
        <v>51</v>
      </c>
      <c r="B32" s="1193" t="s">
        <v>52</v>
      </c>
      <c r="C32" s="1194">
        <v>153.0</v>
      </c>
      <c r="D32" s="1195">
        <f t="shared" si="1"/>
        <v>7.65</v>
      </c>
      <c r="E32" s="1194">
        <v>173.0</v>
      </c>
      <c r="F32" s="1196">
        <f t="shared" si="7"/>
        <v>8.65</v>
      </c>
      <c r="G32" s="1197">
        <f>'3rdSemA'!AS35</f>
        <v>174</v>
      </c>
      <c r="H32" s="1198">
        <f t="shared" si="3"/>
        <v>8.285714286</v>
      </c>
      <c r="I32" s="1197">
        <f>'4th A'!AY35</f>
        <v>158</v>
      </c>
      <c r="J32" s="1199">
        <f t="shared" si="4"/>
        <v>8.315789474</v>
      </c>
      <c r="K32" s="1197">
        <f>'5th A'!AW35</f>
        <v>170</v>
      </c>
      <c r="L32" s="1200">
        <f t="shared" si="5"/>
        <v>7.727272727</v>
      </c>
      <c r="M32" s="1201"/>
      <c r="N32" s="1201"/>
      <c r="O32" s="1201"/>
      <c r="P32" s="1201"/>
      <c r="Q32" s="1201"/>
      <c r="R32" s="1201"/>
      <c r="S32" s="1200">
        <f t="shared" si="6"/>
        <v>8.117647059</v>
      </c>
      <c r="T32" s="434"/>
      <c r="U32" s="434"/>
      <c r="V32" s="434"/>
      <c r="W32" s="434"/>
      <c r="X32" s="434"/>
      <c r="Y32" s="434"/>
      <c r="Z32" s="434"/>
    </row>
    <row r="33">
      <c r="A33" s="1192" t="s">
        <v>262</v>
      </c>
      <c r="B33" s="1193" t="s">
        <v>263</v>
      </c>
      <c r="C33" s="1194">
        <v>66.0</v>
      </c>
      <c r="D33" s="1195">
        <f t="shared" si="1"/>
        <v>3.3</v>
      </c>
      <c r="E33" s="1194">
        <v>65.0</v>
      </c>
      <c r="F33" s="1196">
        <f t="shared" si="7"/>
        <v>3.25</v>
      </c>
      <c r="G33" s="1197">
        <f>'3rdSemA'!AS36</f>
        <v>92</v>
      </c>
      <c r="H33" s="1198">
        <f t="shared" si="3"/>
        <v>4.380952381</v>
      </c>
      <c r="I33" s="1197">
        <f>'4th A'!AY36</f>
        <v>75</v>
      </c>
      <c r="J33" s="1199">
        <f t="shared" si="4"/>
        <v>3.947368421</v>
      </c>
      <c r="K33" s="1197">
        <f>'5th A'!AW36</f>
        <v>85</v>
      </c>
      <c r="L33" s="1200">
        <f t="shared" si="5"/>
        <v>3.863636364</v>
      </c>
      <c r="M33" s="1201"/>
      <c r="N33" s="1201"/>
      <c r="O33" s="1201"/>
      <c r="P33" s="1201"/>
      <c r="Q33" s="1201"/>
      <c r="R33" s="1201"/>
      <c r="S33" s="1200">
        <f t="shared" si="6"/>
        <v>3.754901961</v>
      </c>
      <c r="T33" s="434"/>
      <c r="U33" s="434"/>
      <c r="V33" s="434"/>
      <c r="W33" s="434"/>
      <c r="X33" s="434"/>
      <c r="Y33" s="434"/>
      <c r="Z33" s="434"/>
    </row>
    <row r="34">
      <c r="A34" s="1192" t="s">
        <v>53</v>
      </c>
      <c r="B34" s="1193" t="s">
        <v>54</v>
      </c>
      <c r="C34" s="1194">
        <v>178.0</v>
      </c>
      <c r="D34" s="1195">
        <f t="shared" si="1"/>
        <v>8.9</v>
      </c>
      <c r="E34" s="1194">
        <v>176.0</v>
      </c>
      <c r="F34" s="1196">
        <f t="shared" si="7"/>
        <v>8.8</v>
      </c>
      <c r="G34" s="1197">
        <f>'3rdSemA'!AS37</f>
        <v>184</v>
      </c>
      <c r="H34" s="1198">
        <f t="shared" si="3"/>
        <v>8.761904762</v>
      </c>
      <c r="I34" s="1197">
        <f>'4th A'!AY37</f>
        <v>159</v>
      </c>
      <c r="J34" s="1199">
        <f t="shared" si="4"/>
        <v>8.368421053</v>
      </c>
      <c r="K34" s="1197">
        <f>'5th A'!AW37</f>
        <v>182</v>
      </c>
      <c r="L34" s="1200">
        <f t="shared" si="5"/>
        <v>8.272727273</v>
      </c>
      <c r="M34" s="1201"/>
      <c r="N34" s="1201"/>
      <c r="O34" s="1201"/>
      <c r="P34" s="1201"/>
      <c r="Q34" s="1201"/>
      <c r="R34" s="1201"/>
      <c r="S34" s="1200">
        <f t="shared" si="6"/>
        <v>8.617647059</v>
      </c>
      <c r="T34" s="434"/>
      <c r="U34" s="434"/>
      <c r="V34" s="434"/>
      <c r="W34" s="434"/>
      <c r="X34" s="434"/>
      <c r="Y34" s="434"/>
      <c r="Z34" s="434"/>
    </row>
    <row r="35">
      <c r="A35" s="1192" t="s">
        <v>55</v>
      </c>
      <c r="B35" s="1193" t="s">
        <v>56</v>
      </c>
      <c r="C35" s="1194">
        <v>150.0</v>
      </c>
      <c r="D35" s="1195">
        <f t="shared" si="1"/>
        <v>7.5</v>
      </c>
      <c r="E35" s="1194">
        <v>174.0</v>
      </c>
      <c r="F35" s="1196">
        <f t="shared" si="7"/>
        <v>8.7</v>
      </c>
      <c r="G35" s="1197">
        <f>'3rdSemA'!AS38</f>
        <v>174</v>
      </c>
      <c r="H35" s="1198">
        <f t="shared" si="3"/>
        <v>8.285714286</v>
      </c>
      <c r="I35" s="1197">
        <f>'4th A'!AY38</f>
        <v>149</v>
      </c>
      <c r="J35" s="1199">
        <f t="shared" si="4"/>
        <v>7.842105263</v>
      </c>
      <c r="K35" s="1197">
        <f>'5th A'!AW38</f>
        <v>170</v>
      </c>
      <c r="L35" s="1200">
        <f t="shared" si="5"/>
        <v>7.727272727</v>
      </c>
      <c r="M35" s="1201"/>
      <c r="N35" s="1201"/>
      <c r="O35" s="1201"/>
      <c r="P35" s="1201"/>
      <c r="Q35" s="1201"/>
      <c r="R35" s="1201"/>
      <c r="S35" s="1200">
        <f t="shared" si="6"/>
        <v>8.009803922</v>
      </c>
      <c r="T35" s="434"/>
      <c r="U35" s="434"/>
      <c r="V35" s="434"/>
      <c r="W35" s="434"/>
      <c r="X35" s="434"/>
      <c r="Y35" s="434"/>
      <c r="Z35" s="434"/>
    </row>
    <row r="36">
      <c r="A36" s="1192" t="s">
        <v>57</v>
      </c>
      <c r="B36" s="1193" t="s">
        <v>58</v>
      </c>
      <c r="C36" s="1194">
        <v>147.0</v>
      </c>
      <c r="D36" s="1195">
        <f t="shared" si="1"/>
        <v>7.35</v>
      </c>
      <c r="E36" s="1194">
        <v>167.0</v>
      </c>
      <c r="F36" s="1196">
        <f t="shared" si="7"/>
        <v>8.35</v>
      </c>
      <c r="G36" s="1197">
        <f>'3rdSemA'!AS39</f>
        <v>165</v>
      </c>
      <c r="H36" s="1198">
        <f t="shared" si="3"/>
        <v>7.857142857</v>
      </c>
      <c r="I36" s="1197">
        <f>'4th A'!AY39</f>
        <v>149</v>
      </c>
      <c r="J36" s="1199">
        <f t="shared" si="4"/>
        <v>7.842105263</v>
      </c>
      <c r="K36" s="1197">
        <f>'5th A'!AW39</f>
        <v>162</v>
      </c>
      <c r="L36" s="1200">
        <f t="shared" si="5"/>
        <v>7.363636364</v>
      </c>
      <c r="M36" s="1201"/>
      <c r="N36" s="1201"/>
      <c r="O36" s="1201"/>
      <c r="P36" s="1201"/>
      <c r="Q36" s="1201"/>
      <c r="R36" s="1201"/>
      <c r="S36" s="1200">
        <f t="shared" si="6"/>
        <v>7.745098039</v>
      </c>
      <c r="T36" s="434"/>
      <c r="U36" s="434"/>
      <c r="V36" s="434"/>
      <c r="W36" s="434"/>
      <c r="X36" s="434"/>
      <c r="Y36" s="434"/>
      <c r="Z36" s="434"/>
    </row>
    <row r="37">
      <c r="A37" s="1192" t="s">
        <v>59</v>
      </c>
      <c r="B37" s="1193" t="s">
        <v>60</v>
      </c>
      <c r="C37" s="1194">
        <v>177.0</v>
      </c>
      <c r="D37" s="1195">
        <f t="shared" si="1"/>
        <v>8.85</v>
      </c>
      <c r="E37" s="1194">
        <v>184.0</v>
      </c>
      <c r="F37" s="1196">
        <f t="shared" si="7"/>
        <v>9.2</v>
      </c>
      <c r="G37" s="1197">
        <f>'3rdSemA'!AS40</f>
        <v>185</v>
      </c>
      <c r="H37" s="1198">
        <f t="shared" si="3"/>
        <v>8.80952381</v>
      </c>
      <c r="I37" s="1197">
        <f>'4th A'!AY40</f>
        <v>146</v>
      </c>
      <c r="J37" s="1199">
        <f t="shared" si="4"/>
        <v>7.684210526</v>
      </c>
      <c r="K37" s="1197">
        <f>'5th A'!AW40</f>
        <v>180</v>
      </c>
      <c r="L37" s="1200">
        <f t="shared" si="5"/>
        <v>8.181818182</v>
      </c>
      <c r="M37" s="1201"/>
      <c r="N37" s="1201"/>
      <c r="O37" s="1201"/>
      <c r="P37" s="1201"/>
      <c r="Q37" s="1201"/>
      <c r="R37" s="1201"/>
      <c r="S37" s="1200">
        <f t="shared" si="6"/>
        <v>8.549019608</v>
      </c>
      <c r="T37" s="434"/>
      <c r="U37" s="434"/>
      <c r="V37" s="434"/>
      <c r="W37" s="434"/>
      <c r="X37" s="434"/>
      <c r="Y37" s="434"/>
      <c r="Z37" s="434"/>
    </row>
    <row r="38">
      <c r="A38" s="1192" t="s">
        <v>61</v>
      </c>
      <c r="B38" s="1193" t="s">
        <v>62</v>
      </c>
      <c r="C38" s="1194">
        <v>171.0</v>
      </c>
      <c r="D38" s="1195">
        <f t="shared" si="1"/>
        <v>8.55</v>
      </c>
      <c r="E38" s="1194">
        <v>179.0</v>
      </c>
      <c r="F38" s="1196">
        <f t="shared" si="7"/>
        <v>8.95</v>
      </c>
      <c r="G38" s="1197">
        <f>'3rdSemA'!AS41</f>
        <v>168</v>
      </c>
      <c r="H38" s="1198">
        <f t="shared" si="3"/>
        <v>8</v>
      </c>
      <c r="I38" s="1197">
        <f>'4th A'!AY41</f>
        <v>161</v>
      </c>
      <c r="J38" s="1199">
        <f t="shared" si="4"/>
        <v>8.473684211</v>
      </c>
      <c r="K38" s="1197">
        <f>'5th A'!AW41</f>
        <v>180</v>
      </c>
      <c r="L38" s="1200">
        <f t="shared" si="5"/>
        <v>8.181818182</v>
      </c>
      <c r="M38" s="1201"/>
      <c r="N38" s="1201"/>
      <c r="O38" s="1201"/>
      <c r="P38" s="1201"/>
      <c r="Q38" s="1201"/>
      <c r="R38" s="1201"/>
      <c r="S38" s="1200">
        <f t="shared" si="6"/>
        <v>8.421568627</v>
      </c>
      <c r="T38" s="434"/>
      <c r="U38" s="434"/>
      <c r="V38" s="434"/>
      <c r="W38" s="434"/>
      <c r="X38" s="434"/>
      <c r="Y38" s="434"/>
      <c r="Z38" s="434"/>
    </row>
    <row r="39">
      <c r="A39" s="1192" t="s">
        <v>63</v>
      </c>
      <c r="B39" s="1193" t="s">
        <v>64</v>
      </c>
      <c r="C39" s="1194">
        <v>173.0</v>
      </c>
      <c r="D39" s="1195">
        <f t="shared" si="1"/>
        <v>8.65</v>
      </c>
      <c r="E39" s="1194">
        <v>189.0</v>
      </c>
      <c r="F39" s="1196">
        <f t="shared" si="7"/>
        <v>9.45</v>
      </c>
      <c r="G39" s="1197">
        <f>'3rdSemA'!AS42</f>
        <v>189</v>
      </c>
      <c r="H39" s="1198">
        <f t="shared" si="3"/>
        <v>9</v>
      </c>
      <c r="I39" s="1197">
        <f>'4th A'!AY42</f>
        <v>151</v>
      </c>
      <c r="J39" s="1199">
        <f t="shared" si="4"/>
        <v>7.947368421</v>
      </c>
      <c r="K39" s="1197">
        <f>'5th A'!AW42</f>
        <v>188</v>
      </c>
      <c r="L39" s="1200">
        <f t="shared" si="5"/>
        <v>8.545454545</v>
      </c>
      <c r="M39" s="1201"/>
      <c r="N39" s="1201"/>
      <c r="O39" s="1201"/>
      <c r="P39" s="1201"/>
      <c r="Q39" s="1201"/>
      <c r="R39" s="1201"/>
      <c r="S39" s="1200">
        <f t="shared" si="6"/>
        <v>8.725490196</v>
      </c>
      <c r="T39" s="434"/>
      <c r="U39" s="434"/>
      <c r="V39" s="434"/>
      <c r="W39" s="434"/>
      <c r="X39" s="434"/>
      <c r="Y39" s="434"/>
      <c r="Z39" s="434"/>
    </row>
    <row r="40">
      <c r="A40" s="1192" t="s">
        <v>65</v>
      </c>
      <c r="B40" s="1193" t="s">
        <v>66</v>
      </c>
      <c r="C40" s="1194">
        <v>141.0</v>
      </c>
      <c r="D40" s="1195">
        <f t="shared" si="1"/>
        <v>7.05</v>
      </c>
      <c r="E40" s="1194">
        <v>167.0</v>
      </c>
      <c r="F40" s="1196">
        <f t="shared" si="7"/>
        <v>8.35</v>
      </c>
      <c r="G40" s="1197">
        <f>'3rdSemA'!AS43</f>
        <v>138</v>
      </c>
      <c r="H40" s="1198">
        <f t="shared" si="3"/>
        <v>6.571428571</v>
      </c>
      <c r="I40" s="1197">
        <f>'4th A'!AY43</f>
        <v>132</v>
      </c>
      <c r="J40" s="1199">
        <f t="shared" si="4"/>
        <v>6.947368421</v>
      </c>
      <c r="K40" s="1197">
        <f>'5th A'!AW43</f>
        <v>107</v>
      </c>
      <c r="L40" s="1200">
        <f t="shared" si="5"/>
        <v>4.863636364</v>
      </c>
      <c r="M40" s="1201"/>
      <c r="N40" s="1201"/>
      <c r="O40" s="1201"/>
      <c r="P40" s="1201"/>
      <c r="Q40" s="1201"/>
      <c r="R40" s="1201"/>
      <c r="S40" s="1200">
        <f t="shared" si="6"/>
        <v>6.715686275</v>
      </c>
      <c r="T40" s="434"/>
      <c r="U40" s="434"/>
      <c r="V40" s="434"/>
      <c r="W40" s="434"/>
      <c r="X40" s="434"/>
      <c r="Y40" s="434"/>
      <c r="Z40" s="434"/>
    </row>
    <row r="41">
      <c r="A41" s="1192" t="s">
        <v>67</v>
      </c>
      <c r="B41" s="1193" t="s">
        <v>68</v>
      </c>
      <c r="C41" s="1194">
        <v>180.0</v>
      </c>
      <c r="D41" s="1195">
        <f t="shared" si="1"/>
        <v>9</v>
      </c>
      <c r="E41" s="1194">
        <v>186.0</v>
      </c>
      <c r="F41" s="1196">
        <f t="shared" si="7"/>
        <v>9.3</v>
      </c>
      <c r="G41" s="1197">
        <f>'3rdSemA'!AS44</f>
        <v>189</v>
      </c>
      <c r="H41" s="1198">
        <f t="shared" si="3"/>
        <v>9</v>
      </c>
      <c r="I41" s="1197">
        <f>'4th A'!AY44</f>
        <v>172</v>
      </c>
      <c r="J41" s="1199">
        <f t="shared" si="4"/>
        <v>9.052631579</v>
      </c>
      <c r="K41" s="1197">
        <f>'5th A'!AW44</f>
        <v>191</v>
      </c>
      <c r="L41" s="1200">
        <f t="shared" si="5"/>
        <v>8.681818182</v>
      </c>
      <c r="M41" s="1201"/>
      <c r="N41" s="1201"/>
      <c r="O41" s="1201"/>
      <c r="P41" s="1201"/>
      <c r="Q41" s="1201"/>
      <c r="R41" s="1201"/>
      <c r="S41" s="1200">
        <f t="shared" si="6"/>
        <v>9</v>
      </c>
      <c r="T41" s="434"/>
      <c r="U41" s="434"/>
      <c r="V41" s="434"/>
      <c r="W41" s="434"/>
      <c r="X41" s="434"/>
      <c r="Y41" s="434"/>
      <c r="Z41" s="434"/>
    </row>
    <row r="42">
      <c r="A42" s="1192" t="s">
        <v>264</v>
      </c>
      <c r="B42" s="1193" t="s">
        <v>265</v>
      </c>
      <c r="C42" s="1194">
        <v>164.0</v>
      </c>
      <c r="D42" s="1195">
        <f t="shared" si="1"/>
        <v>8.2</v>
      </c>
      <c r="E42" s="1194">
        <v>159.0</v>
      </c>
      <c r="F42" s="1196">
        <f t="shared" si="7"/>
        <v>7.95</v>
      </c>
      <c r="G42" s="1197">
        <f>'3rdSemA'!AS45</f>
        <v>172</v>
      </c>
      <c r="H42" s="1198">
        <f t="shared" si="3"/>
        <v>8.19047619</v>
      </c>
      <c r="I42" s="1197">
        <f>'4th A'!AY45</f>
        <v>158</v>
      </c>
      <c r="J42" s="1199">
        <f t="shared" si="4"/>
        <v>8.315789474</v>
      </c>
      <c r="K42" s="1197">
        <f>'5th A'!AW45</f>
        <v>184</v>
      </c>
      <c r="L42" s="1200">
        <f t="shared" si="5"/>
        <v>8.363636364</v>
      </c>
      <c r="M42" s="1201"/>
      <c r="N42" s="1201"/>
      <c r="O42" s="1201"/>
      <c r="P42" s="1201"/>
      <c r="Q42" s="1201"/>
      <c r="R42" s="1201"/>
      <c r="S42" s="1200">
        <f t="shared" si="6"/>
        <v>8.205882353</v>
      </c>
      <c r="T42" s="434"/>
      <c r="U42" s="434"/>
      <c r="V42" s="434"/>
      <c r="W42" s="434"/>
      <c r="X42" s="434"/>
      <c r="Y42" s="434"/>
      <c r="Z42" s="434"/>
    </row>
    <row r="43">
      <c r="A43" s="1192" t="s">
        <v>266</v>
      </c>
      <c r="B43" s="1193" t="s">
        <v>267</v>
      </c>
      <c r="C43" s="1194">
        <v>169.0</v>
      </c>
      <c r="D43" s="1195">
        <f t="shared" si="1"/>
        <v>8.45</v>
      </c>
      <c r="E43" s="1194">
        <v>153.0</v>
      </c>
      <c r="F43" s="1196">
        <f t="shared" si="7"/>
        <v>7.65</v>
      </c>
      <c r="G43" s="1197">
        <f>'3rdSemA'!AS46</f>
        <v>173</v>
      </c>
      <c r="H43" s="1198">
        <f t="shared" si="3"/>
        <v>8.238095238</v>
      </c>
      <c r="I43" s="1197">
        <f>'4th A'!AY46</f>
        <v>158</v>
      </c>
      <c r="J43" s="1199">
        <f t="shared" si="4"/>
        <v>8.315789474</v>
      </c>
      <c r="K43" s="1197">
        <f>'5th A'!AW46</f>
        <v>165</v>
      </c>
      <c r="L43" s="1200">
        <f t="shared" si="5"/>
        <v>7.5</v>
      </c>
      <c r="M43" s="1201"/>
      <c r="N43" s="1201"/>
      <c r="O43" s="1201"/>
      <c r="P43" s="1201"/>
      <c r="Q43" s="1201"/>
      <c r="R43" s="1201"/>
      <c r="S43" s="1200">
        <f t="shared" si="6"/>
        <v>8.019607843</v>
      </c>
      <c r="T43" s="434"/>
      <c r="U43" s="434"/>
      <c r="V43" s="434"/>
      <c r="W43" s="434"/>
      <c r="X43" s="434"/>
      <c r="Y43" s="434"/>
      <c r="Z43" s="434"/>
    </row>
    <row r="44">
      <c r="A44" s="1192" t="s">
        <v>268</v>
      </c>
      <c r="B44" s="1193" t="s">
        <v>269</v>
      </c>
      <c r="C44" s="1194">
        <v>152.0</v>
      </c>
      <c r="D44" s="1195">
        <f t="shared" si="1"/>
        <v>7.6</v>
      </c>
      <c r="E44" s="1194">
        <v>156.0</v>
      </c>
      <c r="F44" s="1196">
        <f t="shared" si="7"/>
        <v>7.8</v>
      </c>
      <c r="G44" s="1197">
        <f>'3rdSemA'!AS47</f>
        <v>170</v>
      </c>
      <c r="H44" s="1198">
        <f t="shared" si="3"/>
        <v>8.095238095</v>
      </c>
      <c r="I44" s="1197">
        <f>'4th A'!AY47</f>
        <v>155</v>
      </c>
      <c r="J44" s="1199">
        <f t="shared" si="4"/>
        <v>8.157894737</v>
      </c>
      <c r="K44" s="1197">
        <f>'5th A'!AW47</f>
        <v>177</v>
      </c>
      <c r="L44" s="1200">
        <f t="shared" si="5"/>
        <v>8.045454545</v>
      </c>
      <c r="M44" s="1201"/>
      <c r="N44" s="1201"/>
      <c r="O44" s="1201"/>
      <c r="P44" s="1201"/>
      <c r="Q44" s="1201"/>
      <c r="R44" s="1201"/>
      <c r="S44" s="1200">
        <f t="shared" si="6"/>
        <v>7.941176471</v>
      </c>
      <c r="T44" s="434"/>
      <c r="U44" s="434"/>
      <c r="V44" s="434"/>
      <c r="W44" s="434"/>
      <c r="X44" s="434"/>
      <c r="Y44" s="434"/>
      <c r="Z44" s="434"/>
    </row>
    <row r="45">
      <c r="A45" s="1192" t="s">
        <v>270</v>
      </c>
      <c r="B45" s="1193" t="s">
        <v>271</v>
      </c>
      <c r="C45" s="1194">
        <v>162.0</v>
      </c>
      <c r="D45" s="1195">
        <f t="shared" si="1"/>
        <v>8.1</v>
      </c>
      <c r="E45" s="1194">
        <v>172.0</v>
      </c>
      <c r="F45" s="1196">
        <f t="shared" si="7"/>
        <v>8.6</v>
      </c>
      <c r="G45" s="1197">
        <f>'3rdSemA'!AS48</f>
        <v>181</v>
      </c>
      <c r="H45" s="1198">
        <f t="shared" si="3"/>
        <v>8.619047619</v>
      </c>
      <c r="I45" s="1197">
        <f>'4th A'!AY48</f>
        <v>157</v>
      </c>
      <c r="J45" s="1199">
        <f t="shared" si="4"/>
        <v>8.263157895</v>
      </c>
      <c r="K45" s="1197">
        <f>'5th A'!AW48</f>
        <v>179</v>
      </c>
      <c r="L45" s="1200">
        <f t="shared" si="5"/>
        <v>8.136363636</v>
      </c>
      <c r="M45" s="1201"/>
      <c r="N45" s="1201"/>
      <c r="O45" s="1201"/>
      <c r="P45" s="1201"/>
      <c r="Q45" s="1201"/>
      <c r="R45" s="1201"/>
      <c r="S45" s="1200">
        <f t="shared" si="6"/>
        <v>8.343137255</v>
      </c>
      <c r="T45" s="434"/>
      <c r="U45" s="434"/>
      <c r="V45" s="434"/>
      <c r="W45" s="434"/>
      <c r="X45" s="434"/>
      <c r="Y45" s="434"/>
      <c r="Z45" s="434"/>
    </row>
    <row r="46">
      <c r="A46" s="1192" t="s">
        <v>69</v>
      </c>
      <c r="B46" s="1193" t="s">
        <v>70</v>
      </c>
      <c r="C46" s="1194">
        <v>157.0</v>
      </c>
      <c r="D46" s="1195">
        <f t="shared" si="1"/>
        <v>7.85</v>
      </c>
      <c r="E46" s="1194">
        <v>174.0</v>
      </c>
      <c r="F46" s="1196">
        <f t="shared" si="7"/>
        <v>8.7</v>
      </c>
      <c r="G46" s="1197">
        <f>'3rdSemA'!AS49</f>
        <v>181</v>
      </c>
      <c r="H46" s="1198">
        <f t="shared" si="3"/>
        <v>8.619047619</v>
      </c>
      <c r="I46" s="1197">
        <f>'4th A'!AY49</f>
        <v>146</v>
      </c>
      <c r="J46" s="1199">
        <f t="shared" si="4"/>
        <v>7.684210526</v>
      </c>
      <c r="K46" s="1197">
        <f>'5th A'!AW49</f>
        <v>176</v>
      </c>
      <c r="L46" s="1200">
        <f t="shared" si="5"/>
        <v>8</v>
      </c>
      <c r="M46" s="1201"/>
      <c r="N46" s="1201"/>
      <c r="O46" s="1201"/>
      <c r="P46" s="1201"/>
      <c r="Q46" s="1201"/>
      <c r="R46" s="1201"/>
      <c r="S46" s="1200">
        <f t="shared" si="6"/>
        <v>8.176470588</v>
      </c>
      <c r="T46" s="434"/>
      <c r="U46" s="434"/>
      <c r="V46" s="434"/>
      <c r="W46" s="434"/>
      <c r="X46" s="434"/>
      <c r="Y46" s="434"/>
      <c r="Z46" s="434"/>
    </row>
    <row r="47">
      <c r="A47" s="1192" t="s">
        <v>71</v>
      </c>
      <c r="B47" s="1193" t="s">
        <v>72</v>
      </c>
      <c r="C47" s="1194">
        <v>175.0</v>
      </c>
      <c r="D47" s="1195">
        <f t="shared" si="1"/>
        <v>8.75</v>
      </c>
      <c r="E47" s="1194">
        <v>197.0</v>
      </c>
      <c r="F47" s="1196">
        <f t="shared" si="7"/>
        <v>9.85</v>
      </c>
      <c r="G47" s="1197">
        <f>'3rdSemA'!AS50</f>
        <v>201</v>
      </c>
      <c r="H47" s="1198">
        <f t="shared" si="3"/>
        <v>9.571428571</v>
      </c>
      <c r="I47" s="1197">
        <f>'4th A'!AY50</f>
        <v>168</v>
      </c>
      <c r="J47" s="1199">
        <f t="shared" si="4"/>
        <v>8.842105263</v>
      </c>
      <c r="K47" s="1197">
        <f>'5th A'!AW50</f>
        <v>187</v>
      </c>
      <c r="L47" s="1200">
        <f t="shared" si="5"/>
        <v>8.5</v>
      </c>
      <c r="M47" s="1201"/>
      <c r="N47" s="1201"/>
      <c r="O47" s="1201"/>
      <c r="P47" s="1201"/>
      <c r="Q47" s="1201"/>
      <c r="R47" s="1201"/>
      <c r="S47" s="1200">
        <f t="shared" si="6"/>
        <v>9.098039216</v>
      </c>
      <c r="T47" s="434"/>
      <c r="U47" s="434"/>
      <c r="V47" s="434"/>
      <c r="W47" s="434"/>
      <c r="X47" s="434"/>
      <c r="Y47" s="434"/>
      <c r="Z47" s="434"/>
    </row>
    <row r="48">
      <c r="A48" s="1192" t="s">
        <v>272</v>
      </c>
      <c r="B48" s="1193" t="s">
        <v>273</v>
      </c>
      <c r="C48" s="1194">
        <v>150.0</v>
      </c>
      <c r="D48" s="1195">
        <f t="shared" si="1"/>
        <v>7.5</v>
      </c>
      <c r="E48" s="1202">
        <v>149.0</v>
      </c>
      <c r="F48" s="1196">
        <f t="shared" si="7"/>
        <v>7.45</v>
      </c>
      <c r="G48" s="1197">
        <f>'3rdSemA'!AS51</f>
        <v>174</v>
      </c>
      <c r="H48" s="1198">
        <f t="shared" si="3"/>
        <v>8.285714286</v>
      </c>
      <c r="I48" s="1197">
        <f>'4th A'!AY51</f>
        <v>145</v>
      </c>
      <c r="J48" s="1199">
        <f t="shared" si="4"/>
        <v>7.631578947</v>
      </c>
      <c r="K48" s="1197">
        <f>'5th A'!AW51</f>
        <v>147</v>
      </c>
      <c r="L48" s="1200">
        <f t="shared" si="5"/>
        <v>6.681818182</v>
      </c>
      <c r="M48" s="1201"/>
      <c r="N48" s="1201"/>
      <c r="O48" s="1201"/>
      <c r="P48" s="1201"/>
      <c r="Q48" s="1201"/>
      <c r="R48" s="1201"/>
      <c r="S48" s="1200">
        <f t="shared" si="6"/>
        <v>7.5</v>
      </c>
      <c r="T48" s="434"/>
      <c r="U48" s="434"/>
      <c r="V48" s="434"/>
      <c r="W48" s="434"/>
      <c r="X48" s="434"/>
      <c r="Y48" s="434"/>
      <c r="Z48" s="434"/>
    </row>
    <row r="49">
      <c r="A49" s="1192" t="s">
        <v>73</v>
      </c>
      <c r="B49" s="1193" t="s">
        <v>74</v>
      </c>
      <c r="C49" s="1194">
        <v>151.0</v>
      </c>
      <c r="D49" s="1195">
        <f t="shared" si="1"/>
        <v>7.55</v>
      </c>
      <c r="E49" s="1194">
        <v>174.0</v>
      </c>
      <c r="F49" s="1196">
        <f t="shared" si="7"/>
        <v>8.7</v>
      </c>
      <c r="G49" s="1197">
        <f>'3rdSemA'!AS52</f>
        <v>160</v>
      </c>
      <c r="H49" s="1198">
        <f t="shared" si="3"/>
        <v>7.619047619</v>
      </c>
      <c r="I49" s="1197">
        <f>'4th A'!AY52</f>
        <v>155</v>
      </c>
      <c r="J49" s="1199">
        <f t="shared" si="4"/>
        <v>8.157894737</v>
      </c>
      <c r="K49" s="1197">
        <f>'5th A'!AW52</f>
        <v>179</v>
      </c>
      <c r="L49" s="1200">
        <f t="shared" si="5"/>
        <v>8.136363636</v>
      </c>
      <c r="M49" s="1201"/>
      <c r="N49" s="1201"/>
      <c r="O49" s="1201"/>
      <c r="P49" s="1201"/>
      <c r="Q49" s="1201"/>
      <c r="R49" s="1201"/>
      <c r="S49" s="1200">
        <f t="shared" si="6"/>
        <v>8.029411765</v>
      </c>
      <c r="T49" s="434"/>
      <c r="U49" s="434"/>
      <c r="V49" s="434"/>
      <c r="W49" s="434"/>
      <c r="X49" s="434"/>
      <c r="Y49" s="434"/>
      <c r="Z49" s="434"/>
    </row>
    <row r="50">
      <c r="A50" s="1192" t="s">
        <v>274</v>
      </c>
      <c r="B50" s="1193" t="s">
        <v>275</v>
      </c>
      <c r="C50" s="1194">
        <v>162.0</v>
      </c>
      <c r="D50" s="1195">
        <f t="shared" si="1"/>
        <v>8.1</v>
      </c>
      <c r="E50" s="1194">
        <v>159.0</v>
      </c>
      <c r="F50" s="1196">
        <f t="shared" si="7"/>
        <v>7.95</v>
      </c>
      <c r="G50" s="1197">
        <f>'3rdSemA'!AS53</f>
        <v>166</v>
      </c>
      <c r="H50" s="1198">
        <f t="shared" si="3"/>
        <v>7.904761905</v>
      </c>
      <c r="I50" s="1197">
        <f>'4th A'!AY53</f>
        <v>147</v>
      </c>
      <c r="J50" s="1199">
        <f t="shared" si="4"/>
        <v>7.736842105</v>
      </c>
      <c r="K50" s="1197">
        <f>'5th A'!AW53</f>
        <v>172</v>
      </c>
      <c r="L50" s="1200">
        <f t="shared" si="5"/>
        <v>7.818181818</v>
      </c>
      <c r="M50" s="1201"/>
      <c r="N50" s="1201"/>
      <c r="O50" s="1201"/>
      <c r="P50" s="1201"/>
      <c r="Q50" s="1201"/>
      <c r="R50" s="1201"/>
      <c r="S50" s="1200">
        <f t="shared" si="6"/>
        <v>7.901960784</v>
      </c>
      <c r="T50" s="434"/>
      <c r="U50" s="434"/>
      <c r="V50" s="434"/>
      <c r="W50" s="434"/>
      <c r="X50" s="434"/>
      <c r="Y50" s="434"/>
      <c r="Z50" s="434"/>
    </row>
    <row r="51">
      <c r="A51" s="1192" t="s">
        <v>276</v>
      </c>
      <c r="B51" s="1193" t="s">
        <v>277</v>
      </c>
      <c r="C51" s="1194">
        <v>142.0</v>
      </c>
      <c r="D51" s="1195">
        <f t="shared" si="1"/>
        <v>7.1</v>
      </c>
      <c r="E51" s="1194">
        <v>152.0</v>
      </c>
      <c r="F51" s="1196">
        <f t="shared" si="7"/>
        <v>7.6</v>
      </c>
      <c r="G51" s="1197">
        <f>'3rdSemA'!AS54</f>
        <v>165</v>
      </c>
      <c r="H51" s="1198">
        <f t="shared" si="3"/>
        <v>7.857142857</v>
      </c>
      <c r="I51" s="1197">
        <f>'4th A'!AY54</f>
        <v>135</v>
      </c>
      <c r="J51" s="1199">
        <f t="shared" si="4"/>
        <v>7.105263158</v>
      </c>
      <c r="K51" s="1197">
        <f>'5th A'!AW54</f>
        <v>143</v>
      </c>
      <c r="L51" s="1200">
        <f t="shared" si="5"/>
        <v>6.5</v>
      </c>
      <c r="M51" s="1201"/>
      <c r="N51" s="1201"/>
      <c r="O51" s="1201"/>
      <c r="P51" s="1201"/>
      <c r="Q51" s="1201"/>
      <c r="R51" s="1201"/>
      <c r="S51" s="1200">
        <f t="shared" si="6"/>
        <v>7.225490196</v>
      </c>
      <c r="T51" s="434"/>
      <c r="U51" s="434"/>
      <c r="V51" s="434"/>
      <c r="W51" s="434"/>
      <c r="X51" s="434"/>
      <c r="Y51" s="434"/>
      <c r="Z51" s="434"/>
    </row>
    <row r="52">
      <c r="A52" s="1192" t="s">
        <v>278</v>
      </c>
      <c r="B52" s="1193" t="s">
        <v>279</v>
      </c>
      <c r="C52" s="1194">
        <v>152.0</v>
      </c>
      <c r="D52" s="1195">
        <f t="shared" si="1"/>
        <v>7.6</v>
      </c>
      <c r="E52" s="1194">
        <v>167.0</v>
      </c>
      <c r="F52" s="1196">
        <f t="shared" si="7"/>
        <v>8.35</v>
      </c>
      <c r="G52" s="1197">
        <f>'3rdSemA'!AS55</f>
        <v>165</v>
      </c>
      <c r="H52" s="1198">
        <f t="shared" si="3"/>
        <v>7.857142857</v>
      </c>
      <c r="I52" s="1197">
        <f>'4th A'!AY55</f>
        <v>149</v>
      </c>
      <c r="J52" s="1199">
        <f t="shared" si="4"/>
        <v>7.842105263</v>
      </c>
      <c r="K52" s="1197">
        <f>'5th A'!AW55</f>
        <v>178</v>
      </c>
      <c r="L52" s="1200">
        <f t="shared" si="5"/>
        <v>8.090909091</v>
      </c>
      <c r="M52" s="1201"/>
      <c r="N52" s="1201"/>
      <c r="O52" s="1201"/>
      <c r="P52" s="1201"/>
      <c r="Q52" s="1201"/>
      <c r="R52" s="1201"/>
      <c r="S52" s="1200">
        <f t="shared" si="6"/>
        <v>7.950980392</v>
      </c>
      <c r="T52" s="434"/>
      <c r="U52" s="434"/>
      <c r="V52" s="434"/>
      <c r="W52" s="434"/>
      <c r="X52" s="434"/>
      <c r="Y52" s="434"/>
      <c r="Z52" s="434"/>
    </row>
    <row r="53">
      <c r="A53" s="1192" t="s">
        <v>75</v>
      </c>
      <c r="B53" s="1193" t="s">
        <v>76</v>
      </c>
      <c r="C53" s="1194">
        <v>136.0</v>
      </c>
      <c r="D53" s="1195">
        <f t="shared" si="1"/>
        <v>6.8</v>
      </c>
      <c r="E53" s="1194">
        <v>168.0</v>
      </c>
      <c r="F53" s="1196">
        <f t="shared" si="7"/>
        <v>8.4</v>
      </c>
      <c r="G53" s="1197">
        <f>'3rdSemA'!AS56</f>
        <v>168</v>
      </c>
      <c r="H53" s="1198">
        <f t="shared" si="3"/>
        <v>8</v>
      </c>
      <c r="I53" s="1197">
        <f>'4th A'!AY56</f>
        <v>147</v>
      </c>
      <c r="J53" s="1199">
        <f t="shared" si="4"/>
        <v>7.736842105</v>
      </c>
      <c r="K53" s="1197">
        <f>'5th A'!AW56</f>
        <v>157</v>
      </c>
      <c r="L53" s="1200">
        <f t="shared" si="5"/>
        <v>7.136363636</v>
      </c>
      <c r="M53" s="1201"/>
      <c r="N53" s="1201"/>
      <c r="O53" s="1201"/>
      <c r="P53" s="1201"/>
      <c r="Q53" s="1201"/>
      <c r="R53" s="1201"/>
      <c r="S53" s="1200">
        <f t="shared" si="6"/>
        <v>7.607843137</v>
      </c>
      <c r="T53" s="434"/>
      <c r="U53" s="434"/>
      <c r="V53" s="434"/>
      <c r="W53" s="434"/>
      <c r="X53" s="434"/>
      <c r="Y53" s="434"/>
      <c r="Z53" s="434"/>
    </row>
    <row r="54">
      <c r="A54" s="1192" t="s">
        <v>77</v>
      </c>
      <c r="B54" s="1193" t="s">
        <v>78</v>
      </c>
      <c r="C54" s="1194">
        <v>143.0</v>
      </c>
      <c r="D54" s="1195">
        <f t="shared" si="1"/>
        <v>7.15</v>
      </c>
      <c r="E54" s="1194">
        <v>153.0</v>
      </c>
      <c r="F54" s="1196">
        <f t="shared" si="7"/>
        <v>7.65</v>
      </c>
      <c r="G54" s="1197">
        <f>'3rdSemA'!AS57</f>
        <v>169</v>
      </c>
      <c r="H54" s="1198">
        <f t="shared" si="3"/>
        <v>8.047619048</v>
      </c>
      <c r="I54" s="1197">
        <f>'4th A'!AY57</f>
        <v>151</v>
      </c>
      <c r="J54" s="1199">
        <f t="shared" si="4"/>
        <v>7.947368421</v>
      </c>
      <c r="K54" s="1197">
        <f>'5th A'!AW57</f>
        <v>173</v>
      </c>
      <c r="L54" s="1200">
        <f t="shared" si="5"/>
        <v>7.863636364</v>
      </c>
      <c r="M54" s="1201"/>
      <c r="N54" s="1201"/>
      <c r="O54" s="1201"/>
      <c r="P54" s="1201"/>
      <c r="Q54" s="1201"/>
      <c r="R54" s="1201"/>
      <c r="S54" s="1200">
        <f t="shared" si="6"/>
        <v>7.735294118</v>
      </c>
      <c r="T54" s="434"/>
      <c r="U54" s="434"/>
      <c r="V54" s="434"/>
      <c r="W54" s="434"/>
      <c r="X54" s="434"/>
      <c r="Y54" s="434"/>
      <c r="Z54" s="434"/>
    </row>
    <row r="55">
      <c r="A55" s="1205" t="s">
        <v>280</v>
      </c>
      <c r="B55" s="1206" t="s">
        <v>281</v>
      </c>
      <c r="C55" s="1207">
        <v>109.0</v>
      </c>
      <c r="D55" s="1208">
        <f t="shared" si="1"/>
        <v>5.45</v>
      </c>
      <c r="E55" s="1209">
        <v>95.0</v>
      </c>
      <c r="F55" s="1210">
        <f t="shared" si="7"/>
        <v>4.75</v>
      </c>
      <c r="G55" s="1211">
        <f>'3rdSemA'!AS58</f>
        <v>39</v>
      </c>
      <c r="H55" s="1212">
        <f t="shared" si="3"/>
        <v>1.857142857</v>
      </c>
      <c r="I55" s="1211" t="str">
        <f>#REF!</f>
        <v>#REF!</v>
      </c>
      <c r="J55" s="1213" t="str">
        <f t="shared" si="4"/>
        <v>#REF!</v>
      </c>
      <c r="K55" s="1213" t="str">
        <f>J55/19</f>
        <v>#REF!</v>
      </c>
      <c r="L55" s="1214" t="str">
        <f t="shared" si="5"/>
        <v>#REF!</v>
      </c>
      <c r="M55" s="1215"/>
      <c r="N55" s="1215"/>
      <c r="O55" s="1215"/>
      <c r="P55" s="1215"/>
      <c r="Q55" s="1215"/>
      <c r="R55" s="1215"/>
      <c r="S55" s="1214" t="str">
        <f t="shared" si="6"/>
        <v>#REF!</v>
      </c>
      <c r="T55" s="1216"/>
      <c r="U55" s="1216"/>
      <c r="V55" s="1216"/>
      <c r="W55" s="1216"/>
      <c r="X55" s="1216"/>
      <c r="Y55" s="1216"/>
      <c r="Z55" s="1216"/>
    </row>
    <row r="56">
      <c r="A56" s="1192" t="s">
        <v>282</v>
      </c>
      <c r="B56" s="1193" t="s">
        <v>283</v>
      </c>
      <c r="C56" s="1194">
        <v>100.0</v>
      </c>
      <c r="D56" s="1195">
        <f t="shared" si="1"/>
        <v>5</v>
      </c>
      <c r="E56" s="1194">
        <v>117.0</v>
      </c>
      <c r="F56" s="1196">
        <f t="shared" si="7"/>
        <v>5.85</v>
      </c>
      <c r="G56" s="1197">
        <f>'3rdSemA'!AS59</f>
        <v>128</v>
      </c>
      <c r="H56" s="1198">
        <f t="shared" si="3"/>
        <v>6.095238095</v>
      </c>
      <c r="I56" s="1197">
        <f>'4th A'!AY58</f>
        <v>95</v>
      </c>
      <c r="J56" s="1199">
        <f t="shared" si="4"/>
        <v>5</v>
      </c>
      <c r="K56" s="1197">
        <f>'5th A'!AW58</f>
        <v>109</v>
      </c>
      <c r="L56" s="1200">
        <f t="shared" si="5"/>
        <v>4.954545455</v>
      </c>
      <c r="M56" s="1201"/>
      <c r="N56" s="1201"/>
      <c r="O56" s="1201"/>
      <c r="P56" s="1201"/>
      <c r="Q56" s="1201"/>
      <c r="R56" s="1201"/>
      <c r="S56" s="1200">
        <f t="shared" si="6"/>
        <v>5.382352941</v>
      </c>
      <c r="T56" s="434"/>
      <c r="U56" s="434"/>
      <c r="V56" s="434"/>
      <c r="W56" s="434"/>
      <c r="X56" s="434"/>
      <c r="Y56" s="434"/>
      <c r="Z56" s="434"/>
    </row>
    <row r="57">
      <c r="A57" s="1192" t="s">
        <v>284</v>
      </c>
      <c r="B57" s="1193" t="s">
        <v>285</v>
      </c>
      <c r="C57" s="1194">
        <v>164.0</v>
      </c>
      <c r="D57" s="1195">
        <f t="shared" si="1"/>
        <v>8.2</v>
      </c>
      <c r="E57" s="1194">
        <v>162.0</v>
      </c>
      <c r="F57" s="1196">
        <f t="shared" si="7"/>
        <v>8.1</v>
      </c>
      <c r="G57" s="1197">
        <f>'3rdSemA'!AS60</f>
        <v>188</v>
      </c>
      <c r="H57" s="1198">
        <f t="shared" si="3"/>
        <v>8.952380952</v>
      </c>
      <c r="I57" s="1197">
        <f>'4th A'!AY59</f>
        <v>146</v>
      </c>
      <c r="J57" s="1199">
        <f t="shared" si="4"/>
        <v>7.684210526</v>
      </c>
      <c r="K57" s="1197">
        <f>'5th A'!AW59</f>
        <v>175</v>
      </c>
      <c r="L57" s="1200">
        <f t="shared" si="5"/>
        <v>7.954545455</v>
      </c>
      <c r="M57" s="1201"/>
      <c r="N57" s="1201"/>
      <c r="O57" s="1201"/>
      <c r="P57" s="1201"/>
      <c r="Q57" s="1201"/>
      <c r="R57" s="1201"/>
      <c r="S57" s="1200">
        <f t="shared" si="6"/>
        <v>8.18627451</v>
      </c>
      <c r="T57" s="434"/>
      <c r="U57" s="434"/>
      <c r="V57" s="434"/>
      <c r="W57" s="434"/>
      <c r="X57" s="434"/>
      <c r="Y57" s="434"/>
      <c r="Z57" s="434"/>
    </row>
    <row r="58">
      <c r="A58" s="1192" t="s">
        <v>79</v>
      </c>
      <c r="B58" s="1193" t="s">
        <v>80</v>
      </c>
      <c r="C58" s="1194">
        <v>181.0</v>
      </c>
      <c r="D58" s="1195">
        <f t="shared" si="1"/>
        <v>9.05</v>
      </c>
      <c r="E58" s="1194">
        <v>190.0</v>
      </c>
      <c r="F58" s="1196">
        <f t="shared" si="7"/>
        <v>9.5</v>
      </c>
      <c r="G58" s="1197">
        <f>'3rdSemA'!AS61</f>
        <v>196</v>
      </c>
      <c r="H58" s="1198">
        <f t="shared" si="3"/>
        <v>9.333333333</v>
      </c>
      <c r="I58" s="1197">
        <f>'4th A'!AY60</f>
        <v>176</v>
      </c>
      <c r="J58" s="1199">
        <f t="shared" si="4"/>
        <v>9.263157895</v>
      </c>
      <c r="K58" s="1197">
        <f>'5th A'!AW60</f>
        <v>184</v>
      </c>
      <c r="L58" s="1200">
        <f t="shared" si="5"/>
        <v>8.363636364</v>
      </c>
      <c r="M58" s="1201"/>
      <c r="N58" s="1201"/>
      <c r="O58" s="1201"/>
      <c r="P58" s="1201"/>
      <c r="Q58" s="1201"/>
      <c r="R58" s="1201"/>
      <c r="S58" s="1200">
        <f t="shared" si="6"/>
        <v>9.088235294</v>
      </c>
      <c r="T58" s="434"/>
      <c r="U58" s="434"/>
      <c r="V58" s="434"/>
      <c r="W58" s="434"/>
      <c r="X58" s="434"/>
      <c r="Y58" s="434"/>
      <c r="Z58" s="434"/>
    </row>
    <row r="59">
      <c r="A59" s="1192" t="s">
        <v>81</v>
      </c>
      <c r="B59" s="1193" t="s">
        <v>82</v>
      </c>
      <c r="C59" s="1194">
        <v>154.0</v>
      </c>
      <c r="D59" s="1195">
        <f t="shared" si="1"/>
        <v>7.7</v>
      </c>
      <c r="E59" s="1194">
        <v>182.0</v>
      </c>
      <c r="F59" s="1196">
        <f t="shared" si="7"/>
        <v>9.1</v>
      </c>
      <c r="G59" s="1197">
        <f>'3rdSemA'!AS62</f>
        <v>177</v>
      </c>
      <c r="H59" s="1198">
        <f t="shared" si="3"/>
        <v>8.428571429</v>
      </c>
      <c r="I59" s="1197">
        <f>'4th A'!AY61</f>
        <v>154</v>
      </c>
      <c r="J59" s="1199">
        <f t="shared" si="4"/>
        <v>8.105263158</v>
      </c>
      <c r="K59" s="1197">
        <f>'5th A'!AW61</f>
        <v>168</v>
      </c>
      <c r="L59" s="1200">
        <f t="shared" si="5"/>
        <v>7.636363636</v>
      </c>
      <c r="M59" s="1201"/>
      <c r="N59" s="1201"/>
      <c r="O59" s="1201"/>
      <c r="P59" s="1201"/>
      <c r="Q59" s="1201"/>
      <c r="R59" s="1201"/>
      <c r="S59" s="1200">
        <f t="shared" si="6"/>
        <v>8.18627451</v>
      </c>
      <c r="T59" s="434"/>
      <c r="U59" s="434"/>
      <c r="V59" s="434"/>
      <c r="W59" s="434"/>
      <c r="X59" s="434"/>
      <c r="Y59" s="434"/>
      <c r="Z59" s="434"/>
    </row>
    <row r="60">
      <c r="A60" s="1192" t="s">
        <v>286</v>
      </c>
      <c r="B60" s="1193" t="s">
        <v>82</v>
      </c>
      <c r="C60" s="1194">
        <v>139.0</v>
      </c>
      <c r="D60" s="1195">
        <f t="shared" si="1"/>
        <v>6.95</v>
      </c>
      <c r="E60" s="1194">
        <v>144.0</v>
      </c>
      <c r="F60" s="1196">
        <f t="shared" si="7"/>
        <v>7.2</v>
      </c>
      <c r="G60" s="1197">
        <f>'3rdSemA'!AS63</f>
        <v>157</v>
      </c>
      <c r="H60" s="1198">
        <f t="shared" si="3"/>
        <v>7.476190476</v>
      </c>
      <c r="I60" s="1197">
        <f>'4th A'!AY62</f>
        <v>136</v>
      </c>
      <c r="J60" s="1199">
        <f t="shared" si="4"/>
        <v>7.157894737</v>
      </c>
      <c r="K60" s="1197">
        <f>'5th A'!AW62</f>
        <v>131</v>
      </c>
      <c r="L60" s="1200">
        <f t="shared" si="5"/>
        <v>5.954545455</v>
      </c>
      <c r="M60" s="1201"/>
      <c r="N60" s="1201"/>
      <c r="O60" s="1201"/>
      <c r="P60" s="1201"/>
      <c r="Q60" s="1201"/>
      <c r="R60" s="1201"/>
      <c r="S60" s="1200">
        <f t="shared" si="6"/>
        <v>6.931372549</v>
      </c>
      <c r="T60" s="434"/>
      <c r="U60" s="434"/>
      <c r="V60" s="434"/>
      <c r="W60" s="434"/>
      <c r="X60" s="434"/>
      <c r="Y60" s="434"/>
      <c r="Z60" s="434"/>
    </row>
    <row r="61">
      <c r="A61" s="1192" t="s">
        <v>287</v>
      </c>
      <c r="B61" s="1193" t="s">
        <v>288</v>
      </c>
      <c r="C61" s="1194">
        <v>131.0</v>
      </c>
      <c r="D61" s="1195">
        <f t="shared" si="1"/>
        <v>6.55</v>
      </c>
      <c r="E61" s="1202">
        <v>126.0</v>
      </c>
      <c r="F61" s="1196">
        <f t="shared" si="7"/>
        <v>6.3</v>
      </c>
      <c r="G61" s="1197">
        <f>'3rdSemA'!AS64</f>
        <v>97</v>
      </c>
      <c r="H61" s="1198">
        <f t="shared" si="3"/>
        <v>4.619047619</v>
      </c>
      <c r="I61" s="1197">
        <f>'4th A'!AY63</f>
        <v>128</v>
      </c>
      <c r="J61" s="1199">
        <f t="shared" si="4"/>
        <v>6.736842105</v>
      </c>
      <c r="K61" s="1197">
        <f>'5th A'!AW63</f>
        <v>163</v>
      </c>
      <c r="L61" s="1200">
        <f t="shared" si="5"/>
        <v>7.409090909</v>
      </c>
      <c r="M61" s="1201"/>
      <c r="N61" s="1201"/>
      <c r="O61" s="1201"/>
      <c r="P61" s="1201"/>
      <c r="Q61" s="1201"/>
      <c r="R61" s="1201"/>
      <c r="S61" s="1200">
        <f t="shared" si="6"/>
        <v>6.323529412</v>
      </c>
      <c r="T61" s="434"/>
      <c r="U61" s="434"/>
      <c r="V61" s="434"/>
      <c r="W61" s="434"/>
      <c r="X61" s="434"/>
      <c r="Y61" s="434"/>
      <c r="Z61" s="434"/>
    </row>
    <row r="62">
      <c r="A62" s="1192" t="s">
        <v>85</v>
      </c>
      <c r="B62" s="1193" t="s">
        <v>86</v>
      </c>
      <c r="C62" s="1194">
        <v>156.0</v>
      </c>
      <c r="D62" s="1195">
        <f t="shared" si="1"/>
        <v>7.8</v>
      </c>
      <c r="E62" s="1194">
        <v>178.0</v>
      </c>
      <c r="F62" s="1196">
        <f t="shared" si="7"/>
        <v>8.9</v>
      </c>
      <c r="G62" s="1197">
        <f>'3rdSemA'!AS65</f>
        <v>171</v>
      </c>
      <c r="H62" s="1198">
        <f t="shared" si="3"/>
        <v>8.142857143</v>
      </c>
      <c r="I62" s="1197">
        <f>'4th A'!AY64</f>
        <v>147</v>
      </c>
      <c r="J62" s="1199">
        <f t="shared" si="4"/>
        <v>7.736842105</v>
      </c>
      <c r="K62" s="1197">
        <f>'5th A'!AW64</f>
        <v>154</v>
      </c>
      <c r="L62" s="1200">
        <f t="shared" si="5"/>
        <v>7</v>
      </c>
      <c r="M62" s="1201"/>
      <c r="N62" s="1201"/>
      <c r="O62" s="1201"/>
      <c r="P62" s="1201"/>
      <c r="Q62" s="1201"/>
      <c r="R62" s="1201"/>
      <c r="S62" s="1200">
        <f t="shared" si="6"/>
        <v>7.901960784</v>
      </c>
      <c r="T62" s="434"/>
      <c r="U62" s="434"/>
      <c r="V62" s="434"/>
      <c r="W62" s="434"/>
      <c r="X62" s="434"/>
      <c r="Y62" s="434"/>
      <c r="Z62" s="434"/>
    </row>
    <row r="63">
      <c r="A63" s="1217" t="s">
        <v>289</v>
      </c>
      <c r="B63" s="1218" t="s">
        <v>290</v>
      </c>
      <c r="C63" s="1219">
        <v>129.0</v>
      </c>
      <c r="D63" s="1220">
        <f t="shared" si="1"/>
        <v>6.45</v>
      </c>
      <c r="E63" s="1219">
        <v>133.0</v>
      </c>
      <c r="F63" s="1221">
        <f t="shared" si="7"/>
        <v>6.65</v>
      </c>
      <c r="G63" s="1222">
        <f>'3rdSemA'!AS66</f>
        <v>165</v>
      </c>
      <c r="H63" s="1223">
        <f t="shared" si="3"/>
        <v>7.857142857</v>
      </c>
      <c r="I63" s="1211" t="str">
        <f>#REF!</f>
        <v>#REF!</v>
      </c>
      <c r="J63" s="1213" t="str">
        <f t="shared" si="4"/>
        <v>#REF!</v>
      </c>
      <c r="K63" s="1213" t="str">
        <f>J63/19</f>
        <v>#REF!</v>
      </c>
      <c r="L63" s="1214" t="str">
        <f t="shared" si="5"/>
        <v>#REF!</v>
      </c>
      <c r="M63" s="1224"/>
      <c r="N63" s="1224"/>
      <c r="O63" s="1224"/>
      <c r="P63" s="1224"/>
      <c r="Q63" s="1224"/>
      <c r="R63" s="1224"/>
      <c r="S63" s="1214" t="str">
        <f t="shared" si="6"/>
        <v>#REF!</v>
      </c>
      <c r="T63" s="1216"/>
      <c r="U63" s="1216"/>
      <c r="V63" s="1216"/>
      <c r="W63" s="1216"/>
      <c r="X63" s="1216"/>
      <c r="Y63" s="1216"/>
      <c r="Z63" s="1216"/>
    </row>
    <row r="64">
      <c r="A64" s="1225" t="s">
        <v>87</v>
      </c>
      <c r="B64" s="1226" t="s">
        <v>88</v>
      </c>
      <c r="C64" s="1227">
        <v>160.0</v>
      </c>
      <c r="D64" s="1228">
        <f t="shared" si="1"/>
        <v>8</v>
      </c>
      <c r="E64" s="1227">
        <v>171.0</v>
      </c>
      <c r="F64" s="1229">
        <f t="shared" si="7"/>
        <v>8.55</v>
      </c>
      <c r="G64" s="1230">
        <f>'3rdSemB'!AS5</f>
        <v>168</v>
      </c>
      <c r="H64" s="1231">
        <f t="shared" si="3"/>
        <v>8</v>
      </c>
      <c r="I64" s="1230">
        <f>'4th B'!AY5</f>
        <v>133</v>
      </c>
      <c r="J64" s="1199">
        <f t="shared" si="4"/>
        <v>7</v>
      </c>
      <c r="K64" s="1197">
        <f>'5th B'!AW5</f>
        <v>171</v>
      </c>
      <c r="L64" s="1200">
        <f t="shared" si="5"/>
        <v>7.772727273</v>
      </c>
      <c r="M64" s="1232"/>
      <c r="N64" s="1232"/>
      <c r="O64" s="1232"/>
      <c r="P64" s="1232"/>
      <c r="Q64" s="1232"/>
      <c r="R64" s="1232"/>
      <c r="S64" s="1200">
        <f t="shared" si="6"/>
        <v>7.87254902</v>
      </c>
      <c r="T64" s="434"/>
      <c r="U64" s="434"/>
      <c r="V64" s="434"/>
      <c r="W64" s="434"/>
      <c r="X64" s="434"/>
      <c r="Y64" s="434"/>
      <c r="Z64" s="434"/>
    </row>
    <row r="65">
      <c r="A65" s="1192" t="s">
        <v>291</v>
      </c>
      <c r="B65" s="1193" t="s">
        <v>292</v>
      </c>
      <c r="C65" s="1194">
        <v>143.0</v>
      </c>
      <c r="D65" s="1195">
        <f t="shared" si="1"/>
        <v>7.15</v>
      </c>
      <c r="E65" s="1194">
        <v>140.0</v>
      </c>
      <c r="F65" s="1196">
        <f t="shared" si="7"/>
        <v>7</v>
      </c>
      <c r="G65" s="1197">
        <f>'3rdSemB'!AS6</f>
        <v>172</v>
      </c>
      <c r="H65" s="1198">
        <f t="shared" si="3"/>
        <v>8.19047619</v>
      </c>
      <c r="I65" s="1233">
        <f>'4th B'!AY6</f>
        <v>131</v>
      </c>
      <c r="J65" s="1199">
        <f t="shared" si="4"/>
        <v>6.894736842</v>
      </c>
      <c r="K65" s="1197">
        <f>'5th B'!AW6</f>
        <v>176</v>
      </c>
      <c r="L65" s="1200">
        <f t="shared" si="5"/>
        <v>8</v>
      </c>
      <c r="M65" s="1201"/>
      <c r="N65" s="1201"/>
      <c r="O65" s="1201"/>
      <c r="P65" s="1201"/>
      <c r="Q65" s="1201"/>
      <c r="R65" s="1201"/>
      <c r="S65" s="1200">
        <f t="shared" si="6"/>
        <v>7.470588235</v>
      </c>
      <c r="T65" s="434"/>
      <c r="U65" s="434"/>
      <c r="V65" s="434"/>
      <c r="W65" s="434"/>
      <c r="X65" s="434"/>
      <c r="Y65" s="434"/>
      <c r="Z65" s="434"/>
    </row>
    <row r="66">
      <c r="A66" s="1192" t="s">
        <v>293</v>
      </c>
      <c r="B66" s="1193" t="s">
        <v>294</v>
      </c>
      <c r="C66" s="1194">
        <v>173.0</v>
      </c>
      <c r="D66" s="1195">
        <f t="shared" si="1"/>
        <v>8.65</v>
      </c>
      <c r="E66" s="1194">
        <v>169.0</v>
      </c>
      <c r="F66" s="1196">
        <f t="shared" si="7"/>
        <v>8.45</v>
      </c>
      <c r="G66" s="1197">
        <f>'3rdSemB'!AS7</f>
        <v>187</v>
      </c>
      <c r="H66" s="1198">
        <f t="shared" si="3"/>
        <v>8.904761905</v>
      </c>
      <c r="I66" s="1230">
        <f>'4th B'!AY7</f>
        <v>158</v>
      </c>
      <c r="J66" s="1199">
        <f t="shared" si="4"/>
        <v>8.315789474</v>
      </c>
      <c r="K66" s="1197">
        <f>'5th B'!AW7</f>
        <v>177</v>
      </c>
      <c r="L66" s="1200">
        <f t="shared" si="5"/>
        <v>8.045454545</v>
      </c>
      <c r="M66" s="1201"/>
      <c r="N66" s="1201"/>
      <c r="O66" s="1201"/>
      <c r="P66" s="1201"/>
      <c r="Q66" s="1201"/>
      <c r="R66" s="1201"/>
      <c r="S66" s="1200">
        <f t="shared" si="6"/>
        <v>8.470588235</v>
      </c>
      <c r="T66" s="434"/>
      <c r="U66" s="434"/>
      <c r="V66" s="434"/>
      <c r="W66" s="434"/>
      <c r="X66" s="434"/>
      <c r="Y66" s="434"/>
      <c r="Z66" s="434"/>
    </row>
    <row r="67">
      <c r="A67" s="1192" t="s">
        <v>89</v>
      </c>
      <c r="B67" s="1193" t="s">
        <v>90</v>
      </c>
      <c r="C67" s="1194">
        <v>142.0</v>
      </c>
      <c r="D67" s="1195">
        <f t="shared" si="1"/>
        <v>7.1</v>
      </c>
      <c r="E67" s="1194">
        <v>161.0</v>
      </c>
      <c r="F67" s="1196">
        <f t="shared" si="7"/>
        <v>8.05</v>
      </c>
      <c r="G67" s="1197">
        <f>'3rdSemB'!AS8</f>
        <v>160</v>
      </c>
      <c r="H67" s="1198">
        <f t="shared" si="3"/>
        <v>7.619047619</v>
      </c>
      <c r="I67" s="1233">
        <f>'4th B'!AY8</f>
        <v>144</v>
      </c>
      <c r="J67" s="1199">
        <f t="shared" si="4"/>
        <v>7.578947368</v>
      </c>
      <c r="K67" s="1197">
        <f>'5th B'!AW8</f>
        <v>170</v>
      </c>
      <c r="L67" s="1200">
        <f t="shared" si="5"/>
        <v>7.727272727</v>
      </c>
      <c r="M67" s="1201"/>
      <c r="N67" s="1201"/>
      <c r="O67" s="1201"/>
      <c r="P67" s="1201"/>
      <c r="Q67" s="1201"/>
      <c r="R67" s="1201"/>
      <c r="S67" s="1200">
        <f t="shared" si="6"/>
        <v>7.617647059</v>
      </c>
      <c r="T67" s="434"/>
      <c r="U67" s="434"/>
      <c r="V67" s="434"/>
      <c r="W67" s="434"/>
      <c r="X67" s="434"/>
      <c r="Y67" s="434"/>
      <c r="Z67" s="434"/>
    </row>
    <row r="68">
      <c r="A68" s="1192" t="s">
        <v>295</v>
      </c>
      <c r="B68" s="1193" t="s">
        <v>296</v>
      </c>
      <c r="C68" s="1194">
        <v>141.0</v>
      </c>
      <c r="D68" s="1195">
        <f t="shared" si="1"/>
        <v>7.05</v>
      </c>
      <c r="E68" s="1194">
        <v>132.0</v>
      </c>
      <c r="F68" s="1196">
        <f t="shared" si="7"/>
        <v>6.6</v>
      </c>
      <c r="G68" s="1197">
        <f>'3rdSemB'!AS9</f>
        <v>115</v>
      </c>
      <c r="H68" s="1198">
        <f t="shared" si="3"/>
        <v>5.476190476</v>
      </c>
      <c r="I68" s="1230">
        <f>'4th B'!AY9</f>
        <v>136</v>
      </c>
      <c r="J68" s="1199">
        <f t="shared" si="4"/>
        <v>7.157894737</v>
      </c>
      <c r="K68" s="1197">
        <f>'5th B'!AW9</f>
        <v>135</v>
      </c>
      <c r="L68" s="1200">
        <f t="shared" si="5"/>
        <v>6.136363636</v>
      </c>
      <c r="M68" s="1201"/>
      <c r="N68" s="1201"/>
      <c r="O68" s="1201"/>
      <c r="P68" s="1201"/>
      <c r="Q68" s="1201"/>
      <c r="R68" s="1201"/>
      <c r="S68" s="1200">
        <f t="shared" si="6"/>
        <v>6.460784314</v>
      </c>
      <c r="T68" s="434"/>
      <c r="U68" s="434"/>
      <c r="V68" s="434"/>
      <c r="W68" s="434"/>
      <c r="X68" s="434"/>
      <c r="Y68" s="434"/>
      <c r="Z68" s="434"/>
    </row>
    <row r="69">
      <c r="A69" s="1192" t="s">
        <v>297</v>
      </c>
      <c r="B69" s="1193" t="s">
        <v>298</v>
      </c>
      <c r="C69" s="1194">
        <v>103.0</v>
      </c>
      <c r="D69" s="1195">
        <f t="shared" si="1"/>
        <v>5.15</v>
      </c>
      <c r="E69" s="1194">
        <v>115.0</v>
      </c>
      <c r="F69" s="1196">
        <f t="shared" si="7"/>
        <v>5.75</v>
      </c>
      <c r="G69" s="1197">
        <f>'3rdSemB'!AS10</f>
        <v>89</v>
      </c>
      <c r="H69" s="1198">
        <f t="shared" si="3"/>
        <v>4.238095238</v>
      </c>
      <c r="I69" s="1233">
        <f>'4th B'!AY10</f>
        <v>112</v>
      </c>
      <c r="J69" s="1199">
        <f t="shared" si="4"/>
        <v>5.894736842</v>
      </c>
      <c r="K69" s="1197">
        <f>'5th B'!AW10</f>
        <v>114</v>
      </c>
      <c r="L69" s="1200">
        <f t="shared" si="5"/>
        <v>5.181818182</v>
      </c>
      <c r="M69" s="1201"/>
      <c r="N69" s="1201"/>
      <c r="O69" s="1201"/>
      <c r="P69" s="1201"/>
      <c r="Q69" s="1201"/>
      <c r="R69" s="1201"/>
      <c r="S69" s="1200">
        <f t="shared" si="6"/>
        <v>5.225490196</v>
      </c>
      <c r="T69" s="434"/>
      <c r="U69" s="434"/>
      <c r="V69" s="434"/>
      <c r="W69" s="434"/>
      <c r="X69" s="434"/>
      <c r="Y69" s="434"/>
      <c r="Z69" s="434"/>
    </row>
    <row r="70">
      <c r="A70" s="1192" t="s">
        <v>91</v>
      </c>
      <c r="B70" s="1193" t="s">
        <v>92</v>
      </c>
      <c r="C70" s="1194">
        <v>157.0</v>
      </c>
      <c r="D70" s="1195">
        <f t="shared" si="1"/>
        <v>7.85</v>
      </c>
      <c r="E70" s="1194">
        <v>168.0</v>
      </c>
      <c r="F70" s="1196">
        <f t="shared" si="7"/>
        <v>8.4</v>
      </c>
      <c r="G70" s="1197">
        <f>'3rdSemB'!AS11</f>
        <v>174</v>
      </c>
      <c r="H70" s="1198">
        <f t="shared" si="3"/>
        <v>8.285714286</v>
      </c>
      <c r="I70" s="1230">
        <f>'4th B'!AY11</f>
        <v>139</v>
      </c>
      <c r="J70" s="1199">
        <f t="shared" si="4"/>
        <v>7.315789474</v>
      </c>
      <c r="K70" s="1197">
        <f>'5th B'!AW11</f>
        <v>158</v>
      </c>
      <c r="L70" s="1200">
        <f t="shared" si="5"/>
        <v>7.181818182</v>
      </c>
      <c r="M70" s="1201"/>
      <c r="N70" s="1201"/>
      <c r="O70" s="1201"/>
      <c r="P70" s="1201"/>
      <c r="Q70" s="1201"/>
      <c r="R70" s="1201"/>
      <c r="S70" s="1200">
        <f t="shared" si="6"/>
        <v>7.803921569</v>
      </c>
      <c r="T70" s="434"/>
      <c r="U70" s="434"/>
      <c r="V70" s="434"/>
      <c r="W70" s="434"/>
      <c r="X70" s="434"/>
      <c r="Y70" s="434"/>
      <c r="Z70" s="434"/>
    </row>
    <row r="71">
      <c r="A71" s="1192" t="s">
        <v>93</v>
      </c>
      <c r="B71" s="1193" t="s">
        <v>94</v>
      </c>
      <c r="C71" s="1194">
        <v>161.0</v>
      </c>
      <c r="D71" s="1195">
        <f t="shared" si="1"/>
        <v>8.05</v>
      </c>
      <c r="E71" s="1194">
        <v>171.0</v>
      </c>
      <c r="F71" s="1196">
        <f t="shared" si="7"/>
        <v>8.55</v>
      </c>
      <c r="G71" s="1197">
        <f>'3rdSemB'!AS12</f>
        <v>185</v>
      </c>
      <c r="H71" s="1198">
        <f t="shared" si="3"/>
        <v>8.80952381</v>
      </c>
      <c r="I71" s="1233">
        <f>'4th B'!AY12</f>
        <v>149</v>
      </c>
      <c r="J71" s="1199">
        <f t="shared" si="4"/>
        <v>7.842105263</v>
      </c>
      <c r="K71" s="1197">
        <f>'5th B'!AW12</f>
        <v>156</v>
      </c>
      <c r="L71" s="1200">
        <f t="shared" si="5"/>
        <v>7.090909091</v>
      </c>
      <c r="M71" s="1201"/>
      <c r="N71" s="1201"/>
      <c r="O71" s="1201"/>
      <c r="P71" s="1201"/>
      <c r="Q71" s="1201"/>
      <c r="R71" s="1201"/>
      <c r="S71" s="1200">
        <f t="shared" si="6"/>
        <v>8.058823529</v>
      </c>
      <c r="T71" s="434"/>
      <c r="U71" s="434"/>
      <c r="V71" s="434"/>
      <c r="W71" s="434"/>
      <c r="X71" s="434"/>
      <c r="Y71" s="434"/>
      <c r="Z71" s="434"/>
    </row>
    <row r="72">
      <c r="A72" s="1192" t="s">
        <v>299</v>
      </c>
      <c r="B72" s="1193" t="s">
        <v>300</v>
      </c>
      <c r="C72" s="1194">
        <v>154.0</v>
      </c>
      <c r="D72" s="1195">
        <f t="shared" si="1"/>
        <v>7.7</v>
      </c>
      <c r="E72" s="1194">
        <v>150.0</v>
      </c>
      <c r="F72" s="1196">
        <f t="shared" si="7"/>
        <v>7.5</v>
      </c>
      <c r="G72" s="1197">
        <f>'3rdSemB'!AS13</f>
        <v>167</v>
      </c>
      <c r="H72" s="1198">
        <f t="shared" si="3"/>
        <v>7.952380952</v>
      </c>
      <c r="I72" s="1230">
        <f>'4th B'!AY13</f>
        <v>147</v>
      </c>
      <c r="J72" s="1199">
        <f t="shared" si="4"/>
        <v>7.736842105</v>
      </c>
      <c r="K72" s="1197">
        <f>'5th B'!AW13</f>
        <v>166</v>
      </c>
      <c r="L72" s="1200">
        <f t="shared" si="5"/>
        <v>7.545454545</v>
      </c>
      <c r="M72" s="1201"/>
      <c r="N72" s="1201"/>
      <c r="O72" s="1201"/>
      <c r="P72" s="1201"/>
      <c r="Q72" s="1201"/>
      <c r="R72" s="1201"/>
      <c r="S72" s="1200">
        <f t="shared" si="6"/>
        <v>7.68627451</v>
      </c>
      <c r="T72" s="434"/>
      <c r="U72" s="434"/>
      <c r="V72" s="434"/>
      <c r="W72" s="434"/>
      <c r="X72" s="434"/>
      <c r="Y72" s="434"/>
      <c r="Z72" s="434"/>
    </row>
    <row r="73">
      <c r="A73" s="1192" t="s">
        <v>95</v>
      </c>
      <c r="B73" s="1193" t="s">
        <v>96</v>
      </c>
      <c r="C73" s="1194">
        <v>178.0</v>
      </c>
      <c r="D73" s="1195">
        <f t="shared" si="1"/>
        <v>8.9</v>
      </c>
      <c r="E73" s="1194">
        <v>189.0</v>
      </c>
      <c r="F73" s="1196">
        <f t="shared" si="7"/>
        <v>9.45</v>
      </c>
      <c r="G73" s="1197">
        <f>'3rdSemB'!AS14</f>
        <v>188</v>
      </c>
      <c r="H73" s="1198">
        <f t="shared" si="3"/>
        <v>8.952380952</v>
      </c>
      <c r="I73" s="1233">
        <f>'4th B'!AY14</f>
        <v>175</v>
      </c>
      <c r="J73" s="1199">
        <f t="shared" si="4"/>
        <v>9.210526316</v>
      </c>
      <c r="K73" s="1197">
        <f>'5th B'!AW14</f>
        <v>191</v>
      </c>
      <c r="L73" s="1200">
        <f t="shared" si="5"/>
        <v>8.681818182</v>
      </c>
      <c r="M73" s="1201"/>
      <c r="N73" s="1201"/>
      <c r="O73" s="1201"/>
      <c r="P73" s="1201"/>
      <c r="Q73" s="1201"/>
      <c r="R73" s="1201"/>
      <c r="S73" s="1200">
        <f t="shared" si="6"/>
        <v>9.029411765</v>
      </c>
      <c r="T73" s="434"/>
      <c r="U73" s="434"/>
      <c r="V73" s="434"/>
      <c r="W73" s="434"/>
      <c r="X73" s="434"/>
      <c r="Y73" s="434"/>
      <c r="Z73" s="434"/>
    </row>
    <row r="74">
      <c r="A74" s="1192" t="s">
        <v>97</v>
      </c>
      <c r="B74" s="1193" t="s">
        <v>98</v>
      </c>
      <c r="C74" s="1194">
        <v>160.0</v>
      </c>
      <c r="D74" s="1195">
        <f t="shared" si="1"/>
        <v>8</v>
      </c>
      <c r="E74" s="1194">
        <v>168.0</v>
      </c>
      <c r="F74" s="1196">
        <f t="shared" si="7"/>
        <v>8.4</v>
      </c>
      <c r="G74" s="1197">
        <f>'3rdSemB'!AS15</f>
        <v>186</v>
      </c>
      <c r="H74" s="1198">
        <f t="shared" si="3"/>
        <v>8.857142857</v>
      </c>
      <c r="I74" s="1230">
        <f>'4th B'!AY15</f>
        <v>164</v>
      </c>
      <c r="J74" s="1199">
        <f t="shared" si="4"/>
        <v>8.631578947</v>
      </c>
      <c r="K74" s="1197">
        <f>'5th B'!AW15</f>
        <v>204</v>
      </c>
      <c r="L74" s="1200">
        <f t="shared" si="5"/>
        <v>9.272727273</v>
      </c>
      <c r="M74" s="1201"/>
      <c r="N74" s="1201"/>
      <c r="O74" s="1201"/>
      <c r="P74" s="1201"/>
      <c r="Q74" s="1201"/>
      <c r="R74" s="1201"/>
      <c r="S74" s="1200">
        <f t="shared" si="6"/>
        <v>8.647058824</v>
      </c>
      <c r="T74" s="434"/>
      <c r="U74" s="434"/>
      <c r="V74" s="434"/>
      <c r="W74" s="434"/>
      <c r="X74" s="434"/>
      <c r="Y74" s="434"/>
      <c r="Z74" s="434"/>
    </row>
    <row r="75">
      <c r="A75" s="1192" t="s">
        <v>301</v>
      </c>
      <c r="B75" s="1193" t="s">
        <v>302</v>
      </c>
      <c r="C75" s="1194">
        <v>149.0</v>
      </c>
      <c r="D75" s="1195">
        <f t="shared" si="1"/>
        <v>7.45</v>
      </c>
      <c r="E75" s="1194">
        <v>143.0</v>
      </c>
      <c r="F75" s="1196">
        <f t="shared" si="7"/>
        <v>7.15</v>
      </c>
      <c r="G75" s="1197">
        <f>'3rdSemB'!AS16</f>
        <v>169</v>
      </c>
      <c r="H75" s="1198">
        <f t="shared" si="3"/>
        <v>8.047619048</v>
      </c>
      <c r="I75" s="1233">
        <f>'4th B'!AY16</f>
        <v>151</v>
      </c>
      <c r="J75" s="1199">
        <f t="shared" si="4"/>
        <v>7.947368421</v>
      </c>
      <c r="K75" s="1197">
        <f>'5th B'!AW16</f>
        <v>179</v>
      </c>
      <c r="L75" s="1200">
        <f t="shared" si="5"/>
        <v>8.136363636</v>
      </c>
      <c r="M75" s="1201"/>
      <c r="N75" s="1201"/>
      <c r="O75" s="1201"/>
      <c r="P75" s="1201"/>
      <c r="Q75" s="1201"/>
      <c r="R75" s="1201"/>
      <c r="S75" s="1200">
        <f t="shared" si="6"/>
        <v>7.754901961</v>
      </c>
      <c r="T75" s="434"/>
      <c r="U75" s="434"/>
      <c r="V75" s="434"/>
      <c r="W75" s="434"/>
      <c r="X75" s="434"/>
      <c r="Y75" s="434"/>
      <c r="Z75" s="434"/>
    </row>
    <row r="76">
      <c r="A76" s="1192" t="s">
        <v>99</v>
      </c>
      <c r="B76" s="1193" t="s">
        <v>100</v>
      </c>
      <c r="C76" s="1194">
        <v>164.0</v>
      </c>
      <c r="D76" s="1195">
        <f t="shared" si="1"/>
        <v>8.2</v>
      </c>
      <c r="E76" s="1194">
        <v>179.0</v>
      </c>
      <c r="F76" s="1196">
        <f t="shared" si="7"/>
        <v>8.95</v>
      </c>
      <c r="G76" s="1197">
        <f>'3rdSemB'!AS17</f>
        <v>184</v>
      </c>
      <c r="H76" s="1198">
        <f t="shared" si="3"/>
        <v>8.761904762</v>
      </c>
      <c r="I76" s="1230">
        <f>'4th B'!AY17</f>
        <v>157</v>
      </c>
      <c r="J76" s="1199">
        <f t="shared" si="4"/>
        <v>8.263157895</v>
      </c>
      <c r="K76" s="1197">
        <f>'5th B'!AW17</f>
        <v>180</v>
      </c>
      <c r="L76" s="1200">
        <f t="shared" si="5"/>
        <v>8.181818182</v>
      </c>
      <c r="M76" s="1201"/>
      <c r="N76" s="1201"/>
      <c r="O76" s="1201"/>
      <c r="P76" s="1201"/>
      <c r="Q76" s="1201"/>
      <c r="R76" s="1201"/>
      <c r="S76" s="1200">
        <f t="shared" si="6"/>
        <v>8.470588235</v>
      </c>
      <c r="T76" s="434"/>
      <c r="U76" s="434"/>
      <c r="V76" s="434"/>
      <c r="W76" s="434"/>
      <c r="X76" s="434"/>
      <c r="Y76" s="434"/>
      <c r="Z76" s="434"/>
    </row>
    <row r="77">
      <c r="A77" s="1192" t="s">
        <v>303</v>
      </c>
      <c r="B77" s="1193" t="s">
        <v>304</v>
      </c>
      <c r="C77" s="1194">
        <v>163.0</v>
      </c>
      <c r="D77" s="1195">
        <f t="shared" si="1"/>
        <v>8.15</v>
      </c>
      <c r="E77" s="1194">
        <v>164.0</v>
      </c>
      <c r="F77" s="1196">
        <f t="shared" si="7"/>
        <v>8.2</v>
      </c>
      <c r="G77" s="1197">
        <f>'3rdSemB'!AS18</f>
        <v>176</v>
      </c>
      <c r="H77" s="1198">
        <f t="shared" si="3"/>
        <v>8.380952381</v>
      </c>
      <c r="I77" s="1233">
        <f>'4th B'!AY18</f>
        <v>154</v>
      </c>
      <c r="J77" s="1199">
        <f t="shared" si="4"/>
        <v>8.105263158</v>
      </c>
      <c r="K77" s="1197">
        <f>'5th B'!AW18</f>
        <v>171</v>
      </c>
      <c r="L77" s="1200">
        <f t="shared" si="5"/>
        <v>7.772727273</v>
      </c>
      <c r="M77" s="1201"/>
      <c r="N77" s="1201"/>
      <c r="O77" s="1201"/>
      <c r="P77" s="1201"/>
      <c r="Q77" s="1201"/>
      <c r="R77" s="1201"/>
      <c r="S77" s="1200">
        <f t="shared" si="6"/>
        <v>8.117647059</v>
      </c>
      <c r="T77" s="434"/>
      <c r="U77" s="434"/>
      <c r="V77" s="434"/>
      <c r="W77" s="434"/>
      <c r="X77" s="434"/>
      <c r="Y77" s="434"/>
      <c r="Z77" s="434"/>
    </row>
    <row r="78">
      <c r="A78" s="1192" t="s">
        <v>101</v>
      </c>
      <c r="B78" s="1193" t="s">
        <v>102</v>
      </c>
      <c r="C78" s="1194">
        <v>151.0</v>
      </c>
      <c r="D78" s="1195">
        <f t="shared" si="1"/>
        <v>7.55</v>
      </c>
      <c r="E78" s="1194">
        <v>167.0</v>
      </c>
      <c r="F78" s="1196">
        <f t="shared" si="7"/>
        <v>8.35</v>
      </c>
      <c r="G78" s="1197">
        <f>'3rdSemB'!AS19</f>
        <v>172</v>
      </c>
      <c r="H78" s="1198">
        <f t="shared" si="3"/>
        <v>8.19047619</v>
      </c>
      <c r="I78" s="1230">
        <f>'4th B'!AY19</f>
        <v>149</v>
      </c>
      <c r="J78" s="1199">
        <f t="shared" si="4"/>
        <v>7.842105263</v>
      </c>
      <c r="K78" s="1197">
        <f>'5th B'!AW19</f>
        <v>182</v>
      </c>
      <c r="L78" s="1200">
        <f t="shared" si="5"/>
        <v>8.272727273</v>
      </c>
      <c r="M78" s="1201"/>
      <c r="N78" s="1201"/>
      <c r="O78" s="1201"/>
      <c r="P78" s="1201"/>
      <c r="Q78" s="1201"/>
      <c r="R78" s="1201"/>
      <c r="S78" s="1200">
        <f t="shared" si="6"/>
        <v>8.049019608</v>
      </c>
      <c r="T78" s="434"/>
      <c r="U78" s="434"/>
      <c r="V78" s="434"/>
      <c r="W78" s="434"/>
      <c r="X78" s="434"/>
      <c r="Y78" s="434"/>
      <c r="Z78" s="434"/>
    </row>
    <row r="79">
      <c r="A79" s="1192" t="s">
        <v>103</v>
      </c>
      <c r="B79" s="1203" t="s">
        <v>104</v>
      </c>
      <c r="C79" s="1194">
        <v>157.0</v>
      </c>
      <c r="D79" s="1195">
        <f t="shared" si="1"/>
        <v>7.85</v>
      </c>
      <c r="E79" s="1194">
        <v>174.0</v>
      </c>
      <c r="F79" s="1196">
        <f t="shared" si="7"/>
        <v>8.7</v>
      </c>
      <c r="G79" s="1197">
        <f>'3rdSemB'!AS20</f>
        <v>180</v>
      </c>
      <c r="H79" s="1198">
        <f t="shared" si="3"/>
        <v>8.571428571</v>
      </c>
      <c r="I79" s="1233">
        <f>'4th B'!AY20</f>
        <v>154</v>
      </c>
      <c r="J79" s="1199">
        <f t="shared" si="4"/>
        <v>8.105263158</v>
      </c>
      <c r="K79" s="1197">
        <f>'5th B'!AW20</f>
        <v>179</v>
      </c>
      <c r="L79" s="1200">
        <f t="shared" si="5"/>
        <v>8.136363636</v>
      </c>
      <c r="M79" s="1201"/>
      <c r="N79" s="1201"/>
      <c r="O79" s="1201"/>
      <c r="P79" s="1201"/>
      <c r="Q79" s="1201"/>
      <c r="R79" s="1201"/>
      <c r="S79" s="1200">
        <f t="shared" si="6"/>
        <v>8.274509804</v>
      </c>
      <c r="T79" s="434"/>
      <c r="U79" s="434"/>
      <c r="V79" s="434"/>
      <c r="W79" s="434"/>
      <c r="X79" s="434"/>
      <c r="Y79" s="434"/>
      <c r="Z79" s="434"/>
    </row>
    <row r="80">
      <c r="A80" s="1192" t="s">
        <v>305</v>
      </c>
      <c r="B80" s="1193" t="s">
        <v>306</v>
      </c>
      <c r="C80" s="1194">
        <v>169.0</v>
      </c>
      <c r="D80" s="1195">
        <f t="shared" si="1"/>
        <v>8.45</v>
      </c>
      <c r="E80" s="1194">
        <v>159.0</v>
      </c>
      <c r="F80" s="1196">
        <f t="shared" si="7"/>
        <v>7.95</v>
      </c>
      <c r="G80" s="1197">
        <f>'3rdSemB'!AS21</f>
        <v>153</v>
      </c>
      <c r="H80" s="1198">
        <f t="shared" si="3"/>
        <v>7.285714286</v>
      </c>
      <c r="I80" s="1230">
        <f>'4th B'!AY21</f>
        <v>141</v>
      </c>
      <c r="J80" s="1199">
        <f t="shared" si="4"/>
        <v>7.421052632</v>
      </c>
      <c r="K80" s="1197">
        <f>'5th B'!AW21</f>
        <v>171</v>
      </c>
      <c r="L80" s="1200">
        <f t="shared" si="5"/>
        <v>7.772727273</v>
      </c>
      <c r="M80" s="1201"/>
      <c r="N80" s="1201"/>
      <c r="O80" s="1201"/>
      <c r="P80" s="1201"/>
      <c r="Q80" s="1201"/>
      <c r="R80" s="1201"/>
      <c r="S80" s="1200">
        <f t="shared" si="6"/>
        <v>7.774509804</v>
      </c>
      <c r="T80" s="434"/>
      <c r="U80" s="434"/>
      <c r="V80" s="434"/>
      <c r="W80" s="434"/>
      <c r="X80" s="434"/>
      <c r="Y80" s="434"/>
      <c r="Z80" s="434"/>
    </row>
    <row r="81">
      <c r="A81" s="1192" t="s">
        <v>105</v>
      </c>
      <c r="B81" s="1193" t="s">
        <v>106</v>
      </c>
      <c r="C81" s="1194">
        <v>151.0</v>
      </c>
      <c r="D81" s="1195">
        <f t="shared" si="1"/>
        <v>7.55</v>
      </c>
      <c r="E81" s="1194">
        <v>169.0</v>
      </c>
      <c r="F81" s="1196">
        <f t="shared" si="7"/>
        <v>8.45</v>
      </c>
      <c r="G81" s="1197">
        <f>'3rdSemB'!AS22</f>
        <v>171</v>
      </c>
      <c r="H81" s="1198">
        <f t="shared" si="3"/>
        <v>8.142857143</v>
      </c>
      <c r="I81" s="1233">
        <f>'4th B'!AY22</f>
        <v>130</v>
      </c>
      <c r="J81" s="1199">
        <f t="shared" si="4"/>
        <v>6.842105263</v>
      </c>
      <c r="K81" s="1197">
        <f>'5th B'!AW22</f>
        <v>173</v>
      </c>
      <c r="L81" s="1200">
        <f t="shared" si="5"/>
        <v>7.863636364</v>
      </c>
      <c r="M81" s="1201"/>
      <c r="N81" s="1201"/>
      <c r="O81" s="1201"/>
      <c r="P81" s="1201"/>
      <c r="Q81" s="1201"/>
      <c r="R81" s="1201"/>
      <c r="S81" s="1200">
        <f t="shared" si="6"/>
        <v>7.784313725</v>
      </c>
      <c r="T81" s="434"/>
      <c r="U81" s="434"/>
      <c r="V81" s="434"/>
      <c r="W81" s="434"/>
      <c r="X81" s="434"/>
      <c r="Y81" s="434"/>
      <c r="Z81" s="434"/>
    </row>
    <row r="82">
      <c r="A82" s="1192" t="s">
        <v>107</v>
      </c>
      <c r="B82" s="1193" t="s">
        <v>108</v>
      </c>
      <c r="C82" s="1194">
        <v>183.0</v>
      </c>
      <c r="D82" s="1195">
        <f t="shared" si="1"/>
        <v>9.15</v>
      </c>
      <c r="E82" s="1194">
        <v>192.0</v>
      </c>
      <c r="F82" s="1196">
        <f t="shared" si="7"/>
        <v>9.6</v>
      </c>
      <c r="G82" s="1197">
        <f>'3rdSemB'!AS23</f>
        <v>202</v>
      </c>
      <c r="H82" s="1198">
        <f t="shared" si="3"/>
        <v>9.619047619</v>
      </c>
      <c r="I82" s="1230">
        <f>'4th B'!AY23</f>
        <v>177</v>
      </c>
      <c r="J82" s="1199">
        <f t="shared" si="4"/>
        <v>9.315789474</v>
      </c>
      <c r="K82" s="1197">
        <f>'5th B'!AW23</f>
        <v>202</v>
      </c>
      <c r="L82" s="1200">
        <f t="shared" si="5"/>
        <v>9.181818182</v>
      </c>
      <c r="M82" s="1201"/>
      <c r="N82" s="1201"/>
      <c r="O82" s="1201"/>
      <c r="P82" s="1201"/>
      <c r="Q82" s="1201"/>
      <c r="R82" s="1201"/>
      <c r="S82" s="1200">
        <f t="shared" si="6"/>
        <v>9.37254902</v>
      </c>
      <c r="T82" s="434"/>
      <c r="U82" s="434"/>
      <c r="V82" s="434"/>
      <c r="W82" s="434"/>
      <c r="X82" s="434"/>
      <c r="Y82" s="434"/>
      <c r="Z82" s="434"/>
    </row>
    <row r="83">
      <c r="A83" s="1192" t="s">
        <v>109</v>
      </c>
      <c r="B83" s="1193" t="s">
        <v>110</v>
      </c>
      <c r="C83" s="1194">
        <v>172.0</v>
      </c>
      <c r="D83" s="1195">
        <f t="shared" si="1"/>
        <v>8.6</v>
      </c>
      <c r="E83" s="1194">
        <v>185.0</v>
      </c>
      <c r="F83" s="1196">
        <f t="shared" si="7"/>
        <v>9.25</v>
      </c>
      <c r="G83" s="1197">
        <f>'3rdSemB'!AS24</f>
        <v>181</v>
      </c>
      <c r="H83" s="1198">
        <f t="shared" si="3"/>
        <v>8.619047619</v>
      </c>
      <c r="I83" s="1233">
        <f>'4th B'!AY24</f>
        <v>158</v>
      </c>
      <c r="J83" s="1199">
        <f t="shared" si="4"/>
        <v>8.315789474</v>
      </c>
      <c r="K83" s="1197">
        <f>'5th B'!AW24</f>
        <v>187</v>
      </c>
      <c r="L83" s="1200">
        <f t="shared" si="5"/>
        <v>8.5</v>
      </c>
      <c r="M83" s="1201"/>
      <c r="N83" s="1201"/>
      <c r="O83" s="1201"/>
      <c r="P83" s="1201"/>
      <c r="Q83" s="1201"/>
      <c r="R83" s="1201"/>
      <c r="S83" s="1200">
        <f t="shared" si="6"/>
        <v>8.656862745</v>
      </c>
      <c r="T83" s="434"/>
      <c r="U83" s="434"/>
      <c r="V83" s="434"/>
      <c r="W83" s="434"/>
      <c r="X83" s="434"/>
      <c r="Y83" s="434"/>
      <c r="Z83" s="434"/>
    </row>
    <row r="84">
      <c r="A84" s="1192" t="s">
        <v>111</v>
      </c>
      <c r="B84" s="1193" t="s">
        <v>112</v>
      </c>
      <c r="C84" s="1194">
        <v>172.0</v>
      </c>
      <c r="D84" s="1195">
        <f t="shared" si="1"/>
        <v>8.6</v>
      </c>
      <c r="E84" s="1194">
        <v>187.0</v>
      </c>
      <c r="F84" s="1196">
        <f t="shared" si="7"/>
        <v>9.35</v>
      </c>
      <c r="G84" s="1197">
        <f>'3rdSemB'!AS25</f>
        <v>193</v>
      </c>
      <c r="H84" s="1198">
        <f t="shared" si="3"/>
        <v>9.19047619</v>
      </c>
      <c r="I84" s="1230">
        <f>'4th B'!AY25</f>
        <v>163</v>
      </c>
      <c r="J84" s="1199">
        <f t="shared" si="4"/>
        <v>8.578947368</v>
      </c>
      <c r="K84" s="1197">
        <f>'5th B'!AW25</f>
        <v>181</v>
      </c>
      <c r="L84" s="1200">
        <f t="shared" si="5"/>
        <v>8.227272727</v>
      </c>
      <c r="M84" s="1201"/>
      <c r="N84" s="1201"/>
      <c r="O84" s="1201"/>
      <c r="P84" s="1201"/>
      <c r="Q84" s="1201"/>
      <c r="R84" s="1201"/>
      <c r="S84" s="1200">
        <f t="shared" si="6"/>
        <v>8.784313725</v>
      </c>
      <c r="T84" s="434"/>
      <c r="U84" s="434"/>
      <c r="V84" s="434"/>
      <c r="W84" s="434"/>
      <c r="X84" s="434"/>
      <c r="Y84" s="434"/>
      <c r="Z84" s="434"/>
    </row>
    <row r="85">
      <c r="A85" s="1192" t="s">
        <v>307</v>
      </c>
      <c r="B85" s="1193" t="s">
        <v>308</v>
      </c>
      <c r="C85" s="1194">
        <v>182.0</v>
      </c>
      <c r="D85" s="1195">
        <f t="shared" si="1"/>
        <v>9.1</v>
      </c>
      <c r="E85" s="1194">
        <v>167.0</v>
      </c>
      <c r="F85" s="1196">
        <f t="shared" si="7"/>
        <v>8.35</v>
      </c>
      <c r="G85" s="1197">
        <f>'3rdSemB'!AS26</f>
        <v>188</v>
      </c>
      <c r="H85" s="1198">
        <f t="shared" si="3"/>
        <v>8.952380952</v>
      </c>
      <c r="I85" s="1233">
        <f>'4th B'!AY26</f>
        <v>154</v>
      </c>
      <c r="J85" s="1199">
        <f t="shared" si="4"/>
        <v>8.105263158</v>
      </c>
      <c r="K85" s="1197">
        <f>'5th B'!AW26</f>
        <v>182</v>
      </c>
      <c r="L85" s="1200">
        <f t="shared" si="5"/>
        <v>8.272727273</v>
      </c>
      <c r="M85" s="1201"/>
      <c r="N85" s="1201"/>
      <c r="O85" s="1201"/>
      <c r="P85" s="1201"/>
      <c r="Q85" s="1201"/>
      <c r="R85" s="1201"/>
      <c r="S85" s="1200">
        <f t="shared" si="6"/>
        <v>8.558823529</v>
      </c>
      <c r="T85" s="434"/>
      <c r="U85" s="434"/>
      <c r="V85" s="434"/>
      <c r="W85" s="434"/>
      <c r="X85" s="434"/>
      <c r="Y85" s="434"/>
      <c r="Z85" s="434"/>
    </row>
    <row r="86">
      <c r="A86" s="1192" t="s">
        <v>113</v>
      </c>
      <c r="B86" s="1193" t="s">
        <v>114</v>
      </c>
      <c r="C86" s="1194">
        <v>156.0</v>
      </c>
      <c r="D86" s="1195">
        <f t="shared" si="1"/>
        <v>7.8</v>
      </c>
      <c r="E86" s="1194">
        <v>168.0</v>
      </c>
      <c r="F86" s="1196">
        <f t="shared" si="7"/>
        <v>8.4</v>
      </c>
      <c r="G86" s="1197">
        <f>'3rdSemB'!AS27</f>
        <v>180</v>
      </c>
      <c r="H86" s="1198">
        <f t="shared" si="3"/>
        <v>8.571428571</v>
      </c>
      <c r="I86" s="1230">
        <f>'4th B'!AY27</f>
        <v>161</v>
      </c>
      <c r="J86" s="1199">
        <f t="shared" si="4"/>
        <v>8.473684211</v>
      </c>
      <c r="K86" s="1197">
        <f>'5th B'!AW27</f>
        <v>184</v>
      </c>
      <c r="L86" s="1200">
        <f t="shared" si="5"/>
        <v>8.363636364</v>
      </c>
      <c r="M86" s="1201"/>
      <c r="N86" s="1201"/>
      <c r="O86" s="1201"/>
      <c r="P86" s="1201"/>
      <c r="Q86" s="1201"/>
      <c r="R86" s="1201"/>
      <c r="S86" s="1200">
        <f t="shared" si="6"/>
        <v>8.323529412</v>
      </c>
      <c r="T86" s="434"/>
      <c r="U86" s="434"/>
      <c r="V86" s="434"/>
      <c r="W86" s="434"/>
      <c r="X86" s="434"/>
      <c r="Y86" s="434"/>
      <c r="Z86" s="434"/>
    </row>
    <row r="87">
      <c r="A87" s="1192" t="s">
        <v>309</v>
      </c>
      <c r="B87" s="1193" t="s">
        <v>310</v>
      </c>
      <c r="C87" s="1194">
        <v>158.0</v>
      </c>
      <c r="D87" s="1195">
        <f t="shared" si="1"/>
        <v>7.9</v>
      </c>
      <c r="E87" s="1194">
        <v>156.0</v>
      </c>
      <c r="F87" s="1196">
        <f t="shared" si="7"/>
        <v>7.8</v>
      </c>
      <c r="G87" s="1197">
        <f>'3rdSemB'!AS28</f>
        <v>172</v>
      </c>
      <c r="H87" s="1198">
        <f t="shared" si="3"/>
        <v>8.19047619</v>
      </c>
      <c r="I87" s="1233">
        <f>'4th B'!AY28</f>
        <v>150</v>
      </c>
      <c r="J87" s="1199">
        <f t="shared" si="4"/>
        <v>7.894736842</v>
      </c>
      <c r="K87" s="1197">
        <f>'5th B'!AW28</f>
        <v>188</v>
      </c>
      <c r="L87" s="1200">
        <f t="shared" si="5"/>
        <v>8.545454545</v>
      </c>
      <c r="M87" s="1201"/>
      <c r="N87" s="1201"/>
      <c r="O87" s="1201"/>
      <c r="P87" s="1201"/>
      <c r="Q87" s="1201"/>
      <c r="R87" s="1201"/>
      <c r="S87" s="1200">
        <f t="shared" si="6"/>
        <v>8.078431373</v>
      </c>
      <c r="T87" s="434"/>
      <c r="U87" s="434"/>
      <c r="V87" s="434"/>
      <c r="W87" s="434"/>
      <c r="X87" s="434"/>
      <c r="Y87" s="434"/>
      <c r="Z87" s="434"/>
    </row>
    <row r="88">
      <c r="A88" s="1192" t="s">
        <v>311</v>
      </c>
      <c r="B88" s="1193" t="s">
        <v>312</v>
      </c>
      <c r="C88" s="1194">
        <v>135.0</v>
      </c>
      <c r="D88" s="1195">
        <f t="shared" si="1"/>
        <v>6.75</v>
      </c>
      <c r="E88" s="1194">
        <v>143.0</v>
      </c>
      <c r="F88" s="1196">
        <f t="shared" si="7"/>
        <v>7.15</v>
      </c>
      <c r="G88" s="1197">
        <f>'3rdSemB'!AS29</f>
        <v>158</v>
      </c>
      <c r="H88" s="1198">
        <f t="shared" si="3"/>
        <v>7.523809524</v>
      </c>
      <c r="I88" s="1230">
        <f>'4th B'!AY29</f>
        <v>138</v>
      </c>
      <c r="J88" s="1199">
        <f t="shared" si="4"/>
        <v>7.263157895</v>
      </c>
      <c r="K88" s="1197">
        <f>'5th B'!AW29</f>
        <v>169</v>
      </c>
      <c r="L88" s="1200">
        <f t="shared" si="5"/>
        <v>7.681818182</v>
      </c>
      <c r="M88" s="1201"/>
      <c r="N88" s="1201"/>
      <c r="O88" s="1201"/>
      <c r="P88" s="1201"/>
      <c r="Q88" s="1201"/>
      <c r="R88" s="1201"/>
      <c r="S88" s="1200">
        <f t="shared" si="6"/>
        <v>7.284313725</v>
      </c>
      <c r="T88" s="434"/>
      <c r="U88" s="434"/>
      <c r="V88" s="434"/>
      <c r="W88" s="434"/>
      <c r="X88" s="434"/>
      <c r="Y88" s="434"/>
      <c r="Z88" s="434"/>
    </row>
    <row r="89">
      <c r="A89" s="1192" t="s">
        <v>313</v>
      </c>
      <c r="B89" s="1193" t="s">
        <v>314</v>
      </c>
      <c r="C89" s="1194">
        <v>158.0</v>
      </c>
      <c r="D89" s="1195">
        <f t="shared" si="1"/>
        <v>7.9</v>
      </c>
      <c r="E89" s="1194">
        <v>150.0</v>
      </c>
      <c r="F89" s="1196">
        <f t="shared" si="7"/>
        <v>7.5</v>
      </c>
      <c r="G89" s="1197">
        <f>'3rdSemB'!AS30</f>
        <v>159</v>
      </c>
      <c r="H89" s="1198">
        <f t="shared" si="3"/>
        <v>7.571428571</v>
      </c>
      <c r="I89" s="1233">
        <f>'4th B'!AY30</f>
        <v>141</v>
      </c>
      <c r="J89" s="1199">
        <f t="shared" si="4"/>
        <v>7.421052632</v>
      </c>
      <c r="K89" s="1197">
        <f>'5th B'!AW30</f>
        <v>123</v>
      </c>
      <c r="L89" s="1200">
        <f t="shared" si="5"/>
        <v>5.590909091</v>
      </c>
      <c r="M89" s="1201"/>
      <c r="N89" s="1201"/>
      <c r="O89" s="1201"/>
      <c r="P89" s="1201"/>
      <c r="Q89" s="1201"/>
      <c r="R89" s="1201"/>
      <c r="S89" s="1200">
        <f t="shared" si="6"/>
        <v>7.166666667</v>
      </c>
      <c r="T89" s="434"/>
      <c r="U89" s="434"/>
      <c r="V89" s="434"/>
      <c r="W89" s="434"/>
      <c r="X89" s="434"/>
      <c r="Y89" s="434"/>
      <c r="Z89" s="434"/>
    </row>
    <row r="90">
      <c r="A90" s="1192" t="s">
        <v>315</v>
      </c>
      <c r="B90" s="1193" t="s">
        <v>316</v>
      </c>
      <c r="C90" s="1194">
        <v>171.0</v>
      </c>
      <c r="D90" s="1195">
        <f t="shared" si="1"/>
        <v>8.55</v>
      </c>
      <c r="E90" s="1194">
        <v>179.0</v>
      </c>
      <c r="F90" s="1196">
        <f t="shared" si="7"/>
        <v>8.95</v>
      </c>
      <c r="G90" s="1197">
        <f>'3rdSemB'!AS31</f>
        <v>176</v>
      </c>
      <c r="H90" s="1198">
        <f t="shared" si="3"/>
        <v>8.380952381</v>
      </c>
      <c r="I90" s="1230">
        <f>'4th B'!AY31</f>
        <v>168</v>
      </c>
      <c r="J90" s="1199">
        <f t="shared" si="4"/>
        <v>8.842105263</v>
      </c>
      <c r="K90" s="1197">
        <f>'5th B'!AW31</f>
        <v>177</v>
      </c>
      <c r="L90" s="1200">
        <f t="shared" si="5"/>
        <v>8.045454545</v>
      </c>
      <c r="M90" s="1201"/>
      <c r="N90" s="1201"/>
      <c r="O90" s="1201"/>
      <c r="P90" s="1201"/>
      <c r="Q90" s="1201"/>
      <c r="R90" s="1201"/>
      <c r="S90" s="1200">
        <f t="shared" si="6"/>
        <v>8.539215686</v>
      </c>
      <c r="T90" s="434"/>
      <c r="U90" s="434"/>
      <c r="V90" s="434"/>
      <c r="W90" s="434"/>
      <c r="X90" s="434"/>
      <c r="Y90" s="434"/>
      <c r="Z90" s="434"/>
    </row>
    <row r="91">
      <c r="A91" s="1192" t="s">
        <v>317</v>
      </c>
      <c r="B91" s="1193" t="s">
        <v>318</v>
      </c>
      <c r="C91" s="1194">
        <v>124.0</v>
      </c>
      <c r="D91" s="1195">
        <f t="shared" si="1"/>
        <v>6.2</v>
      </c>
      <c r="E91" s="1202">
        <v>126.0</v>
      </c>
      <c r="F91" s="1196">
        <f t="shared" si="7"/>
        <v>6.3</v>
      </c>
      <c r="G91" s="1197">
        <f>'3rdSemB'!AS32</f>
        <v>103</v>
      </c>
      <c r="H91" s="1198">
        <f t="shared" si="3"/>
        <v>4.904761905</v>
      </c>
      <c r="I91" s="1233">
        <f>'4th B'!AY32</f>
        <v>135</v>
      </c>
      <c r="J91" s="1199">
        <f t="shared" si="4"/>
        <v>7.105263158</v>
      </c>
      <c r="K91" s="1197">
        <f>'5th B'!AW32</f>
        <v>161</v>
      </c>
      <c r="L91" s="1200">
        <f t="shared" si="5"/>
        <v>7.318181818</v>
      </c>
      <c r="M91" s="1201"/>
      <c r="N91" s="1201"/>
      <c r="O91" s="1201"/>
      <c r="P91" s="1201"/>
      <c r="Q91" s="1201"/>
      <c r="R91" s="1201"/>
      <c r="S91" s="1200">
        <f t="shared" si="6"/>
        <v>6.362745098</v>
      </c>
      <c r="T91" s="434"/>
      <c r="U91" s="434"/>
      <c r="V91" s="434"/>
      <c r="W91" s="434"/>
      <c r="X91" s="434"/>
      <c r="Y91" s="434"/>
      <c r="Z91" s="434"/>
    </row>
    <row r="92">
      <c r="A92" s="1192" t="s">
        <v>115</v>
      </c>
      <c r="B92" s="1193" t="s">
        <v>116</v>
      </c>
      <c r="C92" s="1194">
        <v>177.0</v>
      </c>
      <c r="D92" s="1195">
        <f t="shared" si="1"/>
        <v>8.85</v>
      </c>
      <c r="E92" s="1194">
        <v>185.0</v>
      </c>
      <c r="F92" s="1196">
        <f t="shared" si="7"/>
        <v>9.25</v>
      </c>
      <c r="G92" s="1197">
        <f>'3rdSemB'!AS33</f>
        <v>188</v>
      </c>
      <c r="H92" s="1198">
        <f t="shared" si="3"/>
        <v>8.952380952</v>
      </c>
      <c r="I92" s="1230">
        <f>'4th B'!AY33</f>
        <v>167</v>
      </c>
      <c r="J92" s="1199">
        <f t="shared" si="4"/>
        <v>8.789473684</v>
      </c>
      <c r="K92" s="1197">
        <f>'5th B'!AW33</f>
        <v>187</v>
      </c>
      <c r="L92" s="1200">
        <f t="shared" si="5"/>
        <v>8.5</v>
      </c>
      <c r="M92" s="1201"/>
      <c r="N92" s="1201"/>
      <c r="O92" s="1201"/>
      <c r="P92" s="1201"/>
      <c r="Q92" s="1201"/>
      <c r="R92" s="1201"/>
      <c r="S92" s="1200">
        <f t="shared" si="6"/>
        <v>8.862745098</v>
      </c>
      <c r="T92" s="434"/>
      <c r="U92" s="434"/>
      <c r="V92" s="434"/>
      <c r="W92" s="434"/>
      <c r="X92" s="434"/>
      <c r="Y92" s="434"/>
      <c r="Z92" s="434"/>
    </row>
    <row r="93">
      <c r="A93" s="1192" t="s">
        <v>319</v>
      </c>
      <c r="B93" s="1193" t="s">
        <v>320</v>
      </c>
      <c r="C93" s="1194">
        <v>168.0</v>
      </c>
      <c r="D93" s="1195">
        <f t="shared" si="1"/>
        <v>8.4</v>
      </c>
      <c r="E93" s="1194">
        <v>178.0</v>
      </c>
      <c r="F93" s="1196">
        <f t="shared" si="7"/>
        <v>8.9</v>
      </c>
      <c r="G93" s="1197">
        <f>'3rdSemB'!AS34</f>
        <v>195</v>
      </c>
      <c r="H93" s="1198">
        <f t="shared" si="3"/>
        <v>9.285714286</v>
      </c>
      <c r="I93" s="1233">
        <f>'4th B'!AY34</f>
        <v>164</v>
      </c>
      <c r="J93" s="1199">
        <f t="shared" si="4"/>
        <v>8.631578947</v>
      </c>
      <c r="K93" s="1197">
        <f>'5th B'!AW34</f>
        <v>172</v>
      </c>
      <c r="L93" s="1200">
        <f t="shared" si="5"/>
        <v>7.818181818</v>
      </c>
      <c r="M93" s="1201"/>
      <c r="N93" s="1201"/>
      <c r="O93" s="1201"/>
      <c r="P93" s="1201"/>
      <c r="Q93" s="1201"/>
      <c r="R93" s="1201"/>
      <c r="S93" s="1200">
        <f t="shared" si="6"/>
        <v>8.598039216</v>
      </c>
      <c r="T93" s="434"/>
      <c r="U93" s="434"/>
      <c r="V93" s="434"/>
      <c r="W93" s="434"/>
      <c r="X93" s="434"/>
      <c r="Y93" s="434"/>
      <c r="Z93" s="434"/>
    </row>
    <row r="94">
      <c r="A94" s="1192" t="s">
        <v>117</v>
      </c>
      <c r="B94" s="1193" t="s">
        <v>118</v>
      </c>
      <c r="C94" s="1194">
        <v>180.0</v>
      </c>
      <c r="D94" s="1195">
        <f t="shared" si="1"/>
        <v>9</v>
      </c>
      <c r="E94" s="1194">
        <v>191.0</v>
      </c>
      <c r="F94" s="1196">
        <f t="shared" si="7"/>
        <v>9.55</v>
      </c>
      <c r="G94" s="1197">
        <f>'3rdSemB'!AS35</f>
        <v>189</v>
      </c>
      <c r="H94" s="1198">
        <f t="shared" si="3"/>
        <v>9</v>
      </c>
      <c r="I94" s="1230">
        <f>'4th B'!AY35</f>
        <v>172</v>
      </c>
      <c r="J94" s="1199">
        <f t="shared" si="4"/>
        <v>9.052631579</v>
      </c>
      <c r="K94" s="1197">
        <f>'5th B'!AW35</f>
        <v>191</v>
      </c>
      <c r="L94" s="1200">
        <f t="shared" si="5"/>
        <v>8.681818182</v>
      </c>
      <c r="M94" s="1201"/>
      <c r="N94" s="1201"/>
      <c r="O94" s="1201"/>
      <c r="P94" s="1201"/>
      <c r="Q94" s="1201"/>
      <c r="R94" s="1201"/>
      <c r="S94" s="1200">
        <f t="shared" si="6"/>
        <v>9.049019608</v>
      </c>
      <c r="T94" s="434"/>
      <c r="U94" s="434"/>
      <c r="V94" s="434"/>
      <c r="W94" s="434"/>
      <c r="X94" s="434"/>
      <c r="Y94" s="434"/>
      <c r="Z94" s="434"/>
    </row>
    <row r="95">
      <c r="A95" s="1192" t="s">
        <v>119</v>
      </c>
      <c r="B95" s="1193" t="s">
        <v>120</v>
      </c>
      <c r="C95" s="1194">
        <v>186.0</v>
      </c>
      <c r="D95" s="1195">
        <f t="shared" si="1"/>
        <v>9.3</v>
      </c>
      <c r="E95" s="1194">
        <v>197.0</v>
      </c>
      <c r="F95" s="1196">
        <f t="shared" si="7"/>
        <v>9.85</v>
      </c>
      <c r="G95" s="1197">
        <f>'3rdSemB'!AS36</f>
        <v>189</v>
      </c>
      <c r="H95" s="1198">
        <f t="shared" si="3"/>
        <v>9</v>
      </c>
      <c r="I95" s="1233">
        <f>'4th B'!AY36</f>
        <v>172</v>
      </c>
      <c r="J95" s="1199">
        <f t="shared" si="4"/>
        <v>9.052631579</v>
      </c>
      <c r="K95" s="1197">
        <f>'5th B'!AW36</f>
        <v>184</v>
      </c>
      <c r="L95" s="1200">
        <f t="shared" si="5"/>
        <v>8.363636364</v>
      </c>
      <c r="M95" s="1201"/>
      <c r="N95" s="1201"/>
      <c r="O95" s="1201"/>
      <c r="P95" s="1201"/>
      <c r="Q95" s="1201"/>
      <c r="R95" s="1201"/>
      <c r="S95" s="1200">
        <f t="shared" si="6"/>
        <v>9.098039216</v>
      </c>
      <c r="T95" s="434"/>
      <c r="U95" s="434"/>
      <c r="V95" s="434"/>
      <c r="W95" s="434"/>
      <c r="X95" s="434"/>
      <c r="Y95" s="434"/>
      <c r="Z95" s="434"/>
    </row>
    <row r="96">
      <c r="A96" s="1192" t="s">
        <v>321</v>
      </c>
      <c r="B96" s="1203" t="s">
        <v>322</v>
      </c>
      <c r="C96" s="1194">
        <v>173.0</v>
      </c>
      <c r="D96" s="1195">
        <f t="shared" si="1"/>
        <v>8.65</v>
      </c>
      <c r="E96" s="1194">
        <v>168.0</v>
      </c>
      <c r="F96" s="1196">
        <f t="shared" si="7"/>
        <v>8.4</v>
      </c>
      <c r="G96" s="1197">
        <f>'3rdSemB'!AS37</f>
        <v>189</v>
      </c>
      <c r="H96" s="1198">
        <f t="shared" si="3"/>
        <v>9</v>
      </c>
      <c r="I96" s="1230">
        <f>'4th B'!AY37</f>
        <v>164</v>
      </c>
      <c r="J96" s="1199">
        <f t="shared" si="4"/>
        <v>8.631578947</v>
      </c>
      <c r="K96" s="1197">
        <f>'5th B'!AW37</f>
        <v>180</v>
      </c>
      <c r="L96" s="1200">
        <f t="shared" si="5"/>
        <v>8.181818182</v>
      </c>
      <c r="M96" s="1201"/>
      <c r="N96" s="1201"/>
      <c r="O96" s="1201"/>
      <c r="P96" s="1201"/>
      <c r="Q96" s="1201"/>
      <c r="R96" s="1201"/>
      <c r="S96" s="1200">
        <f t="shared" si="6"/>
        <v>8.568627451</v>
      </c>
      <c r="T96" s="434"/>
      <c r="U96" s="434"/>
      <c r="V96" s="434"/>
      <c r="W96" s="434"/>
      <c r="X96" s="434"/>
      <c r="Y96" s="434"/>
      <c r="Z96" s="434"/>
    </row>
    <row r="97">
      <c r="A97" s="1192" t="s">
        <v>323</v>
      </c>
      <c r="B97" s="1193" t="s">
        <v>324</v>
      </c>
      <c r="C97" s="1194">
        <v>180.0</v>
      </c>
      <c r="D97" s="1195">
        <f t="shared" si="1"/>
        <v>9</v>
      </c>
      <c r="E97" s="1194">
        <v>189.0</v>
      </c>
      <c r="F97" s="1196">
        <f t="shared" si="7"/>
        <v>9.45</v>
      </c>
      <c r="G97" s="1197">
        <f>'3rdSemB'!AS38</f>
        <v>188</v>
      </c>
      <c r="H97" s="1198">
        <f t="shared" si="3"/>
        <v>8.952380952</v>
      </c>
      <c r="I97" s="1233">
        <f>'4th B'!AY38</f>
        <v>170</v>
      </c>
      <c r="J97" s="1199">
        <f t="shared" si="4"/>
        <v>8.947368421</v>
      </c>
      <c r="K97" s="1197">
        <f>'5th B'!AW38</f>
        <v>188</v>
      </c>
      <c r="L97" s="1200">
        <f t="shared" si="5"/>
        <v>8.545454545</v>
      </c>
      <c r="M97" s="1201"/>
      <c r="N97" s="1201"/>
      <c r="O97" s="1201"/>
      <c r="P97" s="1201"/>
      <c r="Q97" s="1201"/>
      <c r="R97" s="1201"/>
      <c r="S97" s="1200">
        <f t="shared" si="6"/>
        <v>8.970588235</v>
      </c>
      <c r="T97" s="434"/>
      <c r="U97" s="434"/>
      <c r="V97" s="434"/>
      <c r="W97" s="434"/>
      <c r="X97" s="434"/>
      <c r="Y97" s="434"/>
      <c r="Z97" s="434"/>
    </row>
    <row r="98">
      <c r="A98" s="1192" t="s">
        <v>325</v>
      </c>
      <c r="B98" s="1193" t="s">
        <v>326</v>
      </c>
      <c r="C98" s="1194">
        <v>184.0</v>
      </c>
      <c r="D98" s="1195">
        <f t="shared" si="1"/>
        <v>9.2</v>
      </c>
      <c r="E98" s="1194">
        <v>175.0</v>
      </c>
      <c r="F98" s="1196">
        <f t="shared" si="7"/>
        <v>8.75</v>
      </c>
      <c r="G98" s="1197">
        <f>'3rdSemB'!AS39</f>
        <v>188</v>
      </c>
      <c r="H98" s="1198">
        <f t="shared" si="3"/>
        <v>8.952380952</v>
      </c>
      <c r="I98" s="1230">
        <f>'4th B'!AY39</f>
        <v>174</v>
      </c>
      <c r="J98" s="1199">
        <f t="shared" si="4"/>
        <v>9.157894737</v>
      </c>
      <c r="K98" s="1197">
        <f>'5th B'!AW39</f>
        <v>190</v>
      </c>
      <c r="L98" s="1200">
        <f t="shared" si="5"/>
        <v>8.636363636</v>
      </c>
      <c r="M98" s="1201"/>
      <c r="N98" s="1201"/>
      <c r="O98" s="1201"/>
      <c r="P98" s="1201"/>
      <c r="Q98" s="1201"/>
      <c r="R98" s="1201"/>
      <c r="S98" s="1200">
        <f t="shared" si="6"/>
        <v>8.931372549</v>
      </c>
      <c r="T98" s="434"/>
      <c r="U98" s="434"/>
      <c r="V98" s="434"/>
      <c r="W98" s="434"/>
      <c r="X98" s="434"/>
      <c r="Y98" s="434"/>
      <c r="Z98" s="434"/>
    </row>
    <row r="99">
      <c r="A99" s="1192" t="s">
        <v>121</v>
      </c>
      <c r="B99" s="1193" t="s">
        <v>122</v>
      </c>
      <c r="C99" s="1194">
        <v>162.0</v>
      </c>
      <c r="D99" s="1195">
        <f t="shared" si="1"/>
        <v>8.1</v>
      </c>
      <c r="E99" s="1194">
        <v>186.0</v>
      </c>
      <c r="F99" s="1196">
        <f t="shared" si="7"/>
        <v>9.3</v>
      </c>
      <c r="G99" s="1197">
        <f>'3rdSemB'!AS40</f>
        <v>192</v>
      </c>
      <c r="H99" s="1198">
        <f t="shared" si="3"/>
        <v>9.142857143</v>
      </c>
      <c r="I99" s="1233">
        <f>'4th B'!AY40</f>
        <v>165</v>
      </c>
      <c r="J99" s="1199">
        <f t="shared" si="4"/>
        <v>8.684210526</v>
      </c>
      <c r="K99" s="1197">
        <f>'5th B'!AW40</f>
        <v>187</v>
      </c>
      <c r="L99" s="1200">
        <f t="shared" si="5"/>
        <v>8.5</v>
      </c>
      <c r="M99" s="1201"/>
      <c r="N99" s="1201"/>
      <c r="O99" s="1201"/>
      <c r="P99" s="1201"/>
      <c r="Q99" s="1201"/>
      <c r="R99" s="1201"/>
      <c r="S99" s="1200">
        <f t="shared" si="6"/>
        <v>8.745098039</v>
      </c>
      <c r="T99" s="434"/>
      <c r="U99" s="434"/>
      <c r="V99" s="434"/>
      <c r="W99" s="434"/>
      <c r="X99" s="434"/>
      <c r="Y99" s="434"/>
      <c r="Z99" s="434"/>
    </row>
    <row r="100">
      <c r="A100" s="1192" t="s">
        <v>123</v>
      </c>
      <c r="B100" s="1193" t="s">
        <v>124</v>
      </c>
      <c r="C100" s="1194">
        <v>186.0</v>
      </c>
      <c r="D100" s="1195">
        <f t="shared" si="1"/>
        <v>9.3</v>
      </c>
      <c r="E100" s="1194">
        <v>194.0</v>
      </c>
      <c r="F100" s="1196">
        <f t="shared" si="7"/>
        <v>9.7</v>
      </c>
      <c r="G100" s="1197">
        <f>'3rdSemB'!AS41</f>
        <v>200</v>
      </c>
      <c r="H100" s="1198">
        <f t="shared" si="3"/>
        <v>9.523809524</v>
      </c>
      <c r="I100" s="1230">
        <f>'4th B'!AY41</f>
        <v>174</v>
      </c>
      <c r="J100" s="1199">
        <f t="shared" si="4"/>
        <v>9.157894737</v>
      </c>
      <c r="K100" s="1197">
        <f>'5th B'!AW41</f>
        <v>189</v>
      </c>
      <c r="L100" s="1200">
        <f t="shared" si="5"/>
        <v>8.590909091</v>
      </c>
      <c r="M100" s="1201"/>
      <c r="N100" s="1201"/>
      <c r="O100" s="1201"/>
      <c r="P100" s="1201"/>
      <c r="Q100" s="1201"/>
      <c r="R100" s="1201"/>
      <c r="S100" s="1200">
        <f t="shared" si="6"/>
        <v>9.245098039</v>
      </c>
      <c r="T100" s="434"/>
      <c r="U100" s="434"/>
      <c r="V100" s="434"/>
      <c r="W100" s="434"/>
      <c r="X100" s="434"/>
      <c r="Y100" s="434"/>
      <c r="Z100" s="434"/>
    </row>
    <row r="101">
      <c r="A101" s="1192" t="s">
        <v>125</v>
      </c>
      <c r="B101" s="1193" t="s">
        <v>126</v>
      </c>
      <c r="C101" s="1194">
        <v>151.0</v>
      </c>
      <c r="D101" s="1195">
        <f t="shared" si="1"/>
        <v>7.55</v>
      </c>
      <c r="E101" s="1194">
        <v>166.0</v>
      </c>
      <c r="F101" s="1196">
        <f t="shared" si="7"/>
        <v>8.3</v>
      </c>
      <c r="G101" s="1197">
        <f>'3rdSemB'!AS42</f>
        <v>160</v>
      </c>
      <c r="H101" s="1198">
        <f t="shared" si="3"/>
        <v>7.619047619</v>
      </c>
      <c r="I101" s="1233">
        <f>'4th B'!AY42</f>
        <v>132</v>
      </c>
      <c r="J101" s="1199">
        <f t="shared" si="4"/>
        <v>6.947368421</v>
      </c>
      <c r="K101" s="1197">
        <f>'5th B'!AW42</f>
        <v>146</v>
      </c>
      <c r="L101" s="1200">
        <f t="shared" si="5"/>
        <v>6.636363636</v>
      </c>
      <c r="M101" s="1201"/>
      <c r="N101" s="1201"/>
      <c r="O101" s="1201"/>
      <c r="P101" s="1201"/>
      <c r="Q101" s="1201"/>
      <c r="R101" s="1201"/>
      <c r="S101" s="1200">
        <f t="shared" si="6"/>
        <v>7.401960784</v>
      </c>
      <c r="T101" s="434"/>
      <c r="U101" s="434"/>
      <c r="V101" s="434"/>
      <c r="W101" s="434"/>
      <c r="X101" s="434"/>
      <c r="Y101" s="434"/>
      <c r="Z101" s="434"/>
    </row>
    <row r="102">
      <c r="A102" s="1205" t="s">
        <v>327</v>
      </c>
      <c r="B102" s="1206" t="s">
        <v>328</v>
      </c>
      <c r="C102" s="1207">
        <v>145.0</v>
      </c>
      <c r="D102" s="1208">
        <f t="shared" si="1"/>
        <v>7.25</v>
      </c>
      <c r="E102" s="1207">
        <v>141.0</v>
      </c>
      <c r="F102" s="1210">
        <f t="shared" si="7"/>
        <v>7.05</v>
      </c>
      <c r="G102" s="1211">
        <f>'3rdSemB'!AS43</f>
        <v>149</v>
      </c>
      <c r="H102" s="1212">
        <f t="shared" si="3"/>
        <v>7.095238095</v>
      </c>
      <c r="I102" s="1234">
        <f>'4th B'!AY43</f>
        <v>0</v>
      </c>
      <c r="J102" s="1235" t="str">
        <f>'4th B'!AZ43</f>
        <v/>
      </c>
      <c r="K102" s="1234" t="str">
        <f>'4th B'!BA43</f>
        <v/>
      </c>
      <c r="L102" s="1234" t="str">
        <f>'4th B'!BB43</f>
        <v/>
      </c>
      <c r="M102" s="1215"/>
      <c r="N102" s="1215"/>
      <c r="O102" s="1215"/>
      <c r="P102" s="1215"/>
      <c r="Q102" s="1215"/>
      <c r="R102" s="1215"/>
      <c r="S102" s="1214">
        <f t="shared" si="6"/>
        <v>4.264705882</v>
      </c>
      <c r="T102" s="1216"/>
      <c r="U102" s="1216"/>
      <c r="V102" s="1216"/>
      <c r="W102" s="1216"/>
      <c r="X102" s="1216"/>
      <c r="Y102" s="1216"/>
      <c r="Z102" s="1216"/>
    </row>
    <row r="103">
      <c r="A103" s="1192" t="s">
        <v>329</v>
      </c>
      <c r="B103" s="1193" t="s">
        <v>330</v>
      </c>
      <c r="C103" s="1194">
        <v>154.0</v>
      </c>
      <c r="D103" s="1195">
        <f t="shared" si="1"/>
        <v>7.7</v>
      </c>
      <c r="E103" s="1194">
        <v>162.0</v>
      </c>
      <c r="F103" s="1196">
        <f t="shared" si="7"/>
        <v>8.1</v>
      </c>
      <c r="G103" s="1197">
        <f>'3rdSemB'!AS44</f>
        <v>174</v>
      </c>
      <c r="H103" s="1198">
        <f t="shared" si="3"/>
        <v>8.285714286</v>
      </c>
      <c r="I103" s="1233">
        <f>'4th B'!AY44</f>
        <v>159</v>
      </c>
      <c r="J103" s="1199">
        <f t="shared" ref="J103:J202" si="8">I103/19</f>
        <v>8.368421053</v>
      </c>
      <c r="K103" s="1197">
        <f>'5th B'!AW43</f>
        <v>179</v>
      </c>
      <c r="L103" s="1200">
        <f t="shared" ref="L103:L202" si="9">K103/22</f>
        <v>8.136363636</v>
      </c>
      <c r="M103" s="1201"/>
      <c r="N103" s="1201"/>
      <c r="O103" s="1201"/>
      <c r="P103" s="1201"/>
      <c r="Q103" s="1201"/>
      <c r="R103" s="1201"/>
      <c r="S103" s="1200">
        <f t="shared" si="6"/>
        <v>8.117647059</v>
      </c>
      <c r="T103" s="434"/>
      <c r="U103" s="434"/>
      <c r="V103" s="434"/>
      <c r="W103" s="434"/>
      <c r="X103" s="434"/>
      <c r="Y103" s="434"/>
      <c r="Z103" s="434"/>
    </row>
    <row r="104">
      <c r="A104" s="1192" t="s">
        <v>331</v>
      </c>
      <c r="B104" s="1193" t="s">
        <v>332</v>
      </c>
      <c r="C104" s="1194">
        <v>135.0</v>
      </c>
      <c r="D104" s="1195">
        <f t="shared" si="1"/>
        <v>6.75</v>
      </c>
      <c r="E104" s="1194">
        <v>123.0</v>
      </c>
      <c r="F104" s="1196">
        <f t="shared" si="7"/>
        <v>6.15</v>
      </c>
      <c r="G104" s="1197">
        <f>'3rdSemB'!AS45</f>
        <v>133</v>
      </c>
      <c r="H104" s="1198">
        <f t="shared" si="3"/>
        <v>6.333333333</v>
      </c>
      <c r="I104" s="1230">
        <f>'4th B'!AY45</f>
        <v>112</v>
      </c>
      <c r="J104" s="1199">
        <f t="shared" si="8"/>
        <v>5.894736842</v>
      </c>
      <c r="K104" s="1197">
        <f>'5th B'!AW44</f>
        <v>147</v>
      </c>
      <c r="L104" s="1200">
        <f t="shared" si="9"/>
        <v>6.681818182</v>
      </c>
      <c r="M104" s="1201"/>
      <c r="N104" s="1201"/>
      <c r="O104" s="1201"/>
      <c r="P104" s="1201"/>
      <c r="Q104" s="1201"/>
      <c r="R104" s="1201"/>
      <c r="S104" s="1200">
        <f t="shared" si="6"/>
        <v>6.37254902</v>
      </c>
      <c r="T104" s="434"/>
      <c r="U104" s="434"/>
      <c r="V104" s="434"/>
      <c r="W104" s="434"/>
      <c r="X104" s="434"/>
      <c r="Y104" s="434"/>
      <c r="Z104" s="434"/>
    </row>
    <row r="105">
      <c r="A105" s="1192" t="s">
        <v>127</v>
      </c>
      <c r="B105" s="1193" t="s">
        <v>128</v>
      </c>
      <c r="C105" s="1194">
        <v>189.0</v>
      </c>
      <c r="D105" s="1195">
        <f t="shared" si="1"/>
        <v>9.45</v>
      </c>
      <c r="E105" s="1194">
        <v>191.0</v>
      </c>
      <c r="F105" s="1196">
        <f t="shared" si="7"/>
        <v>9.55</v>
      </c>
      <c r="G105" s="1197">
        <f>'3rdSemB'!AS46</f>
        <v>195</v>
      </c>
      <c r="H105" s="1198">
        <f t="shared" si="3"/>
        <v>9.285714286</v>
      </c>
      <c r="I105" s="1233">
        <f>'4th B'!AY46</f>
        <v>174</v>
      </c>
      <c r="J105" s="1199">
        <f t="shared" si="8"/>
        <v>9.157894737</v>
      </c>
      <c r="K105" s="1197">
        <f>'5th B'!AW45</f>
        <v>205</v>
      </c>
      <c r="L105" s="1200">
        <f t="shared" si="9"/>
        <v>9.318181818</v>
      </c>
      <c r="M105" s="1201"/>
      <c r="N105" s="1201"/>
      <c r="O105" s="1201"/>
      <c r="P105" s="1201"/>
      <c r="Q105" s="1201"/>
      <c r="R105" s="1201"/>
      <c r="S105" s="1200">
        <f t="shared" si="6"/>
        <v>9.352941176</v>
      </c>
      <c r="T105" s="434"/>
      <c r="U105" s="434"/>
      <c r="V105" s="434"/>
      <c r="W105" s="434"/>
      <c r="X105" s="434"/>
      <c r="Y105" s="434"/>
      <c r="Z105" s="434"/>
    </row>
    <row r="106">
      <c r="A106" s="1192" t="s">
        <v>333</v>
      </c>
      <c r="B106" s="1193" t="s">
        <v>334</v>
      </c>
      <c r="C106" s="1194">
        <v>166.0</v>
      </c>
      <c r="D106" s="1195">
        <f t="shared" si="1"/>
        <v>8.3</v>
      </c>
      <c r="E106" s="1194">
        <v>173.0</v>
      </c>
      <c r="F106" s="1196">
        <f t="shared" si="7"/>
        <v>8.65</v>
      </c>
      <c r="G106" s="1197">
        <f>'3rdSemB'!AS47</f>
        <v>188</v>
      </c>
      <c r="H106" s="1198">
        <f t="shared" si="3"/>
        <v>8.952380952</v>
      </c>
      <c r="I106" s="1230">
        <f>'4th B'!AY47</f>
        <v>166</v>
      </c>
      <c r="J106" s="1199">
        <f t="shared" si="8"/>
        <v>8.736842105</v>
      </c>
      <c r="K106" s="1197">
        <f>'5th B'!AW46</f>
        <v>188</v>
      </c>
      <c r="L106" s="1200">
        <f t="shared" si="9"/>
        <v>8.545454545</v>
      </c>
      <c r="M106" s="1201"/>
      <c r="N106" s="1201"/>
      <c r="O106" s="1201"/>
      <c r="P106" s="1201"/>
      <c r="Q106" s="1201"/>
      <c r="R106" s="1201"/>
      <c r="S106" s="1200">
        <f t="shared" si="6"/>
        <v>8.637254902</v>
      </c>
      <c r="T106" s="434"/>
      <c r="U106" s="434"/>
      <c r="V106" s="434"/>
      <c r="W106" s="434"/>
      <c r="X106" s="434"/>
      <c r="Y106" s="434"/>
      <c r="Z106" s="434"/>
    </row>
    <row r="107">
      <c r="A107" s="1192" t="s">
        <v>335</v>
      </c>
      <c r="B107" s="1193" t="s">
        <v>336</v>
      </c>
      <c r="C107" s="1194">
        <v>130.0</v>
      </c>
      <c r="D107" s="1195">
        <f t="shared" si="1"/>
        <v>6.5</v>
      </c>
      <c r="E107" s="1194">
        <v>145.0</v>
      </c>
      <c r="F107" s="1196">
        <f t="shared" si="7"/>
        <v>7.25</v>
      </c>
      <c r="G107" s="1197">
        <f>'3rdSemB'!AS48</f>
        <v>101</v>
      </c>
      <c r="H107" s="1198">
        <f t="shared" si="3"/>
        <v>4.80952381</v>
      </c>
      <c r="I107" s="1233">
        <f>'4th B'!AY48</f>
        <v>74</v>
      </c>
      <c r="J107" s="1199">
        <f t="shared" si="8"/>
        <v>3.894736842</v>
      </c>
      <c r="K107" s="1197">
        <f>'5th B'!AW47</f>
        <v>84</v>
      </c>
      <c r="L107" s="1200">
        <f t="shared" si="9"/>
        <v>3.818181818</v>
      </c>
      <c r="M107" s="1201"/>
      <c r="N107" s="1201"/>
      <c r="O107" s="1201"/>
      <c r="P107" s="1201"/>
      <c r="Q107" s="1201"/>
      <c r="R107" s="1201"/>
      <c r="S107" s="1200">
        <f t="shared" si="6"/>
        <v>5.235294118</v>
      </c>
      <c r="T107" s="434"/>
      <c r="U107" s="434"/>
      <c r="V107" s="434"/>
      <c r="W107" s="434"/>
      <c r="X107" s="434"/>
      <c r="Y107" s="434"/>
      <c r="Z107" s="434"/>
    </row>
    <row r="108">
      <c r="A108" s="1192" t="s">
        <v>337</v>
      </c>
      <c r="B108" s="1193" t="s">
        <v>338</v>
      </c>
      <c r="C108" s="1194">
        <v>155.0</v>
      </c>
      <c r="D108" s="1195">
        <f t="shared" si="1"/>
        <v>7.75</v>
      </c>
      <c r="E108" s="1194">
        <v>161.0</v>
      </c>
      <c r="F108" s="1196">
        <f t="shared" si="7"/>
        <v>8.05</v>
      </c>
      <c r="G108" s="1197">
        <f>'3rdSemB'!AS49</f>
        <v>181</v>
      </c>
      <c r="H108" s="1198">
        <f t="shared" si="3"/>
        <v>8.619047619</v>
      </c>
      <c r="I108" s="1230">
        <f>'4th B'!AY49</f>
        <v>159</v>
      </c>
      <c r="J108" s="1199">
        <f t="shared" si="8"/>
        <v>8.368421053</v>
      </c>
      <c r="K108" s="1197">
        <f>'5th B'!AW48</f>
        <v>175</v>
      </c>
      <c r="L108" s="1200">
        <f t="shared" si="9"/>
        <v>7.954545455</v>
      </c>
      <c r="M108" s="1201"/>
      <c r="N108" s="1201"/>
      <c r="O108" s="1201"/>
      <c r="P108" s="1201"/>
      <c r="Q108" s="1201"/>
      <c r="R108" s="1201"/>
      <c r="S108" s="1200">
        <f t="shared" si="6"/>
        <v>8.147058824</v>
      </c>
      <c r="T108" s="434"/>
      <c r="U108" s="434"/>
      <c r="V108" s="434"/>
      <c r="W108" s="434"/>
      <c r="X108" s="434"/>
      <c r="Y108" s="434"/>
      <c r="Z108" s="434"/>
    </row>
    <row r="109">
      <c r="A109" s="1192" t="s">
        <v>129</v>
      </c>
      <c r="B109" s="1193" t="s">
        <v>130</v>
      </c>
      <c r="C109" s="1194">
        <v>137.0</v>
      </c>
      <c r="D109" s="1195">
        <f t="shared" si="1"/>
        <v>6.85</v>
      </c>
      <c r="E109" s="1194">
        <v>139.0</v>
      </c>
      <c r="F109" s="1196">
        <f t="shared" si="7"/>
        <v>6.95</v>
      </c>
      <c r="G109" s="1197">
        <f>'3rdSemB'!AS50</f>
        <v>154</v>
      </c>
      <c r="H109" s="1198">
        <f t="shared" si="3"/>
        <v>7.333333333</v>
      </c>
      <c r="I109" s="1233">
        <f>'4th B'!AY50</f>
        <v>79</v>
      </c>
      <c r="J109" s="1199">
        <f t="shared" si="8"/>
        <v>4.157894737</v>
      </c>
      <c r="K109" s="1197">
        <f>'5th B'!AW49</f>
        <v>164</v>
      </c>
      <c r="L109" s="1200">
        <f t="shared" si="9"/>
        <v>7.454545455</v>
      </c>
      <c r="M109" s="1201"/>
      <c r="N109" s="1201"/>
      <c r="O109" s="1201"/>
      <c r="P109" s="1201"/>
      <c r="Q109" s="1201"/>
      <c r="R109" s="1201"/>
      <c r="S109" s="1200">
        <f t="shared" si="6"/>
        <v>6.598039216</v>
      </c>
      <c r="T109" s="434"/>
      <c r="U109" s="434"/>
      <c r="V109" s="434"/>
      <c r="W109" s="434"/>
      <c r="X109" s="434"/>
      <c r="Y109" s="434"/>
      <c r="Z109" s="434"/>
    </row>
    <row r="110">
      <c r="A110" s="1192" t="s">
        <v>131</v>
      </c>
      <c r="B110" s="1193" t="s">
        <v>132</v>
      </c>
      <c r="C110" s="1194">
        <v>159.0</v>
      </c>
      <c r="D110" s="1195">
        <f t="shared" si="1"/>
        <v>7.95</v>
      </c>
      <c r="E110" s="1194">
        <v>183.0</v>
      </c>
      <c r="F110" s="1196">
        <f t="shared" si="7"/>
        <v>9.15</v>
      </c>
      <c r="G110" s="1197">
        <f>'3rdSemB'!AS51</f>
        <v>178</v>
      </c>
      <c r="H110" s="1198">
        <f t="shared" si="3"/>
        <v>8.476190476</v>
      </c>
      <c r="I110" s="1230">
        <f>'4th B'!AY51</f>
        <v>149</v>
      </c>
      <c r="J110" s="1199">
        <f t="shared" si="8"/>
        <v>7.842105263</v>
      </c>
      <c r="K110" s="1197">
        <f>'5th B'!AW50</f>
        <v>176</v>
      </c>
      <c r="L110" s="1200">
        <f t="shared" si="9"/>
        <v>8</v>
      </c>
      <c r="M110" s="1201"/>
      <c r="N110" s="1201"/>
      <c r="O110" s="1201"/>
      <c r="P110" s="1201"/>
      <c r="Q110" s="1201"/>
      <c r="R110" s="1201"/>
      <c r="S110" s="1200">
        <f t="shared" si="6"/>
        <v>8.284313725</v>
      </c>
      <c r="T110" s="434"/>
      <c r="U110" s="434"/>
      <c r="V110" s="434"/>
      <c r="W110" s="434"/>
      <c r="X110" s="434"/>
      <c r="Y110" s="434"/>
      <c r="Z110" s="434"/>
    </row>
    <row r="111">
      <c r="A111" s="1192" t="s">
        <v>133</v>
      </c>
      <c r="B111" s="1193" t="s">
        <v>134</v>
      </c>
      <c r="C111" s="1194">
        <v>172.0</v>
      </c>
      <c r="D111" s="1195">
        <f t="shared" si="1"/>
        <v>8.6</v>
      </c>
      <c r="E111" s="1194">
        <v>188.0</v>
      </c>
      <c r="F111" s="1196">
        <f t="shared" si="7"/>
        <v>9.4</v>
      </c>
      <c r="G111" s="1197">
        <f>'3rdSemB'!AS52</f>
        <v>185</v>
      </c>
      <c r="H111" s="1198">
        <f t="shared" si="3"/>
        <v>8.80952381</v>
      </c>
      <c r="I111" s="1233">
        <f>'4th B'!AY52</f>
        <v>158</v>
      </c>
      <c r="J111" s="1199">
        <f t="shared" si="8"/>
        <v>8.315789474</v>
      </c>
      <c r="K111" s="1197">
        <f>'5th B'!AW51</f>
        <v>179</v>
      </c>
      <c r="L111" s="1200">
        <f t="shared" si="9"/>
        <v>8.136363636</v>
      </c>
      <c r="M111" s="1201"/>
      <c r="N111" s="1201"/>
      <c r="O111" s="1201"/>
      <c r="P111" s="1201"/>
      <c r="Q111" s="1201"/>
      <c r="R111" s="1201"/>
      <c r="S111" s="1200">
        <f t="shared" si="6"/>
        <v>8.647058824</v>
      </c>
      <c r="T111" s="434"/>
      <c r="U111" s="434"/>
      <c r="V111" s="434"/>
      <c r="W111" s="434"/>
      <c r="X111" s="434"/>
      <c r="Y111" s="434"/>
      <c r="Z111" s="434"/>
    </row>
    <row r="112">
      <c r="A112" s="1192" t="s">
        <v>135</v>
      </c>
      <c r="B112" s="1193" t="s">
        <v>136</v>
      </c>
      <c r="C112" s="1194">
        <v>162.0</v>
      </c>
      <c r="D112" s="1195">
        <f t="shared" si="1"/>
        <v>8.1</v>
      </c>
      <c r="E112" s="1194">
        <v>163.0</v>
      </c>
      <c r="F112" s="1196">
        <f t="shared" si="7"/>
        <v>8.15</v>
      </c>
      <c r="G112" s="1197">
        <f>'3rdSemB'!AS53</f>
        <v>176</v>
      </c>
      <c r="H112" s="1198">
        <f t="shared" si="3"/>
        <v>8.380952381</v>
      </c>
      <c r="I112" s="1230">
        <f>'4th B'!AY53</f>
        <v>152</v>
      </c>
      <c r="J112" s="1199">
        <f t="shared" si="8"/>
        <v>8</v>
      </c>
      <c r="K112" s="1197">
        <f>'5th B'!AW52</f>
        <v>172</v>
      </c>
      <c r="L112" s="1200">
        <f t="shared" si="9"/>
        <v>7.818181818</v>
      </c>
      <c r="M112" s="1201"/>
      <c r="N112" s="1201"/>
      <c r="O112" s="1201"/>
      <c r="P112" s="1201"/>
      <c r="Q112" s="1201"/>
      <c r="R112" s="1201"/>
      <c r="S112" s="1200">
        <f t="shared" si="6"/>
        <v>8.088235294</v>
      </c>
      <c r="T112" s="434"/>
      <c r="U112" s="434"/>
      <c r="V112" s="434"/>
      <c r="W112" s="434"/>
      <c r="X112" s="434"/>
      <c r="Y112" s="434"/>
      <c r="Z112" s="434"/>
    </row>
    <row r="113">
      <c r="A113" s="1192" t="s">
        <v>137</v>
      </c>
      <c r="B113" s="1193" t="s">
        <v>138</v>
      </c>
      <c r="C113" s="1194">
        <v>171.0</v>
      </c>
      <c r="D113" s="1195">
        <f t="shared" si="1"/>
        <v>8.55</v>
      </c>
      <c r="E113" s="1194">
        <v>176.0</v>
      </c>
      <c r="F113" s="1196">
        <f t="shared" si="7"/>
        <v>8.8</v>
      </c>
      <c r="G113" s="1197">
        <f>'3rdSemB'!AS54</f>
        <v>181</v>
      </c>
      <c r="H113" s="1198">
        <f t="shared" si="3"/>
        <v>8.619047619</v>
      </c>
      <c r="I113" s="1233">
        <f>'4th B'!AY54</f>
        <v>164</v>
      </c>
      <c r="J113" s="1199">
        <f t="shared" si="8"/>
        <v>8.631578947</v>
      </c>
      <c r="K113" s="1197">
        <f>'5th B'!AW53</f>
        <v>183</v>
      </c>
      <c r="L113" s="1200">
        <f t="shared" si="9"/>
        <v>8.318181818</v>
      </c>
      <c r="M113" s="1201"/>
      <c r="N113" s="1201"/>
      <c r="O113" s="1201"/>
      <c r="P113" s="1201"/>
      <c r="Q113" s="1201"/>
      <c r="R113" s="1201"/>
      <c r="S113" s="1200">
        <f t="shared" si="6"/>
        <v>8.578431373</v>
      </c>
      <c r="T113" s="434"/>
      <c r="U113" s="434"/>
      <c r="V113" s="434"/>
      <c r="W113" s="434"/>
      <c r="X113" s="434"/>
      <c r="Y113" s="434"/>
      <c r="Z113" s="434"/>
    </row>
    <row r="114">
      <c r="A114" s="1192" t="s">
        <v>339</v>
      </c>
      <c r="B114" s="1193" t="s">
        <v>340</v>
      </c>
      <c r="C114" s="1194">
        <v>161.0</v>
      </c>
      <c r="D114" s="1195">
        <f t="shared" si="1"/>
        <v>8.05</v>
      </c>
      <c r="E114" s="1194">
        <v>162.0</v>
      </c>
      <c r="F114" s="1196">
        <f t="shared" si="7"/>
        <v>8.1</v>
      </c>
      <c r="G114" s="1197">
        <f>'3rdSemB'!AS55</f>
        <v>177</v>
      </c>
      <c r="H114" s="1198">
        <f t="shared" si="3"/>
        <v>8.428571429</v>
      </c>
      <c r="I114" s="1230">
        <f>'4th B'!AY55</f>
        <v>167</v>
      </c>
      <c r="J114" s="1199">
        <f t="shared" si="8"/>
        <v>8.789473684</v>
      </c>
      <c r="K114" s="1197">
        <f>'5th B'!AW54</f>
        <v>172</v>
      </c>
      <c r="L114" s="1200">
        <f t="shared" si="9"/>
        <v>7.818181818</v>
      </c>
      <c r="M114" s="1201"/>
      <c r="N114" s="1201"/>
      <c r="O114" s="1201"/>
      <c r="P114" s="1201"/>
      <c r="Q114" s="1201"/>
      <c r="R114" s="1201"/>
      <c r="S114" s="1200">
        <f t="shared" si="6"/>
        <v>8.225490196</v>
      </c>
      <c r="T114" s="434"/>
      <c r="U114" s="434"/>
      <c r="V114" s="434"/>
      <c r="W114" s="434"/>
      <c r="X114" s="434"/>
      <c r="Y114" s="434"/>
      <c r="Z114" s="434"/>
    </row>
    <row r="115">
      <c r="A115" s="1192" t="s">
        <v>139</v>
      </c>
      <c r="B115" s="1193" t="s">
        <v>140</v>
      </c>
      <c r="C115" s="1194">
        <v>182.0</v>
      </c>
      <c r="D115" s="1195">
        <f t="shared" si="1"/>
        <v>9.1</v>
      </c>
      <c r="E115" s="1194">
        <v>188.0</v>
      </c>
      <c r="F115" s="1196">
        <f t="shared" si="7"/>
        <v>9.4</v>
      </c>
      <c r="G115" s="1197">
        <f>'3rdSemB'!AS56</f>
        <v>192</v>
      </c>
      <c r="H115" s="1198">
        <f t="shared" si="3"/>
        <v>9.142857143</v>
      </c>
      <c r="I115" s="1233">
        <f>'4th B'!AY56</f>
        <v>171</v>
      </c>
      <c r="J115" s="1199">
        <f t="shared" si="8"/>
        <v>9</v>
      </c>
      <c r="K115" s="1197">
        <f>'5th B'!AW55</f>
        <v>201</v>
      </c>
      <c r="L115" s="1200">
        <f t="shared" si="9"/>
        <v>9.136363636</v>
      </c>
      <c r="M115" s="1201"/>
      <c r="N115" s="1201"/>
      <c r="O115" s="1201"/>
      <c r="P115" s="1201"/>
      <c r="Q115" s="1201"/>
      <c r="R115" s="1201"/>
      <c r="S115" s="1200">
        <f t="shared" si="6"/>
        <v>9.156862745</v>
      </c>
      <c r="T115" s="434"/>
      <c r="U115" s="434"/>
      <c r="V115" s="434"/>
      <c r="W115" s="434"/>
      <c r="X115" s="434"/>
      <c r="Y115" s="434"/>
      <c r="Z115" s="434"/>
    </row>
    <row r="116">
      <c r="A116" s="1192" t="s">
        <v>341</v>
      </c>
      <c r="B116" s="1193" t="s">
        <v>342</v>
      </c>
      <c r="C116" s="1194">
        <v>163.0</v>
      </c>
      <c r="D116" s="1195">
        <f t="shared" si="1"/>
        <v>8.15</v>
      </c>
      <c r="E116" s="1194">
        <v>148.0</v>
      </c>
      <c r="F116" s="1196">
        <f t="shared" si="7"/>
        <v>7.4</v>
      </c>
      <c r="G116" s="1197">
        <f>'3rdSemB'!AS57</f>
        <v>179</v>
      </c>
      <c r="H116" s="1198">
        <f t="shared" si="3"/>
        <v>8.523809524</v>
      </c>
      <c r="I116" s="1230">
        <f>'4th B'!AY57</f>
        <v>164</v>
      </c>
      <c r="J116" s="1199">
        <f t="shared" si="8"/>
        <v>8.631578947</v>
      </c>
      <c r="K116" s="1197">
        <f>'5th B'!AW56</f>
        <v>192</v>
      </c>
      <c r="L116" s="1200">
        <f t="shared" si="9"/>
        <v>8.727272727</v>
      </c>
      <c r="M116" s="1201"/>
      <c r="N116" s="1201"/>
      <c r="O116" s="1201"/>
      <c r="P116" s="1201"/>
      <c r="Q116" s="1201"/>
      <c r="R116" s="1201"/>
      <c r="S116" s="1200">
        <f t="shared" si="6"/>
        <v>8.294117647</v>
      </c>
      <c r="T116" s="434"/>
      <c r="U116" s="434"/>
      <c r="V116" s="434"/>
      <c r="W116" s="434"/>
      <c r="X116" s="434"/>
      <c r="Y116" s="434"/>
      <c r="Z116" s="434"/>
    </row>
    <row r="117">
      <c r="A117" s="1192" t="s">
        <v>343</v>
      </c>
      <c r="B117" s="1193" t="s">
        <v>344</v>
      </c>
      <c r="C117" s="1194">
        <v>142.0</v>
      </c>
      <c r="D117" s="1195">
        <f t="shared" si="1"/>
        <v>7.1</v>
      </c>
      <c r="E117" s="1194">
        <v>148.0</v>
      </c>
      <c r="F117" s="1196">
        <f t="shared" si="7"/>
        <v>7.4</v>
      </c>
      <c r="G117" s="1197">
        <f>'3rdSemB'!AS58</f>
        <v>163</v>
      </c>
      <c r="H117" s="1198">
        <f t="shared" si="3"/>
        <v>7.761904762</v>
      </c>
      <c r="I117" s="1233">
        <f>'4th B'!AY58</f>
        <v>152</v>
      </c>
      <c r="J117" s="1199">
        <f t="shared" si="8"/>
        <v>8</v>
      </c>
      <c r="K117" s="1197">
        <f>'5th B'!AW57</f>
        <v>169</v>
      </c>
      <c r="L117" s="1200">
        <f t="shared" si="9"/>
        <v>7.681818182</v>
      </c>
      <c r="M117" s="1201"/>
      <c r="N117" s="1201"/>
      <c r="O117" s="1201"/>
      <c r="P117" s="1201"/>
      <c r="Q117" s="1201"/>
      <c r="R117" s="1201"/>
      <c r="S117" s="1200">
        <f t="shared" si="6"/>
        <v>7.588235294</v>
      </c>
      <c r="T117" s="434"/>
      <c r="U117" s="434"/>
      <c r="V117" s="434"/>
      <c r="W117" s="434"/>
      <c r="X117" s="434"/>
      <c r="Y117" s="434"/>
      <c r="Z117" s="434"/>
    </row>
    <row r="118">
      <c r="A118" s="1192" t="s">
        <v>345</v>
      </c>
      <c r="B118" s="1193" t="s">
        <v>346</v>
      </c>
      <c r="C118" s="1194">
        <v>186.0</v>
      </c>
      <c r="D118" s="1195">
        <f t="shared" si="1"/>
        <v>9.3</v>
      </c>
      <c r="E118" s="1194">
        <v>171.0</v>
      </c>
      <c r="F118" s="1196">
        <f t="shared" si="7"/>
        <v>8.55</v>
      </c>
      <c r="G118" s="1197">
        <f>'3rdSemB'!AS59</f>
        <v>200</v>
      </c>
      <c r="H118" s="1198">
        <f t="shared" si="3"/>
        <v>9.523809524</v>
      </c>
      <c r="I118" s="1230">
        <f>'4th B'!AY59</f>
        <v>175</v>
      </c>
      <c r="J118" s="1199">
        <f t="shared" si="8"/>
        <v>9.210526316</v>
      </c>
      <c r="K118" s="1197">
        <f>'5th B'!AW58</f>
        <v>194</v>
      </c>
      <c r="L118" s="1200">
        <f t="shared" si="9"/>
        <v>8.818181818</v>
      </c>
      <c r="M118" s="1201"/>
      <c r="N118" s="1201"/>
      <c r="O118" s="1201"/>
      <c r="P118" s="1201"/>
      <c r="Q118" s="1201"/>
      <c r="R118" s="1201"/>
      <c r="S118" s="1200">
        <f t="shared" si="6"/>
        <v>9.078431373</v>
      </c>
      <c r="T118" s="434"/>
      <c r="U118" s="434"/>
      <c r="V118" s="434"/>
      <c r="W118" s="434"/>
      <c r="X118" s="434"/>
      <c r="Y118" s="434"/>
      <c r="Z118" s="434"/>
    </row>
    <row r="119">
      <c r="A119" s="1192" t="s">
        <v>347</v>
      </c>
      <c r="B119" s="1193" t="s">
        <v>348</v>
      </c>
      <c r="C119" s="1194">
        <v>158.0</v>
      </c>
      <c r="D119" s="1195">
        <f t="shared" si="1"/>
        <v>7.9</v>
      </c>
      <c r="E119" s="1194">
        <v>146.0</v>
      </c>
      <c r="F119" s="1196">
        <f t="shared" si="7"/>
        <v>7.3</v>
      </c>
      <c r="G119" s="1197">
        <f>'3rdSemB'!AS60</f>
        <v>173</v>
      </c>
      <c r="H119" s="1198">
        <f t="shared" si="3"/>
        <v>8.238095238</v>
      </c>
      <c r="I119" s="1233">
        <f>'4th B'!AY60</f>
        <v>153</v>
      </c>
      <c r="J119" s="1199">
        <f t="shared" si="8"/>
        <v>8.052631579</v>
      </c>
      <c r="K119" s="1197">
        <f>'5th B'!AW59</f>
        <v>178</v>
      </c>
      <c r="L119" s="1200">
        <f t="shared" si="9"/>
        <v>8.090909091</v>
      </c>
      <c r="M119" s="1201"/>
      <c r="N119" s="1201"/>
      <c r="O119" s="1201"/>
      <c r="P119" s="1201"/>
      <c r="Q119" s="1201"/>
      <c r="R119" s="1201"/>
      <c r="S119" s="1200">
        <f t="shared" si="6"/>
        <v>7.921568627</v>
      </c>
      <c r="T119" s="434"/>
      <c r="U119" s="434"/>
      <c r="V119" s="434"/>
      <c r="W119" s="434"/>
      <c r="X119" s="434"/>
      <c r="Y119" s="434"/>
      <c r="Z119" s="434"/>
    </row>
    <row r="120">
      <c r="A120" s="1192" t="s">
        <v>349</v>
      </c>
      <c r="B120" s="1193" t="s">
        <v>350</v>
      </c>
      <c r="C120" s="1194">
        <v>167.0</v>
      </c>
      <c r="D120" s="1195">
        <f t="shared" si="1"/>
        <v>8.35</v>
      </c>
      <c r="E120" s="1194">
        <v>173.0</v>
      </c>
      <c r="F120" s="1196">
        <f t="shared" si="7"/>
        <v>8.65</v>
      </c>
      <c r="G120" s="1197">
        <f>'3rdSemB'!AS61</f>
        <v>193</v>
      </c>
      <c r="H120" s="1198">
        <f t="shared" si="3"/>
        <v>9.19047619</v>
      </c>
      <c r="I120" s="1230">
        <f>'4th B'!AY61</f>
        <v>165</v>
      </c>
      <c r="J120" s="1199">
        <f t="shared" si="8"/>
        <v>8.684210526</v>
      </c>
      <c r="K120" s="1197">
        <f>'5th B'!AW60</f>
        <v>190</v>
      </c>
      <c r="L120" s="1200">
        <f t="shared" si="9"/>
        <v>8.636363636</v>
      </c>
      <c r="M120" s="1201"/>
      <c r="N120" s="1201"/>
      <c r="O120" s="1201"/>
      <c r="P120" s="1201"/>
      <c r="Q120" s="1201"/>
      <c r="R120" s="1201"/>
      <c r="S120" s="1200">
        <f t="shared" si="6"/>
        <v>8.705882353</v>
      </c>
      <c r="T120" s="434"/>
      <c r="U120" s="434"/>
      <c r="V120" s="434"/>
      <c r="W120" s="434"/>
      <c r="X120" s="434"/>
      <c r="Y120" s="434"/>
      <c r="Z120" s="434"/>
    </row>
    <row r="121">
      <c r="A121" s="1192" t="s">
        <v>141</v>
      </c>
      <c r="B121" s="1193" t="s">
        <v>142</v>
      </c>
      <c r="C121" s="1194">
        <v>181.0</v>
      </c>
      <c r="D121" s="1195">
        <f t="shared" si="1"/>
        <v>9.05</v>
      </c>
      <c r="E121" s="1194">
        <v>179.0</v>
      </c>
      <c r="F121" s="1196">
        <f t="shared" si="7"/>
        <v>8.95</v>
      </c>
      <c r="G121" s="1197">
        <f>'3rdSemB'!AS62</f>
        <v>192</v>
      </c>
      <c r="H121" s="1198">
        <f t="shared" si="3"/>
        <v>9.142857143</v>
      </c>
      <c r="I121" s="1233">
        <f>'4th B'!AY62</f>
        <v>165</v>
      </c>
      <c r="J121" s="1199">
        <f t="shared" si="8"/>
        <v>8.684210526</v>
      </c>
      <c r="K121" s="1197">
        <f>'5th B'!AW61</f>
        <v>176</v>
      </c>
      <c r="L121" s="1200">
        <f t="shared" si="9"/>
        <v>8</v>
      </c>
      <c r="M121" s="1201"/>
      <c r="N121" s="1201"/>
      <c r="O121" s="1201"/>
      <c r="P121" s="1201"/>
      <c r="Q121" s="1201"/>
      <c r="R121" s="1201"/>
      <c r="S121" s="1200">
        <f t="shared" si="6"/>
        <v>8.754901961</v>
      </c>
      <c r="T121" s="434"/>
      <c r="U121" s="434"/>
      <c r="V121" s="434"/>
      <c r="W121" s="434"/>
      <c r="X121" s="434"/>
      <c r="Y121" s="434"/>
      <c r="Z121" s="434"/>
    </row>
    <row r="122">
      <c r="A122" s="1192" t="s">
        <v>143</v>
      </c>
      <c r="B122" s="1193" t="s">
        <v>144</v>
      </c>
      <c r="C122" s="1194">
        <v>174.0</v>
      </c>
      <c r="D122" s="1195">
        <f t="shared" si="1"/>
        <v>8.7</v>
      </c>
      <c r="E122" s="1194">
        <v>178.0</v>
      </c>
      <c r="F122" s="1196">
        <f t="shared" si="7"/>
        <v>8.9</v>
      </c>
      <c r="G122" s="1197">
        <f>'3rdSemB'!AS63</f>
        <v>192</v>
      </c>
      <c r="H122" s="1198">
        <f t="shared" si="3"/>
        <v>9.142857143</v>
      </c>
      <c r="I122" s="1230">
        <f>'4th B'!AY63</f>
        <v>163</v>
      </c>
      <c r="J122" s="1199">
        <f t="shared" si="8"/>
        <v>8.578947368</v>
      </c>
      <c r="K122" s="1197">
        <f>'5th B'!AW62</f>
        <v>185</v>
      </c>
      <c r="L122" s="1200">
        <f t="shared" si="9"/>
        <v>8.409090909</v>
      </c>
      <c r="M122" s="1201"/>
      <c r="N122" s="1201"/>
      <c r="O122" s="1201"/>
      <c r="P122" s="1201"/>
      <c r="Q122" s="1201"/>
      <c r="R122" s="1201"/>
      <c r="S122" s="1200">
        <f t="shared" si="6"/>
        <v>8.745098039</v>
      </c>
      <c r="T122" s="434"/>
      <c r="U122" s="434"/>
      <c r="V122" s="434"/>
      <c r="W122" s="434"/>
      <c r="X122" s="434"/>
      <c r="Y122" s="434"/>
      <c r="Z122" s="434"/>
    </row>
    <row r="123">
      <c r="A123" s="1192" t="s">
        <v>351</v>
      </c>
      <c r="B123" s="1193" t="s">
        <v>352</v>
      </c>
      <c r="C123" s="1194">
        <v>152.0</v>
      </c>
      <c r="D123" s="1195">
        <f t="shared" si="1"/>
        <v>7.6</v>
      </c>
      <c r="E123" s="1194">
        <v>163.0</v>
      </c>
      <c r="F123" s="1196">
        <f t="shared" si="7"/>
        <v>8.15</v>
      </c>
      <c r="G123" s="1197">
        <f>'3rdSemB'!AS64</f>
        <v>173</v>
      </c>
      <c r="H123" s="1198">
        <f t="shared" si="3"/>
        <v>8.238095238</v>
      </c>
      <c r="I123" s="1233">
        <f>'4th B'!AY64</f>
        <v>152</v>
      </c>
      <c r="J123" s="1199">
        <f t="shared" si="8"/>
        <v>8</v>
      </c>
      <c r="K123" s="1197">
        <f>'5th B'!AW63</f>
        <v>172</v>
      </c>
      <c r="L123" s="1200">
        <f t="shared" si="9"/>
        <v>7.818181818</v>
      </c>
      <c r="M123" s="1201"/>
      <c r="N123" s="1201"/>
      <c r="O123" s="1201"/>
      <c r="P123" s="1201"/>
      <c r="Q123" s="1201"/>
      <c r="R123" s="1201"/>
      <c r="S123" s="1200">
        <f t="shared" si="6"/>
        <v>7.960784314</v>
      </c>
      <c r="T123" s="434"/>
      <c r="U123" s="434"/>
      <c r="V123" s="434"/>
      <c r="W123" s="434"/>
      <c r="X123" s="434"/>
      <c r="Y123" s="434"/>
      <c r="Z123" s="434"/>
    </row>
    <row r="124">
      <c r="A124" s="1192" t="s">
        <v>353</v>
      </c>
      <c r="B124" s="1193" t="s">
        <v>354</v>
      </c>
      <c r="C124" s="1194">
        <v>152.0</v>
      </c>
      <c r="D124" s="1195">
        <f t="shared" si="1"/>
        <v>7.6</v>
      </c>
      <c r="E124" s="1194">
        <v>152.0</v>
      </c>
      <c r="F124" s="1196">
        <f t="shared" si="7"/>
        <v>7.6</v>
      </c>
      <c r="G124" s="1197">
        <f>'3rdSemB'!AS65</f>
        <v>185</v>
      </c>
      <c r="H124" s="1198">
        <f t="shared" si="3"/>
        <v>8.80952381</v>
      </c>
      <c r="I124" s="1230">
        <f>'4th B'!AY65</f>
        <v>147</v>
      </c>
      <c r="J124" s="1199">
        <f t="shared" si="8"/>
        <v>7.736842105</v>
      </c>
      <c r="K124" s="1197">
        <f>'5th B'!AW64</f>
        <v>174</v>
      </c>
      <c r="L124" s="1200">
        <f t="shared" si="9"/>
        <v>7.909090909</v>
      </c>
      <c r="M124" s="1201"/>
      <c r="N124" s="1201"/>
      <c r="O124" s="1201"/>
      <c r="P124" s="1201"/>
      <c r="Q124" s="1201"/>
      <c r="R124" s="1201"/>
      <c r="S124" s="1200">
        <f t="shared" si="6"/>
        <v>7.941176471</v>
      </c>
      <c r="T124" s="434"/>
      <c r="U124" s="434"/>
      <c r="V124" s="434"/>
      <c r="W124" s="434"/>
      <c r="X124" s="434"/>
      <c r="Y124" s="434"/>
      <c r="Z124" s="434"/>
    </row>
    <row r="125">
      <c r="A125" s="1192" t="s">
        <v>145</v>
      </c>
      <c r="B125" s="1193" t="s">
        <v>146</v>
      </c>
      <c r="C125" s="1194">
        <v>162.0</v>
      </c>
      <c r="D125" s="1195">
        <f t="shared" si="1"/>
        <v>8.1</v>
      </c>
      <c r="E125" s="1194">
        <v>178.0</v>
      </c>
      <c r="F125" s="1196">
        <f t="shared" si="7"/>
        <v>8.9</v>
      </c>
      <c r="G125" s="1197">
        <f>'3rdSemB'!AS66</f>
        <v>188</v>
      </c>
      <c r="H125" s="1198">
        <f t="shared" si="3"/>
        <v>8.952380952</v>
      </c>
      <c r="I125" s="1233">
        <f>'4th B'!AY66</f>
        <v>161</v>
      </c>
      <c r="J125" s="1199">
        <f t="shared" si="8"/>
        <v>8.473684211</v>
      </c>
      <c r="K125" s="1197">
        <f>'5th B'!AW65</f>
        <v>178</v>
      </c>
      <c r="L125" s="1200">
        <f t="shared" si="9"/>
        <v>8.090909091</v>
      </c>
      <c r="M125" s="1201"/>
      <c r="N125" s="1201"/>
      <c r="O125" s="1201"/>
      <c r="P125" s="1201"/>
      <c r="Q125" s="1201"/>
      <c r="R125" s="1201"/>
      <c r="S125" s="1200">
        <f t="shared" si="6"/>
        <v>8.5</v>
      </c>
      <c r="T125" s="434"/>
      <c r="U125" s="434"/>
      <c r="V125" s="434"/>
      <c r="W125" s="434"/>
      <c r="X125" s="434"/>
      <c r="Y125" s="434"/>
      <c r="Z125" s="434"/>
    </row>
    <row r="126">
      <c r="A126" s="1236" t="s">
        <v>355</v>
      </c>
      <c r="B126" s="1237" t="s">
        <v>356</v>
      </c>
      <c r="C126" s="1238">
        <v>169.0</v>
      </c>
      <c r="D126" s="1239">
        <f t="shared" si="1"/>
        <v>8.45</v>
      </c>
      <c r="E126" s="1238">
        <v>161.0</v>
      </c>
      <c r="F126" s="1240">
        <f t="shared" si="7"/>
        <v>8.05</v>
      </c>
      <c r="G126" s="1241">
        <f>'3rdSemB'!AS67</f>
        <v>165</v>
      </c>
      <c r="H126" s="1242">
        <f t="shared" si="3"/>
        <v>7.857142857</v>
      </c>
      <c r="I126" s="1230">
        <f>'4th B'!AY67</f>
        <v>153</v>
      </c>
      <c r="J126" s="1199">
        <f t="shared" si="8"/>
        <v>8.052631579</v>
      </c>
      <c r="K126" s="1197">
        <f>'5th B'!AW66</f>
        <v>171</v>
      </c>
      <c r="L126" s="1200">
        <f t="shared" si="9"/>
        <v>7.772727273</v>
      </c>
      <c r="M126" s="1243"/>
      <c r="N126" s="1243"/>
      <c r="O126" s="1243"/>
      <c r="P126" s="1243"/>
      <c r="Q126" s="1243"/>
      <c r="R126" s="1243"/>
      <c r="S126" s="1200">
        <f t="shared" si="6"/>
        <v>8.029411765</v>
      </c>
      <c r="T126" s="434"/>
      <c r="U126" s="434"/>
      <c r="V126" s="434"/>
      <c r="W126" s="434"/>
      <c r="X126" s="434"/>
      <c r="Y126" s="434"/>
      <c r="Z126" s="434"/>
    </row>
    <row r="127">
      <c r="A127" s="1244" t="s">
        <v>357</v>
      </c>
      <c r="B127" s="1245" t="s">
        <v>358</v>
      </c>
      <c r="C127" s="1246">
        <v>161.0</v>
      </c>
      <c r="D127" s="1247">
        <f t="shared" si="1"/>
        <v>8.05</v>
      </c>
      <c r="E127" s="1246">
        <v>151.0</v>
      </c>
      <c r="F127" s="1248">
        <f t="shared" si="7"/>
        <v>7.55</v>
      </c>
      <c r="G127" s="1233">
        <f>'3rdSemC'!AS5</f>
        <v>170</v>
      </c>
      <c r="H127" s="1249">
        <f t="shared" si="3"/>
        <v>8.095238095</v>
      </c>
      <c r="I127" s="1233">
        <f>'4th C'!AY5</f>
        <v>157</v>
      </c>
      <c r="J127" s="1199">
        <f t="shared" si="8"/>
        <v>8.263157895</v>
      </c>
      <c r="K127" s="1197">
        <f>'5th C'!AY5</f>
        <v>173</v>
      </c>
      <c r="L127" s="1200">
        <f t="shared" si="9"/>
        <v>7.863636364</v>
      </c>
      <c r="M127" s="1250"/>
      <c r="N127" s="1250"/>
      <c r="O127" s="1250"/>
      <c r="P127" s="1250"/>
      <c r="Q127" s="1250"/>
      <c r="R127" s="1250"/>
      <c r="S127" s="1200">
        <f t="shared" si="6"/>
        <v>7.960784314</v>
      </c>
      <c r="T127" s="434"/>
      <c r="U127" s="434"/>
      <c r="V127" s="434"/>
      <c r="W127" s="434"/>
      <c r="X127" s="434"/>
      <c r="Y127" s="434"/>
      <c r="Z127" s="434"/>
    </row>
    <row r="128">
      <c r="A128" s="1192" t="s">
        <v>359</v>
      </c>
      <c r="B128" s="1193" t="s">
        <v>360</v>
      </c>
      <c r="C128" s="1194">
        <v>164.0</v>
      </c>
      <c r="D128" s="1195">
        <f t="shared" si="1"/>
        <v>8.2</v>
      </c>
      <c r="E128" s="1202">
        <v>172.0</v>
      </c>
      <c r="F128" s="1196">
        <f t="shared" si="7"/>
        <v>8.6</v>
      </c>
      <c r="G128" s="1197">
        <f>'3rdSemC'!AS6</f>
        <v>190</v>
      </c>
      <c r="H128" s="1198">
        <f t="shared" si="3"/>
        <v>9.047619048</v>
      </c>
      <c r="I128" s="1230">
        <f>'4th C'!AY6</f>
        <v>166</v>
      </c>
      <c r="J128" s="1199">
        <f t="shared" si="8"/>
        <v>8.736842105</v>
      </c>
      <c r="K128" s="1197">
        <f>'5th C'!AY6</f>
        <v>192</v>
      </c>
      <c r="L128" s="1200">
        <f t="shared" si="9"/>
        <v>8.727272727</v>
      </c>
      <c r="M128" s="1201"/>
      <c r="N128" s="1201"/>
      <c r="O128" s="1201"/>
      <c r="P128" s="1201"/>
      <c r="Q128" s="1201"/>
      <c r="R128" s="1201"/>
      <c r="S128" s="1200">
        <f t="shared" si="6"/>
        <v>8.666666667</v>
      </c>
      <c r="T128" s="434"/>
      <c r="U128" s="434"/>
      <c r="V128" s="434"/>
      <c r="W128" s="434"/>
      <c r="X128" s="434"/>
      <c r="Y128" s="434"/>
      <c r="Z128" s="434"/>
    </row>
    <row r="129">
      <c r="A129" s="1192" t="s">
        <v>147</v>
      </c>
      <c r="B129" s="1193" t="s">
        <v>148</v>
      </c>
      <c r="C129" s="1194">
        <v>146.0</v>
      </c>
      <c r="D129" s="1195">
        <f t="shared" si="1"/>
        <v>7.3</v>
      </c>
      <c r="E129" s="1194">
        <v>159.0</v>
      </c>
      <c r="F129" s="1196">
        <f t="shared" si="7"/>
        <v>7.95</v>
      </c>
      <c r="G129" s="1197">
        <f>'3rdSemC'!AS7</f>
        <v>158</v>
      </c>
      <c r="H129" s="1198">
        <f t="shared" si="3"/>
        <v>7.523809524</v>
      </c>
      <c r="I129" s="1233">
        <f>'4th C'!AY7</f>
        <v>134</v>
      </c>
      <c r="J129" s="1199">
        <f t="shared" si="8"/>
        <v>7.052631579</v>
      </c>
      <c r="K129" s="1197">
        <f>'5th C'!AY7</f>
        <v>166</v>
      </c>
      <c r="L129" s="1200">
        <f t="shared" si="9"/>
        <v>7.545454545</v>
      </c>
      <c r="M129" s="1201"/>
      <c r="N129" s="1201"/>
      <c r="O129" s="1201"/>
      <c r="P129" s="1201"/>
      <c r="Q129" s="1201"/>
      <c r="R129" s="1201"/>
      <c r="S129" s="1200">
        <f t="shared" si="6"/>
        <v>7.480392157</v>
      </c>
      <c r="T129" s="434"/>
      <c r="U129" s="434"/>
      <c r="V129" s="434"/>
      <c r="W129" s="434"/>
      <c r="X129" s="434"/>
      <c r="Y129" s="434"/>
      <c r="Z129" s="434"/>
    </row>
    <row r="130">
      <c r="A130" s="1192" t="s">
        <v>149</v>
      </c>
      <c r="B130" s="1193" t="s">
        <v>150</v>
      </c>
      <c r="C130" s="1194">
        <v>169.0</v>
      </c>
      <c r="D130" s="1195">
        <f t="shared" si="1"/>
        <v>8.45</v>
      </c>
      <c r="E130" s="1194">
        <v>183.0</v>
      </c>
      <c r="F130" s="1196">
        <f t="shared" si="7"/>
        <v>9.15</v>
      </c>
      <c r="G130" s="1197">
        <f>'3rdSemC'!AS8</f>
        <v>190</v>
      </c>
      <c r="H130" s="1198">
        <f t="shared" si="3"/>
        <v>9.047619048</v>
      </c>
      <c r="I130" s="1230">
        <f>'4th C'!AY8</f>
        <v>168</v>
      </c>
      <c r="J130" s="1199">
        <f t="shared" si="8"/>
        <v>8.842105263</v>
      </c>
      <c r="K130" s="1197">
        <f>'5th C'!AY8</f>
        <v>183</v>
      </c>
      <c r="L130" s="1200">
        <f t="shared" si="9"/>
        <v>8.318181818</v>
      </c>
      <c r="M130" s="1201"/>
      <c r="N130" s="1201"/>
      <c r="O130" s="1201"/>
      <c r="P130" s="1201"/>
      <c r="Q130" s="1201"/>
      <c r="R130" s="1201"/>
      <c r="S130" s="1200">
        <f t="shared" si="6"/>
        <v>8.754901961</v>
      </c>
      <c r="T130" s="434"/>
      <c r="U130" s="434"/>
      <c r="V130" s="434"/>
      <c r="W130" s="434"/>
      <c r="X130" s="434"/>
      <c r="Y130" s="434"/>
      <c r="Z130" s="434"/>
    </row>
    <row r="131">
      <c r="A131" s="1192" t="s">
        <v>361</v>
      </c>
      <c r="B131" s="1193" t="s">
        <v>362</v>
      </c>
      <c r="C131" s="1194">
        <v>173.0</v>
      </c>
      <c r="D131" s="1195">
        <f t="shared" si="1"/>
        <v>8.65</v>
      </c>
      <c r="E131" s="1194">
        <v>178.0</v>
      </c>
      <c r="F131" s="1196">
        <f t="shared" si="7"/>
        <v>8.9</v>
      </c>
      <c r="G131" s="1197">
        <f>'3rdSemC'!AS9</f>
        <v>189</v>
      </c>
      <c r="H131" s="1198">
        <f t="shared" si="3"/>
        <v>9</v>
      </c>
      <c r="I131" s="1233">
        <f>'4th C'!AY9</f>
        <v>170</v>
      </c>
      <c r="J131" s="1199">
        <f t="shared" si="8"/>
        <v>8.947368421</v>
      </c>
      <c r="K131" s="1197">
        <f>'5th C'!AY9</f>
        <v>187</v>
      </c>
      <c r="L131" s="1200">
        <f t="shared" si="9"/>
        <v>8.5</v>
      </c>
      <c r="M131" s="1201"/>
      <c r="N131" s="1201"/>
      <c r="O131" s="1201"/>
      <c r="P131" s="1201"/>
      <c r="Q131" s="1201"/>
      <c r="R131" s="1201"/>
      <c r="S131" s="1200">
        <f t="shared" si="6"/>
        <v>8.794117647</v>
      </c>
      <c r="T131" s="434"/>
      <c r="U131" s="434"/>
      <c r="V131" s="434"/>
      <c r="W131" s="434"/>
      <c r="X131" s="434"/>
      <c r="Y131" s="434"/>
      <c r="Z131" s="434"/>
    </row>
    <row r="132">
      <c r="A132" s="1192" t="s">
        <v>151</v>
      </c>
      <c r="B132" s="1193" t="s">
        <v>152</v>
      </c>
      <c r="C132" s="1194">
        <v>154.0</v>
      </c>
      <c r="D132" s="1195">
        <f t="shared" si="1"/>
        <v>7.7</v>
      </c>
      <c r="E132" s="1194">
        <v>159.0</v>
      </c>
      <c r="F132" s="1196">
        <f t="shared" si="7"/>
        <v>7.95</v>
      </c>
      <c r="G132" s="1197">
        <f>'3rdSemC'!AS10</f>
        <v>165</v>
      </c>
      <c r="H132" s="1198">
        <f t="shared" si="3"/>
        <v>7.857142857</v>
      </c>
      <c r="I132" s="1230">
        <f>'4th C'!AY10</f>
        <v>146</v>
      </c>
      <c r="J132" s="1199">
        <f t="shared" si="8"/>
        <v>7.684210526</v>
      </c>
      <c r="K132" s="1197">
        <f>'5th C'!AY10</f>
        <v>160</v>
      </c>
      <c r="L132" s="1200">
        <f t="shared" si="9"/>
        <v>7.272727273</v>
      </c>
      <c r="M132" s="1201"/>
      <c r="N132" s="1201"/>
      <c r="O132" s="1201"/>
      <c r="P132" s="1201"/>
      <c r="Q132" s="1201"/>
      <c r="R132" s="1201"/>
      <c r="S132" s="1200">
        <f t="shared" si="6"/>
        <v>7.68627451</v>
      </c>
      <c r="T132" s="434"/>
      <c r="U132" s="434"/>
      <c r="V132" s="434"/>
      <c r="W132" s="434"/>
      <c r="X132" s="434"/>
      <c r="Y132" s="434"/>
      <c r="Z132" s="434"/>
    </row>
    <row r="133">
      <c r="A133" s="1192" t="s">
        <v>153</v>
      </c>
      <c r="B133" s="1193" t="s">
        <v>154</v>
      </c>
      <c r="C133" s="1194">
        <v>123.0</v>
      </c>
      <c r="D133" s="1195">
        <f t="shared" si="1"/>
        <v>6.15</v>
      </c>
      <c r="E133" s="1202">
        <v>103.0</v>
      </c>
      <c r="F133" s="1196">
        <f t="shared" si="7"/>
        <v>5.15</v>
      </c>
      <c r="G133" s="1197">
        <f>'3rdSemC'!AS11</f>
        <v>25</v>
      </c>
      <c r="H133" s="1198">
        <f t="shared" si="3"/>
        <v>1.19047619</v>
      </c>
      <c r="I133" s="1233">
        <f>'4th C'!AY11</f>
        <v>109</v>
      </c>
      <c r="J133" s="1199">
        <f t="shared" si="8"/>
        <v>5.736842105</v>
      </c>
      <c r="K133" s="1197">
        <f>'5th C'!AY11</f>
        <v>24</v>
      </c>
      <c r="L133" s="1200">
        <f t="shared" si="9"/>
        <v>1.090909091</v>
      </c>
      <c r="M133" s="1201"/>
      <c r="N133" s="1201"/>
      <c r="O133" s="1201"/>
      <c r="P133" s="1201"/>
      <c r="Q133" s="1201"/>
      <c r="R133" s="1201"/>
      <c r="S133" s="1200">
        <f t="shared" si="6"/>
        <v>3.764705882</v>
      </c>
      <c r="T133" s="434"/>
      <c r="U133" s="434"/>
      <c r="V133" s="434"/>
      <c r="W133" s="434"/>
      <c r="X133" s="434"/>
      <c r="Y133" s="434"/>
      <c r="Z133" s="434"/>
    </row>
    <row r="134">
      <c r="A134" s="1192" t="s">
        <v>363</v>
      </c>
      <c r="B134" s="1193" t="s">
        <v>364</v>
      </c>
      <c r="C134" s="1194">
        <v>147.0</v>
      </c>
      <c r="D134" s="1195">
        <f t="shared" si="1"/>
        <v>7.35</v>
      </c>
      <c r="E134" s="1194">
        <v>158.0</v>
      </c>
      <c r="F134" s="1196">
        <f t="shared" si="7"/>
        <v>7.9</v>
      </c>
      <c r="G134" s="1197">
        <f>'3rdSemC'!AS12</f>
        <v>157</v>
      </c>
      <c r="H134" s="1198">
        <f t="shared" si="3"/>
        <v>7.476190476</v>
      </c>
      <c r="I134" s="1230">
        <f>'4th C'!AY12</f>
        <v>103</v>
      </c>
      <c r="J134" s="1199">
        <f t="shared" si="8"/>
        <v>5.421052632</v>
      </c>
      <c r="K134" s="1197">
        <f>'5th C'!AY12</f>
        <v>167</v>
      </c>
      <c r="L134" s="1200">
        <f t="shared" si="9"/>
        <v>7.590909091</v>
      </c>
      <c r="M134" s="1201"/>
      <c r="N134" s="1201"/>
      <c r="O134" s="1201"/>
      <c r="P134" s="1201"/>
      <c r="Q134" s="1201"/>
      <c r="R134" s="1201"/>
      <c r="S134" s="1200">
        <f t="shared" si="6"/>
        <v>7.176470588</v>
      </c>
      <c r="T134" s="434"/>
      <c r="U134" s="434"/>
      <c r="V134" s="434"/>
      <c r="W134" s="434"/>
      <c r="X134" s="434"/>
      <c r="Y134" s="434"/>
      <c r="Z134" s="434"/>
    </row>
    <row r="135">
      <c r="A135" s="1192" t="s">
        <v>155</v>
      </c>
      <c r="B135" s="1193" t="s">
        <v>156</v>
      </c>
      <c r="C135" s="1194">
        <v>123.0</v>
      </c>
      <c r="D135" s="1195">
        <f t="shared" si="1"/>
        <v>6.15</v>
      </c>
      <c r="E135" s="1194">
        <v>147.0</v>
      </c>
      <c r="F135" s="1196">
        <f t="shared" si="7"/>
        <v>7.35</v>
      </c>
      <c r="G135" s="1197">
        <f>'3rdSemC'!AS13</f>
        <v>142</v>
      </c>
      <c r="H135" s="1198">
        <f t="shared" si="3"/>
        <v>6.761904762</v>
      </c>
      <c r="I135" s="1233">
        <f>'4th C'!AY13</f>
        <v>140</v>
      </c>
      <c r="J135" s="1199">
        <f t="shared" si="8"/>
        <v>7.368421053</v>
      </c>
      <c r="K135" s="1197">
        <f>'5th C'!AY13</f>
        <v>145</v>
      </c>
      <c r="L135" s="1200">
        <f t="shared" si="9"/>
        <v>6.590909091</v>
      </c>
      <c r="M135" s="1201"/>
      <c r="N135" s="1201"/>
      <c r="O135" s="1201"/>
      <c r="P135" s="1201"/>
      <c r="Q135" s="1201"/>
      <c r="R135" s="1201"/>
      <c r="S135" s="1200">
        <f t="shared" si="6"/>
        <v>6.833333333</v>
      </c>
      <c r="T135" s="434"/>
      <c r="U135" s="434"/>
      <c r="V135" s="434"/>
      <c r="W135" s="434"/>
      <c r="X135" s="434"/>
      <c r="Y135" s="434"/>
      <c r="Z135" s="434"/>
    </row>
    <row r="136">
      <c r="A136" s="1192" t="s">
        <v>157</v>
      </c>
      <c r="B136" s="1193" t="s">
        <v>158</v>
      </c>
      <c r="C136" s="1194">
        <v>172.0</v>
      </c>
      <c r="D136" s="1195">
        <f t="shared" si="1"/>
        <v>8.6</v>
      </c>
      <c r="E136" s="1194">
        <v>172.0</v>
      </c>
      <c r="F136" s="1196">
        <f t="shared" si="7"/>
        <v>8.6</v>
      </c>
      <c r="G136" s="1197">
        <f>'3rdSemC'!AS14</f>
        <v>176</v>
      </c>
      <c r="H136" s="1198">
        <f t="shared" si="3"/>
        <v>8.380952381</v>
      </c>
      <c r="I136" s="1230">
        <f>'4th C'!AY14</f>
        <v>159</v>
      </c>
      <c r="J136" s="1199">
        <f t="shared" si="8"/>
        <v>8.368421053</v>
      </c>
      <c r="K136" s="1197">
        <f>'5th C'!AY14</f>
        <v>157</v>
      </c>
      <c r="L136" s="1200">
        <f t="shared" si="9"/>
        <v>7.136363636</v>
      </c>
      <c r="M136" s="1201"/>
      <c r="N136" s="1201"/>
      <c r="O136" s="1201"/>
      <c r="P136" s="1201"/>
      <c r="Q136" s="1201"/>
      <c r="R136" s="1201"/>
      <c r="S136" s="1200">
        <f t="shared" si="6"/>
        <v>8.196078431</v>
      </c>
      <c r="T136" s="434"/>
      <c r="U136" s="434"/>
      <c r="V136" s="434"/>
      <c r="W136" s="434"/>
      <c r="X136" s="434"/>
      <c r="Y136" s="434"/>
      <c r="Z136" s="434"/>
    </row>
    <row r="137">
      <c r="A137" s="1192" t="s">
        <v>365</v>
      </c>
      <c r="B137" s="1193" t="s">
        <v>366</v>
      </c>
      <c r="C137" s="1194">
        <v>123.0</v>
      </c>
      <c r="D137" s="1195">
        <f t="shared" si="1"/>
        <v>6.15</v>
      </c>
      <c r="E137" s="1194">
        <v>135.0</v>
      </c>
      <c r="F137" s="1196">
        <f t="shared" si="7"/>
        <v>6.75</v>
      </c>
      <c r="G137" s="1197">
        <f>'3rdSemC'!AS15</f>
        <v>131</v>
      </c>
      <c r="H137" s="1198">
        <f t="shared" si="3"/>
        <v>6.238095238</v>
      </c>
      <c r="I137" s="1233">
        <f>'4th C'!AY15</f>
        <v>128</v>
      </c>
      <c r="J137" s="1199">
        <f t="shared" si="8"/>
        <v>6.736842105</v>
      </c>
      <c r="K137" s="1197">
        <f>'5th C'!AY15</f>
        <v>148</v>
      </c>
      <c r="L137" s="1200">
        <f t="shared" si="9"/>
        <v>6.727272727</v>
      </c>
      <c r="M137" s="1201"/>
      <c r="N137" s="1201"/>
      <c r="O137" s="1201"/>
      <c r="P137" s="1201"/>
      <c r="Q137" s="1201"/>
      <c r="R137" s="1201"/>
      <c r="S137" s="1200">
        <f t="shared" si="6"/>
        <v>6.519607843</v>
      </c>
      <c r="T137" s="434"/>
      <c r="U137" s="434"/>
      <c r="V137" s="434"/>
      <c r="W137" s="434"/>
      <c r="X137" s="434"/>
      <c r="Y137" s="434"/>
      <c r="Z137" s="434"/>
    </row>
    <row r="138">
      <c r="A138" s="1192" t="s">
        <v>367</v>
      </c>
      <c r="B138" s="1193" t="s">
        <v>368</v>
      </c>
      <c r="C138" s="1194">
        <v>147.0</v>
      </c>
      <c r="D138" s="1195">
        <f t="shared" si="1"/>
        <v>7.35</v>
      </c>
      <c r="E138" s="1194">
        <v>150.0</v>
      </c>
      <c r="F138" s="1196">
        <f t="shared" si="7"/>
        <v>7.5</v>
      </c>
      <c r="G138" s="1197">
        <f>'3rdSemC'!AS16</f>
        <v>146</v>
      </c>
      <c r="H138" s="1198">
        <f t="shared" si="3"/>
        <v>6.952380952</v>
      </c>
      <c r="I138" s="1230">
        <f>'4th C'!AY16</f>
        <v>143</v>
      </c>
      <c r="J138" s="1199">
        <f t="shared" si="8"/>
        <v>7.526315789</v>
      </c>
      <c r="K138" s="1197">
        <f>'5th C'!AY16</f>
        <v>166</v>
      </c>
      <c r="L138" s="1200">
        <f t="shared" si="9"/>
        <v>7.545454545</v>
      </c>
      <c r="M138" s="1201"/>
      <c r="N138" s="1201"/>
      <c r="O138" s="1201"/>
      <c r="P138" s="1201"/>
      <c r="Q138" s="1201"/>
      <c r="R138" s="1201"/>
      <c r="S138" s="1200">
        <f t="shared" si="6"/>
        <v>7.37254902</v>
      </c>
      <c r="T138" s="434"/>
      <c r="U138" s="434"/>
      <c r="V138" s="434"/>
      <c r="W138" s="434"/>
      <c r="X138" s="434"/>
      <c r="Y138" s="434"/>
      <c r="Z138" s="434"/>
    </row>
    <row r="139">
      <c r="A139" s="1192" t="s">
        <v>159</v>
      </c>
      <c r="B139" s="1193" t="s">
        <v>160</v>
      </c>
      <c r="C139" s="1194">
        <v>186.0</v>
      </c>
      <c r="D139" s="1195">
        <f t="shared" si="1"/>
        <v>9.3</v>
      </c>
      <c r="E139" s="1194">
        <v>187.0</v>
      </c>
      <c r="F139" s="1196">
        <f t="shared" si="7"/>
        <v>9.35</v>
      </c>
      <c r="G139" s="1197">
        <f>'3rdSemC'!AS17</f>
        <v>196</v>
      </c>
      <c r="H139" s="1198">
        <f t="shared" si="3"/>
        <v>9.333333333</v>
      </c>
      <c r="I139" s="1233">
        <f>'4th C'!AY17</f>
        <v>172</v>
      </c>
      <c r="J139" s="1199">
        <f t="shared" si="8"/>
        <v>9.052631579</v>
      </c>
      <c r="K139" s="1197">
        <f>'5th C'!AY17</f>
        <v>191</v>
      </c>
      <c r="L139" s="1200">
        <f t="shared" si="9"/>
        <v>8.681818182</v>
      </c>
      <c r="M139" s="1201"/>
      <c r="N139" s="1201"/>
      <c r="O139" s="1201"/>
      <c r="P139" s="1201"/>
      <c r="Q139" s="1201"/>
      <c r="R139" s="1201"/>
      <c r="S139" s="1200">
        <f t="shared" si="6"/>
        <v>9.137254902</v>
      </c>
      <c r="T139" s="434"/>
      <c r="U139" s="434"/>
      <c r="V139" s="434"/>
      <c r="W139" s="434"/>
      <c r="X139" s="434"/>
      <c r="Y139" s="434"/>
      <c r="Z139" s="434"/>
    </row>
    <row r="140">
      <c r="A140" s="1192" t="s">
        <v>369</v>
      </c>
      <c r="B140" s="1193" t="s">
        <v>370</v>
      </c>
      <c r="C140" s="1194">
        <v>161.0</v>
      </c>
      <c r="D140" s="1195">
        <f t="shared" si="1"/>
        <v>8.05</v>
      </c>
      <c r="E140" s="1194">
        <v>170.0</v>
      </c>
      <c r="F140" s="1196">
        <f t="shared" si="7"/>
        <v>8.5</v>
      </c>
      <c r="G140" s="1197">
        <f>'3rdSemC'!AS18</f>
        <v>172</v>
      </c>
      <c r="H140" s="1198">
        <f t="shared" si="3"/>
        <v>8.19047619</v>
      </c>
      <c r="I140" s="1230">
        <f>'4th C'!AY18</f>
        <v>165</v>
      </c>
      <c r="J140" s="1199">
        <f t="shared" si="8"/>
        <v>8.684210526</v>
      </c>
      <c r="K140" s="1197">
        <f>'5th C'!AY18</f>
        <v>180</v>
      </c>
      <c r="L140" s="1200">
        <f t="shared" si="9"/>
        <v>8.181818182</v>
      </c>
      <c r="M140" s="1201"/>
      <c r="N140" s="1201"/>
      <c r="O140" s="1201"/>
      <c r="P140" s="1201"/>
      <c r="Q140" s="1201"/>
      <c r="R140" s="1201"/>
      <c r="S140" s="1200">
        <f t="shared" si="6"/>
        <v>8.31372549</v>
      </c>
      <c r="T140" s="434"/>
      <c r="U140" s="434"/>
      <c r="V140" s="434"/>
      <c r="W140" s="434"/>
      <c r="X140" s="434"/>
      <c r="Y140" s="434"/>
      <c r="Z140" s="434"/>
    </row>
    <row r="141">
      <c r="A141" s="1192" t="s">
        <v>371</v>
      </c>
      <c r="B141" s="1193" t="s">
        <v>372</v>
      </c>
      <c r="C141" s="1194">
        <v>184.0</v>
      </c>
      <c r="D141" s="1195">
        <f t="shared" si="1"/>
        <v>9.2</v>
      </c>
      <c r="E141" s="1194">
        <v>182.0</v>
      </c>
      <c r="F141" s="1196">
        <f t="shared" si="7"/>
        <v>9.1</v>
      </c>
      <c r="G141" s="1197">
        <f>'3rdSemC'!AS19</f>
        <v>199</v>
      </c>
      <c r="H141" s="1198">
        <f t="shared" si="3"/>
        <v>9.476190476</v>
      </c>
      <c r="I141" s="1233">
        <f>'4th C'!AY19</f>
        <v>176</v>
      </c>
      <c r="J141" s="1199">
        <f t="shared" si="8"/>
        <v>9.263157895</v>
      </c>
      <c r="K141" s="1197">
        <f>'5th C'!AY19</f>
        <v>198</v>
      </c>
      <c r="L141" s="1200">
        <f t="shared" si="9"/>
        <v>9</v>
      </c>
      <c r="M141" s="1201"/>
      <c r="N141" s="1201"/>
      <c r="O141" s="1201"/>
      <c r="P141" s="1201"/>
      <c r="Q141" s="1201"/>
      <c r="R141" s="1201"/>
      <c r="S141" s="1200">
        <f t="shared" si="6"/>
        <v>9.205882353</v>
      </c>
      <c r="T141" s="434"/>
      <c r="U141" s="434"/>
      <c r="V141" s="434"/>
      <c r="W141" s="434"/>
      <c r="X141" s="434"/>
      <c r="Y141" s="434"/>
      <c r="Z141" s="434"/>
    </row>
    <row r="142">
      <c r="A142" s="1192" t="s">
        <v>373</v>
      </c>
      <c r="B142" s="1193" t="s">
        <v>374</v>
      </c>
      <c r="C142" s="1194">
        <v>191.0</v>
      </c>
      <c r="D142" s="1195">
        <f t="shared" si="1"/>
        <v>9.55</v>
      </c>
      <c r="E142" s="1194">
        <v>183.0</v>
      </c>
      <c r="F142" s="1196">
        <f t="shared" si="7"/>
        <v>9.15</v>
      </c>
      <c r="G142" s="1197">
        <f>'3rdSemC'!AS20</f>
        <v>199</v>
      </c>
      <c r="H142" s="1198">
        <f t="shared" si="3"/>
        <v>9.476190476</v>
      </c>
      <c r="I142" s="1230">
        <f>'4th C'!AY20</f>
        <v>172</v>
      </c>
      <c r="J142" s="1199">
        <f t="shared" si="8"/>
        <v>9.052631579</v>
      </c>
      <c r="K142" s="1197">
        <f>'5th C'!AY20</f>
        <v>186</v>
      </c>
      <c r="L142" s="1200">
        <f t="shared" si="9"/>
        <v>8.454545455</v>
      </c>
      <c r="M142" s="1201"/>
      <c r="N142" s="1201"/>
      <c r="O142" s="1201"/>
      <c r="P142" s="1201"/>
      <c r="Q142" s="1201"/>
      <c r="R142" s="1201"/>
      <c r="S142" s="1200">
        <f t="shared" si="6"/>
        <v>9.12745098</v>
      </c>
      <c r="T142" s="434"/>
      <c r="U142" s="434"/>
      <c r="V142" s="434"/>
      <c r="W142" s="434"/>
      <c r="X142" s="434"/>
      <c r="Y142" s="434"/>
      <c r="Z142" s="434"/>
    </row>
    <row r="143">
      <c r="A143" s="1192" t="s">
        <v>375</v>
      </c>
      <c r="B143" s="1193" t="s">
        <v>376</v>
      </c>
      <c r="C143" s="1194">
        <v>186.0</v>
      </c>
      <c r="D143" s="1195">
        <f t="shared" si="1"/>
        <v>9.3</v>
      </c>
      <c r="E143" s="1194">
        <v>191.0</v>
      </c>
      <c r="F143" s="1196">
        <f t="shared" si="7"/>
        <v>9.55</v>
      </c>
      <c r="G143" s="1197">
        <f>'3rdSemC'!AS21</f>
        <v>193</v>
      </c>
      <c r="H143" s="1198">
        <f t="shared" si="3"/>
        <v>9.19047619</v>
      </c>
      <c r="I143" s="1233">
        <f>'4th C'!AY21</f>
        <v>178</v>
      </c>
      <c r="J143" s="1199">
        <f t="shared" si="8"/>
        <v>9.368421053</v>
      </c>
      <c r="K143" s="1197">
        <f>'5th C'!AY21</f>
        <v>203</v>
      </c>
      <c r="L143" s="1200">
        <f t="shared" si="9"/>
        <v>9.227272727</v>
      </c>
      <c r="M143" s="1201"/>
      <c r="N143" s="1201"/>
      <c r="O143" s="1201"/>
      <c r="P143" s="1201"/>
      <c r="Q143" s="1201"/>
      <c r="R143" s="1201"/>
      <c r="S143" s="1200">
        <f t="shared" si="6"/>
        <v>9.323529412</v>
      </c>
      <c r="T143" s="434"/>
      <c r="U143" s="434"/>
      <c r="V143" s="434"/>
      <c r="W143" s="434"/>
      <c r="X143" s="434"/>
      <c r="Y143" s="434"/>
      <c r="Z143" s="434"/>
    </row>
    <row r="144">
      <c r="A144" s="1192" t="s">
        <v>161</v>
      </c>
      <c r="B144" s="1193" t="s">
        <v>162</v>
      </c>
      <c r="C144" s="1194">
        <v>158.0</v>
      </c>
      <c r="D144" s="1195">
        <f t="shared" si="1"/>
        <v>7.9</v>
      </c>
      <c r="E144" s="1194">
        <v>168.0</v>
      </c>
      <c r="F144" s="1196">
        <f t="shared" si="7"/>
        <v>8.4</v>
      </c>
      <c r="G144" s="1197">
        <f>'3rdSemC'!AS22</f>
        <v>172</v>
      </c>
      <c r="H144" s="1198">
        <f t="shared" si="3"/>
        <v>8.19047619</v>
      </c>
      <c r="I144" s="1230">
        <f>'4th C'!AY22</f>
        <v>156</v>
      </c>
      <c r="J144" s="1199">
        <f t="shared" si="8"/>
        <v>8.210526316</v>
      </c>
      <c r="K144" s="1197">
        <f>'5th C'!AY22</f>
        <v>183</v>
      </c>
      <c r="L144" s="1200">
        <f t="shared" si="9"/>
        <v>8.318181818</v>
      </c>
      <c r="M144" s="1201"/>
      <c r="N144" s="1201"/>
      <c r="O144" s="1201"/>
      <c r="P144" s="1201"/>
      <c r="Q144" s="1201"/>
      <c r="R144" s="1201"/>
      <c r="S144" s="1200">
        <f t="shared" si="6"/>
        <v>8.205882353</v>
      </c>
      <c r="T144" s="434"/>
      <c r="U144" s="434"/>
      <c r="V144" s="434"/>
      <c r="W144" s="434"/>
      <c r="X144" s="434"/>
      <c r="Y144" s="434"/>
      <c r="Z144" s="434"/>
    </row>
    <row r="145">
      <c r="A145" s="1192" t="s">
        <v>163</v>
      </c>
      <c r="B145" s="1193" t="s">
        <v>164</v>
      </c>
      <c r="C145" s="1194">
        <v>162.0</v>
      </c>
      <c r="D145" s="1195">
        <f t="shared" si="1"/>
        <v>8.1</v>
      </c>
      <c r="E145" s="1194">
        <v>171.0</v>
      </c>
      <c r="F145" s="1196">
        <f t="shared" si="7"/>
        <v>8.55</v>
      </c>
      <c r="G145" s="1197">
        <f>'3rdSemC'!AS23</f>
        <v>187</v>
      </c>
      <c r="H145" s="1198">
        <f t="shared" si="3"/>
        <v>8.904761905</v>
      </c>
      <c r="I145" s="1233">
        <f>'4th C'!AY23</f>
        <v>168</v>
      </c>
      <c r="J145" s="1199">
        <f t="shared" si="8"/>
        <v>8.842105263</v>
      </c>
      <c r="K145" s="1197">
        <f>'5th C'!AY23</f>
        <v>198</v>
      </c>
      <c r="L145" s="1200">
        <f t="shared" si="9"/>
        <v>9</v>
      </c>
      <c r="M145" s="1201"/>
      <c r="N145" s="1201"/>
      <c r="O145" s="1201"/>
      <c r="P145" s="1201"/>
      <c r="Q145" s="1201"/>
      <c r="R145" s="1201"/>
      <c r="S145" s="1200">
        <f t="shared" si="6"/>
        <v>8.68627451</v>
      </c>
      <c r="T145" s="434"/>
      <c r="U145" s="434"/>
      <c r="V145" s="434"/>
      <c r="W145" s="434"/>
      <c r="X145" s="434"/>
      <c r="Y145" s="434"/>
      <c r="Z145" s="434"/>
    </row>
    <row r="146">
      <c r="A146" s="1192" t="s">
        <v>165</v>
      </c>
      <c r="B146" s="1193" t="s">
        <v>166</v>
      </c>
      <c r="C146" s="1194">
        <v>185.0</v>
      </c>
      <c r="D146" s="1195">
        <f t="shared" si="1"/>
        <v>9.25</v>
      </c>
      <c r="E146" s="1202">
        <v>192.0</v>
      </c>
      <c r="F146" s="1196">
        <f t="shared" si="7"/>
        <v>9.6</v>
      </c>
      <c r="G146" s="1197">
        <f>'3rdSemC'!AS24</f>
        <v>203</v>
      </c>
      <c r="H146" s="1198">
        <f t="shared" si="3"/>
        <v>9.666666667</v>
      </c>
      <c r="I146" s="1230">
        <f>'4th C'!AY24</f>
        <v>179</v>
      </c>
      <c r="J146" s="1199">
        <f t="shared" si="8"/>
        <v>9.421052632</v>
      </c>
      <c r="K146" s="1197">
        <f>'5th C'!AY24</f>
        <v>208</v>
      </c>
      <c r="L146" s="1200">
        <f t="shared" si="9"/>
        <v>9.454545455</v>
      </c>
      <c r="M146" s="1201"/>
      <c r="N146" s="1201"/>
      <c r="O146" s="1201"/>
      <c r="P146" s="1201"/>
      <c r="Q146" s="1201"/>
      <c r="R146" s="1201"/>
      <c r="S146" s="1200">
        <f t="shared" si="6"/>
        <v>9.480392157</v>
      </c>
      <c r="T146" s="434"/>
      <c r="U146" s="434"/>
      <c r="V146" s="434"/>
      <c r="W146" s="434"/>
      <c r="X146" s="434"/>
      <c r="Y146" s="434"/>
      <c r="Z146" s="434"/>
    </row>
    <row r="147">
      <c r="A147" s="1192" t="s">
        <v>167</v>
      </c>
      <c r="B147" s="1193" t="s">
        <v>168</v>
      </c>
      <c r="C147" s="1194">
        <v>152.0</v>
      </c>
      <c r="D147" s="1195">
        <f t="shared" si="1"/>
        <v>7.6</v>
      </c>
      <c r="E147" s="1194">
        <v>163.0</v>
      </c>
      <c r="F147" s="1196">
        <f t="shared" si="7"/>
        <v>8.15</v>
      </c>
      <c r="G147" s="1197">
        <f>'3rdSemC'!AS25</f>
        <v>176</v>
      </c>
      <c r="H147" s="1198">
        <f t="shared" si="3"/>
        <v>8.380952381</v>
      </c>
      <c r="I147" s="1233">
        <f>'4th C'!AY25</f>
        <v>172</v>
      </c>
      <c r="J147" s="1199">
        <f t="shared" si="8"/>
        <v>9.052631579</v>
      </c>
      <c r="K147" s="1197">
        <f>'5th C'!AY25</f>
        <v>180</v>
      </c>
      <c r="L147" s="1200">
        <f t="shared" si="9"/>
        <v>8.181818182</v>
      </c>
      <c r="M147" s="1201"/>
      <c r="N147" s="1201"/>
      <c r="O147" s="1201"/>
      <c r="P147" s="1201"/>
      <c r="Q147" s="1201"/>
      <c r="R147" s="1201"/>
      <c r="S147" s="1200">
        <f t="shared" si="6"/>
        <v>8.264705882</v>
      </c>
      <c r="T147" s="434"/>
      <c r="U147" s="434"/>
      <c r="V147" s="434"/>
      <c r="W147" s="434"/>
      <c r="X147" s="434"/>
      <c r="Y147" s="434"/>
      <c r="Z147" s="434"/>
    </row>
    <row r="148">
      <c r="A148" s="1192" t="s">
        <v>377</v>
      </c>
      <c r="B148" s="1193" t="s">
        <v>378</v>
      </c>
      <c r="C148" s="1194">
        <v>157.0</v>
      </c>
      <c r="D148" s="1195">
        <f t="shared" si="1"/>
        <v>7.85</v>
      </c>
      <c r="E148" s="1194">
        <v>162.0</v>
      </c>
      <c r="F148" s="1196">
        <f t="shared" si="7"/>
        <v>8.1</v>
      </c>
      <c r="G148" s="1197">
        <f>'3rdSemC'!AS26</f>
        <v>183</v>
      </c>
      <c r="H148" s="1198">
        <f t="shared" si="3"/>
        <v>8.714285714</v>
      </c>
      <c r="I148" s="1230">
        <f>'4th C'!AY26</f>
        <v>164</v>
      </c>
      <c r="J148" s="1199">
        <f t="shared" si="8"/>
        <v>8.631578947</v>
      </c>
      <c r="K148" s="1197">
        <f>'5th C'!AY26</f>
        <v>184</v>
      </c>
      <c r="L148" s="1200">
        <f t="shared" si="9"/>
        <v>8.363636364</v>
      </c>
      <c r="M148" s="1201"/>
      <c r="N148" s="1201"/>
      <c r="O148" s="1201"/>
      <c r="P148" s="1201"/>
      <c r="Q148" s="1201"/>
      <c r="R148" s="1201"/>
      <c r="S148" s="1200">
        <f t="shared" si="6"/>
        <v>8.333333333</v>
      </c>
      <c r="T148" s="434"/>
      <c r="U148" s="434"/>
      <c r="V148" s="434"/>
      <c r="W148" s="434"/>
      <c r="X148" s="434"/>
      <c r="Y148" s="434"/>
      <c r="Z148" s="434"/>
    </row>
    <row r="149">
      <c r="A149" s="1192" t="s">
        <v>379</v>
      </c>
      <c r="B149" s="1193" t="s">
        <v>380</v>
      </c>
      <c r="C149" s="1194">
        <v>152.0</v>
      </c>
      <c r="D149" s="1195">
        <f t="shared" si="1"/>
        <v>7.6</v>
      </c>
      <c r="E149" s="1194">
        <v>157.0</v>
      </c>
      <c r="F149" s="1196">
        <f t="shared" si="7"/>
        <v>7.85</v>
      </c>
      <c r="G149" s="1197">
        <f>'3rdSemC'!AS27</f>
        <v>155</v>
      </c>
      <c r="H149" s="1198">
        <f t="shared" si="3"/>
        <v>7.380952381</v>
      </c>
      <c r="I149" s="1233">
        <f>'4th C'!AY27</f>
        <v>143</v>
      </c>
      <c r="J149" s="1199">
        <f t="shared" si="8"/>
        <v>7.526315789</v>
      </c>
      <c r="K149" s="1197">
        <f>'5th C'!AY27</f>
        <v>164</v>
      </c>
      <c r="L149" s="1200">
        <f t="shared" si="9"/>
        <v>7.454545455</v>
      </c>
      <c r="M149" s="1201"/>
      <c r="N149" s="1201"/>
      <c r="O149" s="1201"/>
      <c r="P149" s="1201"/>
      <c r="Q149" s="1201"/>
      <c r="R149" s="1201"/>
      <c r="S149" s="1200">
        <f t="shared" si="6"/>
        <v>7.558823529</v>
      </c>
      <c r="T149" s="434"/>
      <c r="U149" s="434"/>
      <c r="V149" s="434"/>
      <c r="W149" s="434"/>
      <c r="X149" s="434"/>
      <c r="Y149" s="434"/>
      <c r="Z149" s="434"/>
    </row>
    <row r="150">
      <c r="A150" s="1192" t="s">
        <v>381</v>
      </c>
      <c r="B150" s="1193" t="s">
        <v>382</v>
      </c>
      <c r="C150" s="1194">
        <v>186.0</v>
      </c>
      <c r="D150" s="1195">
        <f t="shared" si="1"/>
        <v>9.3</v>
      </c>
      <c r="E150" s="1194">
        <v>184.0</v>
      </c>
      <c r="F150" s="1196">
        <f t="shared" si="7"/>
        <v>9.2</v>
      </c>
      <c r="G150" s="1197">
        <f>'3rdSemC'!AS28</f>
        <v>196</v>
      </c>
      <c r="H150" s="1198">
        <f t="shared" si="3"/>
        <v>9.333333333</v>
      </c>
      <c r="I150" s="1230">
        <f>'4th C'!AY28</f>
        <v>172</v>
      </c>
      <c r="J150" s="1199">
        <f t="shared" si="8"/>
        <v>9.052631579</v>
      </c>
      <c r="K150" s="1197">
        <f>'5th C'!AY28</f>
        <v>187</v>
      </c>
      <c r="L150" s="1200">
        <f t="shared" si="9"/>
        <v>8.5</v>
      </c>
      <c r="M150" s="1201"/>
      <c r="N150" s="1201"/>
      <c r="O150" s="1201"/>
      <c r="P150" s="1201"/>
      <c r="Q150" s="1201"/>
      <c r="R150" s="1201"/>
      <c r="S150" s="1200">
        <f t="shared" si="6"/>
        <v>9.068627451</v>
      </c>
      <c r="T150" s="434"/>
      <c r="U150" s="434"/>
      <c r="V150" s="434"/>
      <c r="W150" s="434"/>
      <c r="X150" s="434"/>
      <c r="Y150" s="434"/>
      <c r="Z150" s="434"/>
    </row>
    <row r="151">
      <c r="A151" s="1192" t="s">
        <v>383</v>
      </c>
      <c r="B151" s="1193" t="s">
        <v>384</v>
      </c>
      <c r="C151" s="1194">
        <v>134.0</v>
      </c>
      <c r="D151" s="1195">
        <f t="shared" si="1"/>
        <v>6.7</v>
      </c>
      <c r="E151" s="1194">
        <v>125.0</v>
      </c>
      <c r="F151" s="1196">
        <f t="shared" si="7"/>
        <v>6.25</v>
      </c>
      <c r="G151" s="1197">
        <f>'3rdSemC'!AS29</f>
        <v>147</v>
      </c>
      <c r="H151" s="1198">
        <f t="shared" si="3"/>
        <v>7</v>
      </c>
      <c r="I151" s="1233">
        <f>'4th C'!AY29</f>
        <v>135</v>
      </c>
      <c r="J151" s="1199">
        <f t="shared" si="8"/>
        <v>7.105263158</v>
      </c>
      <c r="K151" s="1197">
        <f>'5th C'!AY29</f>
        <v>153</v>
      </c>
      <c r="L151" s="1200">
        <f t="shared" si="9"/>
        <v>6.954545455</v>
      </c>
      <c r="M151" s="1201"/>
      <c r="N151" s="1201"/>
      <c r="O151" s="1201"/>
      <c r="P151" s="1201"/>
      <c r="Q151" s="1201"/>
      <c r="R151" s="1201"/>
      <c r="S151" s="1200">
        <f t="shared" si="6"/>
        <v>6.803921569</v>
      </c>
      <c r="T151" s="434"/>
      <c r="U151" s="434"/>
      <c r="V151" s="434"/>
      <c r="W151" s="434"/>
      <c r="X151" s="434"/>
      <c r="Y151" s="434"/>
      <c r="Z151" s="434"/>
    </row>
    <row r="152">
      <c r="A152" s="1192" t="s">
        <v>169</v>
      </c>
      <c r="B152" s="1203" t="s">
        <v>170</v>
      </c>
      <c r="C152" s="1194">
        <v>134.0</v>
      </c>
      <c r="D152" s="1195">
        <f t="shared" si="1"/>
        <v>6.7</v>
      </c>
      <c r="E152" s="1194">
        <v>155.0</v>
      </c>
      <c r="F152" s="1196">
        <f t="shared" si="7"/>
        <v>7.75</v>
      </c>
      <c r="G152" s="1197">
        <f>'3rdSemC'!AS30</f>
        <v>150</v>
      </c>
      <c r="H152" s="1198">
        <f t="shared" si="3"/>
        <v>7.142857143</v>
      </c>
      <c r="I152" s="1230">
        <f>'4th C'!AY30</f>
        <v>137</v>
      </c>
      <c r="J152" s="1199">
        <f t="shared" si="8"/>
        <v>7.210526316</v>
      </c>
      <c r="K152" s="1197">
        <f>'5th C'!AY30</f>
        <v>149</v>
      </c>
      <c r="L152" s="1200">
        <f t="shared" si="9"/>
        <v>6.772727273</v>
      </c>
      <c r="M152" s="1201"/>
      <c r="N152" s="1201"/>
      <c r="O152" s="1201"/>
      <c r="P152" s="1201"/>
      <c r="Q152" s="1201"/>
      <c r="R152" s="1201"/>
      <c r="S152" s="1200">
        <f t="shared" si="6"/>
        <v>7.107843137</v>
      </c>
      <c r="T152" s="434"/>
      <c r="U152" s="434"/>
      <c r="V152" s="434"/>
      <c r="W152" s="434"/>
      <c r="X152" s="434"/>
      <c r="Y152" s="434"/>
      <c r="Z152" s="434"/>
    </row>
    <row r="153">
      <c r="A153" s="1192" t="s">
        <v>385</v>
      </c>
      <c r="B153" s="1193" t="s">
        <v>386</v>
      </c>
      <c r="C153" s="1194">
        <v>184.0</v>
      </c>
      <c r="D153" s="1195">
        <f t="shared" si="1"/>
        <v>9.2</v>
      </c>
      <c r="E153" s="1194">
        <v>182.0</v>
      </c>
      <c r="F153" s="1196">
        <f t="shared" si="7"/>
        <v>9.1</v>
      </c>
      <c r="G153" s="1197">
        <f>'3rdSemC'!AS31</f>
        <v>197</v>
      </c>
      <c r="H153" s="1198">
        <f t="shared" si="3"/>
        <v>9.380952381</v>
      </c>
      <c r="I153" s="1233">
        <f>'4th C'!AY31</f>
        <v>166</v>
      </c>
      <c r="J153" s="1199">
        <f t="shared" si="8"/>
        <v>8.736842105</v>
      </c>
      <c r="K153" s="1197">
        <f>'5th C'!AY31</f>
        <v>191</v>
      </c>
      <c r="L153" s="1200">
        <f t="shared" si="9"/>
        <v>8.681818182</v>
      </c>
      <c r="M153" s="1201"/>
      <c r="N153" s="1201"/>
      <c r="O153" s="1201"/>
      <c r="P153" s="1201"/>
      <c r="Q153" s="1201"/>
      <c r="R153" s="1201"/>
      <c r="S153" s="1200">
        <f t="shared" si="6"/>
        <v>9.019607843</v>
      </c>
      <c r="T153" s="434"/>
      <c r="U153" s="434"/>
      <c r="V153" s="434"/>
      <c r="W153" s="434"/>
      <c r="X153" s="434"/>
      <c r="Y153" s="434"/>
      <c r="Z153" s="434"/>
    </row>
    <row r="154">
      <c r="A154" s="1192" t="s">
        <v>387</v>
      </c>
      <c r="B154" s="1193" t="s">
        <v>388</v>
      </c>
      <c r="C154" s="1194">
        <v>179.0</v>
      </c>
      <c r="D154" s="1195">
        <f t="shared" si="1"/>
        <v>8.95</v>
      </c>
      <c r="E154" s="1194">
        <v>167.0</v>
      </c>
      <c r="F154" s="1196">
        <f t="shared" si="7"/>
        <v>8.35</v>
      </c>
      <c r="G154" s="1197">
        <f>'3rdSemC'!AS32</f>
        <v>192</v>
      </c>
      <c r="H154" s="1198">
        <f t="shared" si="3"/>
        <v>9.142857143</v>
      </c>
      <c r="I154" s="1230">
        <f>'4th C'!AY32</f>
        <v>171</v>
      </c>
      <c r="J154" s="1199">
        <f t="shared" si="8"/>
        <v>9</v>
      </c>
      <c r="K154" s="1197">
        <f>'5th C'!AY32</f>
        <v>186</v>
      </c>
      <c r="L154" s="1200">
        <f t="shared" si="9"/>
        <v>8.454545455</v>
      </c>
      <c r="M154" s="1201"/>
      <c r="N154" s="1201"/>
      <c r="O154" s="1201"/>
      <c r="P154" s="1201"/>
      <c r="Q154" s="1201"/>
      <c r="R154" s="1201"/>
      <c r="S154" s="1200">
        <f t="shared" si="6"/>
        <v>8.774509804</v>
      </c>
      <c r="T154" s="434"/>
      <c r="U154" s="434"/>
      <c r="V154" s="434"/>
      <c r="W154" s="434"/>
      <c r="X154" s="434"/>
      <c r="Y154" s="434"/>
      <c r="Z154" s="434"/>
    </row>
    <row r="155">
      <c r="A155" s="1192" t="s">
        <v>171</v>
      </c>
      <c r="B155" s="1193" t="s">
        <v>172</v>
      </c>
      <c r="C155" s="1194">
        <v>175.0</v>
      </c>
      <c r="D155" s="1195">
        <f t="shared" si="1"/>
        <v>8.75</v>
      </c>
      <c r="E155" s="1194">
        <v>182.0</v>
      </c>
      <c r="F155" s="1196">
        <f t="shared" si="7"/>
        <v>9.1</v>
      </c>
      <c r="G155" s="1197">
        <f>'3rdSemC'!AS33</f>
        <v>192</v>
      </c>
      <c r="H155" s="1198">
        <f t="shared" si="3"/>
        <v>9.142857143</v>
      </c>
      <c r="I155" s="1233">
        <f>'4th C'!AY33</f>
        <v>164</v>
      </c>
      <c r="J155" s="1199">
        <f t="shared" si="8"/>
        <v>8.631578947</v>
      </c>
      <c r="K155" s="1197">
        <f>'5th C'!AY33</f>
        <v>194</v>
      </c>
      <c r="L155" s="1200">
        <f t="shared" si="9"/>
        <v>8.818181818</v>
      </c>
      <c r="M155" s="1201"/>
      <c r="N155" s="1201"/>
      <c r="O155" s="1201"/>
      <c r="P155" s="1201"/>
      <c r="Q155" s="1201"/>
      <c r="R155" s="1201"/>
      <c r="S155" s="1200">
        <f t="shared" si="6"/>
        <v>8.892156863</v>
      </c>
      <c r="T155" s="434"/>
      <c r="U155" s="434"/>
      <c r="V155" s="434"/>
      <c r="W155" s="434"/>
      <c r="X155" s="434"/>
      <c r="Y155" s="434"/>
      <c r="Z155" s="434"/>
    </row>
    <row r="156">
      <c r="A156" s="1192" t="s">
        <v>389</v>
      </c>
      <c r="B156" s="1193" t="s">
        <v>390</v>
      </c>
      <c r="C156" s="1194">
        <v>147.0</v>
      </c>
      <c r="D156" s="1195">
        <f t="shared" si="1"/>
        <v>7.35</v>
      </c>
      <c r="E156" s="1194">
        <v>160.0</v>
      </c>
      <c r="F156" s="1196">
        <f t="shared" si="7"/>
        <v>8</v>
      </c>
      <c r="G156" s="1197">
        <f>'3rdSemC'!AS34</f>
        <v>171</v>
      </c>
      <c r="H156" s="1198">
        <f t="shared" si="3"/>
        <v>8.142857143</v>
      </c>
      <c r="I156" s="1230">
        <f>'4th C'!AY34</f>
        <v>157</v>
      </c>
      <c r="J156" s="1199">
        <f t="shared" si="8"/>
        <v>8.263157895</v>
      </c>
      <c r="K156" s="1197">
        <f>'5th C'!AY34</f>
        <v>187</v>
      </c>
      <c r="L156" s="1200">
        <f t="shared" si="9"/>
        <v>8.5</v>
      </c>
      <c r="M156" s="1201"/>
      <c r="N156" s="1201"/>
      <c r="O156" s="1201"/>
      <c r="P156" s="1201"/>
      <c r="Q156" s="1201"/>
      <c r="R156" s="1201"/>
      <c r="S156" s="1200">
        <f t="shared" si="6"/>
        <v>8.058823529</v>
      </c>
      <c r="T156" s="434"/>
      <c r="U156" s="434"/>
      <c r="V156" s="434"/>
      <c r="W156" s="434"/>
      <c r="X156" s="434"/>
      <c r="Y156" s="434"/>
      <c r="Z156" s="434"/>
    </row>
    <row r="157">
      <c r="A157" s="1192" t="s">
        <v>391</v>
      </c>
      <c r="B157" s="1193" t="s">
        <v>392</v>
      </c>
      <c r="C157" s="1194">
        <v>147.0</v>
      </c>
      <c r="D157" s="1195">
        <f t="shared" si="1"/>
        <v>7.35</v>
      </c>
      <c r="E157" s="1194">
        <v>133.0</v>
      </c>
      <c r="F157" s="1196">
        <f t="shared" si="7"/>
        <v>6.65</v>
      </c>
      <c r="G157" s="1197">
        <f>'3rdSemC'!AS35</f>
        <v>150</v>
      </c>
      <c r="H157" s="1198">
        <f t="shared" si="3"/>
        <v>7.142857143</v>
      </c>
      <c r="I157" s="1233">
        <f>'4th C'!AY35</f>
        <v>142</v>
      </c>
      <c r="J157" s="1199">
        <f t="shared" si="8"/>
        <v>7.473684211</v>
      </c>
      <c r="K157" s="1197">
        <f>'5th C'!AY35</f>
        <v>136</v>
      </c>
      <c r="L157" s="1200">
        <f t="shared" si="9"/>
        <v>6.181818182</v>
      </c>
      <c r="M157" s="1201"/>
      <c r="N157" s="1201"/>
      <c r="O157" s="1201"/>
      <c r="P157" s="1201"/>
      <c r="Q157" s="1201"/>
      <c r="R157" s="1201"/>
      <c r="S157" s="1200">
        <f t="shared" si="6"/>
        <v>6.941176471</v>
      </c>
      <c r="T157" s="434"/>
      <c r="U157" s="434"/>
      <c r="V157" s="434"/>
      <c r="W157" s="434"/>
      <c r="X157" s="434"/>
      <c r="Y157" s="434"/>
      <c r="Z157" s="434"/>
    </row>
    <row r="158">
      <c r="A158" s="1192" t="s">
        <v>173</v>
      </c>
      <c r="B158" s="1193" t="s">
        <v>174</v>
      </c>
      <c r="C158" s="1194">
        <v>144.0</v>
      </c>
      <c r="D158" s="1195">
        <f t="shared" si="1"/>
        <v>7.2</v>
      </c>
      <c r="E158" s="1194">
        <v>172.0</v>
      </c>
      <c r="F158" s="1196">
        <f t="shared" si="7"/>
        <v>8.6</v>
      </c>
      <c r="G158" s="1197">
        <f>'3rdSemC'!AS36</f>
        <v>162</v>
      </c>
      <c r="H158" s="1198">
        <f t="shared" si="3"/>
        <v>7.714285714</v>
      </c>
      <c r="I158" s="1230">
        <f>'4th C'!AY36</f>
        <v>132</v>
      </c>
      <c r="J158" s="1199">
        <f t="shared" si="8"/>
        <v>6.947368421</v>
      </c>
      <c r="K158" s="1197">
        <f>'5th C'!AY36</f>
        <v>178</v>
      </c>
      <c r="L158" s="1200">
        <f t="shared" si="9"/>
        <v>8.090909091</v>
      </c>
      <c r="M158" s="1201"/>
      <c r="N158" s="1201"/>
      <c r="O158" s="1201"/>
      <c r="P158" s="1201"/>
      <c r="Q158" s="1201"/>
      <c r="R158" s="1201"/>
      <c r="S158" s="1200">
        <f t="shared" si="6"/>
        <v>7.725490196</v>
      </c>
      <c r="T158" s="434"/>
      <c r="U158" s="434"/>
      <c r="V158" s="434"/>
      <c r="W158" s="434"/>
      <c r="X158" s="434"/>
      <c r="Y158" s="434"/>
      <c r="Z158" s="434"/>
    </row>
    <row r="159">
      <c r="A159" s="1192" t="s">
        <v>175</v>
      </c>
      <c r="B159" s="1193" t="s">
        <v>176</v>
      </c>
      <c r="C159" s="1194">
        <v>179.0</v>
      </c>
      <c r="D159" s="1195">
        <f t="shared" si="1"/>
        <v>8.95</v>
      </c>
      <c r="E159" s="1194">
        <v>184.0</v>
      </c>
      <c r="F159" s="1196">
        <f t="shared" si="7"/>
        <v>9.2</v>
      </c>
      <c r="G159" s="1197">
        <f>'3rdSemC'!AS37</f>
        <v>189</v>
      </c>
      <c r="H159" s="1198">
        <f t="shared" si="3"/>
        <v>9</v>
      </c>
      <c r="I159" s="1233">
        <f>'4th C'!AY37</f>
        <v>174</v>
      </c>
      <c r="J159" s="1199">
        <f t="shared" si="8"/>
        <v>9.157894737</v>
      </c>
      <c r="K159" s="1197">
        <f>'5th C'!AY37</f>
        <v>197</v>
      </c>
      <c r="L159" s="1200">
        <f t="shared" si="9"/>
        <v>8.954545455</v>
      </c>
      <c r="M159" s="1201"/>
      <c r="N159" s="1201"/>
      <c r="O159" s="1201"/>
      <c r="P159" s="1201"/>
      <c r="Q159" s="1201"/>
      <c r="R159" s="1201"/>
      <c r="S159" s="1200">
        <f t="shared" si="6"/>
        <v>9.049019608</v>
      </c>
      <c r="T159" s="434"/>
      <c r="U159" s="434"/>
      <c r="V159" s="434"/>
      <c r="W159" s="434"/>
      <c r="X159" s="434"/>
      <c r="Y159" s="434"/>
      <c r="Z159" s="434"/>
    </row>
    <row r="160">
      <c r="A160" s="1192" t="s">
        <v>393</v>
      </c>
      <c r="B160" s="1193" t="s">
        <v>394</v>
      </c>
      <c r="C160" s="1194">
        <v>188.0</v>
      </c>
      <c r="D160" s="1195">
        <f t="shared" si="1"/>
        <v>9.4</v>
      </c>
      <c r="E160" s="1194">
        <v>180.0</v>
      </c>
      <c r="F160" s="1196">
        <f t="shared" si="7"/>
        <v>9</v>
      </c>
      <c r="G160" s="1197">
        <f>'3rdSemC'!AS38</f>
        <v>193</v>
      </c>
      <c r="H160" s="1198">
        <f t="shared" si="3"/>
        <v>9.19047619</v>
      </c>
      <c r="I160" s="1230">
        <f>'4th C'!AY38</f>
        <v>176</v>
      </c>
      <c r="J160" s="1199">
        <f t="shared" si="8"/>
        <v>9.263157895</v>
      </c>
      <c r="K160" s="1197">
        <f>'5th C'!AY38</f>
        <v>189</v>
      </c>
      <c r="L160" s="1200">
        <f t="shared" si="9"/>
        <v>8.590909091</v>
      </c>
      <c r="M160" s="1201"/>
      <c r="N160" s="1201"/>
      <c r="O160" s="1201"/>
      <c r="P160" s="1201"/>
      <c r="Q160" s="1201"/>
      <c r="R160" s="1201"/>
      <c r="S160" s="1200">
        <f t="shared" si="6"/>
        <v>9.078431373</v>
      </c>
      <c r="T160" s="434"/>
      <c r="U160" s="434"/>
      <c r="V160" s="434"/>
      <c r="W160" s="434"/>
      <c r="X160" s="434"/>
      <c r="Y160" s="434"/>
      <c r="Z160" s="434"/>
    </row>
    <row r="161">
      <c r="A161" s="1192" t="s">
        <v>395</v>
      </c>
      <c r="B161" s="1193" t="s">
        <v>396</v>
      </c>
      <c r="C161" s="1194">
        <v>152.0</v>
      </c>
      <c r="D161" s="1195">
        <f t="shared" si="1"/>
        <v>7.6</v>
      </c>
      <c r="E161" s="1194">
        <v>163.0</v>
      </c>
      <c r="F161" s="1196">
        <f t="shared" si="7"/>
        <v>8.15</v>
      </c>
      <c r="G161" s="1197">
        <f>'3rdSemC'!AS39</f>
        <v>180</v>
      </c>
      <c r="H161" s="1198">
        <f t="shared" si="3"/>
        <v>8.571428571</v>
      </c>
      <c r="I161" s="1233">
        <f>'4th C'!AY39</f>
        <v>165</v>
      </c>
      <c r="J161" s="1199">
        <f t="shared" si="8"/>
        <v>8.684210526</v>
      </c>
      <c r="K161" s="1197">
        <f>'5th C'!AY39</f>
        <v>179</v>
      </c>
      <c r="L161" s="1200">
        <f t="shared" si="9"/>
        <v>8.136363636</v>
      </c>
      <c r="M161" s="1201"/>
      <c r="N161" s="1201"/>
      <c r="O161" s="1201"/>
      <c r="P161" s="1201"/>
      <c r="Q161" s="1201"/>
      <c r="R161" s="1201"/>
      <c r="S161" s="1200">
        <f t="shared" si="6"/>
        <v>8.225490196</v>
      </c>
      <c r="T161" s="434"/>
      <c r="U161" s="434"/>
      <c r="V161" s="434"/>
      <c r="W161" s="434"/>
      <c r="X161" s="434"/>
      <c r="Y161" s="434"/>
      <c r="Z161" s="434"/>
    </row>
    <row r="162">
      <c r="A162" s="1192" t="s">
        <v>397</v>
      </c>
      <c r="B162" s="1193" t="s">
        <v>398</v>
      </c>
      <c r="C162" s="1194">
        <v>135.0</v>
      </c>
      <c r="D162" s="1195">
        <f t="shared" si="1"/>
        <v>6.75</v>
      </c>
      <c r="E162" s="1194">
        <v>144.0</v>
      </c>
      <c r="F162" s="1196">
        <f t="shared" si="7"/>
        <v>7.2</v>
      </c>
      <c r="G162" s="1197">
        <f>'3rdSemC'!AS40</f>
        <v>180</v>
      </c>
      <c r="H162" s="1198">
        <f t="shared" si="3"/>
        <v>8.571428571</v>
      </c>
      <c r="I162" s="1230">
        <f>'4th C'!AY40</f>
        <v>158</v>
      </c>
      <c r="J162" s="1199">
        <f t="shared" si="8"/>
        <v>8.315789474</v>
      </c>
      <c r="K162" s="1197">
        <f>'5th C'!AY40</f>
        <v>177</v>
      </c>
      <c r="L162" s="1200">
        <f t="shared" si="9"/>
        <v>8.045454545</v>
      </c>
      <c r="M162" s="1201"/>
      <c r="N162" s="1201"/>
      <c r="O162" s="1201"/>
      <c r="P162" s="1201"/>
      <c r="Q162" s="1201"/>
      <c r="R162" s="1201"/>
      <c r="S162" s="1200">
        <f t="shared" si="6"/>
        <v>7.784313725</v>
      </c>
      <c r="T162" s="434"/>
      <c r="U162" s="434"/>
      <c r="V162" s="434"/>
      <c r="W162" s="434"/>
      <c r="X162" s="434"/>
      <c r="Y162" s="434"/>
      <c r="Z162" s="434"/>
    </row>
    <row r="163">
      <c r="A163" s="1192" t="s">
        <v>399</v>
      </c>
      <c r="B163" s="1193" t="s">
        <v>400</v>
      </c>
      <c r="C163" s="1194">
        <v>157.0</v>
      </c>
      <c r="D163" s="1195">
        <f t="shared" si="1"/>
        <v>7.85</v>
      </c>
      <c r="E163" s="1202">
        <v>133.0</v>
      </c>
      <c r="F163" s="1196">
        <f t="shared" si="7"/>
        <v>6.65</v>
      </c>
      <c r="G163" s="1197">
        <f>'3rdSemC'!AS41</f>
        <v>145</v>
      </c>
      <c r="H163" s="1198">
        <f t="shared" si="3"/>
        <v>6.904761905</v>
      </c>
      <c r="I163" s="1233">
        <f>'4th C'!AY41</f>
        <v>118</v>
      </c>
      <c r="J163" s="1199">
        <f t="shared" si="8"/>
        <v>6.210526316</v>
      </c>
      <c r="K163" s="1197">
        <f>'5th C'!AY41</f>
        <v>168</v>
      </c>
      <c r="L163" s="1200">
        <f t="shared" si="9"/>
        <v>7.636363636</v>
      </c>
      <c r="M163" s="1201"/>
      <c r="N163" s="1201"/>
      <c r="O163" s="1201"/>
      <c r="P163" s="1201"/>
      <c r="Q163" s="1201"/>
      <c r="R163" s="1201"/>
      <c r="S163" s="1200">
        <f t="shared" si="6"/>
        <v>7.068627451</v>
      </c>
      <c r="T163" s="434"/>
      <c r="U163" s="434"/>
      <c r="V163" s="434"/>
      <c r="W163" s="434"/>
      <c r="X163" s="434"/>
      <c r="Y163" s="434"/>
      <c r="Z163" s="434"/>
    </row>
    <row r="164">
      <c r="A164" s="1192" t="s">
        <v>177</v>
      </c>
      <c r="B164" s="1193" t="s">
        <v>178</v>
      </c>
      <c r="C164" s="1194">
        <v>174.0</v>
      </c>
      <c r="D164" s="1195">
        <f t="shared" si="1"/>
        <v>8.7</v>
      </c>
      <c r="E164" s="1194">
        <v>182.0</v>
      </c>
      <c r="F164" s="1196">
        <f t="shared" si="7"/>
        <v>9.1</v>
      </c>
      <c r="G164" s="1197">
        <f>'3rdSemC'!AS42</f>
        <v>195</v>
      </c>
      <c r="H164" s="1198">
        <f t="shared" si="3"/>
        <v>9.285714286</v>
      </c>
      <c r="I164" s="1230">
        <f>'4th C'!AY42</f>
        <v>183</v>
      </c>
      <c r="J164" s="1199">
        <f t="shared" si="8"/>
        <v>9.631578947</v>
      </c>
      <c r="K164" s="1197">
        <f>'5th C'!AY42</f>
        <v>190</v>
      </c>
      <c r="L164" s="1200">
        <f t="shared" si="9"/>
        <v>8.636363636</v>
      </c>
      <c r="M164" s="1201"/>
      <c r="N164" s="1201"/>
      <c r="O164" s="1201"/>
      <c r="P164" s="1201"/>
      <c r="Q164" s="1201"/>
      <c r="R164" s="1201"/>
      <c r="S164" s="1200">
        <f t="shared" si="6"/>
        <v>9.058823529</v>
      </c>
      <c r="T164" s="434"/>
      <c r="U164" s="434"/>
      <c r="V164" s="434"/>
      <c r="W164" s="434"/>
      <c r="X164" s="434"/>
      <c r="Y164" s="434"/>
      <c r="Z164" s="434"/>
    </row>
    <row r="165">
      <c r="A165" s="1192" t="s">
        <v>401</v>
      </c>
      <c r="B165" s="1193" t="s">
        <v>402</v>
      </c>
      <c r="C165" s="1194">
        <v>156.0</v>
      </c>
      <c r="D165" s="1195">
        <f t="shared" si="1"/>
        <v>7.8</v>
      </c>
      <c r="E165" s="1194">
        <v>142.0</v>
      </c>
      <c r="F165" s="1196">
        <f t="shared" si="7"/>
        <v>7.1</v>
      </c>
      <c r="G165" s="1197">
        <f>'3rdSemC'!AS43</f>
        <v>170</v>
      </c>
      <c r="H165" s="1198">
        <f t="shared" si="3"/>
        <v>8.095238095</v>
      </c>
      <c r="I165" s="1233">
        <f>'4th C'!AY43</f>
        <v>143</v>
      </c>
      <c r="J165" s="1199">
        <f t="shared" si="8"/>
        <v>7.526315789</v>
      </c>
      <c r="K165" s="1197">
        <f>'5th C'!AY43</f>
        <v>190</v>
      </c>
      <c r="L165" s="1200">
        <f t="shared" si="9"/>
        <v>8.636363636</v>
      </c>
      <c r="M165" s="1201"/>
      <c r="N165" s="1201"/>
      <c r="O165" s="1201"/>
      <c r="P165" s="1201"/>
      <c r="Q165" s="1201"/>
      <c r="R165" s="1201"/>
      <c r="S165" s="1200">
        <f t="shared" si="6"/>
        <v>7.852941176</v>
      </c>
      <c r="T165" s="434"/>
      <c r="U165" s="434"/>
      <c r="V165" s="434"/>
      <c r="W165" s="434"/>
      <c r="X165" s="434"/>
      <c r="Y165" s="434"/>
      <c r="Z165" s="434"/>
    </row>
    <row r="166">
      <c r="A166" s="1192" t="s">
        <v>179</v>
      </c>
      <c r="B166" s="1193" t="s">
        <v>180</v>
      </c>
      <c r="C166" s="1194">
        <v>155.0</v>
      </c>
      <c r="D166" s="1195">
        <f t="shared" si="1"/>
        <v>7.75</v>
      </c>
      <c r="E166" s="1194">
        <v>174.0</v>
      </c>
      <c r="F166" s="1196">
        <f t="shared" si="7"/>
        <v>8.7</v>
      </c>
      <c r="G166" s="1197">
        <f>'3rdSemC'!AS44</f>
        <v>161</v>
      </c>
      <c r="H166" s="1198">
        <f t="shared" si="3"/>
        <v>7.666666667</v>
      </c>
      <c r="I166" s="1230">
        <f>'4th C'!AY44</f>
        <v>125</v>
      </c>
      <c r="J166" s="1199">
        <f t="shared" si="8"/>
        <v>6.578947368</v>
      </c>
      <c r="K166" s="1197">
        <f>'5th C'!AY44</f>
        <v>161</v>
      </c>
      <c r="L166" s="1200">
        <f t="shared" si="9"/>
        <v>7.318181818</v>
      </c>
      <c r="M166" s="1201"/>
      <c r="N166" s="1201"/>
      <c r="O166" s="1201"/>
      <c r="P166" s="1201"/>
      <c r="Q166" s="1201"/>
      <c r="R166" s="1201"/>
      <c r="S166" s="1200">
        <f t="shared" si="6"/>
        <v>7.607843137</v>
      </c>
      <c r="T166" s="434"/>
      <c r="U166" s="434"/>
      <c r="V166" s="434"/>
      <c r="W166" s="434"/>
      <c r="X166" s="434"/>
      <c r="Y166" s="434"/>
      <c r="Z166" s="434"/>
    </row>
    <row r="167">
      <c r="A167" s="1192" t="s">
        <v>403</v>
      </c>
      <c r="B167" s="1193" t="s">
        <v>404</v>
      </c>
      <c r="C167" s="1194">
        <v>142.0</v>
      </c>
      <c r="D167" s="1195">
        <f t="shared" si="1"/>
        <v>7.1</v>
      </c>
      <c r="E167" s="1194">
        <v>134.0</v>
      </c>
      <c r="F167" s="1196">
        <f t="shared" si="7"/>
        <v>6.7</v>
      </c>
      <c r="G167" s="1197">
        <f>'3rdSemC'!AS45</f>
        <v>148</v>
      </c>
      <c r="H167" s="1198">
        <f t="shared" si="3"/>
        <v>7.047619048</v>
      </c>
      <c r="I167" s="1233">
        <f>'4th C'!AY45</f>
        <v>138</v>
      </c>
      <c r="J167" s="1199">
        <f t="shared" si="8"/>
        <v>7.263157895</v>
      </c>
      <c r="K167" s="1197">
        <f>'5th C'!AY45</f>
        <v>150</v>
      </c>
      <c r="L167" s="1200">
        <f t="shared" si="9"/>
        <v>6.818181818</v>
      </c>
      <c r="M167" s="1201"/>
      <c r="N167" s="1201"/>
      <c r="O167" s="1201"/>
      <c r="P167" s="1201"/>
      <c r="Q167" s="1201"/>
      <c r="R167" s="1201"/>
      <c r="S167" s="1200">
        <f t="shared" si="6"/>
        <v>6.980392157</v>
      </c>
      <c r="T167" s="434"/>
      <c r="U167" s="434"/>
      <c r="V167" s="434"/>
      <c r="W167" s="434"/>
      <c r="X167" s="434"/>
      <c r="Y167" s="434"/>
      <c r="Z167" s="434"/>
    </row>
    <row r="168">
      <c r="A168" s="1192" t="s">
        <v>181</v>
      </c>
      <c r="B168" s="1193" t="s">
        <v>182</v>
      </c>
      <c r="C168" s="1194">
        <v>167.0</v>
      </c>
      <c r="D168" s="1195">
        <f t="shared" si="1"/>
        <v>8.35</v>
      </c>
      <c r="E168" s="1194">
        <v>177.0</v>
      </c>
      <c r="F168" s="1196">
        <f t="shared" si="7"/>
        <v>8.85</v>
      </c>
      <c r="G168" s="1197">
        <f>'3rdSemC'!AS46</f>
        <v>185</v>
      </c>
      <c r="H168" s="1198">
        <f t="shared" si="3"/>
        <v>8.80952381</v>
      </c>
      <c r="I168" s="1230">
        <f>'4th C'!AY46</f>
        <v>163</v>
      </c>
      <c r="J168" s="1199">
        <f t="shared" si="8"/>
        <v>8.578947368</v>
      </c>
      <c r="K168" s="1197">
        <f>'5th C'!AY46</f>
        <v>176</v>
      </c>
      <c r="L168" s="1200">
        <f t="shared" si="9"/>
        <v>8</v>
      </c>
      <c r="M168" s="1201"/>
      <c r="N168" s="1201"/>
      <c r="O168" s="1201"/>
      <c r="P168" s="1201"/>
      <c r="Q168" s="1201"/>
      <c r="R168" s="1201"/>
      <c r="S168" s="1200">
        <f t="shared" si="6"/>
        <v>8.509803922</v>
      </c>
      <c r="T168" s="434"/>
      <c r="U168" s="434"/>
      <c r="V168" s="434"/>
      <c r="W168" s="434"/>
      <c r="X168" s="434"/>
      <c r="Y168" s="434"/>
      <c r="Z168" s="434"/>
    </row>
    <row r="169">
      <c r="A169" s="1192" t="s">
        <v>405</v>
      </c>
      <c r="B169" s="1193" t="s">
        <v>406</v>
      </c>
      <c r="C169" s="1194">
        <v>145.0</v>
      </c>
      <c r="D169" s="1195">
        <f t="shared" si="1"/>
        <v>7.25</v>
      </c>
      <c r="E169" s="1194">
        <v>138.0</v>
      </c>
      <c r="F169" s="1196">
        <f t="shared" si="7"/>
        <v>6.9</v>
      </c>
      <c r="G169" s="1197">
        <f>'3rdSemC'!AS47</f>
        <v>158</v>
      </c>
      <c r="H169" s="1198">
        <f t="shared" si="3"/>
        <v>7.523809524</v>
      </c>
      <c r="I169" s="1233">
        <f>'4th C'!AY47</f>
        <v>150</v>
      </c>
      <c r="J169" s="1199">
        <f t="shared" si="8"/>
        <v>7.894736842</v>
      </c>
      <c r="K169" s="1197">
        <f>'5th C'!AY47</f>
        <v>159</v>
      </c>
      <c r="L169" s="1200">
        <f t="shared" si="9"/>
        <v>7.227272727</v>
      </c>
      <c r="M169" s="1201"/>
      <c r="N169" s="1201"/>
      <c r="O169" s="1201"/>
      <c r="P169" s="1201"/>
      <c r="Q169" s="1201"/>
      <c r="R169" s="1201"/>
      <c r="S169" s="1200">
        <f t="shared" si="6"/>
        <v>7.352941176</v>
      </c>
      <c r="T169" s="434"/>
      <c r="U169" s="434"/>
      <c r="V169" s="434"/>
      <c r="W169" s="434"/>
      <c r="X169" s="434"/>
      <c r="Y169" s="434"/>
      <c r="Z169" s="434"/>
    </row>
    <row r="170">
      <c r="A170" s="1192" t="s">
        <v>407</v>
      </c>
      <c r="B170" s="1193" t="s">
        <v>408</v>
      </c>
      <c r="C170" s="1194">
        <v>182.0</v>
      </c>
      <c r="D170" s="1195">
        <f t="shared" si="1"/>
        <v>9.1</v>
      </c>
      <c r="E170" s="1194">
        <v>170.0</v>
      </c>
      <c r="F170" s="1196">
        <f t="shared" si="7"/>
        <v>8.5</v>
      </c>
      <c r="G170" s="1197">
        <f>'3rdSemC'!AS48</f>
        <v>172</v>
      </c>
      <c r="H170" s="1198">
        <f t="shared" si="3"/>
        <v>8.19047619</v>
      </c>
      <c r="I170" s="1230">
        <f>'4th C'!AY48</f>
        <v>158</v>
      </c>
      <c r="J170" s="1199">
        <f t="shared" si="8"/>
        <v>8.315789474</v>
      </c>
      <c r="K170" s="1197">
        <f>'5th C'!AY48</f>
        <v>180</v>
      </c>
      <c r="L170" s="1200">
        <f t="shared" si="9"/>
        <v>8.181818182</v>
      </c>
      <c r="M170" s="1201"/>
      <c r="N170" s="1201"/>
      <c r="O170" s="1201"/>
      <c r="P170" s="1201"/>
      <c r="Q170" s="1201"/>
      <c r="R170" s="1201"/>
      <c r="S170" s="1200">
        <f t="shared" si="6"/>
        <v>8.450980392</v>
      </c>
      <c r="T170" s="434"/>
      <c r="U170" s="434"/>
      <c r="V170" s="434"/>
      <c r="W170" s="434"/>
      <c r="X170" s="434"/>
      <c r="Y170" s="434"/>
      <c r="Z170" s="434"/>
    </row>
    <row r="171">
      <c r="A171" s="1192" t="s">
        <v>409</v>
      </c>
      <c r="B171" s="1193" t="s">
        <v>410</v>
      </c>
      <c r="C171" s="1194">
        <v>151.0</v>
      </c>
      <c r="D171" s="1195">
        <f t="shared" si="1"/>
        <v>7.55</v>
      </c>
      <c r="E171" s="1194">
        <v>143.0</v>
      </c>
      <c r="F171" s="1196">
        <f t="shared" si="7"/>
        <v>7.15</v>
      </c>
      <c r="G171" s="1197">
        <f>'3rdSemC'!AS49</f>
        <v>175</v>
      </c>
      <c r="H171" s="1198">
        <f t="shared" si="3"/>
        <v>8.333333333</v>
      </c>
      <c r="I171" s="1233">
        <f>'4th C'!AY49</f>
        <v>157</v>
      </c>
      <c r="J171" s="1199">
        <f t="shared" si="8"/>
        <v>8.263157895</v>
      </c>
      <c r="K171" s="1197">
        <f>'5th C'!AY49</f>
        <v>176</v>
      </c>
      <c r="L171" s="1200">
        <f t="shared" si="9"/>
        <v>8</v>
      </c>
      <c r="M171" s="1201"/>
      <c r="N171" s="1201"/>
      <c r="O171" s="1201"/>
      <c r="P171" s="1201"/>
      <c r="Q171" s="1201"/>
      <c r="R171" s="1201"/>
      <c r="S171" s="1200">
        <f t="shared" si="6"/>
        <v>7.862745098</v>
      </c>
      <c r="T171" s="434"/>
      <c r="U171" s="434"/>
      <c r="V171" s="434"/>
      <c r="W171" s="434"/>
      <c r="X171" s="434"/>
      <c r="Y171" s="434"/>
      <c r="Z171" s="434"/>
    </row>
    <row r="172">
      <c r="A172" s="1192" t="s">
        <v>411</v>
      </c>
      <c r="B172" s="1193" t="s">
        <v>412</v>
      </c>
      <c r="C172" s="1194">
        <v>145.0</v>
      </c>
      <c r="D172" s="1195">
        <f t="shared" si="1"/>
        <v>7.25</v>
      </c>
      <c r="E172" s="1194">
        <v>150.0</v>
      </c>
      <c r="F172" s="1196">
        <f t="shared" si="7"/>
        <v>7.5</v>
      </c>
      <c r="G172" s="1197">
        <f>'3rdSemC'!AS50</f>
        <v>173</v>
      </c>
      <c r="H172" s="1198">
        <f t="shared" si="3"/>
        <v>8.238095238</v>
      </c>
      <c r="I172" s="1230">
        <f>'4th C'!AY50</f>
        <v>148</v>
      </c>
      <c r="J172" s="1199">
        <f t="shared" si="8"/>
        <v>7.789473684</v>
      </c>
      <c r="K172" s="1197">
        <f>'5th C'!AY50</f>
        <v>176</v>
      </c>
      <c r="L172" s="1200">
        <f t="shared" si="9"/>
        <v>8</v>
      </c>
      <c r="M172" s="1201"/>
      <c r="N172" s="1201"/>
      <c r="O172" s="1201"/>
      <c r="P172" s="1201"/>
      <c r="Q172" s="1201"/>
      <c r="R172" s="1201"/>
      <c r="S172" s="1200">
        <f t="shared" si="6"/>
        <v>7.764705882</v>
      </c>
      <c r="T172" s="434"/>
      <c r="U172" s="434"/>
      <c r="V172" s="434"/>
      <c r="W172" s="434"/>
      <c r="X172" s="434"/>
      <c r="Y172" s="434"/>
      <c r="Z172" s="434"/>
    </row>
    <row r="173">
      <c r="A173" s="1192" t="s">
        <v>183</v>
      </c>
      <c r="B173" s="1193" t="s">
        <v>184</v>
      </c>
      <c r="C173" s="1194">
        <v>154.0</v>
      </c>
      <c r="D173" s="1195">
        <f t="shared" si="1"/>
        <v>7.7</v>
      </c>
      <c r="E173" s="1194">
        <v>156.0</v>
      </c>
      <c r="F173" s="1196">
        <f t="shared" si="7"/>
        <v>7.8</v>
      </c>
      <c r="G173" s="1197">
        <f>'3rdSemC'!AS51</f>
        <v>169</v>
      </c>
      <c r="H173" s="1198">
        <f t="shared" si="3"/>
        <v>8.047619048</v>
      </c>
      <c r="I173" s="1233">
        <f>'4th C'!AY51</f>
        <v>146</v>
      </c>
      <c r="J173" s="1199">
        <f t="shared" si="8"/>
        <v>7.684210526</v>
      </c>
      <c r="K173" s="1197">
        <f>'5th C'!AY51</f>
        <v>181</v>
      </c>
      <c r="L173" s="1200">
        <f t="shared" si="9"/>
        <v>8.227272727</v>
      </c>
      <c r="M173" s="1201"/>
      <c r="N173" s="1201"/>
      <c r="O173" s="1201"/>
      <c r="P173" s="1201"/>
      <c r="Q173" s="1201"/>
      <c r="R173" s="1201"/>
      <c r="S173" s="1200">
        <f t="shared" si="6"/>
        <v>7.901960784</v>
      </c>
      <c r="T173" s="434"/>
      <c r="U173" s="434"/>
      <c r="V173" s="434"/>
      <c r="W173" s="434"/>
      <c r="X173" s="434"/>
      <c r="Y173" s="434"/>
      <c r="Z173" s="434"/>
    </row>
    <row r="174">
      <c r="A174" s="1192" t="s">
        <v>185</v>
      </c>
      <c r="B174" s="1193" t="s">
        <v>186</v>
      </c>
      <c r="C174" s="1194">
        <v>165.0</v>
      </c>
      <c r="D174" s="1195">
        <f t="shared" si="1"/>
        <v>8.25</v>
      </c>
      <c r="E174" s="1194">
        <v>169.0</v>
      </c>
      <c r="F174" s="1196">
        <f t="shared" si="7"/>
        <v>8.45</v>
      </c>
      <c r="G174" s="1197">
        <f>'3rdSemC'!AS52</f>
        <v>175</v>
      </c>
      <c r="H174" s="1198">
        <f t="shared" si="3"/>
        <v>8.333333333</v>
      </c>
      <c r="I174" s="1230">
        <f>'4th C'!AY52</f>
        <v>160</v>
      </c>
      <c r="J174" s="1199">
        <f t="shared" si="8"/>
        <v>8.421052632</v>
      </c>
      <c r="K174" s="1197">
        <f>'5th C'!AY52</f>
        <v>171</v>
      </c>
      <c r="L174" s="1200">
        <f t="shared" si="9"/>
        <v>7.772727273</v>
      </c>
      <c r="M174" s="1201"/>
      <c r="N174" s="1201"/>
      <c r="O174" s="1201"/>
      <c r="P174" s="1201"/>
      <c r="Q174" s="1201"/>
      <c r="R174" s="1201"/>
      <c r="S174" s="1200">
        <f t="shared" si="6"/>
        <v>8.235294118</v>
      </c>
      <c r="T174" s="434"/>
      <c r="U174" s="434"/>
      <c r="V174" s="434"/>
      <c r="W174" s="434"/>
      <c r="X174" s="434"/>
      <c r="Y174" s="434"/>
      <c r="Z174" s="434"/>
    </row>
    <row r="175">
      <c r="A175" s="1192" t="s">
        <v>413</v>
      </c>
      <c r="B175" s="1193" t="s">
        <v>414</v>
      </c>
      <c r="C175" s="1194">
        <v>158.0</v>
      </c>
      <c r="D175" s="1195">
        <f t="shared" si="1"/>
        <v>7.9</v>
      </c>
      <c r="E175" s="1194">
        <v>156.0</v>
      </c>
      <c r="F175" s="1196">
        <f t="shared" si="7"/>
        <v>7.8</v>
      </c>
      <c r="G175" s="1197">
        <f>'3rdSemC'!AS53</f>
        <v>162</v>
      </c>
      <c r="H175" s="1198">
        <f t="shared" si="3"/>
        <v>7.714285714</v>
      </c>
      <c r="I175" s="1233">
        <f>'4th C'!AY53</f>
        <v>137</v>
      </c>
      <c r="J175" s="1199">
        <f t="shared" si="8"/>
        <v>7.210526316</v>
      </c>
      <c r="K175" s="1197">
        <f>'5th C'!AY53</f>
        <v>112</v>
      </c>
      <c r="L175" s="1200">
        <f t="shared" si="9"/>
        <v>5.090909091</v>
      </c>
      <c r="M175" s="1201"/>
      <c r="N175" s="1201"/>
      <c r="O175" s="1201"/>
      <c r="P175" s="1201"/>
      <c r="Q175" s="1201"/>
      <c r="R175" s="1201"/>
      <c r="S175" s="1200">
        <f t="shared" si="6"/>
        <v>7.107843137</v>
      </c>
      <c r="T175" s="434"/>
      <c r="U175" s="434"/>
      <c r="V175" s="434"/>
      <c r="W175" s="434"/>
      <c r="X175" s="434"/>
      <c r="Y175" s="434"/>
      <c r="Z175" s="434"/>
    </row>
    <row r="176">
      <c r="A176" s="1192" t="s">
        <v>415</v>
      </c>
      <c r="B176" s="1193" t="s">
        <v>416</v>
      </c>
      <c r="C176" s="1194">
        <v>175.0</v>
      </c>
      <c r="D176" s="1195">
        <f t="shared" si="1"/>
        <v>8.75</v>
      </c>
      <c r="E176" s="1194">
        <v>173.0</v>
      </c>
      <c r="F176" s="1196">
        <f t="shared" si="7"/>
        <v>8.65</v>
      </c>
      <c r="G176" s="1197">
        <f>'3rdSemC'!AS54</f>
        <v>188</v>
      </c>
      <c r="H176" s="1198">
        <f t="shared" si="3"/>
        <v>8.952380952</v>
      </c>
      <c r="I176" s="1230">
        <f>'4th C'!AY54</f>
        <v>176</v>
      </c>
      <c r="J176" s="1199">
        <f t="shared" si="8"/>
        <v>9.263157895</v>
      </c>
      <c r="K176" s="1197">
        <f>'5th C'!AY54</f>
        <v>192</v>
      </c>
      <c r="L176" s="1200">
        <f t="shared" si="9"/>
        <v>8.727272727</v>
      </c>
      <c r="M176" s="1201"/>
      <c r="N176" s="1201"/>
      <c r="O176" s="1201"/>
      <c r="P176" s="1201"/>
      <c r="Q176" s="1201"/>
      <c r="R176" s="1201"/>
      <c r="S176" s="1200">
        <f t="shared" si="6"/>
        <v>8.862745098</v>
      </c>
      <c r="T176" s="434"/>
      <c r="U176" s="434"/>
      <c r="V176" s="434"/>
      <c r="W176" s="434"/>
      <c r="X176" s="434"/>
      <c r="Y176" s="434"/>
      <c r="Z176" s="434"/>
    </row>
    <row r="177">
      <c r="A177" s="1192" t="s">
        <v>187</v>
      </c>
      <c r="B177" s="1193" t="s">
        <v>188</v>
      </c>
      <c r="C177" s="1194">
        <v>170.0</v>
      </c>
      <c r="D177" s="1195">
        <f t="shared" si="1"/>
        <v>8.5</v>
      </c>
      <c r="E177" s="1194">
        <v>181.0</v>
      </c>
      <c r="F177" s="1196">
        <f t="shared" si="7"/>
        <v>9.05</v>
      </c>
      <c r="G177" s="1197">
        <f>'3rdSemC'!AS55</f>
        <v>181</v>
      </c>
      <c r="H177" s="1198">
        <f t="shared" si="3"/>
        <v>8.619047619</v>
      </c>
      <c r="I177" s="1233">
        <f>'4th C'!AY55</f>
        <v>161</v>
      </c>
      <c r="J177" s="1199">
        <f t="shared" si="8"/>
        <v>8.473684211</v>
      </c>
      <c r="K177" s="1197">
        <f>'5th C'!AY55</f>
        <v>178</v>
      </c>
      <c r="L177" s="1200">
        <f t="shared" si="9"/>
        <v>8.090909091</v>
      </c>
      <c r="M177" s="1201"/>
      <c r="N177" s="1201"/>
      <c r="O177" s="1201"/>
      <c r="P177" s="1201"/>
      <c r="Q177" s="1201"/>
      <c r="R177" s="1201"/>
      <c r="S177" s="1200">
        <f t="shared" si="6"/>
        <v>8.539215686</v>
      </c>
      <c r="T177" s="434"/>
      <c r="U177" s="434"/>
      <c r="V177" s="434"/>
      <c r="W177" s="434"/>
      <c r="X177" s="434"/>
      <c r="Y177" s="434"/>
      <c r="Z177" s="434"/>
    </row>
    <row r="178">
      <c r="A178" s="1192" t="s">
        <v>189</v>
      </c>
      <c r="B178" s="1203" t="s">
        <v>190</v>
      </c>
      <c r="C178" s="1194">
        <v>154.0</v>
      </c>
      <c r="D178" s="1195">
        <f t="shared" si="1"/>
        <v>7.7</v>
      </c>
      <c r="E178" s="1194">
        <v>177.0</v>
      </c>
      <c r="F178" s="1196">
        <f t="shared" si="7"/>
        <v>8.85</v>
      </c>
      <c r="G178" s="1197">
        <f>'3rdSemC'!AS56</f>
        <v>181</v>
      </c>
      <c r="H178" s="1198">
        <f t="shared" si="3"/>
        <v>8.619047619</v>
      </c>
      <c r="I178" s="1230">
        <f>'4th C'!AY56</f>
        <v>157</v>
      </c>
      <c r="J178" s="1199">
        <f t="shared" si="8"/>
        <v>8.263157895</v>
      </c>
      <c r="K178" s="1197">
        <f>'5th C'!AY56</f>
        <v>175</v>
      </c>
      <c r="L178" s="1200">
        <f t="shared" si="9"/>
        <v>7.954545455</v>
      </c>
      <c r="M178" s="1201"/>
      <c r="N178" s="1201"/>
      <c r="O178" s="1201"/>
      <c r="P178" s="1201"/>
      <c r="Q178" s="1201"/>
      <c r="R178" s="1201"/>
      <c r="S178" s="1200">
        <f t="shared" si="6"/>
        <v>8.274509804</v>
      </c>
      <c r="T178" s="434"/>
      <c r="U178" s="434"/>
      <c r="V178" s="434"/>
      <c r="W178" s="434"/>
      <c r="X178" s="434"/>
      <c r="Y178" s="434"/>
      <c r="Z178" s="434"/>
    </row>
    <row r="179">
      <c r="A179" s="1192" t="s">
        <v>417</v>
      </c>
      <c r="B179" s="1193" t="s">
        <v>418</v>
      </c>
      <c r="C179" s="1194">
        <v>178.0</v>
      </c>
      <c r="D179" s="1195">
        <f t="shared" si="1"/>
        <v>8.9</v>
      </c>
      <c r="E179" s="1194">
        <v>174.0</v>
      </c>
      <c r="F179" s="1196">
        <f t="shared" si="7"/>
        <v>8.7</v>
      </c>
      <c r="G179" s="1197">
        <f>'3rdSemC'!AS57</f>
        <v>190</v>
      </c>
      <c r="H179" s="1198">
        <f t="shared" si="3"/>
        <v>9.047619048</v>
      </c>
      <c r="I179" s="1233">
        <f>'4th C'!AY57</f>
        <v>166</v>
      </c>
      <c r="J179" s="1199">
        <f t="shared" si="8"/>
        <v>8.736842105</v>
      </c>
      <c r="K179" s="1197">
        <f>'5th C'!AY57</f>
        <v>190</v>
      </c>
      <c r="L179" s="1200">
        <f t="shared" si="9"/>
        <v>8.636363636</v>
      </c>
      <c r="M179" s="1201"/>
      <c r="N179" s="1201"/>
      <c r="O179" s="1201"/>
      <c r="P179" s="1201"/>
      <c r="Q179" s="1201"/>
      <c r="R179" s="1201"/>
      <c r="S179" s="1200">
        <f t="shared" si="6"/>
        <v>8.803921569</v>
      </c>
      <c r="T179" s="434"/>
      <c r="U179" s="434"/>
      <c r="V179" s="434"/>
      <c r="W179" s="434"/>
      <c r="X179" s="434"/>
      <c r="Y179" s="434"/>
      <c r="Z179" s="434"/>
    </row>
    <row r="180">
      <c r="A180" s="1192" t="s">
        <v>419</v>
      </c>
      <c r="B180" s="1193" t="s">
        <v>420</v>
      </c>
      <c r="C180" s="1194">
        <v>104.0</v>
      </c>
      <c r="D180" s="1195">
        <f t="shared" si="1"/>
        <v>5.2</v>
      </c>
      <c r="E180" s="1194">
        <v>107.0</v>
      </c>
      <c r="F180" s="1196">
        <f t="shared" si="7"/>
        <v>5.35</v>
      </c>
      <c r="G180" s="1197">
        <f>'3rdSemC'!AS58</f>
        <v>55</v>
      </c>
      <c r="H180" s="1198">
        <f t="shared" si="3"/>
        <v>2.619047619</v>
      </c>
      <c r="I180" s="1230">
        <f>'4th C'!AY58</f>
        <v>86</v>
      </c>
      <c r="J180" s="1199">
        <f t="shared" si="8"/>
        <v>4.526315789</v>
      </c>
      <c r="K180" s="1197">
        <f>'5th C'!AY58</f>
        <v>135</v>
      </c>
      <c r="L180" s="1200">
        <f t="shared" si="9"/>
        <v>6.136363636</v>
      </c>
      <c r="M180" s="1201"/>
      <c r="N180" s="1201"/>
      <c r="O180" s="1201"/>
      <c r="P180" s="1201"/>
      <c r="Q180" s="1201"/>
      <c r="R180" s="1201"/>
      <c r="S180" s="1200">
        <f t="shared" si="6"/>
        <v>4.774509804</v>
      </c>
      <c r="T180" s="434"/>
      <c r="U180" s="434"/>
      <c r="V180" s="434"/>
      <c r="W180" s="434"/>
      <c r="X180" s="434"/>
      <c r="Y180" s="434"/>
      <c r="Z180" s="434"/>
    </row>
    <row r="181">
      <c r="A181" s="1192" t="s">
        <v>421</v>
      </c>
      <c r="B181" s="1193" t="s">
        <v>422</v>
      </c>
      <c r="C181" s="1194">
        <v>144.0</v>
      </c>
      <c r="D181" s="1195">
        <f t="shared" si="1"/>
        <v>7.2</v>
      </c>
      <c r="E181" s="1194">
        <v>123.0</v>
      </c>
      <c r="F181" s="1196">
        <f t="shared" si="7"/>
        <v>6.15</v>
      </c>
      <c r="G181" s="1197">
        <f>'3rdSemC'!AS59</f>
        <v>151</v>
      </c>
      <c r="H181" s="1198">
        <f t="shared" si="3"/>
        <v>7.19047619</v>
      </c>
      <c r="I181" s="1233">
        <f>'4th C'!AY59</f>
        <v>132</v>
      </c>
      <c r="J181" s="1199">
        <f t="shared" si="8"/>
        <v>6.947368421</v>
      </c>
      <c r="K181" s="1197">
        <f>'5th C'!AY59</f>
        <v>164</v>
      </c>
      <c r="L181" s="1200">
        <f t="shared" si="9"/>
        <v>7.454545455</v>
      </c>
      <c r="M181" s="1201"/>
      <c r="N181" s="1201"/>
      <c r="O181" s="1201"/>
      <c r="P181" s="1201"/>
      <c r="Q181" s="1201"/>
      <c r="R181" s="1201"/>
      <c r="S181" s="1200">
        <f t="shared" si="6"/>
        <v>7</v>
      </c>
      <c r="T181" s="434"/>
      <c r="U181" s="434"/>
      <c r="V181" s="434"/>
      <c r="W181" s="434"/>
      <c r="X181" s="434"/>
      <c r="Y181" s="434"/>
      <c r="Z181" s="434"/>
    </row>
    <row r="182">
      <c r="A182" s="1192" t="s">
        <v>423</v>
      </c>
      <c r="B182" s="1193" t="s">
        <v>424</v>
      </c>
      <c r="C182" s="1194">
        <v>158.0</v>
      </c>
      <c r="D182" s="1195">
        <f t="shared" si="1"/>
        <v>7.9</v>
      </c>
      <c r="E182" s="1194">
        <v>159.0</v>
      </c>
      <c r="F182" s="1196">
        <f t="shared" si="7"/>
        <v>7.95</v>
      </c>
      <c r="G182" s="1197">
        <f>'3rdSemC'!AS60</f>
        <v>170</v>
      </c>
      <c r="H182" s="1198">
        <f t="shared" si="3"/>
        <v>8.095238095</v>
      </c>
      <c r="I182" s="1230">
        <f>'4th C'!AY60</f>
        <v>158</v>
      </c>
      <c r="J182" s="1199">
        <f t="shared" si="8"/>
        <v>8.315789474</v>
      </c>
      <c r="K182" s="1197">
        <f>'5th C'!AY60</f>
        <v>166</v>
      </c>
      <c r="L182" s="1200">
        <f t="shared" si="9"/>
        <v>7.545454545</v>
      </c>
      <c r="M182" s="1201"/>
      <c r="N182" s="1201"/>
      <c r="O182" s="1201"/>
      <c r="P182" s="1201"/>
      <c r="Q182" s="1201"/>
      <c r="R182" s="1201"/>
      <c r="S182" s="1200">
        <f t="shared" si="6"/>
        <v>7.950980392</v>
      </c>
      <c r="T182" s="434"/>
      <c r="U182" s="434"/>
      <c r="V182" s="434"/>
      <c r="W182" s="434"/>
      <c r="X182" s="434"/>
      <c r="Y182" s="434"/>
      <c r="Z182" s="434"/>
    </row>
    <row r="183">
      <c r="A183" s="1192" t="s">
        <v>425</v>
      </c>
      <c r="B183" s="1193" t="s">
        <v>426</v>
      </c>
      <c r="C183" s="1194">
        <v>117.0</v>
      </c>
      <c r="D183" s="1195">
        <f t="shared" si="1"/>
        <v>5.85</v>
      </c>
      <c r="E183" s="1194">
        <v>101.0</v>
      </c>
      <c r="F183" s="1196">
        <f t="shared" si="7"/>
        <v>5.05</v>
      </c>
      <c r="G183" s="1197">
        <f>'3rdSemC'!AS61</f>
        <v>98</v>
      </c>
      <c r="H183" s="1198">
        <f t="shared" si="3"/>
        <v>4.666666667</v>
      </c>
      <c r="I183" s="1233">
        <f>'4th C'!AY61</f>
        <v>104</v>
      </c>
      <c r="J183" s="1199">
        <f t="shared" si="8"/>
        <v>5.473684211</v>
      </c>
      <c r="K183" s="1197">
        <f>'5th C'!AY61</f>
        <v>176</v>
      </c>
      <c r="L183" s="1200">
        <f t="shared" si="9"/>
        <v>8</v>
      </c>
      <c r="M183" s="1201"/>
      <c r="N183" s="1201"/>
      <c r="O183" s="1201"/>
      <c r="P183" s="1201"/>
      <c r="Q183" s="1201"/>
      <c r="R183" s="1201"/>
      <c r="S183" s="1200">
        <f t="shared" si="6"/>
        <v>5.843137255</v>
      </c>
      <c r="T183" s="434"/>
      <c r="U183" s="434"/>
      <c r="V183" s="434"/>
      <c r="W183" s="434"/>
      <c r="X183" s="434"/>
      <c r="Y183" s="434"/>
      <c r="Z183" s="434"/>
    </row>
    <row r="184">
      <c r="A184" s="1192" t="s">
        <v>191</v>
      </c>
      <c r="B184" s="1193" t="s">
        <v>192</v>
      </c>
      <c r="C184" s="1194">
        <v>172.0</v>
      </c>
      <c r="D184" s="1195">
        <f t="shared" si="1"/>
        <v>8.6</v>
      </c>
      <c r="E184" s="1194">
        <v>182.0</v>
      </c>
      <c r="F184" s="1196">
        <f t="shared" si="7"/>
        <v>9.1</v>
      </c>
      <c r="G184" s="1197">
        <f>'3rdSemC'!AS62</f>
        <v>181</v>
      </c>
      <c r="H184" s="1198">
        <f t="shared" si="3"/>
        <v>8.619047619</v>
      </c>
      <c r="I184" s="1230">
        <f>'4th C'!AY62</f>
        <v>168</v>
      </c>
      <c r="J184" s="1199">
        <f t="shared" si="8"/>
        <v>8.842105263</v>
      </c>
      <c r="K184" s="1197">
        <f>'5th C'!AY62</f>
        <v>181</v>
      </c>
      <c r="L184" s="1200">
        <f t="shared" si="9"/>
        <v>8.227272727</v>
      </c>
      <c r="M184" s="1201"/>
      <c r="N184" s="1201"/>
      <c r="O184" s="1201"/>
      <c r="P184" s="1201"/>
      <c r="Q184" s="1201"/>
      <c r="R184" s="1201"/>
      <c r="S184" s="1200">
        <f t="shared" si="6"/>
        <v>8.666666667</v>
      </c>
      <c r="T184" s="434"/>
      <c r="U184" s="434"/>
      <c r="V184" s="434"/>
      <c r="W184" s="434"/>
      <c r="X184" s="434"/>
      <c r="Y184" s="434"/>
      <c r="Z184" s="434"/>
    </row>
    <row r="185">
      <c r="A185" s="1192" t="s">
        <v>427</v>
      </c>
      <c r="B185" s="1193" t="s">
        <v>428</v>
      </c>
      <c r="C185" s="1194">
        <v>128.0</v>
      </c>
      <c r="D185" s="1195">
        <f t="shared" si="1"/>
        <v>6.4</v>
      </c>
      <c r="E185" s="1194">
        <v>133.0</v>
      </c>
      <c r="F185" s="1196">
        <f t="shared" si="7"/>
        <v>6.65</v>
      </c>
      <c r="G185" s="1197">
        <f>'3rdSemC'!AS63</f>
        <v>141</v>
      </c>
      <c r="H185" s="1198">
        <f t="shared" si="3"/>
        <v>6.714285714</v>
      </c>
      <c r="I185" s="1233">
        <f>'4th C'!AY63</f>
        <v>121</v>
      </c>
      <c r="J185" s="1199">
        <f t="shared" si="8"/>
        <v>6.368421053</v>
      </c>
      <c r="K185" s="1197">
        <f>'5th C'!AY63</f>
        <v>146</v>
      </c>
      <c r="L185" s="1200">
        <f t="shared" si="9"/>
        <v>6.636363636</v>
      </c>
      <c r="M185" s="1201"/>
      <c r="N185" s="1201"/>
      <c r="O185" s="1201"/>
      <c r="P185" s="1201"/>
      <c r="Q185" s="1201"/>
      <c r="R185" s="1201"/>
      <c r="S185" s="1200">
        <f t="shared" si="6"/>
        <v>6.558823529</v>
      </c>
      <c r="T185" s="434"/>
      <c r="U185" s="434"/>
      <c r="V185" s="434"/>
      <c r="W185" s="434"/>
      <c r="X185" s="434"/>
      <c r="Y185" s="434"/>
      <c r="Z185" s="434"/>
    </row>
    <row r="186">
      <c r="A186" s="1192" t="s">
        <v>193</v>
      </c>
      <c r="B186" s="1193" t="s">
        <v>194</v>
      </c>
      <c r="C186" s="1194">
        <v>150.0</v>
      </c>
      <c r="D186" s="1195">
        <f t="shared" si="1"/>
        <v>7.5</v>
      </c>
      <c r="E186" s="1194">
        <v>163.0</v>
      </c>
      <c r="F186" s="1196">
        <f t="shared" si="7"/>
        <v>8.15</v>
      </c>
      <c r="G186" s="1197">
        <f>'3rdSemC'!AS64</f>
        <v>179</v>
      </c>
      <c r="H186" s="1198">
        <f t="shared" si="3"/>
        <v>8.523809524</v>
      </c>
      <c r="I186" s="1230">
        <f>'4th C'!AY64</f>
        <v>147</v>
      </c>
      <c r="J186" s="1199">
        <f t="shared" si="8"/>
        <v>7.736842105</v>
      </c>
      <c r="K186" s="1197">
        <f>'5th C'!AY64</f>
        <v>169</v>
      </c>
      <c r="L186" s="1200">
        <f t="shared" si="9"/>
        <v>7.681818182</v>
      </c>
      <c r="M186" s="1201"/>
      <c r="N186" s="1201"/>
      <c r="O186" s="1201"/>
      <c r="P186" s="1201"/>
      <c r="Q186" s="1201"/>
      <c r="R186" s="1201"/>
      <c r="S186" s="1200">
        <f t="shared" si="6"/>
        <v>7.921568627</v>
      </c>
      <c r="T186" s="434"/>
      <c r="U186" s="434"/>
      <c r="V186" s="434"/>
      <c r="W186" s="434"/>
      <c r="X186" s="434"/>
      <c r="Y186" s="434"/>
      <c r="Z186" s="434"/>
    </row>
    <row r="187">
      <c r="A187" s="1192" t="s">
        <v>429</v>
      </c>
      <c r="B187" s="1193" t="s">
        <v>430</v>
      </c>
      <c r="C187" s="1194">
        <v>142.0</v>
      </c>
      <c r="D187" s="1195">
        <f t="shared" si="1"/>
        <v>7.1</v>
      </c>
      <c r="E187" s="1194">
        <v>147.0</v>
      </c>
      <c r="F187" s="1196">
        <f t="shared" si="7"/>
        <v>7.35</v>
      </c>
      <c r="G187" s="1197">
        <f>'3rdSemC'!AS65</f>
        <v>153</v>
      </c>
      <c r="H187" s="1198">
        <f t="shared" si="3"/>
        <v>7.285714286</v>
      </c>
      <c r="I187" s="1233">
        <f>'4th C'!AY65</f>
        <v>138</v>
      </c>
      <c r="J187" s="1199">
        <f t="shared" si="8"/>
        <v>7.263157895</v>
      </c>
      <c r="K187" s="1197">
        <f>'5th C'!AY65</f>
        <v>167</v>
      </c>
      <c r="L187" s="1200">
        <f t="shared" si="9"/>
        <v>7.590909091</v>
      </c>
      <c r="M187" s="1201"/>
      <c r="N187" s="1201"/>
      <c r="O187" s="1201"/>
      <c r="P187" s="1201"/>
      <c r="Q187" s="1201"/>
      <c r="R187" s="1201"/>
      <c r="S187" s="1200">
        <f t="shared" si="6"/>
        <v>7.323529412</v>
      </c>
      <c r="T187" s="434"/>
      <c r="U187" s="434"/>
      <c r="V187" s="434"/>
      <c r="W187" s="434"/>
      <c r="X187" s="434"/>
      <c r="Y187" s="434"/>
      <c r="Z187" s="434"/>
    </row>
    <row r="188">
      <c r="A188" s="1192" t="s">
        <v>195</v>
      </c>
      <c r="B188" s="1193" t="s">
        <v>196</v>
      </c>
      <c r="C188" s="1194">
        <v>149.0</v>
      </c>
      <c r="D188" s="1195">
        <f t="shared" si="1"/>
        <v>7.45</v>
      </c>
      <c r="E188" s="1194">
        <v>152.0</v>
      </c>
      <c r="F188" s="1196">
        <f t="shared" si="7"/>
        <v>7.6</v>
      </c>
      <c r="G188" s="1197">
        <f>'3rdSemC'!AS66</f>
        <v>165</v>
      </c>
      <c r="H188" s="1198">
        <f t="shared" si="3"/>
        <v>7.857142857</v>
      </c>
      <c r="I188" s="1230">
        <f>'4th C'!AY66</f>
        <v>138</v>
      </c>
      <c r="J188" s="1199">
        <f t="shared" si="8"/>
        <v>7.263157895</v>
      </c>
      <c r="K188" s="1197">
        <f>'5th C'!AY66</f>
        <v>134</v>
      </c>
      <c r="L188" s="1200">
        <f t="shared" si="9"/>
        <v>6.090909091</v>
      </c>
      <c r="M188" s="1201"/>
      <c r="N188" s="1201"/>
      <c r="O188" s="1201"/>
      <c r="P188" s="1201"/>
      <c r="Q188" s="1201"/>
      <c r="R188" s="1201"/>
      <c r="S188" s="1200">
        <f t="shared" si="6"/>
        <v>7.235294118</v>
      </c>
      <c r="T188" s="434"/>
      <c r="U188" s="434"/>
      <c r="V188" s="434"/>
      <c r="W188" s="434"/>
      <c r="X188" s="434"/>
      <c r="Y188" s="434"/>
      <c r="Z188" s="434"/>
    </row>
    <row r="189">
      <c r="A189" s="1236" t="s">
        <v>431</v>
      </c>
      <c r="B189" s="1237" t="s">
        <v>432</v>
      </c>
      <c r="C189" s="1238">
        <v>149.0</v>
      </c>
      <c r="D189" s="1239">
        <f t="shared" si="1"/>
        <v>7.45</v>
      </c>
      <c r="E189" s="1238">
        <v>156.0</v>
      </c>
      <c r="F189" s="1240">
        <f t="shared" si="7"/>
        <v>7.8</v>
      </c>
      <c r="G189" s="1241">
        <f>'3rdSemC'!AS67</f>
        <v>169</v>
      </c>
      <c r="H189" s="1242">
        <f t="shared" si="3"/>
        <v>8.047619048</v>
      </c>
      <c r="I189" s="1233">
        <f>'4th C'!AY67</f>
        <v>144</v>
      </c>
      <c r="J189" s="1199">
        <f t="shared" si="8"/>
        <v>7.578947368</v>
      </c>
      <c r="K189" s="1197">
        <f>'5th C'!AY67</f>
        <v>163</v>
      </c>
      <c r="L189" s="1200">
        <f t="shared" si="9"/>
        <v>7.409090909</v>
      </c>
      <c r="M189" s="1243"/>
      <c r="N189" s="1243"/>
      <c r="O189" s="1243"/>
      <c r="P189" s="1243"/>
      <c r="Q189" s="1243"/>
      <c r="R189" s="1243"/>
      <c r="S189" s="1200">
        <f t="shared" si="6"/>
        <v>7.656862745</v>
      </c>
      <c r="T189" s="434"/>
      <c r="U189" s="434"/>
      <c r="V189" s="434"/>
      <c r="W189" s="434"/>
      <c r="X189" s="434"/>
      <c r="Y189" s="434"/>
      <c r="Z189" s="434"/>
    </row>
    <row r="190">
      <c r="A190" s="1251" t="s">
        <v>486</v>
      </c>
      <c r="B190" s="1252" t="s">
        <v>487</v>
      </c>
      <c r="C190" s="1253"/>
      <c r="D190" s="1253"/>
      <c r="E190" s="1253"/>
      <c r="F190" s="1253"/>
      <c r="G190" s="1254">
        <f>'3rdSemA'!AS67</f>
        <v>145</v>
      </c>
      <c r="H190" s="1231">
        <f t="shared" si="3"/>
        <v>6.904761905</v>
      </c>
      <c r="I190" s="1255">
        <f>'4th A'!AY65</f>
        <v>132</v>
      </c>
      <c r="J190" s="1199">
        <f t="shared" si="8"/>
        <v>6.947368421</v>
      </c>
      <c r="K190" s="1197">
        <f>'5th A'!AW65</f>
        <v>160</v>
      </c>
      <c r="L190" s="1200">
        <f t="shared" si="9"/>
        <v>7.272727273</v>
      </c>
      <c r="M190" s="1256"/>
      <c r="N190" s="1256"/>
      <c r="O190" s="1256"/>
      <c r="P190" s="1256"/>
      <c r="Q190" s="1256"/>
      <c r="R190" s="1256"/>
      <c r="S190" s="1200">
        <f t="shared" ref="S190:S202" si="10">(C190+E190+G190+I190+K190)/62</f>
        <v>7.048387097</v>
      </c>
      <c r="T190" s="434"/>
      <c r="U190" s="434"/>
      <c r="V190" s="434"/>
      <c r="W190" s="434"/>
      <c r="X190" s="434"/>
      <c r="Y190" s="434"/>
      <c r="Z190" s="434"/>
    </row>
    <row r="191">
      <c r="A191" s="1257" t="s">
        <v>488</v>
      </c>
      <c r="B191" s="1258" t="s">
        <v>489</v>
      </c>
      <c r="C191" s="1259"/>
      <c r="D191" s="1259"/>
      <c r="E191" s="1259"/>
      <c r="F191" s="1259"/>
      <c r="G191" s="1260">
        <f>'3rdSemA'!AS68</f>
        <v>165</v>
      </c>
      <c r="H191" s="1198">
        <f t="shared" si="3"/>
        <v>7.857142857</v>
      </c>
      <c r="I191" s="1261">
        <f>'4th A'!AY66</f>
        <v>156</v>
      </c>
      <c r="J191" s="1199">
        <f t="shared" si="8"/>
        <v>8.210526316</v>
      </c>
      <c r="K191" s="1197">
        <f>'5th A'!AW66</f>
        <v>181</v>
      </c>
      <c r="L191" s="1200">
        <f t="shared" si="9"/>
        <v>8.227272727</v>
      </c>
      <c r="M191" s="1262"/>
      <c r="N191" s="1262"/>
      <c r="O191" s="1262"/>
      <c r="P191" s="1262"/>
      <c r="Q191" s="1262"/>
      <c r="R191" s="1262"/>
      <c r="S191" s="1200">
        <f t="shared" si="10"/>
        <v>8.096774194</v>
      </c>
      <c r="T191" s="434"/>
      <c r="U191" s="434"/>
      <c r="V191" s="434"/>
      <c r="W191" s="434"/>
      <c r="X191" s="434"/>
      <c r="Y191" s="434"/>
      <c r="Z191" s="434"/>
    </row>
    <row r="192">
      <c r="A192" s="1263" t="s">
        <v>490</v>
      </c>
      <c r="B192" s="1264" t="s">
        <v>491</v>
      </c>
      <c r="C192" s="1259"/>
      <c r="D192" s="1259"/>
      <c r="E192" s="1259"/>
      <c r="F192" s="1259"/>
      <c r="G192" s="1260">
        <f>'3rdSemA'!AS69</f>
        <v>125</v>
      </c>
      <c r="H192" s="1198">
        <f t="shared" si="3"/>
        <v>5.952380952</v>
      </c>
      <c r="I192" s="1255">
        <f>'4th A'!AY67</f>
        <v>132</v>
      </c>
      <c r="J192" s="1199">
        <f t="shared" si="8"/>
        <v>6.947368421</v>
      </c>
      <c r="K192" s="1197">
        <f>'5th A'!AW67</f>
        <v>166</v>
      </c>
      <c r="L192" s="1200">
        <f t="shared" si="9"/>
        <v>7.545454545</v>
      </c>
      <c r="M192" s="1262"/>
      <c r="N192" s="1262"/>
      <c r="O192" s="1262"/>
      <c r="P192" s="1262"/>
      <c r="Q192" s="1262"/>
      <c r="R192" s="1262"/>
      <c r="S192" s="1200">
        <f t="shared" si="10"/>
        <v>6.822580645</v>
      </c>
      <c r="T192" s="434"/>
      <c r="U192" s="434"/>
      <c r="V192" s="434"/>
      <c r="W192" s="434"/>
      <c r="X192" s="434"/>
      <c r="Y192" s="434"/>
      <c r="Z192" s="434"/>
    </row>
    <row r="193">
      <c r="A193" s="1265" t="s">
        <v>492</v>
      </c>
      <c r="B193" s="1258" t="s">
        <v>493</v>
      </c>
      <c r="C193" s="1259"/>
      <c r="D193" s="1259"/>
      <c r="E193" s="1259"/>
      <c r="F193" s="1259"/>
      <c r="G193" s="1260">
        <f>'3rdSemA'!AS70</f>
        <v>153</v>
      </c>
      <c r="H193" s="1198">
        <f t="shared" si="3"/>
        <v>7.285714286</v>
      </c>
      <c r="I193" s="1261">
        <f>'4th A'!AY68</f>
        <v>121</v>
      </c>
      <c r="J193" s="1199">
        <f t="shared" si="8"/>
        <v>6.368421053</v>
      </c>
      <c r="K193" s="1197">
        <f>'5th A'!AW68</f>
        <v>161</v>
      </c>
      <c r="L193" s="1200">
        <f t="shared" si="9"/>
        <v>7.318181818</v>
      </c>
      <c r="M193" s="1262"/>
      <c r="N193" s="1262"/>
      <c r="O193" s="1262"/>
      <c r="P193" s="1262"/>
      <c r="Q193" s="1262"/>
      <c r="R193" s="1262"/>
      <c r="S193" s="1200">
        <f t="shared" si="10"/>
        <v>7.016129032</v>
      </c>
      <c r="T193" s="434"/>
      <c r="U193" s="434"/>
      <c r="V193" s="434"/>
      <c r="W193" s="434"/>
      <c r="X193" s="434"/>
      <c r="Y193" s="434"/>
      <c r="Z193" s="434"/>
    </row>
    <row r="194">
      <c r="A194" s="1263" t="s">
        <v>494</v>
      </c>
      <c r="B194" s="1264" t="s">
        <v>495</v>
      </c>
      <c r="C194" s="1259"/>
      <c r="D194" s="1259"/>
      <c r="E194" s="1259"/>
      <c r="F194" s="1259"/>
      <c r="G194" s="1260">
        <f>'3rdSemA'!AS71</f>
        <v>155</v>
      </c>
      <c r="H194" s="1198">
        <f t="shared" si="3"/>
        <v>7.380952381</v>
      </c>
      <c r="I194" s="1255">
        <f>'4th A'!AY69</f>
        <v>139</v>
      </c>
      <c r="J194" s="1199">
        <f t="shared" si="8"/>
        <v>7.315789474</v>
      </c>
      <c r="K194" s="1197">
        <f>'5th A'!AW69</f>
        <v>162</v>
      </c>
      <c r="L194" s="1200">
        <f t="shared" si="9"/>
        <v>7.363636364</v>
      </c>
      <c r="M194" s="1262"/>
      <c r="N194" s="1262"/>
      <c r="O194" s="1262"/>
      <c r="P194" s="1262"/>
      <c r="Q194" s="1262"/>
      <c r="R194" s="1262"/>
      <c r="S194" s="1200">
        <f t="shared" si="10"/>
        <v>7.35483871</v>
      </c>
      <c r="T194" s="434"/>
      <c r="U194" s="434"/>
      <c r="V194" s="434"/>
      <c r="W194" s="434"/>
      <c r="X194" s="434"/>
      <c r="Y194" s="434"/>
      <c r="Z194" s="434"/>
    </row>
    <row r="195">
      <c r="A195" s="1265" t="s">
        <v>509</v>
      </c>
      <c r="B195" s="1264" t="s">
        <v>510</v>
      </c>
      <c r="C195" s="1259"/>
      <c r="D195" s="1259"/>
      <c r="E195" s="1259"/>
      <c r="F195" s="1259"/>
      <c r="G195" s="1260">
        <f>'3rdSemB'!AS68</f>
        <v>133</v>
      </c>
      <c r="H195" s="1198">
        <f t="shared" si="3"/>
        <v>6.333333333</v>
      </c>
      <c r="I195" s="1266">
        <f>'4th B'!AY68</f>
        <v>124</v>
      </c>
      <c r="J195" s="1199">
        <f t="shared" si="8"/>
        <v>6.526315789</v>
      </c>
      <c r="K195" s="1197">
        <f>'5th B'!AW67</f>
        <v>156</v>
      </c>
      <c r="L195" s="1200">
        <f t="shared" si="9"/>
        <v>7.090909091</v>
      </c>
      <c r="M195" s="1262"/>
      <c r="N195" s="1262"/>
      <c r="O195" s="1262"/>
      <c r="P195" s="1262"/>
      <c r="Q195" s="1262"/>
      <c r="R195" s="1262"/>
      <c r="S195" s="1200">
        <f t="shared" si="10"/>
        <v>6.661290323</v>
      </c>
      <c r="T195" s="434"/>
      <c r="U195" s="434"/>
      <c r="V195" s="434"/>
      <c r="W195" s="434"/>
      <c r="X195" s="434"/>
      <c r="Y195" s="434"/>
      <c r="Z195" s="434"/>
    </row>
    <row r="196">
      <c r="A196" s="1263" t="s">
        <v>511</v>
      </c>
      <c r="B196" s="1267" t="s">
        <v>512</v>
      </c>
      <c r="C196" s="1259"/>
      <c r="D196" s="1259"/>
      <c r="E196" s="1259"/>
      <c r="F196" s="1268"/>
      <c r="G196" s="1260">
        <f>'3rdSemB'!AS69</f>
        <v>117</v>
      </c>
      <c r="H196" s="1198">
        <f t="shared" si="3"/>
        <v>5.571428571</v>
      </c>
      <c r="I196" s="1266">
        <f>'4th B'!AY69</f>
        <v>73</v>
      </c>
      <c r="J196" s="1199">
        <f t="shared" si="8"/>
        <v>3.842105263</v>
      </c>
      <c r="K196" s="1197">
        <f>'5th B'!AW68</f>
        <v>97</v>
      </c>
      <c r="L196" s="1200">
        <f t="shared" si="9"/>
        <v>4.409090909</v>
      </c>
      <c r="M196" s="1262"/>
      <c r="N196" s="1262"/>
      <c r="O196" s="1262"/>
      <c r="P196" s="1262"/>
      <c r="Q196" s="1262"/>
      <c r="R196" s="1262"/>
      <c r="S196" s="1200">
        <f t="shared" si="10"/>
        <v>4.629032258</v>
      </c>
      <c r="T196" s="434"/>
      <c r="U196" s="434"/>
      <c r="V196" s="434"/>
      <c r="W196" s="434"/>
      <c r="X196" s="434"/>
      <c r="Y196" s="434"/>
      <c r="Z196" s="434"/>
    </row>
    <row r="197">
      <c r="A197" s="1265" t="s">
        <v>513</v>
      </c>
      <c r="B197" s="1269" t="s">
        <v>514</v>
      </c>
      <c r="C197" s="1259"/>
      <c r="D197" s="1259"/>
      <c r="E197" s="1259"/>
      <c r="F197" s="1259"/>
      <c r="G197" s="1260">
        <f>'3rdSemB'!AS70</f>
        <v>172</v>
      </c>
      <c r="H197" s="1198">
        <f t="shared" si="3"/>
        <v>8.19047619</v>
      </c>
      <c r="I197" s="1266">
        <f>'4th B'!AY70</f>
        <v>150</v>
      </c>
      <c r="J197" s="1199">
        <f t="shared" si="8"/>
        <v>7.894736842</v>
      </c>
      <c r="K197" s="1197">
        <f>'5th B'!AW69</f>
        <v>166</v>
      </c>
      <c r="L197" s="1200">
        <f t="shared" si="9"/>
        <v>7.545454545</v>
      </c>
      <c r="M197" s="1262"/>
      <c r="N197" s="1262"/>
      <c r="O197" s="1262"/>
      <c r="P197" s="1262"/>
      <c r="Q197" s="1262"/>
      <c r="R197" s="1262"/>
      <c r="S197" s="1200">
        <f t="shared" si="10"/>
        <v>7.870967742</v>
      </c>
      <c r="T197" s="434"/>
      <c r="U197" s="434"/>
      <c r="V197" s="434"/>
      <c r="W197" s="434"/>
      <c r="X197" s="434"/>
      <c r="Y197" s="434"/>
      <c r="Z197" s="434"/>
    </row>
    <row r="198">
      <c r="A198" s="1263" t="s">
        <v>515</v>
      </c>
      <c r="B198" s="1270" t="s">
        <v>516</v>
      </c>
      <c r="C198" s="1259"/>
      <c r="D198" s="1259"/>
      <c r="E198" s="1259"/>
      <c r="F198" s="1259"/>
      <c r="G198" s="1260">
        <f>'3rdSemB'!AS71</f>
        <v>151</v>
      </c>
      <c r="H198" s="1198">
        <f t="shared" si="3"/>
        <v>7.19047619</v>
      </c>
      <c r="I198" s="1266">
        <f>'4th B'!AY71</f>
        <v>141</v>
      </c>
      <c r="J198" s="1199">
        <f t="shared" si="8"/>
        <v>7.421052632</v>
      </c>
      <c r="K198" s="1197">
        <f>'5th B'!AW70</f>
        <v>162</v>
      </c>
      <c r="L198" s="1200">
        <f t="shared" si="9"/>
        <v>7.363636364</v>
      </c>
      <c r="M198" s="1262"/>
      <c r="N198" s="1262"/>
      <c r="O198" s="1262"/>
      <c r="P198" s="1262"/>
      <c r="Q198" s="1262"/>
      <c r="R198" s="1262"/>
      <c r="S198" s="1200">
        <f t="shared" si="10"/>
        <v>7.322580645</v>
      </c>
      <c r="T198" s="434"/>
      <c r="U198" s="434"/>
      <c r="V198" s="434"/>
      <c r="W198" s="434"/>
      <c r="X198" s="434"/>
      <c r="Y198" s="434"/>
      <c r="Z198" s="434"/>
    </row>
    <row r="199">
      <c r="A199" s="1265" t="s">
        <v>526</v>
      </c>
      <c r="B199" s="1271" t="s">
        <v>527</v>
      </c>
      <c r="C199" s="1259"/>
      <c r="D199" s="1259"/>
      <c r="E199" s="1259"/>
      <c r="F199" s="1259"/>
      <c r="G199" s="1272">
        <f>'3rdSemC'!AS68</f>
        <v>160</v>
      </c>
      <c r="H199" s="1198">
        <f t="shared" si="3"/>
        <v>7.619047619</v>
      </c>
      <c r="I199" s="1266">
        <f>'4th C'!AY68</f>
        <v>144</v>
      </c>
      <c r="J199" s="1199">
        <f t="shared" si="8"/>
        <v>7.578947368</v>
      </c>
      <c r="K199" s="1197">
        <f>'5th C'!AY68</f>
        <v>150</v>
      </c>
      <c r="L199" s="1200">
        <f t="shared" si="9"/>
        <v>6.818181818</v>
      </c>
      <c r="M199" s="1262"/>
      <c r="N199" s="1262"/>
      <c r="O199" s="1262"/>
      <c r="P199" s="1262"/>
      <c r="Q199" s="1262"/>
      <c r="R199" s="1262"/>
      <c r="S199" s="1200">
        <f t="shared" si="10"/>
        <v>7.322580645</v>
      </c>
      <c r="T199" s="434"/>
      <c r="U199" s="434"/>
      <c r="V199" s="434"/>
      <c r="W199" s="434"/>
      <c r="X199" s="434"/>
      <c r="Y199" s="434"/>
      <c r="Z199" s="434"/>
    </row>
    <row r="200">
      <c r="A200" s="1263" t="s">
        <v>528</v>
      </c>
      <c r="B200" s="1273" t="s">
        <v>529</v>
      </c>
      <c r="C200" s="1259"/>
      <c r="D200" s="1259"/>
      <c r="E200" s="1259"/>
      <c r="F200" s="1259"/>
      <c r="G200" s="1272">
        <f>'3rdSemC'!AS69</f>
        <v>130</v>
      </c>
      <c r="H200" s="1198">
        <f t="shared" si="3"/>
        <v>6.19047619</v>
      </c>
      <c r="I200" s="1266">
        <f>'4th C'!AY69</f>
        <v>123</v>
      </c>
      <c r="J200" s="1199">
        <f t="shared" si="8"/>
        <v>6.473684211</v>
      </c>
      <c r="K200" s="1197">
        <f>'5th C'!AY69</f>
        <v>158</v>
      </c>
      <c r="L200" s="1200">
        <f t="shared" si="9"/>
        <v>7.181818182</v>
      </c>
      <c r="M200" s="1262"/>
      <c r="N200" s="1262"/>
      <c r="O200" s="1262"/>
      <c r="P200" s="1262"/>
      <c r="Q200" s="1262"/>
      <c r="R200" s="1262"/>
      <c r="S200" s="1200">
        <f t="shared" si="10"/>
        <v>6.629032258</v>
      </c>
      <c r="T200" s="434"/>
      <c r="U200" s="434"/>
      <c r="V200" s="434"/>
      <c r="W200" s="434"/>
      <c r="X200" s="434"/>
      <c r="Y200" s="434"/>
      <c r="Z200" s="434"/>
    </row>
    <row r="201">
      <c r="A201" s="1265" t="s">
        <v>530</v>
      </c>
      <c r="B201" s="1274" t="s">
        <v>531</v>
      </c>
      <c r="C201" s="1275"/>
      <c r="D201" s="1275"/>
      <c r="E201" s="1275"/>
      <c r="F201" s="1275"/>
      <c r="G201" s="1272">
        <f>'3rdSemC'!AS70</f>
        <v>149</v>
      </c>
      <c r="H201" s="1198">
        <f t="shared" si="3"/>
        <v>7.095238095</v>
      </c>
      <c r="I201" s="1266">
        <f>'4th C'!AY70</f>
        <v>135</v>
      </c>
      <c r="J201" s="1199">
        <f t="shared" si="8"/>
        <v>7.105263158</v>
      </c>
      <c r="K201" s="1197">
        <f>'5th C'!AY70</f>
        <v>180</v>
      </c>
      <c r="L201" s="1200">
        <f t="shared" si="9"/>
        <v>8.181818182</v>
      </c>
      <c r="M201" s="1201"/>
      <c r="N201" s="1201"/>
      <c r="O201" s="1201"/>
      <c r="P201" s="1201"/>
      <c r="Q201" s="1201"/>
      <c r="R201" s="1201"/>
      <c r="S201" s="1200">
        <f t="shared" si="10"/>
        <v>7.483870968</v>
      </c>
      <c r="T201" s="434"/>
      <c r="U201" s="434"/>
      <c r="V201" s="434"/>
      <c r="W201" s="434"/>
      <c r="X201" s="434"/>
      <c r="Y201" s="434"/>
      <c r="Z201" s="434"/>
    </row>
    <row r="202">
      <c r="A202" s="1263" t="s">
        <v>532</v>
      </c>
      <c r="B202" s="1274" t="s">
        <v>533</v>
      </c>
      <c r="C202" s="1275"/>
      <c r="D202" s="1275"/>
      <c r="E202" s="1275"/>
      <c r="F202" s="1275"/>
      <c r="G202" s="1272">
        <f>'3rdSemC'!AS71</f>
        <v>131</v>
      </c>
      <c r="H202" s="1198">
        <f t="shared" si="3"/>
        <v>6.238095238</v>
      </c>
      <c r="I202" s="1266">
        <f>'4th C'!AY71</f>
        <v>134</v>
      </c>
      <c r="J202" s="1199">
        <f t="shared" si="8"/>
        <v>7.052631579</v>
      </c>
      <c r="K202" s="1197">
        <f>'5th C'!AY71</f>
        <v>152</v>
      </c>
      <c r="L202" s="1200">
        <f t="shared" si="9"/>
        <v>6.909090909</v>
      </c>
      <c r="M202" s="1201"/>
      <c r="N202" s="1201"/>
      <c r="O202" s="1201"/>
      <c r="P202" s="1201"/>
      <c r="Q202" s="1201"/>
      <c r="R202" s="1201"/>
      <c r="S202" s="1200">
        <f t="shared" si="10"/>
        <v>6.725806452</v>
      </c>
      <c r="T202" s="434"/>
      <c r="U202" s="434"/>
      <c r="V202" s="434"/>
      <c r="W202" s="434"/>
      <c r="X202" s="434"/>
      <c r="Y202" s="434"/>
      <c r="Z202" s="434"/>
    </row>
    <row r="203">
      <c r="C203" s="434"/>
      <c r="D203" s="434"/>
      <c r="E203" s="434"/>
      <c r="F203" s="434"/>
      <c r="G203" s="434"/>
      <c r="H203" s="1276"/>
      <c r="I203" s="1277"/>
      <c r="J203" s="1278"/>
      <c r="K203" s="1277"/>
      <c r="L203" s="1279"/>
      <c r="M203" s="434"/>
      <c r="N203" s="434"/>
      <c r="O203" s="434"/>
      <c r="P203" s="434"/>
      <c r="Q203" s="434"/>
      <c r="R203" s="434"/>
      <c r="S203" s="1279"/>
      <c r="T203" s="434"/>
      <c r="U203" s="434"/>
      <c r="V203" s="434"/>
      <c r="W203" s="434"/>
      <c r="X203" s="434"/>
      <c r="Y203" s="434"/>
      <c r="Z203" s="434"/>
    </row>
    <row r="204">
      <c r="C204" s="434"/>
      <c r="D204" s="434"/>
      <c r="E204" s="434"/>
      <c r="F204" s="434"/>
      <c r="G204" s="434"/>
      <c r="H204" s="1276"/>
      <c r="I204" s="1277"/>
      <c r="J204" s="1278"/>
      <c r="K204" s="1277"/>
      <c r="L204" s="1279"/>
      <c r="M204" s="434"/>
      <c r="N204" s="434"/>
      <c r="O204" s="434"/>
      <c r="P204" s="434"/>
      <c r="Q204" s="434"/>
      <c r="R204" s="434"/>
      <c r="S204" s="1279"/>
      <c r="T204" s="434"/>
      <c r="U204" s="434"/>
      <c r="V204" s="434"/>
      <c r="W204" s="434"/>
      <c r="X204" s="434"/>
      <c r="Y204" s="434"/>
      <c r="Z204" s="434"/>
    </row>
    <row r="205">
      <c r="A205" s="434"/>
      <c r="B205" s="434"/>
      <c r="C205" s="434"/>
      <c r="D205" s="434"/>
      <c r="E205" s="434"/>
      <c r="F205" s="434"/>
      <c r="G205" s="434"/>
      <c r="H205" s="1276"/>
      <c r="I205" s="1277"/>
      <c r="J205" s="1278"/>
      <c r="K205" s="1277"/>
      <c r="L205" s="1279"/>
      <c r="M205" s="434"/>
      <c r="N205" s="434"/>
      <c r="O205" s="434"/>
      <c r="P205" s="434"/>
      <c r="Q205" s="434"/>
      <c r="R205" s="434"/>
      <c r="S205" s="1279"/>
      <c r="T205" s="434"/>
      <c r="U205" s="434"/>
      <c r="V205" s="434"/>
      <c r="W205" s="434"/>
      <c r="X205" s="434"/>
      <c r="Y205" s="434"/>
      <c r="Z205" s="434"/>
    </row>
    <row r="206">
      <c r="A206" s="434"/>
      <c r="B206" s="434"/>
      <c r="C206" s="434"/>
      <c r="D206" s="434"/>
      <c r="E206" s="434"/>
      <c r="F206" s="434"/>
      <c r="G206" s="434"/>
      <c r="H206" s="1276"/>
      <c r="I206" s="1277"/>
      <c r="J206" s="1278"/>
      <c r="K206" s="1277"/>
      <c r="L206" s="1279"/>
      <c r="M206" s="434"/>
      <c r="N206" s="434"/>
      <c r="O206" s="434"/>
      <c r="P206" s="434"/>
      <c r="Q206" s="434"/>
      <c r="R206" s="434"/>
      <c r="S206" s="1279"/>
      <c r="T206" s="434"/>
      <c r="U206" s="434"/>
      <c r="V206" s="434"/>
      <c r="W206" s="434"/>
      <c r="X206" s="434"/>
      <c r="Y206" s="434"/>
      <c r="Z206" s="434"/>
    </row>
    <row r="207">
      <c r="A207" s="434"/>
      <c r="B207" s="434"/>
      <c r="C207" s="434"/>
      <c r="D207" s="434"/>
      <c r="E207" s="434"/>
      <c r="F207" s="434"/>
      <c r="G207" s="434"/>
      <c r="H207" s="1276"/>
      <c r="I207" s="1277"/>
      <c r="J207" s="1278"/>
      <c r="K207" s="1277"/>
      <c r="L207" s="1279"/>
      <c r="M207" s="434"/>
      <c r="N207" s="434"/>
      <c r="O207" s="434"/>
      <c r="P207" s="434"/>
      <c r="Q207" s="434"/>
      <c r="R207" s="434"/>
      <c r="S207" s="1279"/>
      <c r="T207" s="434"/>
      <c r="U207" s="434"/>
      <c r="V207" s="434"/>
      <c r="W207" s="434"/>
      <c r="X207" s="434"/>
      <c r="Y207" s="434"/>
      <c r="Z207" s="434"/>
    </row>
    <row r="208">
      <c r="A208" s="434"/>
      <c r="B208" s="434"/>
      <c r="C208" s="434"/>
      <c r="D208" s="434"/>
      <c r="E208" s="434"/>
      <c r="F208" s="434"/>
      <c r="G208" s="434"/>
      <c r="H208" s="1276"/>
      <c r="I208" s="1277"/>
      <c r="J208" s="1278"/>
      <c r="K208" s="1277"/>
      <c r="L208" s="1279"/>
      <c r="M208" s="434"/>
      <c r="N208" s="434"/>
      <c r="O208" s="434"/>
      <c r="P208" s="434"/>
      <c r="Q208" s="434"/>
      <c r="R208" s="434"/>
      <c r="S208" s="1279"/>
      <c r="T208" s="434"/>
      <c r="U208" s="434"/>
      <c r="V208" s="434"/>
      <c r="W208" s="434"/>
      <c r="X208" s="434"/>
      <c r="Y208" s="434"/>
      <c r="Z208" s="434"/>
    </row>
    <row r="209">
      <c r="A209" s="434"/>
      <c r="B209" s="434"/>
      <c r="C209" s="434"/>
      <c r="D209" s="434"/>
      <c r="E209" s="434"/>
      <c r="F209" s="434"/>
      <c r="G209" s="434"/>
      <c r="H209" s="1276"/>
      <c r="I209" s="1277"/>
      <c r="J209" s="1278"/>
      <c r="K209" s="1277"/>
      <c r="L209" s="1279"/>
      <c r="M209" s="434"/>
      <c r="N209" s="434"/>
      <c r="O209" s="434"/>
      <c r="P209" s="434"/>
      <c r="Q209" s="434"/>
      <c r="R209" s="434"/>
      <c r="S209" s="1279"/>
      <c r="T209" s="434"/>
      <c r="U209" s="434"/>
      <c r="V209" s="434"/>
      <c r="W209" s="434"/>
      <c r="X209" s="434"/>
      <c r="Y209" s="434"/>
      <c r="Z209" s="434"/>
    </row>
    <row r="210">
      <c r="A210" s="434"/>
      <c r="B210" s="434"/>
      <c r="C210" s="434"/>
      <c r="D210" s="434"/>
      <c r="E210" s="434"/>
      <c r="F210" s="434"/>
      <c r="G210" s="434"/>
      <c r="H210" s="1276"/>
      <c r="I210" s="1277"/>
      <c r="J210" s="1278"/>
      <c r="K210" s="1277"/>
      <c r="L210" s="1279"/>
      <c r="M210" s="434"/>
      <c r="N210" s="434"/>
      <c r="O210" s="434"/>
      <c r="P210" s="434"/>
      <c r="Q210" s="434"/>
      <c r="R210" s="434"/>
      <c r="S210" s="1279"/>
      <c r="T210" s="434"/>
      <c r="U210" s="434"/>
      <c r="V210" s="434"/>
      <c r="W210" s="434"/>
      <c r="X210" s="434"/>
      <c r="Y210" s="434"/>
      <c r="Z210" s="434"/>
    </row>
    <row r="211">
      <c r="A211" s="434"/>
      <c r="B211" s="434"/>
      <c r="C211" s="434"/>
      <c r="D211" s="434"/>
      <c r="E211" s="434"/>
      <c r="F211" s="434"/>
      <c r="G211" s="434"/>
      <c r="H211" s="1276"/>
      <c r="I211" s="1277"/>
      <c r="J211" s="1278"/>
      <c r="K211" s="1277"/>
      <c r="L211" s="1279"/>
      <c r="M211" s="434"/>
      <c r="N211" s="434"/>
      <c r="O211" s="434"/>
      <c r="P211" s="434"/>
      <c r="Q211" s="434"/>
      <c r="R211" s="434"/>
      <c r="S211" s="1279"/>
      <c r="T211" s="434"/>
      <c r="U211" s="434"/>
      <c r="V211" s="434"/>
      <c r="W211" s="434"/>
      <c r="X211" s="434"/>
      <c r="Y211" s="434"/>
      <c r="Z211" s="434"/>
    </row>
    <row r="212">
      <c r="A212" s="434"/>
      <c r="B212" s="434"/>
      <c r="C212" s="434"/>
      <c r="D212" s="434"/>
      <c r="E212" s="434"/>
      <c r="F212" s="434"/>
      <c r="G212" s="434"/>
      <c r="H212" s="1276"/>
      <c r="I212" s="1277"/>
      <c r="J212" s="1278"/>
      <c r="K212" s="1277"/>
      <c r="L212" s="1279"/>
      <c r="M212" s="434"/>
      <c r="N212" s="434"/>
      <c r="O212" s="434"/>
      <c r="P212" s="434"/>
      <c r="Q212" s="434"/>
      <c r="R212" s="434"/>
      <c r="S212" s="1279"/>
      <c r="T212" s="434"/>
      <c r="U212" s="434"/>
      <c r="V212" s="434"/>
      <c r="W212" s="434"/>
      <c r="X212" s="434"/>
      <c r="Y212" s="434"/>
      <c r="Z212" s="434"/>
    </row>
    <row r="213">
      <c r="A213" s="434"/>
      <c r="B213" s="434"/>
      <c r="C213" s="434"/>
      <c r="D213" s="434"/>
      <c r="E213" s="434"/>
      <c r="F213" s="434"/>
      <c r="G213" s="434"/>
      <c r="H213" s="1276"/>
      <c r="I213" s="1277"/>
      <c r="J213" s="1278"/>
      <c r="K213" s="1277"/>
      <c r="L213" s="1279"/>
      <c r="M213" s="434"/>
      <c r="N213" s="434"/>
      <c r="O213" s="434"/>
      <c r="P213" s="434"/>
      <c r="Q213" s="434"/>
      <c r="R213" s="434"/>
      <c r="S213" s="1279"/>
      <c r="T213" s="434"/>
      <c r="U213" s="434"/>
      <c r="V213" s="434"/>
      <c r="W213" s="434"/>
      <c r="X213" s="434"/>
      <c r="Y213" s="434"/>
      <c r="Z213" s="434"/>
    </row>
    <row r="214">
      <c r="A214" s="434"/>
      <c r="B214" s="434"/>
      <c r="C214" s="434"/>
      <c r="D214" s="434"/>
      <c r="E214" s="434"/>
      <c r="F214" s="434"/>
      <c r="G214" s="434"/>
      <c r="H214" s="1276"/>
      <c r="I214" s="1277"/>
      <c r="J214" s="1278"/>
      <c r="K214" s="1277"/>
      <c r="L214" s="1279"/>
      <c r="M214" s="434"/>
      <c r="N214" s="434"/>
      <c r="O214" s="434"/>
      <c r="P214" s="434"/>
      <c r="Q214" s="434"/>
      <c r="R214" s="434"/>
      <c r="S214" s="1279"/>
      <c r="T214" s="434"/>
      <c r="U214" s="434"/>
      <c r="V214" s="434"/>
      <c r="W214" s="434"/>
      <c r="X214" s="434"/>
      <c r="Y214" s="434"/>
      <c r="Z214" s="434"/>
    </row>
    <row r="215">
      <c r="A215" s="434"/>
      <c r="B215" s="434"/>
      <c r="C215" s="434"/>
      <c r="D215" s="434"/>
      <c r="E215" s="434"/>
      <c r="F215" s="434"/>
      <c r="G215" s="434"/>
      <c r="H215" s="1276"/>
      <c r="I215" s="1277"/>
      <c r="J215" s="1278"/>
      <c r="K215" s="1277"/>
      <c r="L215" s="1279"/>
      <c r="M215" s="434"/>
      <c r="N215" s="434"/>
      <c r="O215" s="434"/>
      <c r="P215" s="434"/>
      <c r="Q215" s="434"/>
      <c r="R215" s="434"/>
      <c r="S215" s="1279"/>
      <c r="T215" s="434"/>
      <c r="U215" s="434"/>
      <c r="V215" s="434"/>
      <c r="W215" s="434"/>
      <c r="X215" s="434"/>
      <c r="Y215" s="434"/>
      <c r="Z215" s="434"/>
    </row>
    <row r="216">
      <c r="A216" s="434"/>
      <c r="B216" s="434"/>
      <c r="C216" s="434"/>
      <c r="D216" s="434"/>
      <c r="E216" s="434"/>
      <c r="F216" s="434"/>
      <c r="G216" s="434"/>
      <c r="H216" s="1276"/>
      <c r="I216" s="1277"/>
      <c r="J216" s="1278"/>
      <c r="K216" s="1277"/>
      <c r="L216" s="1279"/>
      <c r="M216" s="434"/>
      <c r="N216" s="434"/>
      <c r="O216" s="434"/>
      <c r="P216" s="434"/>
      <c r="Q216" s="434"/>
      <c r="R216" s="434"/>
      <c r="S216" s="1279"/>
      <c r="T216" s="434"/>
      <c r="U216" s="434"/>
      <c r="V216" s="434"/>
      <c r="W216" s="434"/>
      <c r="X216" s="434"/>
      <c r="Y216" s="434"/>
      <c r="Z216" s="434"/>
    </row>
    <row r="217">
      <c r="A217" s="434"/>
      <c r="B217" s="434"/>
      <c r="C217" s="434"/>
      <c r="D217" s="434"/>
      <c r="E217" s="434"/>
      <c r="F217" s="434"/>
      <c r="G217" s="434"/>
      <c r="H217" s="1276"/>
      <c r="I217" s="1277"/>
      <c r="J217" s="1278"/>
      <c r="K217" s="1277"/>
      <c r="L217" s="1279"/>
      <c r="M217" s="434"/>
      <c r="N217" s="434"/>
      <c r="O217" s="434"/>
      <c r="P217" s="434"/>
      <c r="Q217" s="434"/>
      <c r="R217" s="434"/>
      <c r="S217" s="1279"/>
      <c r="T217" s="434"/>
      <c r="U217" s="434"/>
      <c r="V217" s="434"/>
      <c r="W217" s="434"/>
      <c r="X217" s="434"/>
      <c r="Y217" s="434"/>
      <c r="Z217" s="434"/>
    </row>
    <row r="218">
      <c r="A218" s="434"/>
      <c r="B218" s="434"/>
      <c r="C218" s="434"/>
      <c r="D218" s="434"/>
      <c r="E218" s="434"/>
      <c r="F218" s="434"/>
      <c r="G218" s="434"/>
      <c r="H218" s="1276"/>
      <c r="I218" s="1277"/>
      <c r="J218" s="1278"/>
      <c r="K218" s="1277"/>
      <c r="L218" s="1279"/>
      <c r="M218" s="434"/>
      <c r="N218" s="434"/>
      <c r="O218" s="434"/>
      <c r="P218" s="434"/>
      <c r="Q218" s="434"/>
      <c r="R218" s="434"/>
      <c r="S218" s="1279"/>
      <c r="T218" s="434"/>
      <c r="U218" s="434"/>
      <c r="V218" s="434"/>
      <c r="W218" s="434"/>
      <c r="X218" s="434"/>
      <c r="Y218" s="434"/>
      <c r="Z218" s="434"/>
    </row>
    <row r="219">
      <c r="A219" s="434"/>
      <c r="B219" s="434"/>
      <c r="C219" s="434"/>
      <c r="D219" s="434"/>
      <c r="E219" s="434"/>
      <c r="F219" s="434"/>
      <c r="G219" s="434"/>
      <c r="H219" s="1276"/>
      <c r="I219" s="1277"/>
      <c r="J219" s="1278"/>
      <c r="K219" s="1277"/>
      <c r="L219" s="1279"/>
      <c r="M219" s="434"/>
      <c r="N219" s="434"/>
      <c r="O219" s="434"/>
      <c r="P219" s="434"/>
      <c r="Q219" s="434"/>
      <c r="R219" s="434"/>
      <c r="S219" s="1279"/>
      <c r="T219" s="434"/>
      <c r="U219" s="434"/>
      <c r="V219" s="434"/>
      <c r="W219" s="434"/>
      <c r="X219" s="434"/>
      <c r="Y219" s="434"/>
      <c r="Z219" s="434"/>
    </row>
    <row r="220">
      <c r="A220" s="434"/>
      <c r="B220" s="434"/>
      <c r="C220" s="434"/>
      <c r="D220" s="434"/>
      <c r="E220" s="434"/>
      <c r="F220" s="434"/>
      <c r="G220" s="434"/>
      <c r="H220" s="1276"/>
      <c r="I220" s="1277"/>
      <c r="J220" s="1278"/>
      <c r="K220" s="1277"/>
      <c r="L220" s="1279"/>
      <c r="M220" s="434"/>
      <c r="N220" s="434"/>
      <c r="O220" s="434"/>
      <c r="P220" s="434"/>
      <c r="Q220" s="434"/>
      <c r="R220" s="434"/>
      <c r="S220" s="1279"/>
      <c r="T220" s="434"/>
      <c r="U220" s="434"/>
      <c r="V220" s="434"/>
      <c r="W220" s="434"/>
      <c r="X220" s="434"/>
      <c r="Y220" s="434"/>
      <c r="Z220" s="434"/>
    </row>
    <row r="221">
      <c r="A221" s="434"/>
      <c r="B221" s="434"/>
      <c r="C221" s="434"/>
      <c r="D221" s="434"/>
      <c r="E221" s="434"/>
      <c r="F221" s="434"/>
      <c r="G221" s="434"/>
      <c r="H221" s="1276"/>
      <c r="I221" s="1277"/>
      <c r="J221" s="1278"/>
      <c r="K221" s="1277"/>
      <c r="L221" s="1279"/>
      <c r="M221" s="434"/>
      <c r="N221" s="434"/>
      <c r="O221" s="434"/>
      <c r="P221" s="434"/>
      <c r="Q221" s="434"/>
      <c r="R221" s="434"/>
      <c r="S221" s="1279"/>
      <c r="T221" s="434"/>
      <c r="U221" s="434"/>
      <c r="V221" s="434"/>
      <c r="W221" s="434"/>
      <c r="X221" s="434"/>
      <c r="Y221" s="434"/>
      <c r="Z221" s="434"/>
    </row>
    <row r="222">
      <c r="A222" s="434"/>
      <c r="B222" s="434"/>
      <c r="C222" s="434"/>
      <c r="D222" s="434"/>
      <c r="E222" s="434"/>
      <c r="F222" s="434"/>
      <c r="G222" s="434"/>
      <c r="H222" s="1276"/>
      <c r="I222" s="1277"/>
      <c r="J222" s="1278"/>
      <c r="K222" s="1277"/>
      <c r="L222" s="1279"/>
      <c r="M222" s="434"/>
      <c r="N222" s="434"/>
      <c r="O222" s="434"/>
      <c r="P222" s="434"/>
      <c r="Q222" s="434"/>
      <c r="R222" s="434"/>
      <c r="S222" s="1279"/>
      <c r="T222" s="434"/>
      <c r="U222" s="434"/>
      <c r="V222" s="434"/>
      <c r="W222" s="434"/>
      <c r="X222" s="434"/>
      <c r="Y222" s="434"/>
      <c r="Z222" s="434"/>
    </row>
    <row r="223">
      <c r="A223" s="434"/>
      <c r="B223" s="434"/>
      <c r="C223" s="434"/>
      <c r="D223" s="434"/>
      <c r="E223" s="434"/>
      <c r="F223" s="434"/>
      <c r="G223" s="434"/>
      <c r="H223" s="1276"/>
      <c r="I223" s="1277"/>
      <c r="J223" s="1278"/>
      <c r="K223" s="1277"/>
      <c r="L223" s="1279"/>
      <c r="M223" s="434"/>
      <c r="N223" s="434"/>
      <c r="O223" s="434"/>
      <c r="P223" s="434"/>
      <c r="Q223" s="434"/>
      <c r="R223" s="434"/>
      <c r="S223" s="1279"/>
      <c r="T223" s="434"/>
      <c r="U223" s="434"/>
      <c r="V223" s="434"/>
      <c r="W223" s="434"/>
      <c r="X223" s="434"/>
      <c r="Y223" s="434"/>
      <c r="Z223" s="434"/>
    </row>
    <row r="224">
      <c r="A224" s="434"/>
      <c r="B224" s="434"/>
      <c r="C224" s="434"/>
      <c r="D224" s="434"/>
      <c r="E224" s="434"/>
      <c r="F224" s="434"/>
      <c r="G224" s="434"/>
      <c r="H224" s="1276"/>
      <c r="I224" s="1277"/>
      <c r="J224" s="1278"/>
      <c r="K224" s="1277"/>
      <c r="L224" s="1279"/>
      <c r="M224" s="434"/>
      <c r="N224" s="434"/>
      <c r="O224" s="434"/>
      <c r="P224" s="434"/>
      <c r="Q224" s="434"/>
      <c r="R224" s="434"/>
      <c r="S224" s="1279"/>
      <c r="T224" s="434"/>
      <c r="U224" s="434"/>
      <c r="V224" s="434"/>
      <c r="W224" s="434"/>
      <c r="X224" s="434"/>
      <c r="Y224" s="434"/>
      <c r="Z224" s="434"/>
    </row>
    <row r="225">
      <c r="A225" s="434"/>
      <c r="B225" s="434"/>
      <c r="C225" s="434"/>
      <c r="D225" s="434"/>
      <c r="E225" s="434"/>
      <c r="F225" s="434"/>
      <c r="G225" s="434"/>
      <c r="H225" s="1276"/>
      <c r="I225" s="1277"/>
      <c r="J225" s="1278"/>
      <c r="K225" s="1277"/>
      <c r="L225" s="1279"/>
      <c r="M225" s="434"/>
      <c r="N225" s="434"/>
      <c r="O225" s="434"/>
      <c r="P225" s="434"/>
      <c r="Q225" s="434"/>
      <c r="R225" s="434"/>
      <c r="S225" s="1279"/>
      <c r="T225" s="434"/>
      <c r="U225" s="434"/>
      <c r="V225" s="434"/>
      <c r="W225" s="434"/>
      <c r="X225" s="434"/>
      <c r="Y225" s="434"/>
      <c r="Z225" s="434"/>
    </row>
    <row r="226">
      <c r="A226" s="434"/>
      <c r="B226" s="434"/>
      <c r="C226" s="434"/>
      <c r="D226" s="434"/>
      <c r="E226" s="434"/>
      <c r="F226" s="434"/>
      <c r="G226" s="434"/>
      <c r="H226" s="1276"/>
      <c r="I226" s="1277"/>
      <c r="J226" s="1278"/>
      <c r="K226" s="1277"/>
      <c r="L226" s="1279"/>
      <c r="M226" s="434"/>
      <c r="N226" s="434"/>
      <c r="O226" s="434"/>
      <c r="P226" s="434"/>
      <c r="Q226" s="434"/>
      <c r="R226" s="434"/>
      <c r="S226" s="1279"/>
      <c r="T226" s="434"/>
      <c r="U226" s="434"/>
      <c r="V226" s="434"/>
      <c r="W226" s="434"/>
      <c r="X226" s="434"/>
      <c r="Y226" s="434"/>
      <c r="Z226" s="434"/>
    </row>
    <row r="227">
      <c r="A227" s="434"/>
      <c r="B227" s="434"/>
      <c r="C227" s="434"/>
      <c r="D227" s="434"/>
      <c r="E227" s="434"/>
      <c r="F227" s="434"/>
      <c r="G227" s="434"/>
      <c r="H227" s="1276"/>
      <c r="I227" s="1277"/>
      <c r="J227" s="1278"/>
      <c r="K227" s="1277"/>
      <c r="L227" s="1279"/>
      <c r="M227" s="434"/>
      <c r="N227" s="434"/>
      <c r="O227" s="434"/>
      <c r="P227" s="434"/>
      <c r="Q227" s="434"/>
      <c r="R227" s="434"/>
      <c r="S227" s="1279"/>
      <c r="T227" s="434"/>
      <c r="U227" s="434"/>
      <c r="V227" s="434"/>
      <c r="W227" s="434"/>
      <c r="X227" s="434"/>
      <c r="Y227" s="434"/>
      <c r="Z227" s="434"/>
    </row>
    <row r="228">
      <c r="A228" s="434"/>
      <c r="B228" s="434"/>
      <c r="C228" s="434"/>
      <c r="D228" s="434"/>
      <c r="E228" s="434"/>
      <c r="F228" s="434"/>
      <c r="G228" s="434"/>
      <c r="H228" s="1276"/>
      <c r="I228" s="1277"/>
      <c r="J228" s="1278"/>
      <c r="K228" s="1277"/>
      <c r="L228" s="1279"/>
      <c r="M228" s="434"/>
      <c r="N228" s="434"/>
      <c r="O228" s="434"/>
      <c r="P228" s="434"/>
      <c r="Q228" s="434"/>
      <c r="R228" s="434"/>
      <c r="S228" s="1279"/>
      <c r="T228" s="434"/>
      <c r="U228" s="434"/>
      <c r="V228" s="434"/>
      <c r="W228" s="434"/>
      <c r="X228" s="434"/>
      <c r="Y228" s="434"/>
      <c r="Z228" s="434"/>
    </row>
    <row r="229">
      <c r="A229" s="434"/>
      <c r="B229" s="434"/>
      <c r="C229" s="434"/>
      <c r="D229" s="434"/>
      <c r="E229" s="434"/>
      <c r="F229" s="434"/>
      <c r="G229" s="434"/>
      <c r="H229" s="1276"/>
      <c r="I229" s="1277"/>
      <c r="J229" s="1278"/>
      <c r="K229" s="1277"/>
      <c r="L229" s="1279"/>
      <c r="M229" s="434"/>
      <c r="N229" s="434"/>
      <c r="O229" s="434"/>
      <c r="P229" s="434"/>
      <c r="Q229" s="434"/>
      <c r="R229" s="434"/>
      <c r="S229" s="1279"/>
      <c r="T229" s="434"/>
      <c r="U229" s="434"/>
      <c r="V229" s="434"/>
      <c r="W229" s="434"/>
      <c r="X229" s="434"/>
      <c r="Y229" s="434"/>
      <c r="Z229" s="434"/>
    </row>
    <row r="230">
      <c r="A230" s="434"/>
      <c r="B230" s="434"/>
      <c r="C230" s="434"/>
      <c r="D230" s="434"/>
      <c r="E230" s="434"/>
      <c r="F230" s="434"/>
      <c r="G230" s="434"/>
      <c r="H230" s="1276"/>
      <c r="I230" s="1277"/>
      <c r="J230" s="1278"/>
      <c r="K230" s="1277"/>
      <c r="L230" s="1279"/>
      <c r="M230" s="434"/>
      <c r="N230" s="434"/>
      <c r="O230" s="434"/>
      <c r="P230" s="434"/>
      <c r="Q230" s="434"/>
      <c r="R230" s="434"/>
      <c r="S230" s="1279"/>
      <c r="T230" s="434"/>
      <c r="U230" s="434"/>
      <c r="V230" s="434"/>
      <c r="W230" s="434"/>
      <c r="X230" s="434"/>
      <c r="Y230" s="434"/>
      <c r="Z230" s="434"/>
    </row>
    <row r="231">
      <c r="A231" s="434"/>
      <c r="B231" s="434"/>
      <c r="C231" s="434"/>
      <c r="D231" s="434"/>
      <c r="E231" s="434"/>
      <c r="F231" s="434"/>
      <c r="G231" s="434"/>
      <c r="H231" s="1276"/>
      <c r="I231" s="1277"/>
      <c r="J231" s="1278"/>
      <c r="K231" s="1277"/>
      <c r="L231" s="1279"/>
      <c r="M231" s="434"/>
      <c r="N231" s="434"/>
      <c r="O231" s="434"/>
      <c r="P231" s="434"/>
      <c r="Q231" s="434"/>
      <c r="R231" s="434"/>
      <c r="S231" s="1279"/>
      <c r="T231" s="434"/>
      <c r="U231" s="434"/>
      <c r="V231" s="434"/>
      <c r="W231" s="434"/>
      <c r="X231" s="434"/>
      <c r="Y231" s="434"/>
      <c r="Z231" s="434"/>
    </row>
    <row r="232">
      <c r="A232" s="434"/>
      <c r="B232" s="434"/>
      <c r="C232" s="434"/>
      <c r="D232" s="434"/>
      <c r="E232" s="434"/>
      <c r="F232" s="434"/>
      <c r="G232" s="434"/>
      <c r="H232" s="1276"/>
      <c r="I232" s="1277"/>
      <c r="J232" s="1278"/>
      <c r="K232" s="1277"/>
      <c r="L232" s="1279"/>
      <c r="M232" s="434"/>
      <c r="N232" s="434"/>
      <c r="O232" s="434"/>
      <c r="P232" s="434"/>
      <c r="Q232" s="434"/>
      <c r="R232" s="434"/>
      <c r="S232" s="1279"/>
      <c r="T232" s="434"/>
      <c r="U232" s="434"/>
      <c r="V232" s="434"/>
      <c r="W232" s="434"/>
      <c r="X232" s="434"/>
      <c r="Y232" s="434"/>
      <c r="Z232" s="434"/>
    </row>
    <row r="233">
      <c r="A233" s="434"/>
      <c r="B233" s="434"/>
      <c r="C233" s="434"/>
      <c r="D233" s="434"/>
      <c r="E233" s="434"/>
      <c r="F233" s="434"/>
      <c r="G233" s="434"/>
      <c r="H233" s="1276"/>
      <c r="I233" s="1277"/>
      <c r="J233" s="1278"/>
      <c r="K233" s="1277"/>
      <c r="L233" s="1279"/>
      <c r="M233" s="434"/>
      <c r="N233" s="434"/>
      <c r="O233" s="434"/>
      <c r="P233" s="434"/>
      <c r="Q233" s="434"/>
      <c r="R233" s="434"/>
      <c r="S233" s="1279"/>
      <c r="T233" s="434"/>
      <c r="U233" s="434"/>
      <c r="V233" s="434"/>
      <c r="W233" s="434"/>
      <c r="X233" s="434"/>
      <c r="Y233" s="434"/>
      <c r="Z233" s="434"/>
    </row>
    <row r="234">
      <c r="A234" s="434"/>
      <c r="B234" s="434"/>
      <c r="C234" s="434"/>
      <c r="D234" s="434"/>
      <c r="E234" s="434"/>
      <c r="F234" s="434"/>
      <c r="G234" s="434"/>
      <c r="H234" s="1276"/>
      <c r="I234" s="1277"/>
      <c r="J234" s="1278"/>
      <c r="K234" s="1277"/>
      <c r="L234" s="1279"/>
      <c r="M234" s="434"/>
      <c r="N234" s="434"/>
      <c r="O234" s="434"/>
      <c r="P234" s="434"/>
      <c r="Q234" s="434"/>
      <c r="R234" s="434"/>
      <c r="S234" s="1279"/>
      <c r="T234" s="434"/>
      <c r="U234" s="434"/>
      <c r="V234" s="434"/>
      <c r="W234" s="434"/>
      <c r="X234" s="434"/>
      <c r="Y234" s="434"/>
      <c r="Z234" s="434"/>
    </row>
    <row r="235">
      <c r="A235" s="434"/>
      <c r="B235" s="434"/>
      <c r="C235" s="434"/>
      <c r="D235" s="434"/>
      <c r="E235" s="434"/>
      <c r="F235" s="434"/>
      <c r="G235" s="434"/>
      <c r="H235" s="1276"/>
      <c r="I235" s="1277"/>
      <c r="J235" s="1278"/>
      <c r="K235" s="1277"/>
      <c r="L235" s="1279"/>
      <c r="M235" s="434"/>
      <c r="N235" s="434"/>
      <c r="O235" s="434"/>
      <c r="P235" s="434"/>
      <c r="Q235" s="434"/>
      <c r="R235" s="434"/>
      <c r="S235" s="1279"/>
      <c r="T235" s="434"/>
      <c r="U235" s="434"/>
      <c r="V235" s="434"/>
      <c r="W235" s="434"/>
      <c r="X235" s="434"/>
      <c r="Y235" s="434"/>
      <c r="Z235" s="434"/>
    </row>
    <row r="236">
      <c r="A236" s="434"/>
      <c r="B236" s="434"/>
      <c r="C236" s="434"/>
      <c r="D236" s="434"/>
      <c r="E236" s="434"/>
      <c r="F236" s="434"/>
      <c r="G236" s="434"/>
      <c r="H236" s="1276"/>
      <c r="I236" s="1277"/>
      <c r="J236" s="1278"/>
      <c r="K236" s="1277"/>
      <c r="L236" s="1279"/>
      <c r="M236" s="434"/>
      <c r="N236" s="434"/>
      <c r="O236" s="434"/>
      <c r="P236" s="434"/>
      <c r="Q236" s="434"/>
      <c r="R236" s="434"/>
      <c r="S236" s="1279"/>
      <c r="T236" s="434"/>
      <c r="U236" s="434"/>
      <c r="V236" s="434"/>
      <c r="W236" s="434"/>
      <c r="X236" s="434"/>
      <c r="Y236" s="434"/>
      <c r="Z236" s="434"/>
    </row>
    <row r="237">
      <c r="A237" s="434"/>
      <c r="B237" s="434"/>
      <c r="C237" s="434"/>
      <c r="D237" s="434"/>
      <c r="E237" s="434"/>
      <c r="F237" s="434"/>
      <c r="G237" s="434"/>
      <c r="H237" s="1276"/>
      <c r="I237" s="1277"/>
      <c r="J237" s="1278"/>
      <c r="K237" s="1277"/>
      <c r="L237" s="1279"/>
      <c r="M237" s="434"/>
      <c r="N237" s="434"/>
      <c r="O237" s="434"/>
      <c r="P237" s="434"/>
      <c r="Q237" s="434"/>
      <c r="R237" s="434"/>
      <c r="S237" s="1279"/>
      <c r="T237" s="434"/>
      <c r="U237" s="434"/>
      <c r="V237" s="434"/>
      <c r="W237" s="434"/>
      <c r="X237" s="434"/>
      <c r="Y237" s="434"/>
      <c r="Z237" s="434"/>
    </row>
    <row r="238">
      <c r="A238" s="434"/>
      <c r="B238" s="434"/>
      <c r="C238" s="434"/>
      <c r="D238" s="434"/>
      <c r="E238" s="434"/>
      <c r="F238" s="434"/>
      <c r="G238" s="434"/>
      <c r="H238" s="1276"/>
      <c r="I238" s="1277"/>
      <c r="J238" s="1278"/>
      <c r="K238" s="1277"/>
      <c r="L238" s="1279"/>
      <c r="M238" s="434"/>
      <c r="N238" s="434"/>
      <c r="O238" s="434"/>
      <c r="P238" s="434"/>
      <c r="Q238" s="434"/>
      <c r="R238" s="434"/>
      <c r="S238" s="1279"/>
      <c r="T238" s="434"/>
      <c r="U238" s="434"/>
      <c r="V238" s="434"/>
      <c r="W238" s="434"/>
      <c r="X238" s="434"/>
      <c r="Y238" s="434"/>
      <c r="Z238" s="434"/>
    </row>
    <row r="239">
      <c r="A239" s="434"/>
      <c r="B239" s="434"/>
      <c r="C239" s="434"/>
      <c r="D239" s="434"/>
      <c r="E239" s="434"/>
      <c r="F239" s="434"/>
      <c r="G239" s="434"/>
      <c r="H239" s="1276"/>
      <c r="I239" s="1277"/>
      <c r="J239" s="1278"/>
      <c r="K239" s="1277"/>
      <c r="L239" s="1279"/>
      <c r="M239" s="434"/>
      <c r="N239" s="434"/>
      <c r="O239" s="434"/>
      <c r="P239" s="434"/>
      <c r="Q239" s="434"/>
      <c r="R239" s="434"/>
      <c r="S239" s="1279"/>
      <c r="T239" s="434"/>
      <c r="U239" s="434"/>
      <c r="V239" s="434"/>
      <c r="W239" s="434"/>
      <c r="X239" s="434"/>
      <c r="Y239" s="434"/>
      <c r="Z239" s="434"/>
    </row>
    <row r="240">
      <c r="A240" s="434"/>
      <c r="B240" s="434"/>
      <c r="C240" s="434"/>
      <c r="D240" s="434"/>
      <c r="E240" s="434"/>
      <c r="F240" s="434"/>
      <c r="G240" s="434"/>
      <c r="H240" s="1276"/>
      <c r="I240" s="1277"/>
      <c r="J240" s="1278"/>
      <c r="K240" s="1277"/>
      <c r="L240" s="1279"/>
      <c r="M240" s="434"/>
      <c r="N240" s="434"/>
      <c r="O240" s="434"/>
      <c r="P240" s="434"/>
      <c r="Q240" s="434"/>
      <c r="R240" s="434"/>
      <c r="S240" s="1279"/>
      <c r="T240" s="434"/>
      <c r="U240" s="434"/>
      <c r="V240" s="434"/>
      <c r="W240" s="434"/>
      <c r="X240" s="434"/>
      <c r="Y240" s="434"/>
      <c r="Z240" s="434"/>
    </row>
    <row r="241">
      <c r="A241" s="434"/>
      <c r="B241" s="434"/>
      <c r="C241" s="434"/>
      <c r="D241" s="434"/>
      <c r="E241" s="434"/>
      <c r="F241" s="434"/>
      <c r="G241" s="434"/>
      <c r="H241" s="1276"/>
      <c r="I241" s="1277"/>
      <c r="J241" s="1278"/>
      <c r="K241" s="1277"/>
      <c r="L241" s="1279"/>
      <c r="M241" s="434"/>
      <c r="N241" s="434"/>
      <c r="O241" s="434"/>
      <c r="P241" s="434"/>
      <c r="Q241" s="434"/>
      <c r="R241" s="434"/>
      <c r="S241" s="1279"/>
      <c r="T241" s="434"/>
      <c r="U241" s="434"/>
      <c r="V241" s="434"/>
      <c r="W241" s="434"/>
      <c r="X241" s="434"/>
      <c r="Y241" s="434"/>
      <c r="Z241" s="434"/>
    </row>
    <row r="242">
      <c r="A242" s="434"/>
      <c r="B242" s="434"/>
      <c r="C242" s="434"/>
      <c r="D242" s="434"/>
      <c r="E242" s="434"/>
      <c r="F242" s="434"/>
      <c r="G242" s="434"/>
      <c r="H242" s="1276"/>
      <c r="I242" s="1277"/>
      <c r="J242" s="1278"/>
      <c r="K242" s="1277"/>
      <c r="L242" s="1279"/>
      <c r="M242" s="434"/>
      <c r="N242" s="434"/>
      <c r="O242" s="434"/>
      <c r="P242" s="434"/>
      <c r="Q242" s="434"/>
      <c r="R242" s="434"/>
      <c r="S242" s="1279"/>
      <c r="T242" s="434"/>
      <c r="U242" s="434"/>
      <c r="V242" s="434"/>
      <c r="W242" s="434"/>
      <c r="X242" s="434"/>
      <c r="Y242" s="434"/>
      <c r="Z242" s="434"/>
    </row>
    <row r="243">
      <c r="A243" s="434"/>
      <c r="B243" s="434"/>
      <c r="C243" s="434"/>
      <c r="D243" s="434"/>
      <c r="E243" s="434"/>
      <c r="F243" s="434"/>
      <c r="G243" s="434"/>
      <c r="H243" s="1276"/>
      <c r="I243" s="1277"/>
      <c r="J243" s="1278"/>
      <c r="K243" s="1277"/>
      <c r="L243" s="1279"/>
      <c r="M243" s="434"/>
      <c r="N243" s="434"/>
      <c r="O243" s="434"/>
      <c r="P243" s="434"/>
      <c r="Q243" s="434"/>
      <c r="R243" s="434"/>
      <c r="S243" s="1279"/>
      <c r="T243" s="434"/>
      <c r="U243" s="434"/>
      <c r="V243" s="434"/>
      <c r="W243" s="434"/>
      <c r="X243" s="434"/>
      <c r="Y243" s="434"/>
      <c r="Z243" s="434"/>
    </row>
    <row r="244">
      <c r="A244" s="434"/>
      <c r="B244" s="434"/>
      <c r="C244" s="434"/>
      <c r="D244" s="434"/>
      <c r="E244" s="434"/>
      <c r="F244" s="434"/>
      <c r="G244" s="434"/>
      <c r="H244" s="1276"/>
      <c r="I244" s="1277"/>
      <c r="J244" s="1278"/>
      <c r="K244" s="1277"/>
      <c r="L244" s="1279"/>
      <c r="M244" s="434"/>
      <c r="N244" s="434"/>
      <c r="O244" s="434"/>
      <c r="P244" s="434"/>
      <c r="Q244" s="434"/>
      <c r="R244" s="434"/>
      <c r="S244" s="1279"/>
      <c r="T244" s="434"/>
      <c r="U244" s="434"/>
      <c r="V244" s="434"/>
      <c r="W244" s="434"/>
      <c r="X244" s="434"/>
      <c r="Y244" s="434"/>
      <c r="Z244" s="434"/>
    </row>
    <row r="245">
      <c r="A245" s="434"/>
      <c r="B245" s="434"/>
      <c r="C245" s="434"/>
      <c r="D245" s="434"/>
      <c r="E245" s="434"/>
      <c r="F245" s="434"/>
      <c r="G245" s="434"/>
      <c r="H245" s="1276"/>
      <c r="I245" s="1277"/>
      <c r="J245" s="1278"/>
      <c r="K245" s="1277"/>
      <c r="L245" s="1279"/>
      <c r="M245" s="434"/>
      <c r="N245" s="434"/>
      <c r="O245" s="434"/>
      <c r="P245" s="434"/>
      <c r="Q245" s="434"/>
      <c r="R245" s="434"/>
      <c r="S245" s="1279"/>
      <c r="T245" s="434"/>
      <c r="U245" s="434"/>
      <c r="V245" s="434"/>
      <c r="W245" s="434"/>
      <c r="X245" s="434"/>
      <c r="Y245" s="434"/>
      <c r="Z245" s="434"/>
    </row>
    <row r="246">
      <c r="A246" s="434"/>
      <c r="B246" s="434"/>
      <c r="C246" s="434"/>
      <c r="D246" s="434"/>
      <c r="E246" s="434"/>
      <c r="F246" s="434"/>
      <c r="G246" s="434"/>
      <c r="H246" s="1276"/>
      <c r="I246" s="1277"/>
      <c r="J246" s="1278"/>
      <c r="K246" s="1277"/>
      <c r="L246" s="1279"/>
      <c r="M246" s="434"/>
      <c r="N246" s="434"/>
      <c r="O246" s="434"/>
      <c r="P246" s="434"/>
      <c r="Q246" s="434"/>
      <c r="R246" s="434"/>
      <c r="S246" s="1279"/>
      <c r="T246" s="434"/>
      <c r="U246" s="434"/>
      <c r="V246" s="434"/>
      <c r="W246" s="434"/>
      <c r="X246" s="434"/>
      <c r="Y246" s="434"/>
      <c r="Z246" s="434"/>
    </row>
    <row r="247">
      <c r="A247" s="434"/>
      <c r="B247" s="434"/>
      <c r="C247" s="434"/>
      <c r="D247" s="434"/>
      <c r="E247" s="434"/>
      <c r="F247" s="434"/>
      <c r="G247" s="434"/>
      <c r="H247" s="1276"/>
      <c r="I247" s="1277"/>
      <c r="J247" s="1278"/>
      <c r="K247" s="1277"/>
      <c r="L247" s="1279"/>
      <c r="M247" s="434"/>
      <c r="N247" s="434"/>
      <c r="O247" s="434"/>
      <c r="P247" s="434"/>
      <c r="Q247" s="434"/>
      <c r="R247" s="434"/>
      <c r="S247" s="1279"/>
      <c r="T247" s="434"/>
      <c r="U247" s="434"/>
      <c r="V247" s="434"/>
      <c r="W247" s="434"/>
      <c r="X247" s="434"/>
      <c r="Y247" s="434"/>
      <c r="Z247" s="434"/>
    </row>
    <row r="248">
      <c r="A248" s="434"/>
      <c r="B248" s="434"/>
      <c r="C248" s="434"/>
      <c r="D248" s="434"/>
      <c r="E248" s="434"/>
      <c r="F248" s="434"/>
      <c r="G248" s="434"/>
      <c r="H248" s="1276"/>
      <c r="I248" s="1277"/>
      <c r="J248" s="1278"/>
      <c r="K248" s="1277"/>
      <c r="L248" s="1279"/>
      <c r="M248" s="434"/>
      <c r="N248" s="434"/>
      <c r="O248" s="434"/>
      <c r="P248" s="434"/>
      <c r="Q248" s="434"/>
      <c r="R248" s="434"/>
      <c r="S248" s="1279"/>
      <c r="T248" s="434"/>
      <c r="U248" s="434"/>
      <c r="V248" s="434"/>
      <c r="W248" s="434"/>
      <c r="X248" s="434"/>
      <c r="Y248" s="434"/>
      <c r="Z248" s="434"/>
    </row>
    <row r="249">
      <c r="A249" s="434"/>
      <c r="B249" s="434"/>
      <c r="C249" s="434"/>
      <c r="D249" s="434"/>
      <c r="E249" s="434"/>
      <c r="F249" s="434"/>
      <c r="G249" s="434"/>
      <c r="H249" s="1276"/>
      <c r="I249" s="1277"/>
      <c r="J249" s="1278"/>
      <c r="K249" s="1277"/>
      <c r="L249" s="1279"/>
      <c r="M249" s="434"/>
      <c r="N249" s="434"/>
      <c r="O249" s="434"/>
      <c r="P249" s="434"/>
      <c r="Q249" s="434"/>
      <c r="R249" s="434"/>
      <c r="S249" s="1279"/>
      <c r="T249" s="434"/>
      <c r="U249" s="434"/>
      <c r="V249" s="434"/>
      <c r="W249" s="434"/>
      <c r="X249" s="434"/>
      <c r="Y249" s="434"/>
      <c r="Z249" s="434"/>
    </row>
    <row r="250">
      <c r="A250" s="434"/>
      <c r="B250" s="434"/>
      <c r="C250" s="434"/>
      <c r="D250" s="434"/>
      <c r="E250" s="434"/>
      <c r="F250" s="434"/>
      <c r="G250" s="434"/>
      <c r="H250" s="1276"/>
      <c r="I250" s="1277"/>
      <c r="J250" s="1278"/>
      <c r="K250" s="1277"/>
      <c r="L250" s="1279"/>
      <c r="M250" s="434"/>
      <c r="N250" s="434"/>
      <c r="O250" s="434"/>
      <c r="P250" s="434"/>
      <c r="Q250" s="434"/>
      <c r="R250" s="434"/>
      <c r="S250" s="1279"/>
      <c r="T250" s="434"/>
      <c r="U250" s="434"/>
      <c r="V250" s="434"/>
      <c r="W250" s="434"/>
      <c r="X250" s="434"/>
      <c r="Y250" s="434"/>
      <c r="Z250" s="434"/>
    </row>
    <row r="251">
      <c r="A251" s="434"/>
      <c r="B251" s="434"/>
      <c r="C251" s="434"/>
      <c r="D251" s="434"/>
      <c r="E251" s="434"/>
      <c r="F251" s="434"/>
      <c r="G251" s="434"/>
      <c r="H251" s="1276"/>
      <c r="I251" s="1277"/>
      <c r="J251" s="1278"/>
      <c r="K251" s="1277"/>
      <c r="L251" s="1279"/>
      <c r="M251" s="434"/>
      <c r="N251" s="434"/>
      <c r="O251" s="434"/>
      <c r="P251" s="434"/>
      <c r="Q251" s="434"/>
      <c r="R251" s="434"/>
      <c r="S251" s="1279"/>
      <c r="T251" s="434"/>
      <c r="U251" s="434"/>
      <c r="V251" s="434"/>
      <c r="W251" s="434"/>
      <c r="X251" s="434"/>
      <c r="Y251" s="434"/>
      <c r="Z251" s="434"/>
    </row>
    <row r="252">
      <c r="A252" s="434"/>
      <c r="B252" s="434"/>
      <c r="C252" s="434"/>
      <c r="D252" s="434"/>
      <c r="E252" s="434"/>
      <c r="F252" s="434"/>
      <c r="G252" s="434"/>
      <c r="H252" s="1276"/>
      <c r="I252" s="1277"/>
      <c r="J252" s="1278"/>
      <c r="K252" s="1277"/>
      <c r="L252" s="1279"/>
      <c r="M252" s="434"/>
      <c r="N252" s="434"/>
      <c r="O252" s="434"/>
      <c r="P252" s="434"/>
      <c r="Q252" s="434"/>
      <c r="R252" s="434"/>
      <c r="S252" s="1279"/>
      <c r="T252" s="434"/>
      <c r="U252" s="434"/>
      <c r="V252" s="434"/>
      <c r="W252" s="434"/>
      <c r="X252" s="434"/>
      <c r="Y252" s="434"/>
      <c r="Z252" s="434"/>
    </row>
    <row r="253">
      <c r="A253" s="434"/>
      <c r="B253" s="434"/>
      <c r="C253" s="434"/>
      <c r="D253" s="434"/>
      <c r="E253" s="434"/>
      <c r="F253" s="434"/>
      <c r="G253" s="434"/>
      <c r="H253" s="1276"/>
      <c r="I253" s="1277"/>
      <c r="J253" s="1278"/>
      <c r="K253" s="1277"/>
      <c r="L253" s="1279"/>
      <c r="M253" s="434"/>
      <c r="N253" s="434"/>
      <c r="O253" s="434"/>
      <c r="P253" s="434"/>
      <c r="Q253" s="434"/>
      <c r="R253" s="434"/>
      <c r="S253" s="1279"/>
      <c r="T253" s="434"/>
      <c r="U253" s="434"/>
      <c r="V253" s="434"/>
      <c r="W253" s="434"/>
      <c r="X253" s="434"/>
      <c r="Y253" s="434"/>
      <c r="Z253" s="434"/>
    </row>
    <row r="254">
      <c r="A254" s="434"/>
      <c r="B254" s="434"/>
      <c r="C254" s="434"/>
      <c r="D254" s="434"/>
      <c r="E254" s="434"/>
      <c r="F254" s="434"/>
      <c r="G254" s="434"/>
      <c r="H254" s="1276"/>
      <c r="I254" s="1277"/>
      <c r="J254" s="1278"/>
      <c r="K254" s="1277"/>
      <c r="L254" s="1279"/>
      <c r="M254" s="434"/>
      <c r="N254" s="434"/>
      <c r="O254" s="434"/>
      <c r="P254" s="434"/>
      <c r="Q254" s="434"/>
      <c r="R254" s="434"/>
      <c r="S254" s="1279"/>
      <c r="T254" s="434"/>
      <c r="U254" s="434"/>
      <c r="V254" s="434"/>
      <c r="W254" s="434"/>
      <c r="X254" s="434"/>
      <c r="Y254" s="434"/>
      <c r="Z254" s="434"/>
    </row>
    <row r="255">
      <c r="A255" s="434"/>
      <c r="B255" s="434"/>
      <c r="C255" s="434"/>
      <c r="D255" s="434"/>
      <c r="E255" s="434"/>
      <c r="F255" s="434"/>
      <c r="G255" s="434"/>
      <c r="H255" s="1276"/>
      <c r="I255" s="1277"/>
      <c r="J255" s="1278"/>
      <c r="K255" s="1277"/>
      <c r="L255" s="1279"/>
      <c r="M255" s="434"/>
      <c r="N255" s="434"/>
      <c r="O255" s="434"/>
      <c r="P255" s="434"/>
      <c r="Q255" s="434"/>
      <c r="R255" s="434"/>
      <c r="S255" s="1279"/>
      <c r="T255" s="434"/>
      <c r="U255" s="434"/>
      <c r="V255" s="434"/>
      <c r="W255" s="434"/>
      <c r="X255" s="434"/>
      <c r="Y255" s="434"/>
      <c r="Z255" s="434"/>
    </row>
    <row r="256">
      <c r="A256" s="434"/>
      <c r="B256" s="434"/>
      <c r="C256" s="434"/>
      <c r="D256" s="434"/>
      <c r="E256" s="434"/>
      <c r="F256" s="434"/>
      <c r="G256" s="434"/>
      <c r="H256" s="1276"/>
      <c r="I256" s="1277"/>
      <c r="J256" s="1278"/>
      <c r="K256" s="1277"/>
      <c r="L256" s="1279"/>
      <c r="M256" s="434"/>
      <c r="N256" s="434"/>
      <c r="O256" s="434"/>
      <c r="P256" s="434"/>
      <c r="Q256" s="434"/>
      <c r="R256" s="434"/>
      <c r="S256" s="1279"/>
      <c r="T256" s="434"/>
      <c r="U256" s="434"/>
      <c r="V256" s="434"/>
      <c r="W256" s="434"/>
      <c r="X256" s="434"/>
      <c r="Y256" s="434"/>
      <c r="Z256" s="434"/>
    </row>
    <row r="257">
      <c r="A257" s="434"/>
      <c r="B257" s="434"/>
      <c r="C257" s="434"/>
      <c r="D257" s="434"/>
      <c r="E257" s="434"/>
      <c r="F257" s="434"/>
      <c r="G257" s="434"/>
      <c r="H257" s="1276"/>
      <c r="I257" s="1277"/>
      <c r="J257" s="1278"/>
      <c r="K257" s="1277"/>
      <c r="L257" s="1279"/>
      <c r="M257" s="434"/>
      <c r="N257" s="434"/>
      <c r="O257" s="434"/>
      <c r="P257" s="434"/>
      <c r="Q257" s="434"/>
      <c r="R257" s="434"/>
      <c r="S257" s="1279"/>
      <c r="T257" s="434"/>
      <c r="U257" s="434"/>
      <c r="V257" s="434"/>
      <c r="W257" s="434"/>
      <c r="X257" s="434"/>
      <c r="Y257" s="434"/>
      <c r="Z257" s="434"/>
    </row>
    <row r="258">
      <c r="A258" s="434"/>
      <c r="B258" s="434"/>
      <c r="C258" s="434"/>
      <c r="D258" s="434"/>
      <c r="E258" s="434"/>
      <c r="F258" s="434"/>
      <c r="G258" s="434"/>
      <c r="H258" s="1276"/>
      <c r="I258" s="1277"/>
      <c r="J258" s="1278"/>
      <c r="K258" s="1277"/>
      <c r="L258" s="1279"/>
      <c r="M258" s="434"/>
      <c r="N258" s="434"/>
      <c r="O258" s="434"/>
      <c r="P258" s="434"/>
      <c r="Q258" s="434"/>
      <c r="R258" s="434"/>
      <c r="S258" s="1279"/>
      <c r="T258" s="434"/>
      <c r="U258" s="434"/>
      <c r="V258" s="434"/>
      <c r="W258" s="434"/>
      <c r="X258" s="434"/>
      <c r="Y258" s="434"/>
      <c r="Z258" s="434"/>
    </row>
    <row r="259">
      <c r="A259" s="434"/>
      <c r="B259" s="434"/>
      <c r="C259" s="434"/>
      <c r="D259" s="434"/>
      <c r="E259" s="434"/>
      <c r="F259" s="434"/>
      <c r="G259" s="434"/>
      <c r="H259" s="1276"/>
      <c r="I259" s="1277"/>
      <c r="J259" s="1278"/>
      <c r="K259" s="1277"/>
      <c r="L259" s="1279"/>
      <c r="M259" s="434"/>
      <c r="N259" s="434"/>
      <c r="O259" s="434"/>
      <c r="P259" s="434"/>
      <c r="Q259" s="434"/>
      <c r="R259" s="434"/>
      <c r="S259" s="1279"/>
      <c r="T259" s="434"/>
      <c r="U259" s="434"/>
      <c r="V259" s="434"/>
      <c r="W259" s="434"/>
      <c r="X259" s="434"/>
      <c r="Y259" s="434"/>
      <c r="Z259" s="434"/>
    </row>
    <row r="260">
      <c r="A260" s="434"/>
      <c r="B260" s="434"/>
      <c r="C260" s="434"/>
      <c r="D260" s="434"/>
      <c r="E260" s="434"/>
      <c r="F260" s="434"/>
      <c r="G260" s="434"/>
      <c r="H260" s="1276"/>
      <c r="I260" s="1277"/>
      <c r="J260" s="1278"/>
      <c r="K260" s="1277"/>
      <c r="L260" s="1279"/>
      <c r="M260" s="434"/>
      <c r="N260" s="434"/>
      <c r="O260" s="434"/>
      <c r="P260" s="434"/>
      <c r="Q260" s="434"/>
      <c r="R260" s="434"/>
      <c r="S260" s="1279"/>
      <c r="T260" s="434"/>
      <c r="U260" s="434"/>
      <c r="V260" s="434"/>
      <c r="W260" s="434"/>
      <c r="X260" s="434"/>
      <c r="Y260" s="434"/>
      <c r="Z260" s="434"/>
    </row>
    <row r="261">
      <c r="A261" s="434"/>
      <c r="B261" s="434"/>
      <c r="C261" s="434"/>
      <c r="D261" s="434"/>
      <c r="E261" s="434"/>
      <c r="F261" s="434"/>
      <c r="G261" s="434"/>
      <c r="H261" s="1276"/>
      <c r="I261" s="1277"/>
      <c r="J261" s="1278"/>
      <c r="K261" s="1277"/>
      <c r="L261" s="1279"/>
      <c r="M261" s="434"/>
      <c r="N261" s="434"/>
      <c r="O261" s="434"/>
      <c r="P261" s="434"/>
      <c r="Q261" s="434"/>
      <c r="R261" s="434"/>
      <c r="S261" s="1279"/>
      <c r="T261" s="434"/>
      <c r="U261" s="434"/>
      <c r="V261" s="434"/>
      <c r="W261" s="434"/>
      <c r="X261" s="434"/>
      <c r="Y261" s="434"/>
      <c r="Z261" s="434"/>
    </row>
    <row r="262">
      <c r="A262" s="434"/>
      <c r="B262" s="434"/>
      <c r="C262" s="434"/>
      <c r="D262" s="434"/>
      <c r="E262" s="434"/>
      <c r="F262" s="434"/>
      <c r="G262" s="434"/>
      <c r="H262" s="1276"/>
      <c r="I262" s="1277"/>
      <c r="J262" s="1278"/>
      <c r="K262" s="1277"/>
      <c r="L262" s="1279"/>
      <c r="M262" s="434"/>
      <c r="N262" s="434"/>
      <c r="O262" s="434"/>
      <c r="P262" s="434"/>
      <c r="Q262" s="434"/>
      <c r="R262" s="434"/>
      <c r="S262" s="1279"/>
      <c r="T262" s="434"/>
      <c r="U262" s="434"/>
      <c r="V262" s="434"/>
      <c r="W262" s="434"/>
      <c r="X262" s="434"/>
      <c r="Y262" s="434"/>
      <c r="Z262" s="434"/>
    </row>
    <row r="263">
      <c r="A263" s="434"/>
      <c r="B263" s="434"/>
      <c r="C263" s="434"/>
      <c r="D263" s="434"/>
      <c r="E263" s="434"/>
      <c r="F263" s="434"/>
      <c r="G263" s="434"/>
      <c r="H263" s="1276"/>
      <c r="I263" s="1277"/>
      <c r="J263" s="1278"/>
      <c r="K263" s="1277"/>
      <c r="L263" s="1279"/>
      <c r="M263" s="434"/>
      <c r="N263" s="434"/>
      <c r="O263" s="434"/>
      <c r="P263" s="434"/>
      <c r="Q263" s="434"/>
      <c r="R263" s="434"/>
      <c r="S263" s="1279"/>
      <c r="T263" s="434"/>
      <c r="U263" s="434"/>
      <c r="V263" s="434"/>
      <c r="W263" s="434"/>
      <c r="X263" s="434"/>
      <c r="Y263" s="434"/>
      <c r="Z263" s="434"/>
    </row>
    <row r="264">
      <c r="A264" s="434"/>
      <c r="B264" s="434"/>
      <c r="C264" s="434"/>
      <c r="D264" s="434"/>
      <c r="E264" s="434"/>
      <c r="F264" s="434"/>
      <c r="G264" s="434"/>
      <c r="H264" s="1276"/>
      <c r="I264" s="1277"/>
      <c r="J264" s="1278"/>
      <c r="K264" s="1277"/>
      <c r="L264" s="1279"/>
      <c r="M264" s="434"/>
      <c r="N264" s="434"/>
      <c r="O264" s="434"/>
      <c r="P264" s="434"/>
      <c r="Q264" s="434"/>
      <c r="R264" s="434"/>
      <c r="S264" s="1279"/>
      <c r="T264" s="434"/>
      <c r="U264" s="434"/>
      <c r="V264" s="434"/>
      <c r="W264" s="434"/>
      <c r="X264" s="434"/>
      <c r="Y264" s="434"/>
      <c r="Z264" s="434"/>
    </row>
    <row r="265">
      <c r="A265" s="434"/>
      <c r="B265" s="434"/>
      <c r="C265" s="434"/>
      <c r="D265" s="434"/>
      <c r="E265" s="434"/>
      <c r="F265" s="434"/>
      <c r="G265" s="434"/>
      <c r="H265" s="1276"/>
      <c r="I265" s="1277"/>
      <c r="J265" s="1278"/>
      <c r="K265" s="1277"/>
      <c r="L265" s="1279"/>
      <c r="M265" s="434"/>
      <c r="N265" s="434"/>
      <c r="O265" s="434"/>
      <c r="P265" s="434"/>
      <c r="Q265" s="434"/>
      <c r="R265" s="434"/>
      <c r="S265" s="1279"/>
      <c r="T265" s="434"/>
      <c r="U265" s="434"/>
      <c r="V265" s="434"/>
      <c r="W265" s="434"/>
      <c r="X265" s="434"/>
      <c r="Y265" s="434"/>
      <c r="Z265" s="434"/>
    </row>
    <row r="266">
      <c r="A266" s="434"/>
      <c r="B266" s="434"/>
      <c r="C266" s="434"/>
      <c r="D266" s="434"/>
      <c r="E266" s="434"/>
      <c r="F266" s="434"/>
      <c r="G266" s="434"/>
      <c r="H266" s="1276"/>
      <c r="I266" s="1277"/>
      <c r="J266" s="1278"/>
      <c r="K266" s="1277"/>
      <c r="L266" s="1279"/>
      <c r="M266" s="434"/>
      <c r="N266" s="434"/>
      <c r="O266" s="434"/>
      <c r="P266" s="434"/>
      <c r="Q266" s="434"/>
      <c r="R266" s="434"/>
      <c r="S266" s="1279"/>
      <c r="T266" s="434"/>
      <c r="U266" s="434"/>
      <c r="V266" s="434"/>
      <c r="W266" s="434"/>
      <c r="X266" s="434"/>
      <c r="Y266" s="434"/>
      <c r="Z266" s="434"/>
    </row>
    <row r="267">
      <c r="A267" s="434"/>
      <c r="B267" s="434"/>
      <c r="C267" s="434"/>
      <c r="D267" s="434"/>
      <c r="E267" s="434"/>
      <c r="F267" s="434"/>
      <c r="G267" s="434"/>
      <c r="H267" s="1276"/>
      <c r="I267" s="1277"/>
      <c r="J267" s="1278"/>
      <c r="K267" s="1277"/>
      <c r="L267" s="1279"/>
      <c r="M267" s="434"/>
      <c r="N267" s="434"/>
      <c r="O267" s="434"/>
      <c r="P267" s="434"/>
      <c r="Q267" s="434"/>
      <c r="R267" s="434"/>
      <c r="S267" s="1279"/>
      <c r="T267" s="434"/>
      <c r="U267" s="434"/>
      <c r="V267" s="434"/>
      <c r="W267" s="434"/>
      <c r="X267" s="434"/>
      <c r="Y267" s="434"/>
      <c r="Z267" s="434"/>
    </row>
    <row r="268">
      <c r="A268" s="434"/>
      <c r="B268" s="434"/>
      <c r="C268" s="434"/>
      <c r="D268" s="434"/>
      <c r="E268" s="434"/>
      <c r="F268" s="434"/>
      <c r="G268" s="434"/>
      <c r="H268" s="1276"/>
      <c r="I268" s="1277"/>
      <c r="J268" s="1278"/>
      <c r="K268" s="1277"/>
      <c r="L268" s="1279"/>
      <c r="M268" s="434"/>
      <c r="N268" s="434"/>
      <c r="O268" s="434"/>
      <c r="P268" s="434"/>
      <c r="Q268" s="434"/>
      <c r="R268" s="434"/>
      <c r="S268" s="1279"/>
      <c r="T268" s="434"/>
      <c r="U268" s="434"/>
      <c r="V268" s="434"/>
      <c r="W268" s="434"/>
      <c r="X268" s="434"/>
      <c r="Y268" s="434"/>
      <c r="Z268" s="434"/>
    </row>
    <row r="269">
      <c r="A269" s="434"/>
      <c r="B269" s="434"/>
      <c r="C269" s="434"/>
      <c r="D269" s="434"/>
      <c r="E269" s="434"/>
      <c r="F269" s="434"/>
      <c r="G269" s="434"/>
      <c r="H269" s="1276"/>
      <c r="I269" s="1277"/>
      <c r="J269" s="1278"/>
      <c r="K269" s="1277"/>
      <c r="L269" s="1279"/>
      <c r="M269" s="434"/>
      <c r="N269" s="434"/>
      <c r="O269" s="434"/>
      <c r="P269" s="434"/>
      <c r="Q269" s="434"/>
      <c r="R269" s="434"/>
      <c r="S269" s="1279"/>
      <c r="T269" s="434"/>
      <c r="U269" s="434"/>
      <c r="V269" s="434"/>
      <c r="W269" s="434"/>
      <c r="X269" s="434"/>
      <c r="Y269" s="434"/>
      <c r="Z269" s="434"/>
    </row>
    <row r="270">
      <c r="A270" s="434"/>
      <c r="B270" s="434"/>
      <c r="C270" s="434"/>
      <c r="D270" s="434"/>
      <c r="E270" s="434"/>
      <c r="F270" s="434"/>
      <c r="G270" s="434"/>
      <c r="H270" s="1276"/>
      <c r="I270" s="1277"/>
      <c r="J270" s="1278"/>
      <c r="K270" s="1277"/>
      <c r="L270" s="1279"/>
      <c r="M270" s="434"/>
      <c r="N270" s="434"/>
      <c r="O270" s="434"/>
      <c r="P270" s="434"/>
      <c r="Q270" s="434"/>
      <c r="R270" s="434"/>
      <c r="S270" s="1279"/>
      <c r="T270" s="434"/>
      <c r="U270" s="434"/>
      <c r="V270" s="434"/>
      <c r="W270" s="434"/>
      <c r="X270" s="434"/>
      <c r="Y270" s="434"/>
      <c r="Z270" s="434"/>
    </row>
    <row r="271">
      <c r="A271" s="434"/>
      <c r="B271" s="434"/>
      <c r="C271" s="434"/>
      <c r="D271" s="434"/>
      <c r="E271" s="434"/>
      <c r="F271" s="434"/>
      <c r="G271" s="434"/>
      <c r="H271" s="1276"/>
      <c r="I271" s="1277"/>
      <c r="J271" s="1278"/>
      <c r="K271" s="1277"/>
      <c r="L271" s="1279"/>
      <c r="M271" s="434"/>
      <c r="N271" s="434"/>
      <c r="O271" s="434"/>
      <c r="P271" s="434"/>
      <c r="Q271" s="434"/>
      <c r="R271" s="434"/>
      <c r="S271" s="1279"/>
      <c r="T271" s="434"/>
      <c r="U271" s="434"/>
      <c r="V271" s="434"/>
      <c r="W271" s="434"/>
      <c r="X271" s="434"/>
      <c r="Y271" s="434"/>
      <c r="Z271" s="434"/>
    </row>
    <row r="272">
      <c r="A272" s="434"/>
      <c r="B272" s="434"/>
      <c r="C272" s="434"/>
      <c r="D272" s="434"/>
      <c r="E272" s="434"/>
      <c r="F272" s="434"/>
      <c r="G272" s="434"/>
      <c r="H272" s="1276"/>
      <c r="I272" s="1277"/>
      <c r="J272" s="1278"/>
      <c r="K272" s="1277"/>
      <c r="L272" s="1279"/>
      <c r="M272" s="434"/>
      <c r="N272" s="434"/>
      <c r="O272" s="434"/>
      <c r="P272" s="434"/>
      <c r="Q272" s="434"/>
      <c r="R272" s="434"/>
      <c r="S272" s="1279"/>
      <c r="T272" s="434"/>
      <c r="U272" s="434"/>
      <c r="V272" s="434"/>
      <c r="W272" s="434"/>
      <c r="X272" s="434"/>
      <c r="Y272" s="434"/>
      <c r="Z272" s="434"/>
    </row>
    <row r="273">
      <c r="A273" s="434"/>
      <c r="B273" s="434"/>
      <c r="C273" s="434"/>
      <c r="D273" s="434"/>
      <c r="E273" s="434"/>
      <c r="F273" s="434"/>
      <c r="G273" s="434"/>
      <c r="H273" s="1276"/>
      <c r="I273" s="1277"/>
      <c r="J273" s="1278"/>
      <c r="K273" s="1277"/>
      <c r="L273" s="1279"/>
      <c r="M273" s="434"/>
      <c r="N273" s="434"/>
      <c r="O273" s="434"/>
      <c r="P273" s="434"/>
      <c r="Q273" s="434"/>
      <c r="R273" s="434"/>
      <c r="S273" s="1279"/>
      <c r="T273" s="434"/>
      <c r="U273" s="434"/>
      <c r="V273" s="434"/>
      <c r="W273" s="434"/>
      <c r="X273" s="434"/>
      <c r="Y273" s="434"/>
      <c r="Z273" s="434"/>
    </row>
    <row r="274">
      <c r="A274" s="434"/>
      <c r="B274" s="434"/>
      <c r="C274" s="434"/>
      <c r="D274" s="434"/>
      <c r="E274" s="434"/>
      <c r="F274" s="434"/>
      <c r="G274" s="434"/>
      <c r="H274" s="1276"/>
      <c r="I274" s="1277"/>
      <c r="J274" s="1278"/>
      <c r="K274" s="1277"/>
      <c r="L274" s="1279"/>
      <c r="M274" s="434"/>
      <c r="N274" s="434"/>
      <c r="O274" s="434"/>
      <c r="P274" s="434"/>
      <c r="Q274" s="434"/>
      <c r="R274" s="434"/>
      <c r="S274" s="1279"/>
      <c r="T274" s="434"/>
      <c r="U274" s="434"/>
      <c r="V274" s="434"/>
      <c r="W274" s="434"/>
      <c r="X274" s="434"/>
      <c r="Y274" s="434"/>
      <c r="Z274" s="434"/>
    </row>
    <row r="275">
      <c r="A275" s="434"/>
      <c r="B275" s="434"/>
      <c r="C275" s="434"/>
      <c r="D275" s="434"/>
      <c r="E275" s="434"/>
      <c r="F275" s="434"/>
      <c r="G275" s="434"/>
      <c r="H275" s="1276"/>
      <c r="I275" s="1277"/>
      <c r="J275" s="1278"/>
      <c r="K275" s="1277"/>
      <c r="L275" s="1279"/>
      <c r="M275" s="434"/>
      <c r="N275" s="434"/>
      <c r="O275" s="434"/>
      <c r="P275" s="434"/>
      <c r="Q275" s="434"/>
      <c r="R275" s="434"/>
      <c r="S275" s="1279"/>
      <c r="T275" s="434"/>
      <c r="U275" s="434"/>
      <c r="V275" s="434"/>
      <c r="W275" s="434"/>
      <c r="X275" s="434"/>
      <c r="Y275" s="434"/>
      <c r="Z275" s="434"/>
    </row>
    <row r="276">
      <c r="A276" s="434"/>
      <c r="B276" s="434"/>
      <c r="C276" s="434"/>
      <c r="D276" s="434"/>
      <c r="E276" s="434"/>
      <c r="F276" s="434"/>
      <c r="G276" s="434"/>
      <c r="H276" s="1276"/>
      <c r="I276" s="1277"/>
      <c r="J276" s="1278"/>
      <c r="K276" s="1277"/>
      <c r="L276" s="1279"/>
      <c r="M276" s="434"/>
      <c r="N276" s="434"/>
      <c r="O276" s="434"/>
      <c r="P276" s="434"/>
      <c r="Q276" s="434"/>
      <c r="R276" s="434"/>
      <c r="S276" s="1279"/>
      <c r="T276" s="434"/>
      <c r="U276" s="434"/>
      <c r="V276" s="434"/>
      <c r="W276" s="434"/>
      <c r="X276" s="434"/>
      <c r="Y276" s="434"/>
      <c r="Z276" s="434"/>
    </row>
    <row r="277">
      <c r="A277" s="434"/>
      <c r="B277" s="434"/>
      <c r="C277" s="434"/>
      <c r="D277" s="434"/>
      <c r="E277" s="434"/>
      <c r="F277" s="434"/>
      <c r="G277" s="434"/>
      <c r="H277" s="1276"/>
      <c r="I277" s="1277"/>
      <c r="J277" s="1278"/>
      <c r="K277" s="1277"/>
      <c r="L277" s="1279"/>
      <c r="M277" s="434"/>
      <c r="N277" s="434"/>
      <c r="O277" s="434"/>
      <c r="P277" s="434"/>
      <c r="Q277" s="434"/>
      <c r="R277" s="434"/>
      <c r="S277" s="1279"/>
      <c r="T277" s="434"/>
      <c r="U277" s="434"/>
      <c r="V277" s="434"/>
      <c r="W277" s="434"/>
      <c r="X277" s="434"/>
      <c r="Y277" s="434"/>
      <c r="Z277" s="434"/>
    </row>
    <row r="278">
      <c r="A278" s="434"/>
      <c r="B278" s="434"/>
      <c r="C278" s="434"/>
      <c r="D278" s="434"/>
      <c r="E278" s="434"/>
      <c r="F278" s="434"/>
      <c r="G278" s="434"/>
      <c r="H278" s="1276"/>
      <c r="I278" s="1277"/>
      <c r="J278" s="1278"/>
      <c r="K278" s="1277"/>
      <c r="L278" s="1279"/>
      <c r="M278" s="434"/>
      <c r="N278" s="434"/>
      <c r="O278" s="434"/>
      <c r="P278" s="434"/>
      <c r="Q278" s="434"/>
      <c r="R278" s="434"/>
      <c r="S278" s="1279"/>
      <c r="T278" s="434"/>
      <c r="U278" s="434"/>
      <c r="V278" s="434"/>
      <c r="W278" s="434"/>
      <c r="X278" s="434"/>
      <c r="Y278" s="434"/>
      <c r="Z278" s="434"/>
    </row>
    <row r="279">
      <c r="A279" s="434"/>
      <c r="B279" s="434"/>
      <c r="C279" s="434"/>
      <c r="D279" s="434"/>
      <c r="E279" s="434"/>
      <c r="F279" s="434"/>
      <c r="G279" s="434"/>
      <c r="H279" s="1276"/>
      <c r="I279" s="1277"/>
      <c r="J279" s="1278"/>
      <c r="K279" s="1277"/>
      <c r="L279" s="1279"/>
      <c r="M279" s="434"/>
      <c r="N279" s="434"/>
      <c r="O279" s="434"/>
      <c r="P279" s="434"/>
      <c r="Q279" s="434"/>
      <c r="R279" s="434"/>
      <c r="S279" s="1279"/>
      <c r="T279" s="434"/>
      <c r="U279" s="434"/>
      <c r="V279" s="434"/>
      <c r="W279" s="434"/>
      <c r="X279" s="434"/>
      <c r="Y279" s="434"/>
      <c r="Z279" s="434"/>
    </row>
    <row r="280">
      <c r="A280" s="434"/>
      <c r="B280" s="434"/>
      <c r="C280" s="434"/>
      <c r="D280" s="434"/>
      <c r="E280" s="434"/>
      <c r="F280" s="434"/>
      <c r="G280" s="434"/>
      <c r="H280" s="1276"/>
      <c r="I280" s="1277"/>
      <c r="J280" s="1278"/>
      <c r="K280" s="1277"/>
      <c r="L280" s="1279"/>
      <c r="M280" s="434"/>
      <c r="N280" s="434"/>
      <c r="O280" s="434"/>
      <c r="P280" s="434"/>
      <c r="Q280" s="434"/>
      <c r="R280" s="434"/>
      <c r="S280" s="1279"/>
      <c r="T280" s="434"/>
      <c r="U280" s="434"/>
      <c r="V280" s="434"/>
      <c r="W280" s="434"/>
      <c r="X280" s="434"/>
      <c r="Y280" s="434"/>
      <c r="Z280" s="434"/>
    </row>
    <row r="281">
      <c r="A281" s="434"/>
      <c r="B281" s="434"/>
      <c r="C281" s="434"/>
      <c r="D281" s="434"/>
      <c r="E281" s="434"/>
      <c r="F281" s="434"/>
      <c r="G281" s="434"/>
      <c r="H281" s="1276"/>
      <c r="I281" s="1277"/>
      <c r="J281" s="1278"/>
      <c r="K281" s="1277"/>
      <c r="L281" s="1279"/>
      <c r="M281" s="434"/>
      <c r="N281" s="434"/>
      <c r="O281" s="434"/>
      <c r="P281" s="434"/>
      <c r="Q281" s="434"/>
      <c r="R281" s="434"/>
      <c r="S281" s="1279"/>
      <c r="T281" s="434"/>
      <c r="U281" s="434"/>
      <c r="V281" s="434"/>
      <c r="W281" s="434"/>
      <c r="X281" s="434"/>
      <c r="Y281" s="434"/>
      <c r="Z281" s="434"/>
    </row>
    <row r="282">
      <c r="A282" s="434"/>
      <c r="B282" s="434"/>
      <c r="C282" s="434"/>
      <c r="D282" s="434"/>
      <c r="E282" s="434"/>
      <c r="F282" s="434"/>
      <c r="G282" s="434"/>
      <c r="H282" s="1276"/>
      <c r="I282" s="1277"/>
      <c r="J282" s="1278"/>
      <c r="K282" s="1277"/>
      <c r="L282" s="1279"/>
      <c r="M282" s="434"/>
      <c r="N282" s="434"/>
      <c r="O282" s="434"/>
      <c r="P282" s="434"/>
      <c r="Q282" s="434"/>
      <c r="R282" s="434"/>
      <c r="S282" s="1279"/>
      <c r="T282" s="434"/>
      <c r="U282" s="434"/>
      <c r="V282" s="434"/>
      <c r="W282" s="434"/>
      <c r="X282" s="434"/>
      <c r="Y282" s="434"/>
      <c r="Z282" s="434"/>
    </row>
    <row r="283">
      <c r="A283" s="434"/>
      <c r="B283" s="434"/>
      <c r="C283" s="434"/>
      <c r="D283" s="434"/>
      <c r="E283" s="434"/>
      <c r="F283" s="434"/>
      <c r="G283" s="434"/>
      <c r="H283" s="1276"/>
      <c r="I283" s="1277"/>
      <c r="J283" s="1278"/>
      <c r="K283" s="1277"/>
      <c r="L283" s="1279"/>
      <c r="M283" s="434"/>
      <c r="N283" s="434"/>
      <c r="O283" s="434"/>
      <c r="P283" s="434"/>
      <c r="Q283" s="434"/>
      <c r="R283" s="434"/>
      <c r="S283" s="1279"/>
      <c r="T283" s="434"/>
      <c r="U283" s="434"/>
      <c r="V283" s="434"/>
      <c r="W283" s="434"/>
      <c r="X283" s="434"/>
      <c r="Y283" s="434"/>
      <c r="Z283" s="434"/>
    </row>
    <row r="284">
      <c r="A284" s="434"/>
      <c r="B284" s="434"/>
      <c r="C284" s="434"/>
      <c r="D284" s="434"/>
      <c r="E284" s="434"/>
      <c r="F284" s="434"/>
      <c r="G284" s="434"/>
      <c r="H284" s="1276"/>
      <c r="I284" s="1277"/>
      <c r="J284" s="1278"/>
      <c r="K284" s="1277"/>
      <c r="L284" s="1279"/>
      <c r="M284" s="434"/>
      <c r="N284" s="434"/>
      <c r="O284" s="434"/>
      <c r="P284" s="434"/>
      <c r="Q284" s="434"/>
      <c r="R284" s="434"/>
      <c r="S284" s="1279"/>
      <c r="T284" s="434"/>
      <c r="U284" s="434"/>
      <c r="V284" s="434"/>
      <c r="W284" s="434"/>
      <c r="X284" s="434"/>
      <c r="Y284" s="434"/>
      <c r="Z284" s="434"/>
    </row>
    <row r="285">
      <c r="A285" s="434"/>
      <c r="B285" s="434"/>
      <c r="C285" s="434"/>
      <c r="D285" s="434"/>
      <c r="E285" s="434"/>
      <c r="F285" s="434"/>
      <c r="G285" s="434"/>
      <c r="H285" s="1276"/>
      <c r="I285" s="1277"/>
      <c r="J285" s="1278"/>
      <c r="K285" s="1277"/>
      <c r="L285" s="1279"/>
      <c r="M285" s="434"/>
      <c r="N285" s="434"/>
      <c r="O285" s="434"/>
      <c r="P285" s="434"/>
      <c r="Q285" s="434"/>
      <c r="R285" s="434"/>
      <c r="S285" s="1279"/>
      <c r="T285" s="434"/>
      <c r="U285" s="434"/>
      <c r="V285" s="434"/>
      <c r="W285" s="434"/>
      <c r="X285" s="434"/>
      <c r="Y285" s="434"/>
      <c r="Z285" s="434"/>
    </row>
    <row r="286">
      <c r="A286" s="434"/>
      <c r="B286" s="434"/>
      <c r="C286" s="434"/>
      <c r="D286" s="434"/>
      <c r="E286" s="434"/>
      <c r="F286" s="434"/>
      <c r="G286" s="434"/>
      <c r="H286" s="1276"/>
      <c r="I286" s="1277"/>
      <c r="J286" s="1278"/>
      <c r="K286" s="1277"/>
      <c r="L286" s="1279"/>
      <c r="M286" s="434"/>
      <c r="N286" s="434"/>
      <c r="O286" s="434"/>
      <c r="P286" s="434"/>
      <c r="Q286" s="434"/>
      <c r="R286" s="434"/>
      <c r="S286" s="1279"/>
      <c r="T286" s="434"/>
      <c r="U286" s="434"/>
      <c r="V286" s="434"/>
      <c r="W286" s="434"/>
      <c r="X286" s="434"/>
      <c r="Y286" s="434"/>
      <c r="Z286" s="434"/>
    </row>
    <row r="287">
      <c r="A287" s="434"/>
      <c r="B287" s="434"/>
      <c r="C287" s="434"/>
      <c r="D287" s="434"/>
      <c r="E287" s="434"/>
      <c r="F287" s="434"/>
      <c r="G287" s="434"/>
      <c r="H287" s="1276"/>
      <c r="I287" s="1277"/>
      <c r="J287" s="1278"/>
      <c r="K287" s="1277"/>
      <c r="L287" s="1279"/>
      <c r="M287" s="434"/>
      <c r="N287" s="434"/>
      <c r="O287" s="434"/>
      <c r="P287" s="434"/>
      <c r="Q287" s="434"/>
      <c r="R287" s="434"/>
      <c r="S287" s="1279"/>
      <c r="T287" s="434"/>
      <c r="U287" s="434"/>
      <c r="V287" s="434"/>
      <c r="W287" s="434"/>
      <c r="X287" s="434"/>
      <c r="Y287" s="434"/>
      <c r="Z287" s="434"/>
    </row>
    <row r="288">
      <c r="A288" s="434"/>
      <c r="B288" s="434"/>
      <c r="C288" s="434"/>
      <c r="D288" s="434"/>
      <c r="E288" s="434"/>
      <c r="F288" s="434"/>
      <c r="G288" s="434"/>
      <c r="H288" s="1276"/>
      <c r="I288" s="1277"/>
      <c r="J288" s="1278"/>
      <c r="K288" s="1277"/>
      <c r="L288" s="1279"/>
      <c r="M288" s="434"/>
      <c r="N288" s="434"/>
      <c r="O288" s="434"/>
      <c r="P288" s="434"/>
      <c r="Q288" s="434"/>
      <c r="R288" s="434"/>
      <c r="S288" s="1279"/>
      <c r="T288" s="434"/>
      <c r="U288" s="434"/>
      <c r="V288" s="434"/>
      <c r="W288" s="434"/>
      <c r="X288" s="434"/>
      <c r="Y288" s="434"/>
      <c r="Z288" s="434"/>
    </row>
    <row r="289">
      <c r="A289" s="434"/>
      <c r="B289" s="434"/>
      <c r="C289" s="434"/>
      <c r="D289" s="434"/>
      <c r="E289" s="434"/>
      <c r="F289" s="434"/>
      <c r="G289" s="434"/>
      <c r="H289" s="1276"/>
      <c r="I289" s="1277"/>
      <c r="J289" s="1278"/>
      <c r="K289" s="1277"/>
      <c r="L289" s="1279"/>
      <c r="M289" s="434"/>
      <c r="N289" s="434"/>
      <c r="O289" s="434"/>
      <c r="P289" s="434"/>
      <c r="Q289" s="434"/>
      <c r="R289" s="434"/>
      <c r="S289" s="1279"/>
      <c r="T289" s="434"/>
      <c r="U289" s="434"/>
      <c r="V289" s="434"/>
      <c r="W289" s="434"/>
      <c r="X289" s="434"/>
      <c r="Y289" s="434"/>
      <c r="Z289" s="434"/>
    </row>
    <row r="290">
      <c r="A290" s="434"/>
      <c r="B290" s="434"/>
      <c r="C290" s="434"/>
      <c r="D290" s="434"/>
      <c r="E290" s="434"/>
      <c r="F290" s="434"/>
      <c r="G290" s="434"/>
      <c r="H290" s="1276"/>
      <c r="I290" s="1277"/>
      <c r="J290" s="1278"/>
      <c r="K290" s="1277"/>
      <c r="L290" s="1279"/>
      <c r="M290" s="434"/>
      <c r="N290" s="434"/>
      <c r="O290" s="434"/>
      <c r="P290" s="434"/>
      <c r="Q290" s="434"/>
      <c r="R290" s="434"/>
      <c r="S290" s="1279"/>
      <c r="T290" s="434"/>
      <c r="U290" s="434"/>
      <c r="V290" s="434"/>
      <c r="W290" s="434"/>
      <c r="X290" s="434"/>
      <c r="Y290" s="434"/>
      <c r="Z290" s="434"/>
    </row>
    <row r="291">
      <c r="A291" s="434"/>
      <c r="B291" s="434"/>
      <c r="C291" s="434"/>
      <c r="D291" s="434"/>
      <c r="E291" s="434"/>
      <c r="F291" s="434"/>
      <c r="G291" s="434"/>
      <c r="H291" s="1276"/>
      <c r="I291" s="1277"/>
      <c r="J291" s="1278"/>
      <c r="K291" s="1277"/>
      <c r="L291" s="1279"/>
      <c r="M291" s="434"/>
      <c r="N291" s="434"/>
      <c r="O291" s="434"/>
      <c r="P291" s="434"/>
      <c r="Q291" s="434"/>
      <c r="R291" s="434"/>
      <c r="S291" s="1279"/>
      <c r="T291" s="434"/>
      <c r="U291" s="434"/>
      <c r="V291" s="434"/>
      <c r="W291" s="434"/>
      <c r="X291" s="434"/>
      <c r="Y291" s="434"/>
      <c r="Z291" s="434"/>
    </row>
    <row r="292">
      <c r="A292" s="434"/>
      <c r="B292" s="434"/>
      <c r="C292" s="434"/>
      <c r="D292" s="434"/>
      <c r="E292" s="434"/>
      <c r="F292" s="434"/>
      <c r="G292" s="434"/>
      <c r="H292" s="1276"/>
      <c r="I292" s="1277"/>
      <c r="J292" s="1278"/>
      <c r="K292" s="1277"/>
      <c r="L292" s="1279"/>
      <c r="M292" s="434"/>
      <c r="N292" s="434"/>
      <c r="O292" s="434"/>
      <c r="P292" s="434"/>
      <c r="Q292" s="434"/>
      <c r="R292" s="434"/>
      <c r="S292" s="1279"/>
      <c r="T292" s="434"/>
      <c r="U292" s="434"/>
      <c r="V292" s="434"/>
      <c r="W292" s="434"/>
      <c r="X292" s="434"/>
      <c r="Y292" s="434"/>
      <c r="Z292" s="434"/>
    </row>
    <row r="293">
      <c r="A293" s="434"/>
      <c r="B293" s="434"/>
      <c r="C293" s="434"/>
      <c r="D293" s="434"/>
      <c r="E293" s="434"/>
      <c r="F293" s="434"/>
      <c r="G293" s="434"/>
      <c r="H293" s="1276"/>
      <c r="I293" s="1277"/>
      <c r="J293" s="1278"/>
      <c r="K293" s="1277"/>
      <c r="L293" s="1279"/>
      <c r="M293" s="434"/>
      <c r="N293" s="434"/>
      <c r="O293" s="434"/>
      <c r="P293" s="434"/>
      <c r="Q293" s="434"/>
      <c r="R293" s="434"/>
      <c r="S293" s="1279"/>
      <c r="T293" s="434"/>
      <c r="U293" s="434"/>
      <c r="V293" s="434"/>
      <c r="W293" s="434"/>
      <c r="X293" s="434"/>
      <c r="Y293" s="434"/>
      <c r="Z293" s="434"/>
    </row>
    <row r="294">
      <c r="A294" s="434"/>
      <c r="B294" s="434"/>
      <c r="C294" s="434"/>
      <c r="D294" s="434"/>
      <c r="E294" s="434"/>
      <c r="F294" s="434"/>
      <c r="G294" s="434"/>
      <c r="H294" s="1276"/>
      <c r="I294" s="1277"/>
      <c r="J294" s="1278"/>
      <c r="K294" s="1277"/>
      <c r="L294" s="1279"/>
      <c r="M294" s="434"/>
      <c r="N294" s="434"/>
      <c r="O294" s="434"/>
      <c r="P294" s="434"/>
      <c r="Q294" s="434"/>
      <c r="R294" s="434"/>
      <c r="S294" s="1279"/>
      <c r="T294" s="434"/>
      <c r="U294" s="434"/>
      <c r="V294" s="434"/>
      <c r="W294" s="434"/>
      <c r="X294" s="434"/>
      <c r="Y294" s="434"/>
      <c r="Z294" s="434"/>
    </row>
    <row r="295">
      <c r="A295" s="434"/>
      <c r="B295" s="434"/>
      <c r="C295" s="434"/>
      <c r="D295" s="434"/>
      <c r="E295" s="434"/>
      <c r="F295" s="434"/>
      <c r="G295" s="434"/>
      <c r="H295" s="1276"/>
      <c r="I295" s="1277"/>
      <c r="J295" s="1278"/>
      <c r="K295" s="1277"/>
      <c r="L295" s="1279"/>
      <c r="M295" s="434"/>
      <c r="N295" s="434"/>
      <c r="O295" s="434"/>
      <c r="P295" s="434"/>
      <c r="Q295" s="434"/>
      <c r="R295" s="434"/>
      <c r="S295" s="1279"/>
      <c r="T295" s="434"/>
      <c r="U295" s="434"/>
      <c r="V295" s="434"/>
      <c r="W295" s="434"/>
      <c r="X295" s="434"/>
      <c r="Y295" s="434"/>
      <c r="Z295" s="434"/>
    </row>
    <row r="296">
      <c r="A296" s="434"/>
      <c r="B296" s="434"/>
      <c r="C296" s="434"/>
      <c r="D296" s="434"/>
      <c r="E296" s="434"/>
      <c r="F296" s="434"/>
      <c r="G296" s="434"/>
      <c r="H296" s="1276"/>
      <c r="I296" s="1277"/>
      <c r="J296" s="1278"/>
      <c r="K296" s="1277"/>
      <c r="L296" s="1279"/>
      <c r="M296" s="434"/>
      <c r="N296" s="434"/>
      <c r="O296" s="434"/>
      <c r="P296" s="434"/>
      <c r="Q296" s="434"/>
      <c r="R296" s="434"/>
      <c r="S296" s="1279"/>
      <c r="T296" s="434"/>
      <c r="U296" s="434"/>
      <c r="V296" s="434"/>
      <c r="W296" s="434"/>
      <c r="X296" s="434"/>
      <c r="Y296" s="434"/>
      <c r="Z296" s="434"/>
    </row>
    <row r="297">
      <c r="A297" s="434"/>
      <c r="B297" s="434"/>
      <c r="C297" s="434"/>
      <c r="D297" s="434"/>
      <c r="E297" s="434"/>
      <c r="F297" s="434"/>
      <c r="G297" s="434"/>
      <c r="H297" s="1276"/>
      <c r="I297" s="1277"/>
      <c r="J297" s="1278"/>
      <c r="K297" s="1277"/>
      <c r="L297" s="1279"/>
      <c r="M297" s="434"/>
      <c r="N297" s="434"/>
      <c r="O297" s="434"/>
      <c r="P297" s="434"/>
      <c r="Q297" s="434"/>
      <c r="R297" s="434"/>
      <c r="S297" s="1279"/>
      <c r="T297" s="434"/>
      <c r="U297" s="434"/>
      <c r="V297" s="434"/>
      <c r="W297" s="434"/>
      <c r="X297" s="434"/>
      <c r="Y297" s="434"/>
      <c r="Z297" s="434"/>
    </row>
    <row r="298">
      <c r="A298" s="434"/>
      <c r="B298" s="434"/>
      <c r="C298" s="434"/>
      <c r="D298" s="434"/>
      <c r="E298" s="434"/>
      <c r="F298" s="434"/>
      <c r="G298" s="434"/>
      <c r="H298" s="1276"/>
      <c r="I298" s="1277"/>
      <c r="J298" s="1278"/>
      <c r="K298" s="1277"/>
      <c r="L298" s="1279"/>
      <c r="M298" s="434"/>
      <c r="N298" s="434"/>
      <c r="O298" s="434"/>
      <c r="P298" s="434"/>
      <c r="Q298" s="434"/>
      <c r="R298" s="434"/>
      <c r="S298" s="1279"/>
      <c r="T298" s="434"/>
      <c r="U298" s="434"/>
      <c r="V298" s="434"/>
      <c r="W298" s="434"/>
      <c r="X298" s="434"/>
      <c r="Y298" s="434"/>
      <c r="Z298" s="434"/>
    </row>
    <row r="299">
      <c r="A299" s="434"/>
      <c r="B299" s="434"/>
      <c r="C299" s="434"/>
      <c r="D299" s="434"/>
      <c r="E299" s="434"/>
      <c r="F299" s="434"/>
      <c r="G299" s="434"/>
      <c r="H299" s="1276"/>
      <c r="I299" s="1277"/>
      <c r="J299" s="1278"/>
      <c r="K299" s="1277"/>
      <c r="L299" s="1279"/>
      <c r="M299" s="434"/>
      <c r="N299" s="434"/>
      <c r="O299" s="434"/>
      <c r="P299" s="434"/>
      <c r="Q299" s="434"/>
      <c r="R299" s="434"/>
      <c r="S299" s="1279"/>
      <c r="T299" s="434"/>
      <c r="U299" s="434"/>
      <c r="V299" s="434"/>
      <c r="W299" s="434"/>
      <c r="X299" s="434"/>
      <c r="Y299" s="434"/>
      <c r="Z299" s="434"/>
    </row>
    <row r="300">
      <c r="A300" s="434"/>
      <c r="B300" s="434"/>
      <c r="C300" s="434"/>
      <c r="D300" s="434"/>
      <c r="E300" s="434"/>
      <c r="F300" s="434"/>
      <c r="G300" s="434"/>
      <c r="H300" s="1276"/>
      <c r="I300" s="1277"/>
      <c r="J300" s="1278"/>
      <c r="K300" s="1277"/>
      <c r="L300" s="1279"/>
      <c r="M300" s="434"/>
      <c r="N300" s="434"/>
      <c r="O300" s="434"/>
      <c r="P300" s="434"/>
      <c r="Q300" s="434"/>
      <c r="R300" s="434"/>
      <c r="S300" s="1279"/>
      <c r="T300" s="434"/>
      <c r="U300" s="434"/>
      <c r="V300" s="434"/>
      <c r="W300" s="434"/>
      <c r="X300" s="434"/>
      <c r="Y300" s="434"/>
      <c r="Z300" s="434"/>
    </row>
    <row r="301">
      <c r="A301" s="434"/>
      <c r="B301" s="434"/>
      <c r="C301" s="434"/>
      <c r="D301" s="434"/>
      <c r="E301" s="434"/>
      <c r="F301" s="434"/>
      <c r="G301" s="434"/>
      <c r="H301" s="1276"/>
      <c r="I301" s="1277"/>
      <c r="J301" s="1278"/>
      <c r="K301" s="1277"/>
      <c r="L301" s="1279"/>
      <c r="M301" s="434"/>
      <c r="N301" s="434"/>
      <c r="O301" s="434"/>
      <c r="P301" s="434"/>
      <c r="Q301" s="434"/>
      <c r="R301" s="434"/>
      <c r="S301" s="1279"/>
      <c r="T301" s="434"/>
      <c r="U301" s="434"/>
      <c r="V301" s="434"/>
      <c r="W301" s="434"/>
      <c r="X301" s="434"/>
      <c r="Y301" s="434"/>
      <c r="Z301" s="434"/>
    </row>
    <row r="302">
      <c r="A302" s="434"/>
      <c r="B302" s="434"/>
      <c r="C302" s="434"/>
      <c r="D302" s="434"/>
      <c r="E302" s="434"/>
      <c r="F302" s="434"/>
      <c r="G302" s="434"/>
      <c r="H302" s="1276"/>
      <c r="I302" s="1277"/>
      <c r="J302" s="1278"/>
      <c r="K302" s="1277"/>
      <c r="L302" s="1279"/>
      <c r="M302" s="434"/>
      <c r="N302" s="434"/>
      <c r="O302" s="434"/>
      <c r="P302" s="434"/>
      <c r="Q302" s="434"/>
      <c r="R302" s="434"/>
      <c r="S302" s="1279"/>
      <c r="T302" s="434"/>
      <c r="U302" s="434"/>
      <c r="V302" s="434"/>
      <c r="W302" s="434"/>
      <c r="X302" s="434"/>
      <c r="Y302" s="434"/>
      <c r="Z302" s="434"/>
    </row>
    <row r="303">
      <c r="A303" s="434"/>
      <c r="B303" s="434"/>
      <c r="C303" s="434"/>
      <c r="D303" s="434"/>
      <c r="E303" s="434"/>
      <c r="F303" s="434"/>
      <c r="G303" s="434"/>
      <c r="H303" s="1276"/>
      <c r="I303" s="1277"/>
      <c r="J303" s="1278"/>
      <c r="K303" s="1277"/>
      <c r="L303" s="1279"/>
      <c r="M303" s="434"/>
      <c r="N303" s="434"/>
      <c r="O303" s="434"/>
      <c r="P303" s="434"/>
      <c r="Q303" s="434"/>
      <c r="R303" s="434"/>
      <c r="S303" s="1279"/>
      <c r="T303" s="434"/>
      <c r="U303" s="434"/>
      <c r="V303" s="434"/>
      <c r="W303" s="434"/>
      <c r="X303" s="434"/>
      <c r="Y303" s="434"/>
      <c r="Z303" s="434"/>
    </row>
    <row r="304">
      <c r="A304" s="434"/>
      <c r="B304" s="434"/>
      <c r="C304" s="434"/>
      <c r="D304" s="434"/>
      <c r="E304" s="434"/>
      <c r="F304" s="434"/>
      <c r="G304" s="434"/>
      <c r="H304" s="1276"/>
      <c r="I304" s="1277"/>
      <c r="J304" s="1278"/>
      <c r="K304" s="1277"/>
      <c r="L304" s="1279"/>
      <c r="M304" s="434"/>
      <c r="N304" s="434"/>
      <c r="O304" s="434"/>
      <c r="P304" s="434"/>
      <c r="Q304" s="434"/>
      <c r="R304" s="434"/>
      <c r="S304" s="1279"/>
      <c r="T304" s="434"/>
      <c r="U304" s="434"/>
      <c r="V304" s="434"/>
      <c r="W304" s="434"/>
      <c r="X304" s="434"/>
      <c r="Y304" s="434"/>
      <c r="Z304" s="434"/>
    </row>
    <row r="305">
      <c r="A305" s="434"/>
      <c r="B305" s="434"/>
      <c r="C305" s="434"/>
      <c r="D305" s="434"/>
      <c r="E305" s="434"/>
      <c r="F305" s="434"/>
      <c r="G305" s="434"/>
      <c r="H305" s="1276"/>
      <c r="I305" s="1277"/>
      <c r="J305" s="1278"/>
      <c r="K305" s="1277"/>
      <c r="L305" s="1279"/>
      <c r="M305" s="434"/>
      <c r="N305" s="434"/>
      <c r="O305" s="434"/>
      <c r="P305" s="434"/>
      <c r="Q305" s="434"/>
      <c r="R305" s="434"/>
      <c r="S305" s="1279"/>
      <c r="T305" s="434"/>
      <c r="U305" s="434"/>
      <c r="V305" s="434"/>
      <c r="W305" s="434"/>
      <c r="X305" s="434"/>
      <c r="Y305" s="434"/>
      <c r="Z305" s="434"/>
    </row>
    <row r="306">
      <c r="A306" s="434"/>
      <c r="B306" s="434"/>
      <c r="C306" s="434"/>
      <c r="D306" s="434"/>
      <c r="E306" s="434"/>
      <c r="F306" s="434"/>
      <c r="G306" s="434"/>
      <c r="H306" s="1276"/>
      <c r="I306" s="1277"/>
      <c r="J306" s="1278"/>
      <c r="K306" s="1277"/>
      <c r="L306" s="1279"/>
      <c r="M306" s="434"/>
      <c r="N306" s="434"/>
      <c r="O306" s="434"/>
      <c r="P306" s="434"/>
      <c r="Q306" s="434"/>
      <c r="R306" s="434"/>
      <c r="S306" s="1279"/>
      <c r="T306" s="434"/>
      <c r="U306" s="434"/>
      <c r="V306" s="434"/>
      <c r="W306" s="434"/>
      <c r="X306" s="434"/>
      <c r="Y306" s="434"/>
      <c r="Z306" s="434"/>
    </row>
    <row r="307">
      <c r="A307" s="434"/>
      <c r="B307" s="434"/>
      <c r="C307" s="434"/>
      <c r="D307" s="434"/>
      <c r="E307" s="434"/>
      <c r="F307" s="434"/>
      <c r="G307" s="434"/>
      <c r="H307" s="1276"/>
      <c r="I307" s="1277"/>
      <c r="J307" s="1278"/>
      <c r="K307" s="1277"/>
      <c r="L307" s="1279"/>
      <c r="M307" s="434"/>
      <c r="N307" s="434"/>
      <c r="O307" s="434"/>
      <c r="P307" s="434"/>
      <c r="Q307" s="434"/>
      <c r="R307" s="434"/>
      <c r="S307" s="1279"/>
      <c r="T307" s="434"/>
      <c r="U307" s="434"/>
      <c r="V307" s="434"/>
      <c r="W307" s="434"/>
      <c r="X307" s="434"/>
      <c r="Y307" s="434"/>
      <c r="Z307" s="434"/>
    </row>
    <row r="308">
      <c r="A308" s="434"/>
      <c r="B308" s="434"/>
      <c r="C308" s="434"/>
      <c r="D308" s="434"/>
      <c r="E308" s="434"/>
      <c r="F308" s="434"/>
      <c r="G308" s="434"/>
      <c r="H308" s="1276"/>
      <c r="I308" s="1277"/>
      <c r="J308" s="1278"/>
      <c r="K308" s="1277"/>
      <c r="L308" s="1279"/>
      <c r="M308" s="434"/>
      <c r="N308" s="434"/>
      <c r="O308" s="434"/>
      <c r="P308" s="434"/>
      <c r="Q308" s="434"/>
      <c r="R308" s="434"/>
      <c r="S308" s="1279"/>
      <c r="T308" s="434"/>
      <c r="U308" s="434"/>
      <c r="V308" s="434"/>
      <c r="W308" s="434"/>
      <c r="X308" s="434"/>
      <c r="Y308" s="434"/>
      <c r="Z308" s="434"/>
    </row>
    <row r="309">
      <c r="A309" s="434"/>
      <c r="B309" s="434"/>
      <c r="C309" s="434"/>
      <c r="D309" s="434"/>
      <c r="E309" s="434"/>
      <c r="F309" s="434"/>
      <c r="G309" s="434"/>
      <c r="H309" s="1276"/>
      <c r="I309" s="1277"/>
      <c r="J309" s="1278"/>
      <c r="K309" s="1277"/>
      <c r="L309" s="1279"/>
      <c r="M309" s="434"/>
      <c r="N309" s="434"/>
      <c r="O309" s="434"/>
      <c r="P309" s="434"/>
      <c r="Q309" s="434"/>
      <c r="R309" s="434"/>
      <c r="S309" s="1279"/>
      <c r="T309" s="434"/>
      <c r="U309" s="434"/>
      <c r="V309" s="434"/>
      <c r="W309" s="434"/>
      <c r="X309" s="434"/>
      <c r="Y309" s="434"/>
      <c r="Z309" s="434"/>
    </row>
    <row r="310">
      <c r="A310" s="434"/>
      <c r="B310" s="434"/>
      <c r="C310" s="434"/>
      <c r="D310" s="434"/>
      <c r="E310" s="434"/>
      <c r="F310" s="434"/>
      <c r="G310" s="434"/>
      <c r="H310" s="1276"/>
      <c r="I310" s="1277"/>
      <c r="J310" s="1278"/>
      <c r="K310" s="1277"/>
      <c r="L310" s="1279"/>
      <c r="M310" s="434"/>
      <c r="N310" s="434"/>
      <c r="O310" s="434"/>
      <c r="P310" s="434"/>
      <c r="Q310" s="434"/>
      <c r="R310" s="434"/>
      <c r="S310" s="1279"/>
      <c r="T310" s="434"/>
      <c r="U310" s="434"/>
      <c r="V310" s="434"/>
      <c r="W310" s="434"/>
      <c r="X310" s="434"/>
      <c r="Y310" s="434"/>
      <c r="Z310" s="434"/>
    </row>
    <row r="311">
      <c r="A311" s="434"/>
      <c r="B311" s="434"/>
      <c r="C311" s="434"/>
      <c r="D311" s="434"/>
      <c r="E311" s="434"/>
      <c r="F311" s="434"/>
      <c r="G311" s="434"/>
      <c r="H311" s="1276"/>
      <c r="I311" s="1277"/>
      <c r="J311" s="1278"/>
      <c r="K311" s="1277"/>
      <c r="L311" s="1279"/>
      <c r="M311" s="434"/>
      <c r="N311" s="434"/>
      <c r="O311" s="434"/>
      <c r="P311" s="434"/>
      <c r="Q311" s="434"/>
      <c r="R311" s="434"/>
      <c r="S311" s="1279"/>
      <c r="T311" s="434"/>
      <c r="U311" s="434"/>
      <c r="V311" s="434"/>
      <c r="W311" s="434"/>
      <c r="X311" s="434"/>
      <c r="Y311" s="434"/>
      <c r="Z311" s="434"/>
    </row>
    <row r="312">
      <c r="A312" s="434"/>
      <c r="B312" s="434"/>
      <c r="C312" s="434"/>
      <c r="D312" s="434"/>
      <c r="E312" s="434"/>
      <c r="F312" s="434"/>
      <c r="G312" s="434"/>
      <c r="H312" s="1276"/>
      <c r="I312" s="1277"/>
      <c r="J312" s="1278"/>
      <c r="K312" s="1277"/>
      <c r="L312" s="1279"/>
      <c r="M312" s="434"/>
      <c r="N312" s="434"/>
      <c r="O312" s="434"/>
      <c r="P312" s="434"/>
      <c r="Q312" s="434"/>
      <c r="R312" s="434"/>
      <c r="S312" s="1279"/>
      <c r="T312" s="434"/>
      <c r="U312" s="434"/>
      <c r="V312" s="434"/>
      <c r="W312" s="434"/>
      <c r="X312" s="434"/>
      <c r="Y312" s="434"/>
      <c r="Z312" s="434"/>
    </row>
    <row r="313">
      <c r="A313" s="434"/>
      <c r="B313" s="434"/>
      <c r="C313" s="434"/>
      <c r="D313" s="434"/>
      <c r="E313" s="434"/>
      <c r="F313" s="434"/>
      <c r="G313" s="434"/>
      <c r="H313" s="1276"/>
      <c r="I313" s="1277"/>
      <c r="J313" s="1278"/>
      <c r="K313" s="1277"/>
      <c r="L313" s="1279"/>
      <c r="M313" s="434"/>
      <c r="N313" s="434"/>
      <c r="O313" s="434"/>
      <c r="P313" s="434"/>
      <c r="Q313" s="434"/>
      <c r="R313" s="434"/>
      <c r="S313" s="1279"/>
      <c r="T313" s="434"/>
      <c r="U313" s="434"/>
      <c r="V313" s="434"/>
      <c r="W313" s="434"/>
      <c r="X313" s="434"/>
      <c r="Y313" s="434"/>
      <c r="Z313" s="434"/>
    </row>
    <row r="314">
      <c r="A314" s="434"/>
      <c r="B314" s="434"/>
      <c r="C314" s="434"/>
      <c r="D314" s="434"/>
      <c r="E314" s="434"/>
      <c r="F314" s="434"/>
      <c r="G314" s="434"/>
      <c r="H314" s="1276"/>
      <c r="I314" s="1277"/>
      <c r="J314" s="1278"/>
      <c r="K314" s="1277"/>
      <c r="L314" s="1279"/>
      <c r="M314" s="434"/>
      <c r="N314" s="434"/>
      <c r="O314" s="434"/>
      <c r="P314" s="434"/>
      <c r="Q314" s="434"/>
      <c r="R314" s="434"/>
      <c r="S314" s="1279"/>
      <c r="T314" s="434"/>
      <c r="U314" s="434"/>
      <c r="V314" s="434"/>
      <c r="W314" s="434"/>
      <c r="X314" s="434"/>
      <c r="Y314" s="434"/>
      <c r="Z314" s="434"/>
    </row>
    <row r="315">
      <c r="A315" s="434"/>
      <c r="B315" s="434"/>
      <c r="C315" s="434"/>
      <c r="D315" s="434"/>
      <c r="E315" s="434"/>
      <c r="F315" s="434"/>
      <c r="G315" s="434"/>
      <c r="H315" s="1276"/>
      <c r="I315" s="1277"/>
      <c r="J315" s="1278"/>
      <c r="K315" s="1277"/>
      <c r="L315" s="1279"/>
      <c r="M315" s="434"/>
      <c r="N315" s="434"/>
      <c r="O315" s="434"/>
      <c r="P315" s="434"/>
      <c r="Q315" s="434"/>
      <c r="R315" s="434"/>
      <c r="S315" s="1279"/>
      <c r="T315" s="434"/>
      <c r="U315" s="434"/>
      <c r="V315" s="434"/>
      <c r="W315" s="434"/>
      <c r="X315" s="434"/>
      <c r="Y315" s="434"/>
      <c r="Z315" s="434"/>
    </row>
    <row r="316">
      <c r="A316" s="434"/>
      <c r="B316" s="434"/>
      <c r="C316" s="434"/>
      <c r="D316" s="434"/>
      <c r="E316" s="434"/>
      <c r="F316" s="434"/>
      <c r="G316" s="434"/>
      <c r="H316" s="1276"/>
      <c r="I316" s="1277"/>
      <c r="J316" s="1278"/>
      <c r="K316" s="1277"/>
      <c r="L316" s="1279"/>
      <c r="M316" s="434"/>
      <c r="N316" s="434"/>
      <c r="O316" s="434"/>
      <c r="P316" s="434"/>
      <c r="Q316" s="434"/>
      <c r="R316" s="434"/>
      <c r="S316" s="1279"/>
      <c r="T316" s="434"/>
      <c r="U316" s="434"/>
      <c r="V316" s="434"/>
      <c r="W316" s="434"/>
      <c r="X316" s="434"/>
      <c r="Y316" s="434"/>
      <c r="Z316" s="434"/>
    </row>
    <row r="317">
      <c r="A317" s="434"/>
      <c r="B317" s="434"/>
      <c r="C317" s="434"/>
      <c r="D317" s="434"/>
      <c r="E317" s="434"/>
      <c r="F317" s="434"/>
      <c r="G317" s="434"/>
      <c r="H317" s="1276"/>
      <c r="I317" s="1277"/>
      <c r="J317" s="1278"/>
      <c r="K317" s="1277"/>
      <c r="L317" s="1279"/>
      <c r="M317" s="434"/>
      <c r="N317" s="434"/>
      <c r="O317" s="434"/>
      <c r="P317" s="434"/>
      <c r="Q317" s="434"/>
      <c r="R317" s="434"/>
      <c r="S317" s="1279"/>
      <c r="T317" s="434"/>
      <c r="U317" s="434"/>
      <c r="V317" s="434"/>
      <c r="W317" s="434"/>
      <c r="X317" s="434"/>
      <c r="Y317" s="434"/>
      <c r="Z317" s="434"/>
    </row>
    <row r="318">
      <c r="A318" s="434"/>
      <c r="B318" s="434"/>
      <c r="C318" s="434"/>
      <c r="D318" s="434"/>
      <c r="E318" s="434"/>
      <c r="F318" s="434"/>
      <c r="G318" s="434"/>
      <c r="H318" s="1276"/>
      <c r="I318" s="1277"/>
      <c r="J318" s="1278"/>
      <c r="K318" s="1277"/>
      <c r="L318" s="1279"/>
      <c r="M318" s="434"/>
      <c r="N318" s="434"/>
      <c r="O318" s="434"/>
      <c r="P318" s="434"/>
      <c r="Q318" s="434"/>
      <c r="R318" s="434"/>
      <c r="S318" s="1279"/>
      <c r="T318" s="434"/>
      <c r="U318" s="434"/>
      <c r="V318" s="434"/>
      <c r="W318" s="434"/>
      <c r="X318" s="434"/>
      <c r="Y318" s="434"/>
      <c r="Z318" s="434"/>
    </row>
    <row r="319">
      <c r="A319" s="434"/>
      <c r="B319" s="434"/>
      <c r="C319" s="434"/>
      <c r="D319" s="434"/>
      <c r="E319" s="434"/>
      <c r="F319" s="434"/>
      <c r="G319" s="434"/>
      <c r="H319" s="1276"/>
      <c r="I319" s="1277"/>
      <c r="J319" s="1278"/>
      <c r="K319" s="1277"/>
      <c r="L319" s="1279"/>
      <c r="M319" s="434"/>
      <c r="N319" s="434"/>
      <c r="O319" s="434"/>
      <c r="P319" s="434"/>
      <c r="Q319" s="434"/>
      <c r="R319" s="434"/>
      <c r="S319" s="1279"/>
      <c r="T319" s="434"/>
      <c r="U319" s="434"/>
      <c r="V319" s="434"/>
      <c r="W319" s="434"/>
      <c r="X319" s="434"/>
      <c r="Y319" s="434"/>
      <c r="Z319" s="434"/>
    </row>
    <row r="320">
      <c r="A320" s="434"/>
      <c r="B320" s="434"/>
      <c r="C320" s="434"/>
      <c r="D320" s="434"/>
      <c r="E320" s="434"/>
      <c r="F320" s="434"/>
      <c r="G320" s="434"/>
      <c r="H320" s="1276"/>
      <c r="I320" s="1277"/>
      <c r="J320" s="1278"/>
      <c r="K320" s="1277"/>
      <c r="L320" s="1279"/>
      <c r="M320" s="434"/>
      <c r="N320" s="434"/>
      <c r="O320" s="434"/>
      <c r="P320" s="434"/>
      <c r="Q320" s="434"/>
      <c r="R320" s="434"/>
      <c r="S320" s="1279"/>
      <c r="T320" s="434"/>
      <c r="U320" s="434"/>
      <c r="V320" s="434"/>
      <c r="W320" s="434"/>
      <c r="X320" s="434"/>
      <c r="Y320" s="434"/>
      <c r="Z320" s="434"/>
    </row>
    <row r="321">
      <c r="A321" s="434"/>
      <c r="B321" s="434"/>
      <c r="C321" s="434"/>
      <c r="D321" s="434"/>
      <c r="E321" s="434"/>
      <c r="F321" s="434"/>
      <c r="G321" s="434"/>
      <c r="H321" s="1276"/>
      <c r="I321" s="1277"/>
      <c r="J321" s="1278"/>
      <c r="K321" s="1277"/>
      <c r="L321" s="1279"/>
      <c r="M321" s="434"/>
      <c r="N321" s="434"/>
      <c r="O321" s="434"/>
      <c r="P321" s="434"/>
      <c r="Q321" s="434"/>
      <c r="R321" s="434"/>
      <c r="S321" s="1279"/>
      <c r="T321" s="434"/>
      <c r="U321" s="434"/>
      <c r="V321" s="434"/>
      <c r="W321" s="434"/>
      <c r="X321" s="434"/>
      <c r="Y321" s="434"/>
      <c r="Z321" s="434"/>
    </row>
    <row r="322">
      <c r="A322" s="434"/>
      <c r="B322" s="434"/>
      <c r="C322" s="434"/>
      <c r="D322" s="434"/>
      <c r="E322" s="434"/>
      <c r="F322" s="434"/>
      <c r="G322" s="434"/>
      <c r="H322" s="1276"/>
      <c r="I322" s="1277"/>
      <c r="J322" s="1278"/>
      <c r="K322" s="1277"/>
      <c r="L322" s="1279"/>
      <c r="M322" s="434"/>
      <c r="N322" s="434"/>
      <c r="O322" s="434"/>
      <c r="P322" s="434"/>
      <c r="Q322" s="434"/>
      <c r="R322" s="434"/>
      <c r="S322" s="1279"/>
      <c r="T322" s="434"/>
      <c r="U322" s="434"/>
      <c r="V322" s="434"/>
      <c r="W322" s="434"/>
      <c r="X322" s="434"/>
      <c r="Y322" s="434"/>
      <c r="Z322" s="434"/>
    </row>
    <row r="323">
      <c r="A323" s="434"/>
      <c r="B323" s="434"/>
      <c r="C323" s="434"/>
      <c r="D323" s="434"/>
      <c r="E323" s="434"/>
      <c r="F323" s="434"/>
      <c r="G323" s="434"/>
      <c r="H323" s="1276"/>
      <c r="I323" s="1277"/>
      <c r="J323" s="1278"/>
      <c r="K323" s="1277"/>
      <c r="L323" s="1279"/>
      <c r="M323" s="434"/>
      <c r="N323" s="434"/>
      <c r="O323" s="434"/>
      <c r="P323" s="434"/>
      <c r="Q323" s="434"/>
      <c r="R323" s="434"/>
      <c r="S323" s="1279"/>
      <c r="T323" s="434"/>
      <c r="U323" s="434"/>
      <c r="V323" s="434"/>
      <c r="W323" s="434"/>
      <c r="X323" s="434"/>
      <c r="Y323" s="434"/>
      <c r="Z323" s="434"/>
    </row>
    <row r="324">
      <c r="A324" s="434"/>
      <c r="B324" s="434"/>
      <c r="C324" s="434"/>
      <c r="D324" s="434"/>
      <c r="E324" s="434"/>
      <c r="F324" s="434"/>
      <c r="G324" s="434"/>
      <c r="H324" s="1276"/>
      <c r="I324" s="1277"/>
      <c r="J324" s="1278"/>
      <c r="K324" s="1277"/>
      <c r="L324" s="1279"/>
      <c r="M324" s="434"/>
      <c r="N324" s="434"/>
      <c r="O324" s="434"/>
      <c r="P324" s="434"/>
      <c r="Q324" s="434"/>
      <c r="R324" s="434"/>
      <c r="S324" s="1279"/>
      <c r="T324" s="434"/>
      <c r="U324" s="434"/>
      <c r="V324" s="434"/>
      <c r="W324" s="434"/>
      <c r="X324" s="434"/>
      <c r="Y324" s="434"/>
      <c r="Z324" s="434"/>
    </row>
    <row r="325">
      <c r="A325" s="434"/>
      <c r="B325" s="434"/>
      <c r="C325" s="434"/>
      <c r="D325" s="434"/>
      <c r="E325" s="434"/>
      <c r="F325" s="434"/>
      <c r="G325" s="434"/>
      <c r="H325" s="1276"/>
      <c r="I325" s="1277"/>
      <c r="J325" s="1278"/>
      <c r="K325" s="1277"/>
      <c r="L325" s="1279"/>
      <c r="M325" s="434"/>
      <c r="N325" s="434"/>
      <c r="O325" s="434"/>
      <c r="P325" s="434"/>
      <c r="Q325" s="434"/>
      <c r="R325" s="434"/>
      <c r="S325" s="1279"/>
      <c r="T325" s="434"/>
      <c r="U325" s="434"/>
      <c r="V325" s="434"/>
      <c r="W325" s="434"/>
      <c r="X325" s="434"/>
      <c r="Y325" s="434"/>
      <c r="Z325" s="434"/>
    </row>
    <row r="326">
      <c r="A326" s="434"/>
      <c r="B326" s="434"/>
      <c r="C326" s="434"/>
      <c r="D326" s="434"/>
      <c r="E326" s="434"/>
      <c r="F326" s="434"/>
      <c r="G326" s="434"/>
      <c r="H326" s="1276"/>
      <c r="I326" s="1277"/>
      <c r="J326" s="1278"/>
      <c r="K326" s="1277"/>
      <c r="L326" s="1279"/>
      <c r="M326" s="434"/>
      <c r="N326" s="434"/>
      <c r="O326" s="434"/>
      <c r="P326" s="434"/>
      <c r="Q326" s="434"/>
      <c r="R326" s="434"/>
      <c r="S326" s="1279"/>
      <c r="T326" s="434"/>
      <c r="U326" s="434"/>
      <c r="V326" s="434"/>
      <c r="W326" s="434"/>
      <c r="X326" s="434"/>
      <c r="Y326" s="434"/>
      <c r="Z326" s="434"/>
    </row>
    <row r="327">
      <c r="A327" s="434"/>
      <c r="B327" s="434"/>
      <c r="C327" s="434"/>
      <c r="D327" s="434"/>
      <c r="E327" s="434"/>
      <c r="F327" s="434"/>
      <c r="G327" s="434"/>
      <c r="H327" s="1276"/>
      <c r="I327" s="1277"/>
      <c r="J327" s="1278"/>
      <c r="K327" s="1277"/>
      <c r="L327" s="1279"/>
      <c r="M327" s="434"/>
      <c r="N327" s="434"/>
      <c r="O327" s="434"/>
      <c r="P327" s="434"/>
      <c r="Q327" s="434"/>
      <c r="R327" s="434"/>
      <c r="S327" s="1279"/>
      <c r="T327" s="434"/>
      <c r="U327" s="434"/>
      <c r="V327" s="434"/>
      <c r="W327" s="434"/>
      <c r="X327" s="434"/>
      <c r="Y327" s="434"/>
      <c r="Z327" s="434"/>
    </row>
    <row r="328">
      <c r="A328" s="434"/>
      <c r="B328" s="434"/>
      <c r="C328" s="434"/>
      <c r="D328" s="434"/>
      <c r="E328" s="434"/>
      <c r="F328" s="434"/>
      <c r="G328" s="434"/>
      <c r="H328" s="1276"/>
      <c r="I328" s="1277"/>
      <c r="J328" s="1278"/>
      <c r="K328" s="1277"/>
      <c r="L328" s="1279"/>
      <c r="M328" s="434"/>
      <c r="N328" s="434"/>
      <c r="O328" s="434"/>
      <c r="P328" s="434"/>
      <c r="Q328" s="434"/>
      <c r="R328" s="434"/>
      <c r="S328" s="1279"/>
      <c r="T328" s="434"/>
      <c r="U328" s="434"/>
      <c r="V328" s="434"/>
      <c r="W328" s="434"/>
      <c r="X328" s="434"/>
      <c r="Y328" s="434"/>
      <c r="Z328" s="434"/>
    </row>
    <row r="329">
      <c r="A329" s="434"/>
      <c r="B329" s="434"/>
      <c r="C329" s="434"/>
      <c r="D329" s="434"/>
      <c r="E329" s="434"/>
      <c r="F329" s="434"/>
      <c r="G329" s="434"/>
      <c r="H329" s="1276"/>
      <c r="I329" s="1277"/>
      <c r="J329" s="1278"/>
      <c r="K329" s="1277"/>
      <c r="L329" s="1279"/>
      <c r="M329" s="434"/>
      <c r="N329" s="434"/>
      <c r="O329" s="434"/>
      <c r="P329" s="434"/>
      <c r="Q329" s="434"/>
      <c r="R329" s="434"/>
      <c r="S329" s="1279"/>
      <c r="T329" s="434"/>
      <c r="U329" s="434"/>
      <c r="V329" s="434"/>
      <c r="W329" s="434"/>
      <c r="X329" s="434"/>
      <c r="Y329" s="434"/>
      <c r="Z329" s="434"/>
    </row>
    <row r="330">
      <c r="A330" s="434"/>
      <c r="B330" s="434"/>
      <c r="C330" s="434"/>
      <c r="D330" s="434"/>
      <c r="E330" s="434"/>
      <c r="F330" s="434"/>
      <c r="G330" s="434"/>
      <c r="H330" s="1276"/>
      <c r="I330" s="1277"/>
      <c r="J330" s="1278"/>
      <c r="K330" s="1277"/>
      <c r="L330" s="1279"/>
      <c r="M330" s="434"/>
      <c r="N330" s="434"/>
      <c r="O330" s="434"/>
      <c r="P330" s="434"/>
      <c r="Q330" s="434"/>
      <c r="R330" s="434"/>
      <c r="S330" s="1279"/>
      <c r="T330" s="434"/>
      <c r="U330" s="434"/>
      <c r="V330" s="434"/>
      <c r="W330" s="434"/>
      <c r="X330" s="434"/>
      <c r="Y330" s="434"/>
      <c r="Z330" s="434"/>
    </row>
    <row r="331">
      <c r="A331" s="434"/>
      <c r="B331" s="434"/>
      <c r="C331" s="434"/>
      <c r="D331" s="434"/>
      <c r="E331" s="434"/>
      <c r="F331" s="434"/>
      <c r="G331" s="434"/>
      <c r="H331" s="1276"/>
      <c r="I331" s="1277"/>
      <c r="J331" s="1278"/>
      <c r="K331" s="1277"/>
      <c r="L331" s="1279"/>
      <c r="M331" s="434"/>
      <c r="N331" s="434"/>
      <c r="O331" s="434"/>
      <c r="P331" s="434"/>
      <c r="Q331" s="434"/>
      <c r="R331" s="434"/>
      <c r="S331" s="1279"/>
      <c r="T331" s="434"/>
      <c r="U331" s="434"/>
      <c r="V331" s="434"/>
      <c r="W331" s="434"/>
      <c r="X331" s="434"/>
      <c r="Y331" s="434"/>
      <c r="Z331" s="434"/>
    </row>
    <row r="332">
      <c r="A332" s="434"/>
      <c r="B332" s="434"/>
      <c r="C332" s="434"/>
      <c r="D332" s="434"/>
      <c r="E332" s="434"/>
      <c r="F332" s="434"/>
      <c r="G332" s="434"/>
      <c r="H332" s="1276"/>
      <c r="I332" s="1277"/>
      <c r="J332" s="1278"/>
      <c r="K332" s="1277"/>
      <c r="L332" s="1279"/>
      <c r="M332" s="434"/>
      <c r="N332" s="434"/>
      <c r="O332" s="434"/>
      <c r="P332" s="434"/>
      <c r="Q332" s="434"/>
      <c r="R332" s="434"/>
      <c r="S332" s="1279"/>
      <c r="T332" s="434"/>
      <c r="U332" s="434"/>
      <c r="V332" s="434"/>
      <c r="W332" s="434"/>
      <c r="X332" s="434"/>
      <c r="Y332" s="434"/>
      <c r="Z332" s="434"/>
    </row>
    <row r="333">
      <c r="A333" s="434"/>
      <c r="B333" s="434"/>
      <c r="C333" s="434"/>
      <c r="D333" s="434"/>
      <c r="E333" s="434"/>
      <c r="F333" s="434"/>
      <c r="G333" s="434"/>
      <c r="H333" s="1276"/>
      <c r="I333" s="1277"/>
      <c r="J333" s="1278"/>
      <c r="K333" s="1277"/>
      <c r="L333" s="1279"/>
      <c r="M333" s="434"/>
      <c r="N333" s="434"/>
      <c r="O333" s="434"/>
      <c r="P333" s="434"/>
      <c r="Q333" s="434"/>
      <c r="R333" s="434"/>
      <c r="S333" s="1279"/>
      <c r="T333" s="434"/>
      <c r="U333" s="434"/>
      <c r="V333" s="434"/>
      <c r="W333" s="434"/>
      <c r="X333" s="434"/>
      <c r="Y333" s="434"/>
      <c r="Z333" s="434"/>
    </row>
    <row r="334">
      <c r="A334" s="434"/>
      <c r="B334" s="434"/>
      <c r="C334" s="434"/>
      <c r="D334" s="434"/>
      <c r="E334" s="434"/>
      <c r="F334" s="434"/>
      <c r="G334" s="434"/>
      <c r="H334" s="1276"/>
      <c r="I334" s="1277"/>
      <c r="J334" s="1278"/>
      <c r="K334" s="1277"/>
      <c r="L334" s="1279"/>
      <c r="M334" s="434"/>
      <c r="N334" s="434"/>
      <c r="O334" s="434"/>
      <c r="P334" s="434"/>
      <c r="Q334" s="434"/>
      <c r="R334" s="434"/>
      <c r="S334" s="1279"/>
      <c r="T334" s="434"/>
      <c r="U334" s="434"/>
      <c r="V334" s="434"/>
      <c r="W334" s="434"/>
      <c r="X334" s="434"/>
      <c r="Y334" s="434"/>
      <c r="Z334" s="434"/>
    </row>
    <row r="335">
      <c r="A335" s="434"/>
      <c r="B335" s="434"/>
      <c r="C335" s="434"/>
      <c r="D335" s="434"/>
      <c r="E335" s="434"/>
      <c r="F335" s="434"/>
      <c r="G335" s="434"/>
      <c r="H335" s="1276"/>
      <c r="I335" s="1277"/>
      <c r="J335" s="1278"/>
      <c r="K335" s="1277"/>
      <c r="L335" s="1279"/>
      <c r="M335" s="434"/>
      <c r="N335" s="434"/>
      <c r="O335" s="434"/>
      <c r="P335" s="434"/>
      <c r="Q335" s="434"/>
      <c r="R335" s="434"/>
      <c r="S335" s="1279"/>
      <c r="T335" s="434"/>
      <c r="U335" s="434"/>
      <c r="V335" s="434"/>
      <c r="W335" s="434"/>
      <c r="X335" s="434"/>
      <c r="Y335" s="434"/>
      <c r="Z335" s="434"/>
    </row>
    <row r="336">
      <c r="A336" s="434"/>
      <c r="B336" s="434"/>
      <c r="C336" s="434"/>
      <c r="D336" s="434"/>
      <c r="E336" s="434"/>
      <c r="F336" s="434"/>
      <c r="G336" s="434"/>
      <c r="H336" s="1276"/>
      <c r="I336" s="1277"/>
      <c r="J336" s="1278"/>
      <c r="K336" s="1277"/>
      <c r="L336" s="1279"/>
      <c r="M336" s="434"/>
      <c r="N336" s="434"/>
      <c r="O336" s="434"/>
      <c r="P336" s="434"/>
      <c r="Q336" s="434"/>
      <c r="R336" s="434"/>
      <c r="S336" s="1279"/>
      <c r="T336" s="434"/>
      <c r="U336" s="434"/>
      <c r="V336" s="434"/>
      <c r="W336" s="434"/>
      <c r="X336" s="434"/>
      <c r="Y336" s="434"/>
      <c r="Z336" s="434"/>
    </row>
    <row r="337">
      <c r="A337" s="434"/>
      <c r="B337" s="434"/>
      <c r="C337" s="434"/>
      <c r="D337" s="434"/>
      <c r="E337" s="434"/>
      <c r="F337" s="434"/>
      <c r="G337" s="434"/>
      <c r="H337" s="1276"/>
      <c r="I337" s="1277"/>
      <c r="J337" s="1278"/>
      <c r="K337" s="1277"/>
      <c r="L337" s="1279"/>
      <c r="M337" s="434"/>
      <c r="N337" s="434"/>
      <c r="O337" s="434"/>
      <c r="P337" s="434"/>
      <c r="Q337" s="434"/>
      <c r="R337" s="434"/>
      <c r="S337" s="1279"/>
      <c r="T337" s="434"/>
      <c r="U337" s="434"/>
      <c r="V337" s="434"/>
      <c r="W337" s="434"/>
      <c r="X337" s="434"/>
      <c r="Y337" s="434"/>
      <c r="Z337" s="434"/>
    </row>
    <row r="338">
      <c r="A338" s="434"/>
      <c r="B338" s="434"/>
      <c r="C338" s="434"/>
      <c r="D338" s="434"/>
      <c r="E338" s="434"/>
      <c r="F338" s="434"/>
      <c r="G338" s="434"/>
      <c r="H338" s="1276"/>
      <c r="I338" s="1277"/>
      <c r="J338" s="1278"/>
      <c r="K338" s="1277"/>
      <c r="L338" s="1279"/>
      <c r="M338" s="434"/>
      <c r="N338" s="434"/>
      <c r="O338" s="434"/>
      <c r="P338" s="434"/>
      <c r="Q338" s="434"/>
      <c r="R338" s="434"/>
      <c r="S338" s="1279"/>
      <c r="T338" s="434"/>
      <c r="U338" s="434"/>
      <c r="V338" s="434"/>
      <c r="W338" s="434"/>
      <c r="X338" s="434"/>
      <c r="Y338" s="434"/>
      <c r="Z338" s="434"/>
    </row>
    <row r="339">
      <c r="A339" s="434"/>
      <c r="B339" s="434"/>
      <c r="C339" s="434"/>
      <c r="D339" s="434"/>
      <c r="E339" s="434"/>
      <c r="F339" s="434"/>
      <c r="G339" s="434"/>
      <c r="H339" s="1276"/>
      <c r="I339" s="1277"/>
      <c r="J339" s="1278"/>
      <c r="K339" s="1277"/>
      <c r="L339" s="1279"/>
      <c r="M339" s="434"/>
      <c r="N339" s="434"/>
      <c r="O339" s="434"/>
      <c r="P339" s="434"/>
      <c r="Q339" s="434"/>
      <c r="R339" s="434"/>
      <c r="S339" s="1279"/>
      <c r="T339" s="434"/>
      <c r="U339" s="434"/>
      <c r="V339" s="434"/>
      <c r="W339" s="434"/>
      <c r="X339" s="434"/>
      <c r="Y339" s="434"/>
      <c r="Z339" s="434"/>
    </row>
    <row r="340">
      <c r="A340" s="434"/>
      <c r="B340" s="434"/>
      <c r="C340" s="434"/>
      <c r="D340" s="434"/>
      <c r="E340" s="434"/>
      <c r="F340" s="434"/>
      <c r="G340" s="434"/>
      <c r="H340" s="1276"/>
      <c r="I340" s="1277"/>
      <c r="J340" s="1278"/>
      <c r="K340" s="1277"/>
      <c r="L340" s="1279"/>
      <c r="M340" s="434"/>
      <c r="N340" s="434"/>
      <c r="O340" s="434"/>
      <c r="P340" s="434"/>
      <c r="Q340" s="434"/>
      <c r="R340" s="434"/>
      <c r="S340" s="1279"/>
      <c r="T340" s="434"/>
      <c r="U340" s="434"/>
      <c r="V340" s="434"/>
      <c r="W340" s="434"/>
      <c r="X340" s="434"/>
      <c r="Y340" s="434"/>
      <c r="Z340" s="434"/>
    </row>
    <row r="341">
      <c r="A341" s="434"/>
      <c r="B341" s="434"/>
      <c r="C341" s="434"/>
      <c r="D341" s="434"/>
      <c r="E341" s="434"/>
      <c r="F341" s="434"/>
      <c r="G341" s="434"/>
      <c r="H341" s="1276"/>
      <c r="I341" s="1277"/>
      <c r="J341" s="1278"/>
      <c r="K341" s="1277"/>
      <c r="L341" s="1279"/>
      <c r="M341" s="434"/>
      <c r="N341" s="434"/>
      <c r="O341" s="434"/>
      <c r="P341" s="434"/>
      <c r="Q341" s="434"/>
      <c r="R341" s="434"/>
      <c r="S341" s="1279"/>
      <c r="T341" s="434"/>
      <c r="U341" s="434"/>
      <c r="V341" s="434"/>
      <c r="W341" s="434"/>
      <c r="X341" s="434"/>
      <c r="Y341" s="434"/>
      <c r="Z341" s="434"/>
    </row>
    <row r="342">
      <c r="A342" s="434"/>
      <c r="B342" s="434"/>
      <c r="C342" s="434"/>
      <c r="D342" s="434"/>
      <c r="E342" s="434"/>
      <c r="F342" s="434"/>
      <c r="G342" s="434"/>
      <c r="H342" s="1276"/>
      <c r="I342" s="1277"/>
      <c r="J342" s="1278"/>
      <c r="K342" s="1277"/>
      <c r="L342" s="1279"/>
      <c r="M342" s="434"/>
      <c r="N342" s="434"/>
      <c r="O342" s="434"/>
      <c r="P342" s="434"/>
      <c r="Q342" s="434"/>
      <c r="R342" s="434"/>
      <c r="S342" s="1279"/>
      <c r="T342" s="434"/>
      <c r="U342" s="434"/>
      <c r="V342" s="434"/>
      <c r="W342" s="434"/>
      <c r="X342" s="434"/>
      <c r="Y342" s="434"/>
      <c r="Z342" s="434"/>
    </row>
    <row r="343">
      <c r="A343" s="434"/>
      <c r="B343" s="434"/>
      <c r="C343" s="434"/>
      <c r="D343" s="434"/>
      <c r="E343" s="434"/>
      <c r="F343" s="434"/>
      <c r="G343" s="434"/>
      <c r="H343" s="1276"/>
      <c r="I343" s="1277"/>
      <c r="J343" s="1278"/>
      <c r="K343" s="1277"/>
      <c r="L343" s="1279"/>
      <c r="M343" s="434"/>
      <c r="N343" s="434"/>
      <c r="O343" s="434"/>
      <c r="P343" s="434"/>
      <c r="Q343" s="434"/>
      <c r="R343" s="434"/>
      <c r="S343" s="1279"/>
      <c r="T343" s="434"/>
      <c r="U343" s="434"/>
      <c r="V343" s="434"/>
      <c r="W343" s="434"/>
      <c r="X343" s="434"/>
      <c r="Y343" s="434"/>
      <c r="Z343" s="434"/>
    </row>
    <row r="344">
      <c r="A344" s="434"/>
      <c r="B344" s="434"/>
      <c r="C344" s="434"/>
      <c r="D344" s="434"/>
      <c r="E344" s="434"/>
      <c r="F344" s="434"/>
      <c r="G344" s="434"/>
      <c r="H344" s="1276"/>
      <c r="I344" s="1277"/>
      <c r="J344" s="1278"/>
      <c r="K344" s="1277"/>
      <c r="L344" s="1279"/>
      <c r="M344" s="434"/>
      <c r="N344" s="434"/>
      <c r="O344" s="434"/>
      <c r="P344" s="434"/>
      <c r="Q344" s="434"/>
      <c r="R344" s="434"/>
      <c r="S344" s="1279"/>
      <c r="T344" s="434"/>
      <c r="U344" s="434"/>
      <c r="V344" s="434"/>
      <c r="W344" s="434"/>
      <c r="X344" s="434"/>
      <c r="Y344" s="434"/>
      <c r="Z344" s="434"/>
    </row>
    <row r="345">
      <c r="A345" s="434"/>
      <c r="B345" s="434"/>
      <c r="C345" s="434"/>
      <c r="D345" s="434"/>
      <c r="E345" s="434"/>
      <c r="F345" s="434"/>
      <c r="G345" s="434"/>
      <c r="H345" s="1276"/>
      <c r="I345" s="1277"/>
      <c r="J345" s="1278"/>
      <c r="K345" s="1277"/>
      <c r="L345" s="1279"/>
      <c r="M345" s="434"/>
      <c r="N345" s="434"/>
      <c r="O345" s="434"/>
      <c r="P345" s="434"/>
      <c r="Q345" s="434"/>
      <c r="R345" s="434"/>
      <c r="S345" s="1279"/>
      <c r="T345" s="434"/>
      <c r="U345" s="434"/>
      <c r="V345" s="434"/>
      <c r="W345" s="434"/>
      <c r="X345" s="434"/>
      <c r="Y345" s="434"/>
      <c r="Z345" s="434"/>
    </row>
    <row r="346">
      <c r="A346" s="434"/>
      <c r="B346" s="434"/>
      <c r="C346" s="434"/>
      <c r="D346" s="434"/>
      <c r="E346" s="434"/>
      <c r="F346" s="434"/>
      <c r="G346" s="434"/>
      <c r="H346" s="1276"/>
      <c r="I346" s="1277"/>
      <c r="J346" s="1278"/>
      <c r="K346" s="1277"/>
      <c r="L346" s="1279"/>
      <c r="M346" s="434"/>
      <c r="N346" s="434"/>
      <c r="O346" s="434"/>
      <c r="P346" s="434"/>
      <c r="Q346" s="434"/>
      <c r="R346" s="434"/>
      <c r="S346" s="1279"/>
      <c r="T346" s="434"/>
      <c r="U346" s="434"/>
      <c r="V346" s="434"/>
      <c r="W346" s="434"/>
      <c r="X346" s="434"/>
      <c r="Y346" s="434"/>
      <c r="Z346" s="434"/>
    </row>
    <row r="347">
      <c r="A347" s="434"/>
      <c r="B347" s="434"/>
      <c r="C347" s="434"/>
      <c r="D347" s="434"/>
      <c r="E347" s="434"/>
      <c r="F347" s="434"/>
      <c r="G347" s="434"/>
      <c r="H347" s="1276"/>
      <c r="I347" s="1277"/>
      <c r="J347" s="1278"/>
      <c r="K347" s="1277"/>
      <c r="L347" s="1279"/>
      <c r="M347" s="434"/>
      <c r="N347" s="434"/>
      <c r="O347" s="434"/>
      <c r="P347" s="434"/>
      <c r="Q347" s="434"/>
      <c r="R347" s="434"/>
      <c r="S347" s="1279"/>
      <c r="T347" s="434"/>
      <c r="U347" s="434"/>
      <c r="V347" s="434"/>
      <c r="W347" s="434"/>
      <c r="X347" s="434"/>
      <c r="Y347" s="434"/>
      <c r="Z347" s="434"/>
    </row>
    <row r="348">
      <c r="A348" s="434"/>
      <c r="B348" s="434"/>
      <c r="C348" s="434"/>
      <c r="D348" s="434"/>
      <c r="E348" s="434"/>
      <c r="F348" s="434"/>
      <c r="G348" s="434"/>
      <c r="H348" s="1276"/>
      <c r="I348" s="1277"/>
      <c r="J348" s="1278"/>
      <c r="K348" s="1277"/>
      <c r="L348" s="1279"/>
      <c r="M348" s="434"/>
      <c r="N348" s="434"/>
      <c r="O348" s="434"/>
      <c r="P348" s="434"/>
      <c r="Q348" s="434"/>
      <c r="R348" s="434"/>
      <c r="S348" s="1279"/>
      <c r="T348" s="434"/>
      <c r="U348" s="434"/>
      <c r="V348" s="434"/>
      <c r="W348" s="434"/>
      <c r="X348" s="434"/>
      <c r="Y348" s="434"/>
      <c r="Z348" s="434"/>
    </row>
    <row r="349">
      <c r="A349" s="434"/>
      <c r="B349" s="434"/>
      <c r="C349" s="434"/>
      <c r="D349" s="434"/>
      <c r="E349" s="434"/>
      <c r="F349" s="434"/>
      <c r="G349" s="434"/>
      <c r="H349" s="1276"/>
      <c r="I349" s="1277"/>
      <c r="J349" s="1278"/>
      <c r="K349" s="1277"/>
      <c r="L349" s="1279"/>
      <c r="M349" s="434"/>
      <c r="N349" s="434"/>
      <c r="O349" s="434"/>
      <c r="P349" s="434"/>
      <c r="Q349" s="434"/>
      <c r="R349" s="434"/>
      <c r="S349" s="1279"/>
      <c r="T349" s="434"/>
      <c r="U349" s="434"/>
      <c r="V349" s="434"/>
      <c r="W349" s="434"/>
      <c r="X349" s="434"/>
      <c r="Y349" s="434"/>
      <c r="Z349" s="434"/>
    </row>
    <row r="350">
      <c r="A350" s="434"/>
      <c r="B350" s="434"/>
      <c r="C350" s="434"/>
      <c r="D350" s="434"/>
      <c r="E350" s="434"/>
      <c r="F350" s="434"/>
      <c r="G350" s="434"/>
      <c r="H350" s="1276"/>
      <c r="I350" s="1277"/>
      <c r="J350" s="1278"/>
      <c r="K350" s="1277"/>
      <c r="L350" s="1279"/>
      <c r="M350" s="434"/>
      <c r="N350" s="434"/>
      <c r="O350" s="434"/>
      <c r="P350" s="434"/>
      <c r="Q350" s="434"/>
      <c r="R350" s="434"/>
      <c r="S350" s="1279"/>
      <c r="T350" s="434"/>
      <c r="U350" s="434"/>
      <c r="V350" s="434"/>
      <c r="W350" s="434"/>
      <c r="X350" s="434"/>
      <c r="Y350" s="434"/>
      <c r="Z350" s="434"/>
    </row>
    <row r="351">
      <c r="A351" s="434"/>
      <c r="B351" s="434"/>
      <c r="C351" s="434"/>
      <c r="D351" s="434"/>
      <c r="E351" s="434"/>
      <c r="F351" s="434"/>
      <c r="G351" s="434"/>
      <c r="H351" s="1276"/>
      <c r="I351" s="1277"/>
      <c r="J351" s="1278"/>
      <c r="K351" s="1277"/>
      <c r="L351" s="1279"/>
      <c r="M351" s="434"/>
      <c r="N351" s="434"/>
      <c r="O351" s="434"/>
      <c r="P351" s="434"/>
      <c r="Q351" s="434"/>
      <c r="R351" s="434"/>
      <c r="S351" s="1279"/>
      <c r="T351" s="434"/>
      <c r="U351" s="434"/>
      <c r="V351" s="434"/>
      <c r="W351" s="434"/>
      <c r="X351" s="434"/>
      <c r="Y351" s="434"/>
      <c r="Z351" s="434"/>
    </row>
    <row r="352">
      <c r="A352" s="434"/>
      <c r="B352" s="434"/>
      <c r="C352" s="434"/>
      <c r="D352" s="434"/>
      <c r="E352" s="434"/>
      <c r="F352" s="434"/>
      <c r="G352" s="434"/>
      <c r="H352" s="1276"/>
      <c r="I352" s="1277"/>
      <c r="J352" s="1278"/>
      <c r="K352" s="1277"/>
      <c r="L352" s="1279"/>
      <c r="M352" s="434"/>
      <c r="N352" s="434"/>
      <c r="O352" s="434"/>
      <c r="P352" s="434"/>
      <c r="Q352" s="434"/>
      <c r="R352" s="434"/>
      <c r="S352" s="1279"/>
      <c r="T352" s="434"/>
      <c r="U352" s="434"/>
      <c r="V352" s="434"/>
      <c r="W352" s="434"/>
      <c r="X352" s="434"/>
      <c r="Y352" s="434"/>
      <c r="Z352" s="434"/>
    </row>
    <row r="353">
      <c r="A353" s="434"/>
      <c r="B353" s="434"/>
      <c r="C353" s="434"/>
      <c r="D353" s="434"/>
      <c r="E353" s="434"/>
      <c r="F353" s="434"/>
      <c r="G353" s="434"/>
      <c r="H353" s="1276"/>
      <c r="I353" s="1277"/>
      <c r="J353" s="1278"/>
      <c r="K353" s="1277"/>
      <c r="L353" s="1279"/>
      <c r="M353" s="434"/>
      <c r="N353" s="434"/>
      <c r="O353" s="434"/>
      <c r="P353" s="434"/>
      <c r="Q353" s="434"/>
      <c r="R353" s="434"/>
      <c r="S353" s="1279"/>
      <c r="T353" s="434"/>
      <c r="U353" s="434"/>
      <c r="V353" s="434"/>
      <c r="W353" s="434"/>
      <c r="X353" s="434"/>
      <c r="Y353" s="434"/>
      <c r="Z353" s="434"/>
    </row>
    <row r="354">
      <c r="A354" s="434"/>
      <c r="B354" s="434"/>
      <c r="C354" s="434"/>
      <c r="D354" s="434"/>
      <c r="E354" s="434"/>
      <c r="F354" s="434"/>
      <c r="G354" s="434"/>
      <c r="H354" s="1276"/>
      <c r="I354" s="1277"/>
      <c r="J354" s="1278"/>
      <c r="K354" s="1277"/>
      <c r="L354" s="1279"/>
      <c r="M354" s="434"/>
      <c r="N354" s="434"/>
      <c r="O354" s="434"/>
      <c r="P354" s="434"/>
      <c r="Q354" s="434"/>
      <c r="R354" s="434"/>
      <c r="S354" s="1279"/>
      <c r="T354" s="434"/>
      <c r="U354" s="434"/>
      <c r="V354" s="434"/>
      <c r="W354" s="434"/>
      <c r="X354" s="434"/>
      <c r="Y354" s="434"/>
      <c r="Z354" s="434"/>
    </row>
    <row r="355">
      <c r="A355" s="434"/>
      <c r="B355" s="434"/>
      <c r="C355" s="434"/>
      <c r="D355" s="434"/>
      <c r="E355" s="434"/>
      <c r="F355" s="434"/>
      <c r="G355" s="434"/>
      <c r="H355" s="1276"/>
      <c r="I355" s="1277"/>
      <c r="J355" s="1278"/>
      <c r="K355" s="1277"/>
      <c r="L355" s="1279"/>
      <c r="M355" s="434"/>
      <c r="N355" s="434"/>
      <c r="O355" s="434"/>
      <c r="P355" s="434"/>
      <c r="Q355" s="434"/>
      <c r="R355" s="434"/>
      <c r="S355" s="1279"/>
      <c r="T355" s="434"/>
      <c r="U355" s="434"/>
      <c r="V355" s="434"/>
      <c r="W355" s="434"/>
      <c r="X355" s="434"/>
      <c r="Y355" s="434"/>
      <c r="Z355" s="434"/>
    </row>
    <row r="356">
      <c r="A356" s="434"/>
      <c r="B356" s="434"/>
      <c r="C356" s="434"/>
      <c r="D356" s="434"/>
      <c r="E356" s="434"/>
      <c r="F356" s="434"/>
      <c r="G356" s="434"/>
      <c r="H356" s="1276"/>
      <c r="I356" s="1277"/>
      <c r="J356" s="1278"/>
      <c r="K356" s="1277"/>
      <c r="L356" s="1279"/>
      <c r="M356" s="434"/>
      <c r="N356" s="434"/>
      <c r="O356" s="434"/>
      <c r="P356" s="434"/>
      <c r="Q356" s="434"/>
      <c r="R356" s="434"/>
      <c r="S356" s="1279"/>
      <c r="T356" s="434"/>
      <c r="U356" s="434"/>
      <c r="V356" s="434"/>
      <c r="W356" s="434"/>
      <c r="X356" s="434"/>
      <c r="Y356" s="434"/>
      <c r="Z356" s="434"/>
    </row>
    <row r="357">
      <c r="A357" s="434"/>
      <c r="B357" s="434"/>
      <c r="C357" s="434"/>
      <c r="D357" s="434"/>
      <c r="E357" s="434"/>
      <c r="F357" s="434"/>
      <c r="G357" s="434"/>
      <c r="H357" s="1276"/>
      <c r="I357" s="1277"/>
      <c r="J357" s="1278"/>
      <c r="K357" s="1277"/>
      <c r="L357" s="1279"/>
      <c r="M357" s="434"/>
      <c r="N357" s="434"/>
      <c r="O357" s="434"/>
      <c r="P357" s="434"/>
      <c r="Q357" s="434"/>
      <c r="R357" s="434"/>
      <c r="S357" s="1279"/>
      <c r="T357" s="434"/>
      <c r="U357" s="434"/>
      <c r="V357" s="434"/>
      <c r="W357" s="434"/>
      <c r="X357" s="434"/>
      <c r="Y357" s="434"/>
      <c r="Z357" s="434"/>
    </row>
    <row r="358">
      <c r="A358" s="434"/>
      <c r="B358" s="434"/>
      <c r="C358" s="434"/>
      <c r="D358" s="434"/>
      <c r="E358" s="434"/>
      <c r="F358" s="434"/>
      <c r="G358" s="434"/>
      <c r="H358" s="1276"/>
      <c r="I358" s="1277"/>
      <c r="J358" s="1278"/>
      <c r="K358" s="1277"/>
      <c r="L358" s="1279"/>
      <c r="M358" s="434"/>
      <c r="N358" s="434"/>
      <c r="O358" s="434"/>
      <c r="P358" s="434"/>
      <c r="Q358" s="434"/>
      <c r="R358" s="434"/>
      <c r="S358" s="1279"/>
      <c r="T358" s="434"/>
      <c r="U358" s="434"/>
      <c r="V358" s="434"/>
      <c r="W358" s="434"/>
      <c r="X358" s="434"/>
      <c r="Y358" s="434"/>
      <c r="Z358" s="434"/>
    </row>
    <row r="359">
      <c r="A359" s="434"/>
      <c r="B359" s="434"/>
      <c r="C359" s="434"/>
      <c r="D359" s="434"/>
      <c r="E359" s="434"/>
      <c r="F359" s="434"/>
      <c r="G359" s="434"/>
      <c r="H359" s="1276"/>
      <c r="I359" s="1277"/>
      <c r="J359" s="1278"/>
      <c r="K359" s="1277"/>
      <c r="L359" s="1279"/>
      <c r="M359" s="434"/>
      <c r="N359" s="434"/>
      <c r="O359" s="434"/>
      <c r="P359" s="434"/>
      <c r="Q359" s="434"/>
      <c r="R359" s="434"/>
      <c r="S359" s="1279"/>
      <c r="T359" s="434"/>
      <c r="U359" s="434"/>
      <c r="V359" s="434"/>
      <c r="W359" s="434"/>
      <c r="X359" s="434"/>
      <c r="Y359" s="434"/>
      <c r="Z359" s="434"/>
    </row>
    <row r="360">
      <c r="A360" s="434"/>
      <c r="B360" s="434"/>
      <c r="C360" s="434"/>
      <c r="D360" s="434"/>
      <c r="E360" s="434"/>
      <c r="F360" s="434"/>
      <c r="G360" s="434"/>
      <c r="H360" s="1276"/>
      <c r="I360" s="1277"/>
      <c r="J360" s="1278"/>
      <c r="K360" s="1277"/>
      <c r="L360" s="1279"/>
      <c r="M360" s="434"/>
      <c r="N360" s="434"/>
      <c r="O360" s="434"/>
      <c r="P360" s="434"/>
      <c r="Q360" s="434"/>
      <c r="R360" s="434"/>
      <c r="S360" s="1279"/>
      <c r="T360" s="434"/>
      <c r="U360" s="434"/>
      <c r="V360" s="434"/>
      <c r="W360" s="434"/>
      <c r="X360" s="434"/>
      <c r="Y360" s="434"/>
      <c r="Z360" s="434"/>
    </row>
    <row r="361">
      <c r="A361" s="434"/>
      <c r="B361" s="434"/>
      <c r="C361" s="434"/>
      <c r="D361" s="434"/>
      <c r="E361" s="434"/>
      <c r="F361" s="434"/>
      <c r="G361" s="434"/>
      <c r="H361" s="1276"/>
      <c r="I361" s="1277"/>
      <c r="J361" s="1278"/>
      <c r="K361" s="1277"/>
      <c r="L361" s="1279"/>
      <c r="M361" s="434"/>
      <c r="N361" s="434"/>
      <c r="O361" s="434"/>
      <c r="P361" s="434"/>
      <c r="Q361" s="434"/>
      <c r="R361" s="434"/>
      <c r="S361" s="1279"/>
      <c r="T361" s="434"/>
      <c r="U361" s="434"/>
      <c r="V361" s="434"/>
      <c r="W361" s="434"/>
      <c r="X361" s="434"/>
      <c r="Y361" s="434"/>
      <c r="Z361" s="434"/>
    </row>
    <row r="362">
      <c r="A362" s="434"/>
      <c r="B362" s="434"/>
      <c r="C362" s="434"/>
      <c r="D362" s="434"/>
      <c r="E362" s="434"/>
      <c r="F362" s="434"/>
      <c r="G362" s="434"/>
      <c r="H362" s="1276"/>
      <c r="I362" s="1277"/>
      <c r="J362" s="1278"/>
      <c r="K362" s="1277"/>
      <c r="L362" s="1279"/>
      <c r="M362" s="434"/>
      <c r="N362" s="434"/>
      <c r="O362" s="434"/>
      <c r="P362" s="434"/>
      <c r="Q362" s="434"/>
      <c r="R362" s="434"/>
      <c r="S362" s="1279"/>
      <c r="T362" s="434"/>
      <c r="U362" s="434"/>
      <c r="V362" s="434"/>
      <c r="W362" s="434"/>
      <c r="X362" s="434"/>
      <c r="Y362" s="434"/>
      <c r="Z362" s="434"/>
    </row>
    <row r="363">
      <c r="A363" s="434"/>
      <c r="B363" s="434"/>
      <c r="C363" s="434"/>
      <c r="D363" s="434"/>
      <c r="E363" s="434"/>
      <c r="F363" s="434"/>
      <c r="G363" s="434"/>
      <c r="H363" s="1276"/>
      <c r="I363" s="1277"/>
      <c r="J363" s="1278"/>
      <c r="K363" s="1277"/>
      <c r="L363" s="1279"/>
      <c r="M363" s="434"/>
      <c r="N363" s="434"/>
      <c r="O363" s="434"/>
      <c r="P363" s="434"/>
      <c r="Q363" s="434"/>
      <c r="R363" s="434"/>
      <c r="S363" s="1279"/>
      <c r="T363" s="434"/>
      <c r="U363" s="434"/>
      <c r="V363" s="434"/>
      <c r="W363" s="434"/>
      <c r="X363" s="434"/>
      <c r="Y363" s="434"/>
      <c r="Z363" s="434"/>
    </row>
    <row r="364">
      <c r="A364" s="434"/>
      <c r="B364" s="434"/>
      <c r="C364" s="434"/>
      <c r="D364" s="434"/>
      <c r="E364" s="434"/>
      <c r="F364" s="434"/>
      <c r="G364" s="434"/>
      <c r="H364" s="1276"/>
      <c r="I364" s="1277"/>
      <c r="J364" s="1278"/>
      <c r="K364" s="1277"/>
      <c r="L364" s="1279"/>
      <c r="M364" s="434"/>
      <c r="N364" s="434"/>
      <c r="O364" s="434"/>
      <c r="P364" s="434"/>
      <c r="Q364" s="434"/>
      <c r="R364" s="434"/>
      <c r="S364" s="1279"/>
      <c r="T364" s="434"/>
      <c r="U364" s="434"/>
      <c r="V364" s="434"/>
      <c r="W364" s="434"/>
      <c r="X364" s="434"/>
      <c r="Y364" s="434"/>
      <c r="Z364" s="434"/>
    </row>
    <row r="365">
      <c r="A365" s="434"/>
      <c r="B365" s="434"/>
      <c r="C365" s="434"/>
      <c r="D365" s="434"/>
      <c r="E365" s="434"/>
      <c r="F365" s="434"/>
      <c r="G365" s="434"/>
      <c r="H365" s="1276"/>
      <c r="I365" s="1277"/>
      <c r="J365" s="1278"/>
      <c r="K365" s="1277"/>
      <c r="L365" s="1279"/>
      <c r="M365" s="434"/>
      <c r="N365" s="434"/>
      <c r="O365" s="434"/>
      <c r="P365" s="434"/>
      <c r="Q365" s="434"/>
      <c r="R365" s="434"/>
      <c r="S365" s="1279"/>
      <c r="T365" s="434"/>
      <c r="U365" s="434"/>
      <c r="V365" s="434"/>
      <c r="W365" s="434"/>
      <c r="X365" s="434"/>
      <c r="Y365" s="434"/>
      <c r="Z365" s="434"/>
    </row>
    <row r="366">
      <c r="A366" s="434"/>
      <c r="B366" s="434"/>
      <c r="C366" s="434"/>
      <c r="D366" s="434"/>
      <c r="E366" s="434"/>
      <c r="F366" s="434"/>
      <c r="G366" s="434"/>
      <c r="H366" s="1276"/>
      <c r="I366" s="1277"/>
      <c r="J366" s="1278"/>
      <c r="K366" s="1277"/>
      <c r="L366" s="1279"/>
      <c r="M366" s="434"/>
      <c r="N366" s="434"/>
      <c r="O366" s="434"/>
      <c r="P366" s="434"/>
      <c r="Q366" s="434"/>
      <c r="R366" s="434"/>
      <c r="S366" s="1279"/>
      <c r="T366" s="434"/>
      <c r="U366" s="434"/>
      <c r="V366" s="434"/>
      <c r="W366" s="434"/>
      <c r="X366" s="434"/>
      <c r="Y366" s="434"/>
      <c r="Z366" s="434"/>
    </row>
    <row r="367">
      <c r="A367" s="434"/>
      <c r="B367" s="434"/>
      <c r="C367" s="434"/>
      <c r="D367" s="434"/>
      <c r="E367" s="434"/>
      <c r="F367" s="434"/>
      <c r="G367" s="434"/>
      <c r="H367" s="1276"/>
      <c r="I367" s="1277"/>
      <c r="J367" s="1278"/>
      <c r="K367" s="1277"/>
      <c r="L367" s="1279"/>
      <c r="M367" s="434"/>
      <c r="N367" s="434"/>
      <c r="O367" s="434"/>
      <c r="P367" s="434"/>
      <c r="Q367" s="434"/>
      <c r="R367" s="434"/>
      <c r="S367" s="1279"/>
      <c r="T367" s="434"/>
      <c r="U367" s="434"/>
      <c r="V367" s="434"/>
      <c r="W367" s="434"/>
      <c r="X367" s="434"/>
      <c r="Y367" s="434"/>
      <c r="Z367" s="434"/>
    </row>
    <row r="368">
      <c r="A368" s="434"/>
      <c r="B368" s="434"/>
      <c r="C368" s="434"/>
      <c r="D368" s="434"/>
      <c r="E368" s="434"/>
      <c r="F368" s="434"/>
      <c r="G368" s="434"/>
      <c r="H368" s="1276"/>
      <c r="I368" s="1277"/>
      <c r="J368" s="1278"/>
      <c r="K368" s="1277"/>
      <c r="L368" s="1279"/>
      <c r="M368" s="434"/>
      <c r="N368" s="434"/>
      <c r="O368" s="434"/>
      <c r="P368" s="434"/>
      <c r="Q368" s="434"/>
      <c r="R368" s="434"/>
      <c r="S368" s="1279"/>
      <c r="T368" s="434"/>
      <c r="U368" s="434"/>
      <c r="V368" s="434"/>
      <c r="W368" s="434"/>
      <c r="X368" s="434"/>
      <c r="Y368" s="434"/>
      <c r="Z368" s="434"/>
    </row>
    <row r="369">
      <c r="A369" s="434"/>
      <c r="B369" s="434"/>
      <c r="C369" s="434"/>
      <c r="D369" s="434"/>
      <c r="E369" s="434"/>
      <c r="F369" s="434"/>
      <c r="G369" s="434"/>
      <c r="H369" s="1276"/>
      <c r="I369" s="1277"/>
      <c r="J369" s="1278"/>
      <c r="K369" s="1277"/>
      <c r="L369" s="1279"/>
      <c r="M369" s="434"/>
      <c r="N369" s="434"/>
      <c r="O369" s="434"/>
      <c r="P369" s="434"/>
      <c r="Q369" s="434"/>
      <c r="R369" s="434"/>
      <c r="S369" s="1279"/>
      <c r="T369" s="434"/>
      <c r="U369" s="434"/>
      <c r="V369" s="434"/>
      <c r="W369" s="434"/>
      <c r="X369" s="434"/>
      <c r="Y369" s="434"/>
      <c r="Z369" s="434"/>
    </row>
    <row r="370">
      <c r="A370" s="434"/>
      <c r="B370" s="434"/>
      <c r="C370" s="434"/>
      <c r="D370" s="434"/>
      <c r="E370" s="434"/>
      <c r="F370" s="434"/>
      <c r="G370" s="434"/>
      <c r="H370" s="1276"/>
      <c r="I370" s="1277"/>
      <c r="J370" s="1278"/>
      <c r="K370" s="1277"/>
      <c r="L370" s="1279"/>
      <c r="M370" s="434"/>
      <c r="N370" s="434"/>
      <c r="O370" s="434"/>
      <c r="P370" s="434"/>
      <c r="Q370" s="434"/>
      <c r="R370" s="434"/>
      <c r="S370" s="1279"/>
      <c r="T370" s="434"/>
      <c r="U370" s="434"/>
      <c r="V370" s="434"/>
      <c r="W370" s="434"/>
      <c r="X370" s="434"/>
      <c r="Y370" s="434"/>
      <c r="Z370" s="434"/>
    </row>
    <row r="371">
      <c r="A371" s="434"/>
      <c r="B371" s="434"/>
      <c r="C371" s="434"/>
      <c r="D371" s="434"/>
      <c r="E371" s="434"/>
      <c r="F371" s="434"/>
      <c r="G371" s="434"/>
      <c r="H371" s="1276"/>
      <c r="I371" s="1277"/>
      <c r="J371" s="1278"/>
      <c r="K371" s="1277"/>
      <c r="L371" s="1279"/>
      <c r="M371" s="434"/>
      <c r="N371" s="434"/>
      <c r="O371" s="434"/>
      <c r="P371" s="434"/>
      <c r="Q371" s="434"/>
      <c r="R371" s="434"/>
      <c r="S371" s="1279"/>
      <c r="T371" s="434"/>
      <c r="U371" s="434"/>
      <c r="V371" s="434"/>
      <c r="W371" s="434"/>
      <c r="X371" s="434"/>
      <c r="Y371" s="434"/>
      <c r="Z371" s="434"/>
    </row>
    <row r="372">
      <c r="A372" s="434"/>
      <c r="B372" s="434"/>
      <c r="C372" s="434"/>
      <c r="D372" s="434"/>
      <c r="E372" s="434"/>
      <c r="F372" s="434"/>
      <c r="G372" s="434"/>
      <c r="H372" s="1276"/>
      <c r="I372" s="1277"/>
      <c r="J372" s="1278"/>
      <c r="K372" s="1277"/>
      <c r="L372" s="1279"/>
      <c r="M372" s="434"/>
      <c r="N372" s="434"/>
      <c r="O372" s="434"/>
      <c r="P372" s="434"/>
      <c r="Q372" s="434"/>
      <c r="R372" s="434"/>
      <c r="S372" s="1279"/>
      <c r="T372" s="434"/>
      <c r="U372" s="434"/>
      <c r="V372" s="434"/>
      <c r="W372" s="434"/>
      <c r="X372" s="434"/>
      <c r="Y372" s="434"/>
      <c r="Z372" s="434"/>
    </row>
    <row r="373">
      <c r="A373" s="434"/>
      <c r="B373" s="434"/>
      <c r="C373" s="434"/>
      <c r="D373" s="434"/>
      <c r="E373" s="434"/>
      <c r="F373" s="434"/>
      <c r="G373" s="434"/>
      <c r="H373" s="1276"/>
      <c r="I373" s="1277"/>
      <c r="J373" s="1278"/>
      <c r="K373" s="1277"/>
      <c r="L373" s="1279"/>
      <c r="M373" s="434"/>
      <c r="N373" s="434"/>
      <c r="O373" s="434"/>
      <c r="P373" s="434"/>
      <c r="Q373" s="434"/>
      <c r="R373" s="434"/>
      <c r="S373" s="1279"/>
      <c r="T373" s="434"/>
      <c r="U373" s="434"/>
      <c r="V373" s="434"/>
      <c r="W373" s="434"/>
      <c r="X373" s="434"/>
      <c r="Y373" s="434"/>
      <c r="Z373" s="434"/>
    </row>
    <row r="374">
      <c r="A374" s="434"/>
      <c r="B374" s="434"/>
      <c r="C374" s="434"/>
      <c r="D374" s="434"/>
      <c r="E374" s="434"/>
      <c r="F374" s="434"/>
      <c r="G374" s="434"/>
      <c r="H374" s="1276"/>
      <c r="I374" s="1277"/>
      <c r="J374" s="1278"/>
      <c r="K374" s="1277"/>
      <c r="L374" s="1279"/>
      <c r="M374" s="434"/>
      <c r="N374" s="434"/>
      <c r="O374" s="434"/>
      <c r="P374" s="434"/>
      <c r="Q374" s="434"/>
      <c r="R374" s="434"/>
      <c r="S374" s="1279"/>
      <c r="T374" s="434"/>
      <c r="U374" s="434"/>
      <c r="V374" s="434"/>
      <c r="W374" s="434"/>
      <c r="X374" s="434"/>
      <c r="Y374" s="434"/>
      <c r="Z374" s="434"/>
    </row>
    <row r="375">
      <c r="A375" s="434"/>
      <c r="B375" s="434"/>
      <c r="C375" s="434"/>
      <c r="D375" s="434"/>
      <c r="E375" s="434"/>
      <c r="F375" s="434"/>
      <c r="G375" s="434"/>
      <c r="H375" s="1276"/>
      <c r="I375" s="1277"/>
      <c r="J375" s="1278"/>
      <c r="K375" s="1277"/>
      <c r="L375" s="1279"/>
      <c r="M375" s="434"/>
      <c r="N375" s="434"/>
      <c r="O375" s="434"/>
      <c r="P375" s="434"/>
      <c r="Q375" s="434"/>
      <c r="R375" s="434"/>
      <c r="S375" s="1279"/>
      <c r="T375" s="434"/>
      <c r="U375" s="434"/>
      <c r="V375" s="434"/>
      <c r="W375" s="434"/>
      <c r="X375" s="434"/>
      <c r="Y375" s="434"/>
      <c r="Z375" s="434"/>
    </row>
    <row r="376">
      <c r="A376" s="434"/>
      <c r="B376" s="434"/>
      <c r="C376" s="434"/>
      <c r="D376" s="434"/>
      <c r="E376" s="434"/>
      <c r="F376" s="434"/>
      <c r="G376" s="434"/>
      <c r="H376" s="1276"/>
      <c r="I376" s="1277"/>
      <c r="J376" s="1278"/>
      <c r="K376" s="1277"/>
      <c r="L376" s="1279"/>
      <c r="M376" s="434"/>
      <c r="N376" s="434"/>
      <c r="O376" s="434"/>
      <c r="P376" s="434"/>
      <c r="Q376" s="434"/>
      <c r="R376" s="434"/>
      <c r="S376" s="1279"/>
      <c r="T376" s="434"/>
      <c r="U376" s="434"/>
      <c r="V376" s="434"/>
      <c r="W376" s="434"/>
      <c r="X376" s="434"/>
      <c r="Y376" s="434"/>
      <c r="Z376" s="434"/>
    </row>
    <row r="377">
      <c r="A377" s="434"/>
      <c r="B377" s="434"/>
      <c r="C377" s="434"/>
      <c r="D377" s="434"/>
      <c r="E377" s="434"/>
      <c r="F377" s="434"/>
      <c r="G377" s="434"/>
      <c r="H377" s="1276"/>
      <c r="I377" s="1277"/>
      <c r="J377" s="1278"/>
      <c r="K377" s="1277"/>
      <c r="L377" s="1279"/>
      <c r="M377" s="434"/>
      <c r="N377" s="434"/>
      <c r="O377" s="434"/>
      <c r="P377" s="434"/>
      <c r="Q377" s="434"/>
      <c r="R377" s="434"/>
      <c r="S377" s="1279"/>
      <c r="T377" s="434"/>
      <c r="U377" s="434"/>
      <c r="V377" s="434"/>
      <c r="W377" s="434"/>
      <c r="X377" s="434"/>
      <c r="Y377" s="434"/>
      <c r="Z377" s="434"/>
    </row>
    <row r="378">
      <c r="A378" s="434"/>
      <c r="B378" s="434"/>
      <c r="C378" s="434"/>
      <c r="D378" s="434"/>
      <c r="E378" s="434"/>
      <c r="F378" s="434"/>
      <c r="G378" s="434"/>
      <c r="H378" s="1276"/>
      <c r="I378" s="1277"/>
      <c r="J378" s="1278"/>
      <c r="K378" s="1277"/>
      <c r="L378" s="1279"/>
      <c r="M378" s="434"/>
      <c r="N378" s="434"/>
      <c r="O378" s="434"/>
      <c r="P378" s="434"/>
      <c r="Q378" s="434"/>
      <c r="R378" s="434"/>
      <c r="S378" s="1279"/>
      <c r="T378" s="434"/>
      <c r="U378" s="434"/>
      <c r="V378" s="434"/>
      <c r="W378" s="434"/>
      <c r="X378" s="434"/>
      <c r="Y378" s="434"/>
      <c r="Z378" s="434"/>
    </row>
    <row r="379">
      <c r="A379" s="434"/>
      <c r="B379" s="434"/>
      <c r="C379" s="434"/>
      <c r="D379" s="434"/>
      <c r="E379" s="434"/>
      <c r="F379" s="434"/>
      <c r="G379" s="434"/>
      <c r="H379" s="1276"/>
      <c r="I379" s="1277"/>
      <c r="J379" s="1278"/>
      <c r="K379" s="1277"/>
      <c r="L379" s="1279"/>
      <c r="M379" s="434"/>
      <c r="N379" s="434"/>
      <c r="O379" s="434"/>
      <c r="P379" s="434"/>
      <c r="Q379" s="434"/>
      <c r="R379" s="434"/>
      <c r="S379" s="1279"/>
      <c r="T379" s="434"/>
      <c r="U379" s="434"/>
      <c r="V379" s="434"/>
      <c r="W379" s="434"/>
      <c r="X379" s="434"/>
      <c r="Y379" s="434"/>
      <c r="Z379" s="434"/>
    </row>
    <row r="380">
      <c r="A380" s="434"/>
      <c r="B380" s="434"/>
      <c r="C380" s="434"/>
      <c r="D380" s="434"/>
      <c r="E380" s="434"/>
      <c r="F380" s="434"/>
      <c r="G380" s="434"/>
      <c r="H380" s="1276"/>
      <c r="I380" s="1277"/>
      <c r="J380" s="1278"/>
      <c r="K380" s="1277"/>
      <c r="L380" s="1279"/>
      <c r="M380" s="434"/>
      <c r="N380" s="434"/>
      <c r="O380" s="434"/>
      <c r="P380" s="434"/>
      <c r="Q380" s="434"/>
      <c r="R380" s="434"/>
      <c r="S380" s="1279"/>
      <c r="T380" s="434"/>
      <c r="U380" s="434"/>
      <c r="V380" s="434"/>
      <c r="W380" s="434"/>
      <c r="X380" s="434"/>
      <c r="Y380" s="434"/>
      <c r="Z380" s="434"/>
    </row>
    <row r="381">
      <c r="A381" s="434"/>
      <c r="B381" s="434"/>
      <c r="C381" s="434"/>
      <c r="D381" s="434"/>
      <c r="E381" s="434"/>
      <c r="F381" s="434"/>
      <c r="G381" s="434"/>
      <c r="H381" s="1276"/>
      <c r="I381" s="1277"/>
      <c r="J381" s="1278"/>
      <c r="K381" s="1277"/>
      <c r="L381" s="1279"/>
      <c r="M381" s="434"/>
      <c r="N381" s="434"/>
      <c r="O381" s="434"/>
      <c r="P381" s="434"/>
      <c r="Q381" s="434"/>
      <c r="R381" s="434"/>
      <c r="S381" s="1279"/>
      <c r="T381" s="434"/>
      <c r="U381" s="434"/>
      <c r="V381" s="434"/>
      <c r="W381" s="434"/>
      <c r="X381" s="434"/>
      <c r="Y381" s="434"/>
      <c r="Z381" s="434"/>
    </row>
    <row r="382">
      <c r="A382" s="434"/>
      <c r="B382" s="434"/>
      <c r="C382" s="434"/>
      <c r="D382" s="434"/>
      <c r="E382" s="434"/>
      <c r="F382" s="434"/>
      <c r="G382" s="434"/>
      <c r="H382" s="1276"/>
      <c r="I382" s="1277"/>
      <c r="J382" s="1278"/>
      <c r="K382" s="1277"/>
      <c r="L382" s="1279"/>
      <c r="M382" s="434"/>
      <c r="N382" s="434"/>
      <c r="O382" s="434"/>
      <c r="P382" s="434"/>
      <c r="Q382" s="434"/>
      <c r="R382" s="434"/>
      <c r="S382" s="1279"/>
      <c r="T382" s="434"/>
      <c r="U382" s="434"/>
      <c r="V382" s="434"/>
      <c r="W382" s="434"/>
      <c r="X382" s="434"/>
      <c r="Y382" s="434"/>
      <c r="Z382" s="434"/>
    </row>
    <row r="383">
      <c r="A383" s="434"/>
      <c r="B383" s="434"/>
      <c r="C383" s="434"/>
      <c r="D383" s="434"/>
      <c r="E383" s="434"/>
      <c r="F383" s="434"/>
      <c r="G383" s="434"/>
      <c r="H383" s="1276"/>
      <c r="I383" s="1277"/>
      <c r="J383" s="1278"/>
      <c r="K383" s="1277"/>
      <c r="L383" s="1279"/>
      <c r="M383" s="434"/>
      <c r="N383" s="434"/>
      <c r="O383" s="434"/>
      <c r="P383" s="434"/>
      <c r="Q383" s="434"/>
      <c r="R383" s="434"/>
      <c r="S383" s="1279"/>
      <c r="T383" s="434"/>
      <c r="U383" s="434"/>
      <c r="V383" s="434"/>
      <c r="W383" s="434"/>
      <c r="X383" s="434"/>
      <c r="Y383" s="434"/>
      <c r="Z383" s="434"/>
    </row>
    <row r="384">
      <c r="A384" s="434"/>
      <c r="B384" s="434"/>
      <c r="C384" s="434"/>
      <c r="D384" s="434"/>
      <c r="E384" s="434"/>
      <c r="F384" s="434"/>
      <c r="G384" s="434"/>
      <c r="H384" s="1276"/>
      <c r="I384" s="1277"/>
      <c r="J384" s="1278"/>
      <c r="K384" s="1277"/>
      <c r="L384" s="1279"/>
      <c r="M384" s="434"/>
      <c r="N384" s="434"/>
      <c r="O384" s="434"/>
      <c r="P384" s="434"/>
      <c r="Q384" s="434"/>
      <c r="R384" s="434"/>
      <c r="S384" s="1279"/>
      <c r="T384" s="434"/>
      <c r="U384" s="434"/>
      <c r="V384" s="434"/>
      <c r="W384" s="434"/>
      <c r="X384" s="434"/>
      <c r="Y384" s="434"/>
      <c r="Z384" s="434"/>
    </row>
    <row r="385">
      <c r="A385" s="434"/>
      <c r="B385" s="434"/>
      <c r="C385" s="434"/>
      <c r="D385" s="434"/>
      <c r="E385" s="434"/>
      <c r="F385" s="434"/>
      <c r="G385" s="434"/>
      <c r="H385" s="1276"/>
      <c r="I385" s="1277"/>
      <c r="J385" s="1278"/>
      <c r="K385" s="1277"/>
      <c r="L385" s="1279"/>
      <c r="M385" s="434"/>
      <c r="N385" s="434"/>
      <c r="O385" s="434"/>
      <c r="P385" s="434"/>
      <c r="Q385" s="434"/>
      <c r="R385" s="434"/>
      <c r="S385" s="1279"/>
      <c r="T385" s="434"/>
      <c r="U385" s="434"/>
      <c r="V385" s="434"/>
      <c r="W385" s="434"/>
      <c r="X385" s="434"/>
      <c r="Y385" s="434"/>
      <c r="Z385" s="434"/>
    </row>
    <row r="386">
      <c r="A386" s="434"/>
      <c r="B386" s="434"/>
      <c r="C386" s="434"/>
      <c r="D386" s="434"/>
      <c r="E386" s="434"/>
      <c r="F386" s="434"/>
      <c r="G386" s="434"/>
      <c r="H386" s="1276"/>
      <c r="I386" s="1277"/>
      <c r="J386" s="1278"/>
      <c r="K386" s="1277"/>
      <c r="L386" s="1279"/>
      <c r="M386" s="434"/>
      <c r="N386" s="434"/>
      <c r="O386" s="434"/>
      <c r="P386" s="434"/>
      <c r="Q386" s="434"/>
      <c r="R386" s="434"/>
      <c r="S386" s="1279"/>
      <c r="T386" s="434"/>
      <c r="U386" s="434"/>
      <c r="V386" s="434"/>
      <c r="W386" s="434"/>
      <c r="X386" s="434"/>
      <c r="Y386" s="434"/>
      <c r="Z386" s="434"/>
    </row>
    <row r="387">
      <c r="A387" s="434"/>
      <c r="B387" s="434"/>
      <c r="C387" s="434"/>
      <c r="D387" s="434"/>
      <c r="E387" s="434"/>
      <c r="F387" s="434"/>
      <c r="G387" s="434"/>
      <c r="H387" s="1276"/>
      <c r="I387" s="1277"/>
      <c r="J387" s="1278"/>
      <c r="K387" s="1277"/>
      <c r="L387" s="1279"/>
      <c r="M387" s="434"/>
      <c r="N387" s="434"/>
      <c r="O387" s="434"/>
      <c r="P387" s="434"/>
      <c r="Q387" s="434"/>
      <c r="R387" s="434"/>
      <c r="S387" s="1279"/>
      <c r="T387" s="434"/>
      <c r="U387" s="434"/>
      <c r="V387" s="434"/>
      <c r="W387" s="434"/>
      <c r="X387" s="434"/>
      <c r="Y387" s="434"/>
      <c r="Z387" s="434"/>
    </row>
    <row r="388">
      <c r="A388" s="434"/>
      <c r="B388" s="434"/>
      <c r="C388" s="434"/>
      <c r="D388" s="434"/>
      <c r="E388" s="434"/>
      <c r="F388" s="434"/>
      <c r="G388" s="434"/>
      <c r="H388" s="1276"/>
      <c r="I388" s="1277"/>
      <c r="J388" s="1278"/>
      <c r="K388" s="1277"/>
      <c r="L388" s="1279"/>
      <c r="M388" s="434"/>
      <c r="N388" s="434"/>
      <c r="O388" s="434"/>
      <c r="P388" s="434"/>
      <c r="Q388" s="434"/>
      <c r="R388" s="434"/>
      <c r="S388" s="1279"/>
      <c r="T388" s="434"/>
      <c r="U388" s="434"/>
      <c r="V388" s="434"/>
      <c r="W388" s="434"/>
      <c r="X388" s="434"/>
      <c r="Y388" s="434"/>
      <c r="Z388" s="434"/>
    </row>
    <row r="389">
      <c r="A389" s="434"/>
      <c r="B389" s="434"/>
      <c r="C389" s="434"/>
      <c r="D389" s="434"/>
      <c r="E389" s="434"/>
      <c r="F389" s="434"/>
      <c r="G389" s="434"/>
      <c r="H389" s="1276"/>
      <c r="I389" s="1277"/>
      <c r="J389" s="1278"/>
      <c r="K389" s="1277"/>
      <c r="L389" s="1279"/>
      <c r="M389" s="434"/>
      <c r="N389" s="434"/>
      <c r="O389" s="434"/>
      <c r="P389" s="434"/>
      <c r="Q389" s="434"/>
      <c r="R389" s="434"/>
      <c r="S389" s="1279"/>
      <c r="T389" s="434"/>
      <c r="U389" s="434"/>
      <c r="V389" s="434"/>
      <c r="W389" s="434"/>
      <c r="X389" s="434"/>
      <c r="Y389" s="434"/>
      <c r="Z389" s="434"/>
    </row>
    <row r="390">
      <c r="A390" s="434"/>
      <c r="B390" s="434"/>
      <c r="C390" s="434"/>
      <c r="D390" s="434"/>
      <c r="E390" s="434"/>
      <c r="F390" s="434"/>
      <c r="G390" s="434"/>
      <c r="H390" s="1276"/>
      <c r="I390" s="1277"/>
      <c r="J390" s="1278"/>
      <c r="K390" s="1277"/>
      <c r="L390" s="1279"/>
      <c r="M390" s="434"/>
      <c r="N390" s="434"/>
      <c r="O390" s="434"/>
      <c r="P390" s="434"/>
      <c r="Q390" s="434"/>
      <c r="R390" s="434"/>
      <c r="S390" s="1279"/>
      <c r="T390" s="434"/>
      <c r="U390" s="434"/>
      <c r="V390" s="434"/>
      <c r="W390" s="434"/>
      <c r="X390" s="434"/>
      <c r="Y390" s="434"/>
      <c r="Z390" s="434"/>
    </row>
    <row r="391">
      <c r="A391" s="434"/>
      <c r="B391" s="434"/>
      <c r="C391" s="434"/>
      <c r="D391" s="434"/>
      <c r="E391" s="434"/>
      <c r="F391" s="434"/>
      <c r="G391" s="434"/>
      <c r="H391" s="1276"/>
      <c r="I391" s="1277"/>
      <c r="J391" s="1278"/>
      <c r="K391" s="1277"/>
      <c r="L391" s="1279"/>
      <c r="M391" s="434"/>
      <c r="N391" s="434"/>
      <c r="O391" s="434"/>
      <c r="P391" s="434"/>
      <c r="Q391" s="434"/>
      <c r="R391" s="434"/>
      <c r="S391" s="1279"/>
      <c r="T391" s="434"/>
      <c r="U391" s="434"/>
      <c r="V391" s="434"/>
      <c r="W391" s="434"/>
      <c r="X391" s="434"/>
      <c r="Y391" s="434"/>
      <c r="Z391" s="434"/>
    </row>
    <row r="392">
      <c r="A392" s="434"/>
      <c r="B392" s="434"/>
      <c r="C392" s="434"/>
      <c r="D392" s="434"/>
      <c r="E392" s="434"/>
      <c r="F392" s="434"/>
      <c r="G392" s="434"/>
      <c r="H392" s="1276"/>
      <c r="I392" s="1277"/>
      <c r="J392" s="1278"/>
      <c r="K392" s="1277"/>
      <c r="L392" s="1279"/>
      <c r="M392" s="434"/>
      <c r="N392" s="434"/>
      <c r="O392" s="434"/>
      <c r="P392" s="434"/>
      <c r="Q392" s="434"/>
      <c r="R392" s="434"/>
      <c r="S392" s="1279"/>
      <c r="T392" s="434"/>
      <c r="U392" s="434"/>
      <c r="V392" s="434"/>
      <c r="W392" s="434"/>
      <c r="X392" s="434"/>
      <c r="Y392" s="434"/>
      <c r="Z392" s="434"/>
    </row>
    <row r="393">
      <c r="A393" s="434"/>
      <c r="B393" s="434"/>
      <c r="C393" s="434"/>
      <c r="D393" s="434"/>
      <c r="E393" s="434"/>
      <c r="F393" s="434"/>
      <c r="G393" s="434"/>
      <c r="H393" s="1276"/>
      <c r="I393" s="1277"/>
      <c r="J393" s="1278"/>
      <c r="K393" s="1277"/>
      <c r="L393" s="1279"/>
      <c r="M393" s="434"/>
      <c r="N393" s="434"/>
      <c r="O393" s="434"/>
      <c r="P393" s="434"/>
      <c r="Q393" s="434"/>
      <c r="R393" s="434"/>
      <c r="S393" s="1279"/>
      <c r="T393" s="434"/>
      <c r="U393" s="434"/>
      <c r="V393" s="434"/>
      <c r="W393" s="434"/>
      <c r="X393" s="434"/>
      <c r="Y393" s="434"/>
      <c r="Z393" s="434"/>
    </row>
    <row r="394">
      <c r="A394" s="434"/>
      <c r="B394" s="434"/>
      <c r="C394" s="434"/>
      <c r="D394" s="434"/>
      <c r="E394" s="434"/>
      <c r="F394" s="434"/>
      <c r="G394" s="434"/>
      <c r="H394" s="1276"/>
      <c r="I394" s="1277"/>
      <c r="J394" s="1278"/>
      <c r="K394" s="1277"/>
      <c r="L394" s="1279"/>
      <c r="M394" s="434"/>
      <c r="N394" s="434"/>
      <c r="O394" s="434"/>
      <c r="P394" s="434"/>
      <c r="Q394" s="434"/>
      <c r="R394" s="434"/>
      <c r="S394" s="1279"/>
      <c r="T394" s="434"/>
      <c r="U394" s="434"/>
      <c r="V394" s="434"/>
      <c r="W394" s="434"/>
      <c r="X394" s="434"/>
      <c r="Y394" s="434"/>
      <c r="Z394" s="434"/>
    </row>
    <row r="395">
      <c r="A395" s="434"/>
      <c r="B395" s="434"/>
      <c r="C395" s="434"/>
      <c r="D395" s="434"/>
      <c r="E395" s="434"/>
      <c r="F395" s="434"/>
      <c r="G395" s="434"/>
      <c r="H395" s="1276"/>
      <c r="I395" s="1277"/>
      <c r="J395" s="1278"/>
      <c r="K395" s="1277"/>
      <c r="L395" s="1279"/>
      <c r="M395" s="434"/>
      <c r="N395" s="434"/>
      <c r="O395" s="434"/>
      <c r="P395" s="434"/>
      <c r="Q395" s="434"/>
      <c r="R395" s="434"/>
      <c r="S395" s="1279"/>
      <c r="T395" s="434"/>
      <c r="U395" s="434"/>
      <c r="V395" s="434"/>
      <c r="W395" s="434"/>
      <c r="X395" s="434"/>
      <c r="Y395" s="434"/>
      <c r="Z395" s="434"/>
    </row>
    <row r="396">
      <c r="A396" s="434"/>
      <c r="B396" s="434"/>
      <c r="C396" s="434"/>
      <c r="D396" s="434"/>
      <c r="E396" s="434"/>
      <c r="F396" s="434"/>
      <c r="G396" s="434"/>
      <c r="H396" s="1276"/>
      <c r="I396" s="1277"/>
      <c r="J396" s="1278"/>
      <c r="K396" s="1277"/>
      <c r="L396" s="1279"/>
      <c r="M396" s="434"/>
      <c r="N396" s="434"/>
      <c r="O396" s="434"/>
      <c r="P396" s="434"/>
      <c r="Q396" s="434"/>
      <c r="R396" s="434"/>
      <c r="S396" s="1279"/>
      <c r="T396" s="434"/>
      <c r="U396" s="434"/>
      <c r="V396" s="434"/>
      <c r="W396" s="434"/>
      <c r="X396" s="434"/>
      <c r="Y396" s="434"/>
      <c r="Z396" s="434"/>
    </row>
    <row r="397">
      <c r="A397" s="434"/>
      <c r="B397" s="434"/>
      <c r="C397" s="434"/>
      <c r="D397" s="434"/>
      <c r="E397" s="434"/>
      <c r="F397" s="434"/>
      <c r="G397" s="434"/>
      <c r="H397" s="1276"/>
      <c r="I397" s="1277"/>
      <c r="J397" s="1278"/>
      <c r="K397" s="1277"/>
      <c r="L397" s="1279"/>
      <c r="M397" s="434"/>
      <c r="N397" s="434"/>
      <c r="O397" s="434"/>
      <c r="P397" s="434"/>
      <c r="Q397" s="434"/>
      <c r="R397" s="434"/>
      <c r="S397" s="1279"/>
      <c r="T397" s="434"/>
      <c r="U397" s="434"/>
      <c r="V397" s="434"/>
      <c r="W397" s="434"/>
      <c r="X397" s="434"/>
      <c r="Y397" s="434"/>
      <c r="Z397" s="434"/>
    </row>
    <row r="398">
      <c r="A398" s="434"/>
      <c r="B398" s="434"/>
      <c r="C398" s="434"/>
      <c r="D398" s="434"/>
      <c r="E398" s="434"/>
      <c r="F398" s="434"/>
      <c r="G398" s="434"/>
      <c r="H398" s="1276"/>
      <c r="I398" s="1277"/>
      <c r="J398" s="1278"/>
      <c r="K398" s="1277"/>
      <c r="L398" s="1279"/>
      <c r="M398" s="434"/>
      <c r="N398" s="434"/>
      <c r="O398" s="434"/>
      <c r="P398" s="434"/>
      <c r="Q398" s="434"/>
      <c r="R398" s="434"/>
      <c r="S398" s="1279"/>
      <c r="T398" s="434"/>
      <c r="U398" s="434"/>
      <c r="V398" s="434"/>
      <c r="W398" s="434"/>
      <c r="X398" s="434"/>
      <c r="Y398" s="434"/>
      <c r="Z398" s="434"/>
    </row>
    <row r="399">
      <c r="A399" s="434"/>
      <c r="B399" s="434"/>
      <c r="C399" s="434"/>
      <c r="D399" s="434"/>
      <c r="E399" s="434"/>
      <c r="F399" s="434"/>
      <c r="G399" s="434"/>
      <c r="H399" s="1276"/>
      <c r="I399" s="1277"/>
      <c r="J399" s="1278"/>
      <c r="K399" s="1277"/>
      <c r="L399" s="1279"/>
      <c r="M399" s="434"/>
      <c r="N399" s="434"/>
      <c r="O399" s="434"/>
      <c r="P399" s="434"/>
      <c r="Q399" s="434"/>
      <c r="R399" s="434"/>
      <c r="S399" s="1279"/>
      <c r="T399" s="434"/>
      <c r="U399" s="434"/>
      <c r="V399" s="434"/>
      <c r="W399" s="434"/>
      <c r="X399" s="434"/>
      <c r="Y399" s="434"/>
      <c r="Z399" s="434"/>
    </row>
    <row r="400">
      <c r="A400" s="434"/>
      <c r="B400" s="434"/>
      <c r="C400" s="434"/>
      <c r="D400" s="434"/>
      <c r="E400" s="434"/>
      <c r="F400" s="434"/>
      <c r="G400" s="434"/>
      <c r="H400" s="1276"/>
      <c r="I400" s="1277"/>
      <c r="J400" s="1278"/>
      <c r="K400" s="1277"/>
      <c r="L400" s="1279"/>
      <c r="M400" s="434"/>
      <c r="N400" s="434"/>
      <c r="O400" s="434"/>
      <c r="P400" s="434"/>
      <c r="Q400" s="434"/>
      <c r="R400" s="434"/>
      <c r="S400" s="1279"/>
      <c r="T400" s="434"/>
      <c r="U400" s="434"/>
      <c r="V400" s="434"/>
      <c r="W400" s="434"/>
      <c r="X400" s="434"/>
      <c r="Y400" s="434"/>
      <c r="Z400" s="434"/>
    </row>
    <row r="401">
      <c r="A401" s="434"/>
      <c r="B401" s="434"/>
      <c r="C401" s="434"/>
      <c r="D401" s="434"/>
      <c r="E401" s="434"/>
      <c r="F401" s="434"/>
      <c r="G401" s="434"/>
      <c r="H401" s="1276"/>
      <c r="I401" s="1277"/>
      <c r="J401" s="1278"/>
      <c r="K401" s="1277"/>
      <c r="L401" s="1279"/>
      <c r="M401" s="434"/>
      <c r="N401" s="434"/>
      <c r="O401" s="434"/>
      <c r="P401" s="434"/>
      <c r="Q401" s="434"/>
      <c r="R401" s="434"/>
      <c r="S401" s="1279"/>
      <c r="T401" s="434"/>
      <c r="U401" s="434"/>
      <c r="V401" s="434"/>
      <c r="W401" s="434"/>
      <c r="X401" s="434"/>
      <c r="Y401" s="434"/>
      <c r="Z401" s="434"/>
    </row>
    <row r="402">
      <c r="A402" s="434"/>
      <c r="B402" s="434"/>
      <c r="C402" s="434"/>
      <c r="D402" s="434"/>
      <c r="E402" s="434"/>
      <c r="F402" s="434"/>
      <c r="G402" s="434"/>
      <c r="H402" s="1276"/>
      <c r="I402" s="1277"/>
      <c r="J402" s="1278"/>
      <c r="K402" s="1277"/>
      <c r="L402" s="1279"/>
      <c r="M402" s="434"/>
      <c r="N402" s="434"/>
      <c r="O402" s="434"/>
      <c r="P402" s="434"/>
      <c r="Q402" s="434"/>
      <c r="R402" s="434"/>
      <c r="S402" s="1279"/>
      <c r="T402" s="434"/>
      <c r="U402" s="434"/>
      <c r="V402" s="434"/>
      <c r="W402" s="434"/>
      <c r="X402" s="434"/>
      <c r="Y402" s="434"/>
      <c r="Z402" s="434"/>
    </row>
    <row r="403">
      <c r="A403" s="434"/>
      <c r="B403" s="434"/>
      <c r="C403" s="434"/>
      <c r="D403" s="434"/>
      <c r="E403" s="434"/>
      <c r="F403" s="434"/>
      <c r="G403" s="434"/>
      <c r="H403" s="1276"/>
      <c r="I403" s="1277"/>
      <c r="J403" s="1278"/>
      <c r="K403" s="1277"/>
      <c r="L403" s="1279"/>
      <c r="M403" s="434"/>
      <c r="N403" s="434"/>
      <c r="O403" s="434"/>
      <c r="P403" s="434"/>
      <c r="Q403" s="434"/>
      <c r="R403" s="434"/>
      <c r="S403" s="1279"/>
      <c r="T403" s="434"/>
      <c r="U403" s="434"/>
      <c r="V403" s="434"/>
      <c r="W403" s="434"/>
      <c r="X403" s="434"/>
      <c r="Y403" s="434"/>
      <c r="Z403" s="434"/>
    </row>
    <row r="404">
      <c r="A404" s="434"/>
      <c r="B404" s="434"/>
      <c r="C404" s="434"/>
      <c r="D404" s="434"/>
      <c r="E404" s="434"/>
      <c r="F404" s="434"/>
      <c r="G404" s="434"/>
      <c r="H404" s="1276"/>
      <c r="I404" s="1277"/>
      <c r="J404" s="1278"/>
      <c r="K404" s="1277"/>
      <c r="L404" s="1279"/>
      <c r="M404" s="434"/>
      <c r="N404" s="434"/>
      <c r="O404" s="434"/>
      <c r="P404" s="434"/>
      <c r="Q404" s="434"/>
      <c r="R404" s="434"/>
      <c r="S404" s="1279"/>
      <c r="T404" s="434"/>
      <c r="U404" s="434"/>
      <c r="V404" s="434"/>
      <c r="W404" s="434"/>
      <c r="X404" s="434"/>
      <c r="Y404" s="434"/>
      <c r="Z404" s="434"/>
    </row>
    <row r="405">
      <c r="A405" s="434"/>
      <c r="B405" s="434"/>
      <c r="C405" s="434"/>
      <c r="D405" s="434"/>
      <c r="E405" s="434"/>
      <c r="F405" s="434"/>
      <c r="G405" s="434"/>
      <c r="H405" s="1276"/>
      <c r="I405" s="1277"/>
      <c r="J405" s="1278"/>
      <c r="K405" s="1277"/>
      <c r="L405" s="1279"/>
      <c r="M405" s="434"/>
      <c r="N405" s="434"/>
      <c r="O405" s="434"/>
      <c r="P405" s="434"/>
      <c r="Q405" s="434"/>
      <c r="R405" s="434"/>
      <c r="S405" s="1279"/>
      <c r="T405" s="434"/>
      <c r="U405" s="434"/>
      <c r="V405" s="434"/>
      <c r="W405" s="434"/>
      <c r="X405" s="434"/>
      <c r="Y405" s="434"/>
      <c r="Z405" s="434"/>
    </row>
    <row r="406">
      <c r="A406" s="434"/>
      <c r="B406" s="434"/>
      <c r="C406" s="434"/>
      <c r="D406" s="434"/>
      <c r="E406" s="434"/>
      <c r="F406" s="434"/>
      <c r="G406" s="434"/>
      <c r="H406" s="1276"/>
      <c r="I406" s="1277"/>
      <c r="J406" s="1278"/>
      <c r="K406" s="1277"/>
      <c r="L406" s="1279"/>
      <c r="M406" s="434"/>
      <c r="N406" s="434"/>
      <c r="O406" s="434"/>
      <c r="P406" s="434"/>
      <c r="Q406" s="434"/>
      <c r="R406" s="434"/>
      <c r="S406" s="1279"/>
      <c r="T406" s="434"/>
      <c r="U406" s="434"/>
      <c r="V406" s="434"/>
      <c r="W406" s="434"/>
      <c r="X406" s="434"/>
      <c r="Y406" s="434"/>
      <c r="Z406" s="434"/>
    </row>
    <row r="407">
      <c r="A407" s="434"/>
      <c r="B407" s="434"/>
      <c r="C407" s="434"/>
      <c r="D407" s="434"/>
      <c r="E407" s="434"/>
      <c r="F407" s="434"/>
      <c r="G407" s="434"/>
      <c r="H407" s="1276"/>
      <c r="I407" s="1277"/>
      <c r="J407" s="1278"/>
      <c r="K407" s="1277"/>
      <c r="L407" s="1279"/>
      <c r="M407" s="434"/>
      <c r="N407" s="434"/>
      <c r="O407" s="434"/>
      <c r="P407" s="434"/>
      <c r="Q407" s="434"/>
      <c r="R407" s="434"/>
      <c r="S407" s="1279"/>
      <c r="T407" s="434"/>
      <c r="U407" s="434"/>
      <c r="V407" s="434"/>
      <c r="W407" s="434"/>
      <c r="X407" s="434"/>
      <c r="Y407" s="434"/>
      <c r="Z407" s="434"/>
    </row>
    <row r="408">
      <c r="A408" s="434"/>
      <c r="B408" s="434"/>
      <c r="C408" s="434"/>
      <c r="D408" s="434"/>
      <c r="E408" s="434"/>
      <c r="F408" s="434"/>
      <c r="G408" s="434"/>
      <c r="H408" s="1276"/>
      <c r="I408" s="1277"/>
      <c r="J408" s="1278"/>
      <c r="K408" s="1277"/>
      <c r="L408" s="1279"/>
      <c r="M408" s="434"/>
      <c r="N408" s="434"/>
      <c r="O408" s="434"/>
      <c r="P408" s="434"/>
      <c r="Q408" s="434"/>
      <c r="R408" s="434"/>
      <c r="S408" s="1279"/>
      <c r="T408" s="434"/>
      <c r="U408" s="434"/>
      <c r="V408" s="434"/>
      <c r="W408" s="434"/>
      <c r="X408" s="434"/>
      <c r="Y408" s="434"/>
      <c r="Z408" s="434"/>
    </row>
    <row r="409">
      <c r="A409" s="434"/>
      <c r="B409" s="434"/>
      <c r="C409" s="434"/>
      <c r="D409" s="434"/>
      <c r="E409" s="434"/>
      <c r="F409" s="434"/>
      <c r="G409" s="434"/>
      <c r="H409" s="1276"/>
      <c r="I409" s="1277"/>
      <c r="J409" s="1278"/>
      <c r="K409" s="1277"/>
      <c r="L409" s="1279"/>
      <c r="M409" s="434"/>
      <c r="N409" s="434"/>
      <c r="O409" s="434"/>
      <c r="P409" s="434"/>
      <c r="Q409" s="434"/>
      <c r="R409" s="434"/>
      <c r="S409" s="1279"/>
      <c r="T409" s="434"/>
      <c r="U409" s="434"/>
      <c r="V409" s="434"/>
      <c r="W409" s="434"/>
      <c r="X409" s="434"/>
      <c r="Y409" s="434"/>
      <c r="Z409" s="434"/>
    </row>
    <row r="410">
      <c r="A410" s="434"/>
      <c r="B410" s="434"/>
      <c r="C410" s="434"/>
      <c r="D410" s="434"/>
      <c r="E410" s="434"/>
      <c r="F410" s="434"/>
      <c r="G410" s="434"/>
      <c r="H410" s="1276"/>
      <c r="I410" s="1277"/>
      <c r="J410" s="1278"/>
      <c r="K410" s="1277"/>
      <c r="L410" s="1279"/>
      <c r="M410" s="434"/>
      <c r="N410" s="434"/>
      <c r="O410" s="434"/>
      <c r="P410" s="434"/>
      <c r="Q410" s="434"/>
      <c r="R410" s="434"/>
      <c r="S410" s="1279"/>
      <c r="T410" s="434"/>
      <c r="U410" s="434"/>
      <c r="V410" s="434"/>
      <c r="W410" s="434"/>
      <c r="X410" s="434"/>
      <c r="Y410" s="434"/>
      <c r="Z410" s="434"/>
    </row>
    <row r="411">
      <c r="A411" s="434"/>
      <c r="B411" s="434"/>
      <c r="C411" s="434"/>
      <c r="D411" s="434"/>
      <c r="E411" s="434"/>
      <c r="F411" s="434"/>
      <c r="G411" s="434"/>
      <c r="H411" s="1276"/>
      <c r="I411" s="1277"/>
      <c r="J411" s="1278"/>
      <c r="K411" s="1277"/>
      <c r="L411" s="1279"/>
      <c r="M411" s="434"/>
      <c r="N411" s="434"/>
      <c r="O411" s="434"/>
      <c r="P411" s="434"/>
      <c r="Q411" s="434"/>
      <c r="R411" s="434"/>
      <c r="S411" s="1279"/>
      <c r="T411" s="434"/>
      <c r="U411" s="434"/>
      <c r="V411" s="434"/>
      <c r="W411" s="434"/>
      <c r="X411" s="434"/>
      <c r="Y411" s="434"/>
      <c r="Z411" s="434"/>
    </row>
    <row r="412">
      <c r="A412" s="434"/>
      <c r="B412" s="434"/>
      <c r="C412" s="434"/>
      <c r="D412" s="434"/>
      <c r="E412" s="434"/>
      <c r="F412" s="434"/>
      <c r="G412" s="434"/>
      <c r="H412" s="1276"/>
      <c r="I412" s="1277"/>
      <c r="J412" s="1278"/>
      <c r="K412" s="1277"/>
      <c r="L412" s="1279"/>
      <c r="M412" s="434"/>
      <c r="N412" s="434"/>
      <c r="O412" s="434"/>
      <c r="P412" s="434"/>
      <c r="Q412" s="434"/>
      <c r="R412" s="434"/>
      <c r="S412" s="1279"/>
      <c r="T412" s="434"/>
      <c r="U412" s="434"/>
      <c r="V412" s="434"/>
      <c r="W412" s="434"/>
      <c r="X412" s="434"/>
      <c r="Y412" s="434"/>
      <c r="Z412" s="434"/>
    </row>
    <row r="413">
      <c r="A413" s="434"/>
      <c r="B413" s="434"/>
      <c r="C413" s="434"/>
      <c r="D413" s="434"/>
      <c r="E413" s="434"/>
      <c r="F413" s="434"/>
      <c r="G413" s="434"/>
      <c r="H413" s="1276"/>
      <c r="I413" s="1277"/>
      <c r="J413" s="1278"/>
      <c r="K413" s="1277"/>
      <c r="L413" s="1279"/>
      <c r="M413" s="434"/>
      <c r="N413" s="434"/>
      <c r="O413" s="434"/>
      <c r="P413" s="434"/>
      <c r="Q413" s="434"/>
      <c r="R413" s="434"/>
      <c r="S413" s="1279"/>
      <c r="T413" s="434"/>
      <c r="U413" s="434"/>
      <c r="V413" s="434"/>
      <c r="W413" s="434"/>
      <c r="X413" s="434"/>
      <c r="Y413" s="434"/>
      <c r="Z413" s="434"/>
    </row>
    <row r="414">
      <c r="A414" s="434"/>
      <c r="B414" s="434"/>
      <c r="C414" s="434"/>
      <c r="D414" s="434"/>
      <c r="E414" s="434"/>
      <c r="F414" s="434"/>
      <c r="G414" s="434"/>
      <c r="H414" s="1276"/>
      <c r="I414" s="1277"/>
      <c r="J414" s="1278"/>
      <c r="K414" s="1277"/>
      <c r="L414" s="1279"/>
      <c r="M414" s="434"/>
      <c r="N414" s="434"/>
      <c r="O414" s="434"/>
      <c r="P414" s="434"/>
      <c r="Q414" s="434"/>
      <c r="R414" s="434"/>
      <c r="S414" s="1279"/>
      <c r="T414" s="434"/>
      <c r="U414" s="434"/>
      <c r="V414" s="434"/>
      <c r="W414" s="434"/>
      <c r="X414" s="434"/>
      <c r="Y414" s="434"/>
      <c r="Z414" s="434"/>
    </row>
    <row r="415">
      <c r="A415" s="434"/>
      <c r="B415" s="434"/>
      <c r="C415" s="434"/>
      <c r="D415" s="434"/>
      <c r="E415" s="434"/>
      <c r="F415" s="434"/>
      <c r="G415" s="434"/>
      <c r="H415" s="1276"/>
      <c r="I415" s="1277"/>
      <c r="J415" s="1278"/>
      <c r="K415" s="1277"/>
      <c r="L415" s="1279"/>
      <c r="M415" s="434"/>
      <c r="N415" s="434"/>
      <c r="O415" s="434"/>
      <c r="P415" s="434"/>
      <c r="Q415" s="434"/>
      <c r="R415" s="434"/>
      <c r="S415" s="1279"/>
      <c r="T415" s="434"/>
      <c r="U415" s="434"/>
      <c r="V415" s="434"/>
      <c r="W415" s="434"/>
      <c r="X415" s="434"/>
      <c r="Y415" s="434"/>
      <c r="Z415" s="434"/>
    </row>
    <row r="416">
      <c r="A416" s="434"/>
      <c r="B416" s="434"/>
      <c r="C416" s="434"/>
      <c r="D416" s="434"/>
      <c r="E416" s="434"/>
      <c r="F416" s="434"/>
      <c r="G416" s="434"/>
      <c r="H416" s="1276"/>
      <c r="I416" s="1277"/>
      <c r="J416" s="1278"/>
      <c r="K416" s="1277"/>
      <c r="L416" s="1279"/>
      <c r="M416" s="434"/>
      <c r="N416" s="434"/>
      <c r="O416" s="434"/>
      <c r="P416" s="434"/>
      <c r="Q416" s="434"/>
      <c r="R416" s="434"/>
      <c r="S416" s="1279"/>
      <c r="T416" s="434"/>
      <c r="U416" s="434"/>
      <c r="V416" s="434"/>
      <c r="W416" s="434"/>
      <c r="X416" s="434"/>
      <c r="Y416" s="434"/>
      <c r="Z416" s="434"/>
    </row>
    <row r="417">
      <c r="A417" s="434"/>
      <c r="B417" s="434"/>
      <c r="C417" s="434"/>
      <c r="D417" s="434"/>
      <c r="E417" s="434"/>
      <c r="F417" s="434"/>
      <c r="G417" s="434"/>
      <c r="H417" s="1276"/>
      <c r="I417" s="1277"/>
      <c r="J417" s="1278"/>
      <c r="K417" s="1277"/>
      <c r="L417" s="1279"/>
      <c r="M417" s="434"/>
      <c r="N417" s="434"/>
      <c r="O417" s="434"/>
      <c r="P417" s="434"/>
      <c r="Q417" s="434"/>
      <c r="R417" s="434"/>
      <c r="S417" s="1279"/>
      <c r="T417" s="434"/>
      <c r="U417" s="434"/>
      <c r="V417" s="434"/>
      <c r="W417" s="434"/>
      <c r="X417" s="434"/>
      <c r="Y417" s="434"/>
      <c r="Z417" s="434"/>
    </row>
    <row r="418">
      <c r="A418" s="434"/>
      <c r="B418" s="434"/>
      <c r="C418" s="434"/>
      <c r="D418" s="434"/>
      <c r="E418" s="434"/>
      <c r="F418" s="434"/>
      <c r="G418" s="434"/>
      <c r="H418" s="1276"/>
      <c r="I418" s="1277"/>
      <c r="J418" s="1278"/>
      <c r="K418" s="1277"/>
      <c r="L418" s="1279"/>
      <c r="M418" s="434"/>
      <c r="N418" s="434"/>
      <c r="O418" s="434"/>
      <c r="P418" s="434"/>
      <c r="Q418" s="434"/>
      <c r="R418" s="434"/>
      <c r="S418" s="1279"/>
      <c r="T418" s="434"/>
      <c r="U418" s="434"/>
      <c r="V418" s="434"/>
      <c r="W418" s="434"/>
      <c r="X418" s="434"/>
      <c r="Y418" s="434"/>
      <c r="Z418" s="434"/>
    </row>
    <row r="419">
      <c r="A419" s="434"/>
      <c r="B419" s="434"/>
      <c r="C419" s="434"/>
      <c r="D419" s="434"/>
      <c r="E419" s="434"/>
      <c r="F419" s="434"/>
      <c r="G419" s="434"/>
      <c r="H419" s="1276"/>
      <c r="I419" s="1277"/>
      <c r="J419" s="1278"/>
      <c r="K419" s="1277"/>
      <c r="L419" s="1279"/>
      <c r="M419" s="434"/>
      <c r="N419" s="434"/>
      <c r="O419" s="434"/>
      <c r="P419" s="434"/>
      <c r="Q419" s="434"/>
      <c r="R419" s="434"/>
      <c r="S419" s="1279"/>
      <c r="T419" s="434"/>
      <c r="U419" s="434"/>
      <c r="V419" s="434"/>
      <c r="W419" s="434"/>
      <c r="X419" s="434"/>
      <c r="Y419" s="434"/>
      <c r="Z419" s="434"/>
    </row>
    <row r="420">
      <c r="A420" s="434"/>
      <c r="B420" s="434"/>
      <c r="C420" s="434"/>
      <c r="D420" s="434"/>
      <c r="E420" s="434"/>
      <c r="F420" s="434"/>
      <c r="G420" s="434"/>
      <c r="H420" s="1276"/>
      <c r="I420" s="1277"/>
      <c r="J420" s="1278"/>
      <c r="K420" s="1277"/>
      <c r="L420" s="1279"/>
      <c r="M420" s="434"/>
      <c r="N420" s="434"/>
      <c r="O420" s="434"/>
      <c r="P420" s="434"/>
      <c r="Q420" s="434"/>
      <c r="R420" s="434"/>
      <c r="S420" s="1279"/>
      <c r="T420" s="434"/>
      <c r="U420" s="434"/>
      <c r="V420" s="434"/>
      <c r="W420" s="434"/>
      <c r="X420" s="434"/>
      <c r="Y420" s="434"/>
      <c r="Z420" s="434"/>
    </row>
    <row r="421">
      <c r="A421" s="434"/>
      <c r="B421" s="434"/>
      <c r="C421" s="434"/>
      <c r="D421" s="434"/>
      <c r="E421" s="434"/>
      <c r="F421" s="434"/>
      <c r="G421" s="434"/>
      <c r="H421" s="1276"/>
      <c r="I421" s="1277"/>
      <c r="J421" s="1278"/>
      <c r="K421" s="1277"/>
      <c r="L421" s="1279"/>
      <c r="M421" s="434"/>
      <c r="N421" s="434"/>
      <c r="O421" s="434"/>
      <c r="P421" s="434"/>
      <c r="Q421" s="434"/>
      <c r="R421" s="434"/>
      <c r="S421" s="1279"/>
      <c r="T421" s="434"/>
      <c r="U421" s="434"/>
      <c r="V421" s="434"/>
      <c r="W421" s="434"/>
      <c r="X421" s="434"/>
      <c r="Y421" s="434"/>
      <c r="Z421" s="434"/>
    </row>
    <row r="422">
      <c r="A422" s="434"/>
      <c r="B422" s="434"/>
      <c r="C422" s="434"/>
      <c r="D422" s="434"/>
      <c r="E422" s="434"/>
      <c r="F422" s="434"/>
      <c r="G422" s="434"/>
      <c r="H422" s="1276"/>
      <c r="I422" s="1277"/>
      <c r="J422" s="1278"/>
      <c r="K422" s="1277"/>
      <c r="L422" s="1279"/>
      <c r="M422" s="434"/>
      <c r="N422" s="434"/>
      <c r="O422" s="434"/>
      <c r="P422" s="434"/>
      <c r="Q422" s="434"/>
      <c r="R422" s="434"/>
      <c r="S422" s="1279"/>
      <c r="T422" s="434"/>
      <c r="U422" s="434"/>
      <c r="V422" s="434"/>
      <c r="W422" s="434"/>
      <c r="X422" s="434"/>
      <c r="Y422" s="434"/>
      <c r="Z422" s="434"/>
    </row>
    <row r="423">
      <c r="A423" s="434"/>
      <c r="B423" s="434"/>
      <c r="C423" s="434"/>
      <c r="D423" s="434"/>
      <c r="E423" s="434"/>
      <c r="F423" s="434"/>
      <c r="G423" s="434"/>
      <c r="H423" s="1276"/>
      <c r="I423" s="1277"/>
      <c r="J423" s="1278"/>
      <c r="K423" s="1277"/>
      <c r="L423" s="1279"/>
      <c r="M423" s="434"/>
      <c r="N423" s="434"/>
      <c r="O423" s="434"/>
      <c r="P423" s="434"/>
      <c r="Q423" s="434"/>
      <c r="R423" s="434"/>
      <c r="S423" s="1279"/>
      <c r="T423" s="434"/>
      <c r="U423" s="434"/>
      <c r="V423" s="434"/>
      <c r="W423" s="434"/>
      <c r="X423" s="434"/>
      <c r="Y423" s="434"/>
      <c r="Z423" s="434"/>
    </row>
    <row r="424">
      <c r="A424" s="434"/>
      <c r="B424" s="434"/>
      <c r="C424" s="434"/>
      <c r="D424" s="434"/>
      <c r="E424" s="434"/>
      <c r="F424" s="434"/>
      <c r="G424" s="434"/>
      <c r="H424" s="1276"/>
      <c r="I424" s="1277"/>
      <c r="J424" s="1278"/>
      <c r="K424" s="1277"/>
      <c r="L424" s="1279"/>
      <c r="M424" s="434"/>
      <c r="N424" s="434"/>
      <c r="O424" s="434"/>
      <c r="P424" s="434"/>
      <c r="Q424" s="434"/>
      <c r="R424" s="434"/>
      <c r="S424" s="1279"/>
      <c r="T424" s="434"/>
      <c r="U424" s="434"/>
      <c r="V424" s="434"/>
      <c r="W424" s="434"/>
      <c r="X424" s="434"/>
      <c r="Y424" s="434"/>
      <c r="Z424" s="434"/>
    </row>
    <row r="425">
      <c r="A425" s="434"/>
      <c r="B425" s="434"/>
      <c r="C425" s="434"/>
      <c r="D425" s="434"/>
      <c r="E425" s="434"/>
      <c r="F425" s="434"/>
      <c r="G425" s="434"/>
      <c r="H425" s="1276"/>
      <c r="I425" s="1277"/>
      <c r="J425" s="1278"/>
      <c r="K425" s="1277"/>
      <c r="L425" s="1279"/>
      <c r="M425" s="434"/>
      <c r="N425" s="434"/>
      <c r="O425" s="434"/>
      <c r="P425" s="434"/>
      <c r="Q425" s="434"/>
      <c r="R425" s="434"/>
      <c r="S425" s="1279"/>
      <c r="T425" s="434"/>
      <c r="U425" s="434"/>
      <c r="V425" s="434"/>
      <c r="W425" s="434"/>
      <c r="X425" s="434"/>
      <c r="Y425" s="434"/>
      <c r="Z425" s="434"/>
    </row>
    <row r="426">
      <c r="A426" s="434"/>
      <c r="B426" s="434"/>
      <c r="C426" s="434"/>
      <c r="D426" s="434"/>
      <c r="E426" s="434"/>
      <c r="F426" s="434"/>
      <c r="G426" s="434"/>
      <c r="H426" s="1276"/>
      <c r="I426" s="1277"/>
      <c r="J426" s="1278"/>
      <c r="K426" s="1277"/>
      <c r="L426" s="1279"/>
      <c r="M426" s="434"/>
      <c r="N426" s="434"/>
      <c r="O426" s="434"/>
      <c r="P426" s="434"/>
      <c r="Q426" s="434"/>
      <c r="R426" s="434"/>
      <c r="S426" s="1279"/>
      <c r="T426" s="434"/>
      <c r="U426" s="434"/>
      <c r="V426" s="434"/>
      <c r="W426" s="434"/>
      <c r="X426" s="434"/>
      <c r="Y426" s="434"/>
      <c r="Z426" s="434"/>
    </row>
    <row r="427">
      <c r="A427" s="434"/>
      <c r="B427" s="434"/>
      <c r="C427" s="434"/>
      <c r="D427" s="434"/>
      <c r="E427" s="434"/>
      <c r="F427" s="434"/>
      <c r="G427" s="434"/>
      <c r="H427" s="1276"/>
      <c r="I427" s="1277"/>
      <c r="J427" s="1278"/>
      <c r="K427" s="1277"/>
      <c r="L427" s="1279"/>
      <c r="M427" s="434"/>
      <c r="N427" s="434"/>
      <c r="O427" s="434"/>
      <c r="P427" s="434"/>
      <c r="Q427" s="434"/>
      <c r="R427" s="434"/>
      <c r="S427" s="1279"/>
      <c r="T427" s="434"/>
      <c r="U427" s="434"/>
      <c r="V427" s="434"/>
      <c r="W427" s="434"/>
      <c r="X427" s="434"/>
      <c r="Y427" s="434"/>
      <c r="Z427" s="434"/>
    </row>
    <row r="428">
      <c r="A428" s="434"/>
      <c r="B428" s="434"/>
      <c r="C428" s="434"/>
      <c r="D428" s="434"/>
      <c r="E428" s="434"/>
      <c r="F428" s="434"/>
      <c r="G428" s="434"/>
      <c r="H428" s="1276"/>
      <c r="I428" s="1277"/>
      <c r="J428" s="1278"/>
      <c r="K428" s="1277"/>
      <c r="L428" s="1279"/>
      <c r="M428" s="434"/>
      <c r="N428" s="434"/>
      <c r="O428" s="434"/>
      <c r="P428" s="434"/>
      <c r="Q428" s="434"/>
      <c r="R428" s="434"/>
      <c r="S428" s="1279"/>
      <c r="T428" s="434"/>
      <c r="U428" s="434"/>
      <c r="V428" s="434"/>
      <c r="W428" s="434"/>
      <c r="X428" s="434"/>
      <c r="Y428" s="434"/>
      <c r="Z428" s="434"/>
    </row>
    <row r="429">
      <c r="A429" s="434"/>
      <c r="B429" s="434"/>
      <c r="C429" s="434"/>
      <c r="D429" s="434"/>
      <c r="E429" s="434"/>
      <c r="F429" s="434"/>
      <c r="G429" s="434"/>
      <c r="H429" s="1276"/>
      <c r="I429" s="1277"/>
      <c r="J429" s="1278"/>
      <c r="K429" s="1277"/>
      <c r="L429" s="1279"/>
      <c r="M429" s="434"/>
      <c r="N429" s="434"/>
      <c r="O429" s="434"/>
      <c r="P429" s="434"/>
      <c r="Q429" s="434"/>
      <c r="R429" s="434"/>
      <c r="S429" s="1279"/>
      <c r="T429" s="434"/>
      <c r="U429" s="434"/>
      <c r="V429" s="434"/>
      <c r="W429" s="434"/>
      <c r="X429" s="434"/>
      <c r="Y429" s="434"/>
      <c r="Z429" s="434"/>
    </row>
    <row r="430">
      <c r="A430" s="434"/>
      <c r="B430" s="434"/>
      <c r="C430" s="434"/>
      <c r="D430" s="434"/>
      <c r="E430" s="434"/>
      <c r="F430" s="434"/>
      <c r="G430" s="434"/>
      <c r="H430" s="1276"/>
      <c r="I430" s="1277"/>
      <c r="J430" s="1278"/>
      <c r="K430" s="1277"/>
      <c r="L430" s="1279"/>
      <c r="M430" s="434"/>
      <c r="N430" s="434"/>
      <c r="O430" s="434"/>
      <c r="P430" s="434"/>
      <c r="Q430" s="434"/>
      <c r="R430" s="434"/>
      <c r="S430" s="1279"/>
      <c r="T430" s="434"/>
      <c r="U430" s="434"/>
      <c r="V430" s="434"/>
      <c r="W430" s="434"/>
      <c r="X430" s="434"/>
      <c r="Y430" s="434"/>
      <c r="Z430" s="434"/>
    </row>
    <row r="431">
      <c r="A431" s="434"/>
      <c r="B431" s="434"/>
      <c r="C431" s="434"/>
      <c r="D431" s="434"/>
      <c r="E431" s="434"/>
      <c r="F431" s="434"/>
      <c r="G431" s="434"/>
      <c r="H431" s="1276"/>
      <c r="I431" s="1277"/>
      <c r="J431" s="1278"/>
      <c r="K431" s="1277"/>
      <c r="L431" s="1279"/>
      <c r="M431" s="434"/>
      <c r="N431" s="434"/>
      <c r="O431" s="434"/>
      <c r="P431" s="434"/>
      <c r="Q431" s="434"/>
      <c r="R431" s="434"/>
      <c r="S431" s="1279"/>
      <c r="T431" s="434"/>
      <c r="U431" s="434"/>
      <c r="V431" s="434"/>
      <c r="W431" s="434"/>
      <c r="X431" s="434"/>
      <c r="Y431" s="434"/>
      <c r="Z431" s="434"/>
    </row>
    <row r="432">
      <c r="A432" s="434"/>
      <c r="B432" s="434"/>
      <c r="C432" s="434"/>
      <c r="D432" s="434"/>
      <c r="E432" s="434"/>
      <c r="F432" s="434"/>
      <c r="G432" s="434"/>
      <c r="H432" s="1276"/>
      <c r="I432" s="1277"/>
      <c r="J432" s="1278"/>
      <c r="K432" s="1277"/>
      <c r="L432" s="1279"/>
      <c r="M432" s="434"/>
      <c r="N432" s="434"/>
      <c r="O432" s="434"/>
      <c r="P432" s="434"/>
      <c r="Q432" s="434"/>
      <c r="R432" s="434"/>
      <c r="S432" s="1279"/>
      <c r="T432" s="434"/>
      <c r="U432" s="434"/>
      <c r="V432" s="434"/>
      <c r="W432" s="434"/>
      <c r="X432" s="434"/>
      <c r="Y432" s="434"/>
      <c r="Z432" s="434"/>
    </row>
    <row r="433">
      <c r="A433" s="434"/>
      <c r="B433" s="434"/>
      <c r="C433" s="434"/>
      <c r="D433" s="434"/>
      <c r="E433" s="434"/>
      <c r="F433" s="434"/>
      <c r="G433" s="434"/>
      <c r="H433" s="1276"/>
      <c r="I433" s="1277"/>
      <c r="J433" s="1278"/>
      <c r="K433" s="1277"/>
      <c r="L433" s="1279"/>
      <c r="M433" s="434"/>
      <c r="N433" s="434"/>
      <c r="O433" s="434"/>
      <c r="P433" s="434"/>
      <c r="Q433" s="434"/>
      <c r="R433" s="434"/>
      <c r="S433" s="1279"/>
      <c r="T433" s="434"/>
      <c r="U433" s="434"/>
      <c r="V433" s="434"/>
      <c r="W433" s="434"/>
      <c r="X433" s="434"/>
      <c r="Y433" s="434"/>
      <c r="Z433" s="434"/>
    </row>
    <row r="434">
      <c r="A434" s="434"/>
      <c r="B434" s="434"/>
      <c r="C434" s="434"/>
      <c r="D434" s="434"/>
      <c r="E434" s="434"/>
      <c r="F434" s="434"/>
      <c r="G434" s="434"/>
      <c r="H434" s="1276"/>
      <c r="I434" s="1277"/>
      <c r="J434" s="1278"/>
      <c r="K434" s="1277"/>
      <c r="L434" s="1279"/>
      <c r="M434" s="434"/>
      <c r="N434" s="434"/>
      <c r="O434" s="434"/>
      <c r="P434" s="434"/>
      <c r="Q434" s="434"/>
      <c r="R434" s="434"/>
      <c r="S434" s="1279"/>
      <c r="T434" s="434"/>
      <c r="U434" s="434"/>
      <c r="V434" s="434"/>
      <c r="W434" s="434"/>
      <c r="X434" s="434"/>
      <c r="Y434" s="434"/>
      <c r="Z434" s="434"/>
    </row>
    <row r="435">
      <c r="A435" s="434"/>
      <c r="B435" s="434"/>
      <c r="C435" s="434"/>
      <c r="D435" s="434"/>
      <c r="E435" s="434"/>
      <c r="F435" s="434"/>
      <c r="G435" s="434"/>
      <c r="H435" s="1276"/>
      <c r="I435" s="1277"/>
      <c r="J435" s="1278"/>
      <c r="K435" s="1277"/>
      <c r="L435" s="1279"/>
      <c r="M435" s="434"/>
      <c r="N435" s="434"/>
      <c r="O435" s="434"/>
      <c r="P435" s="434"/>
      <c r="Q435" s="434"/>
      <c r="R435" s="434"/>
      <c r="S435" s="1279"/>
      <c r="T435" s="434"/>
      <c r="U435" s="434"/>
      <c r="V435" s="434"/>
      <c r="W435" s="434"/>
      <c r="X435" s="434"/>
      <c r="Y435" s="434"/>
      <c r="Z435" s="434"/>
    </row>
    <row r="436">
      <c r="A436" s="434"/>
      <c r="B436" s="434"/>
      <c r="C436" s="434"/>
      <c r="D436" s="434"/>
      <c r="E436" s="434"/>
      <c r="F436" s="434"/>
      <c r="G436" s="434"/>
      <c r="H436" s="1276"/>
      <c r="I436" s="1277"/>
      <c r="J436" s="1278"/>
      <c r="K436" s="1277"/>
      <c r="L436" s="1279"/>
      <c r="M436" s="434"/>
      <c r="N436" s="434"/>
      <c r="O436" s="434"/>
      <c r="P436" s="434"/>
      <c r="Q436" s="434"/>
      <c r="R436" s="434"/>
      <c r="S436" s="1279"/>
      <c r="T436" s="434"/>
      <c r="U436" s="434"/>
      <c r="V436" s="434"/>
      <c r="W436" s="434"/>
      <c r="X436" s="434"/>
      <c r="Y436" s="434"/>
      <c r="Z436" s="434"/>
    </row>
    <row r="437">
      <c r="A437" s="434"/>
      <c r="B437" s="434"/>
      <c r="C437" s="434"/>
      <c r="D437" s="434"/>
      <c r="E437" s="434"/>
      <c r="F437" s="434"/>
      <c r="G437" s="434"/>
      <c r="H437" s="1276"/>
      <c r="I437" s="1277"/>
      <c r="J437" s="1278"/>
      <c r="K437" s="1277"/>
      <c r="L437" s="1279"/>
      <c r="M437" s="434"/>
      <c r="N437" s="434"/>
      <c r="O437" s="434"/>
      <c r="P437" s="434"/>
      <c r="Q437" s="434"/>
      <c r="R437" s="434"/>
      <c r="S437" s="1279"/>
      <c r="T437" s="434"/>
      <c r="U437" s="434"/>
      <c r="V437" s="434"/>
      <c r="W437" s="434"/>
      <c r="X437" s="434"/>
      <c r="Y437" s="434"/>
      <c r="Z437" s="434"/>
    </row>
    <row r="438">
      <c r="A438" s="434"/>
      <c r="B438" s="434"/>
      <c r="C438" s="434"/>
      <c r="D438" s="434"/>
      <c r="E438" s="434"/>
      <c r="F438" s="434"/>
      <c r="G438" s="434"/>
      <c r="H438" s="1276"/>
      <c r="I438" s="1277"/>
      <c r="J438" s="1278"/>
      <c r="K438" s="1277"/>
      <c r="L438" s="1279"/>
      <c r="M438" s="434"/>
      <c r="N438" s="434"/>
      <c r="O438" s="434"/>
      <c r="P438" s="434"/>
      <c r="Q438" s="434"/>
      <c r="R438" s="434"/>
      <c r="S438" s="1279"/>
      <c r="T438" s="434"/>
      <c r="U438" s="434"/>
      <c r="V438" s="434"/>
      <c r="W438" s="434"/>
      <c r="X438" s="434"/>
      <c r="Y438" s="434"/>
      <c r="Z438" s="434"/>
    </row>
    <row r="439">
      <c r="A439" s="434"/>
      <c r="B439" s="434"/>
      <c r="C439" s="434"/>
      <c r="D439" s="434"/>
      <c r="E439" s="434"/>
      <c r="F439" s="434"/>
      <c r="G439" s="434"/>
      <c r="H439" s="1276"/>
      <c r="I439" s="1277"/>
      <c r="J439" s="1278"/>
      <c r="K439" s="1277"/>
      <c r="L439" s="1279"/>
      <c r="M439" s="434"/>
      <c r="N439" s="434"/>
      <c r="O439" s="434"/>
      <c r="P439" s="434"/>
      <c r="Q439" s="434"/>
      <c r="R439" s="434"/>
      <c r="S439" s="1279"/>
      <c r="T439" s="434"/>
      <c r="U439" s="434"/>
      <c r="V439" s="434"/>
      <c r="W439" s="434"/>
      <c r="X439" s="434"/>
      <c r="Y439" s="434"/>
      <c r="Z439" s="434"/>
    </row>
    <row r="440">
      <c r="A440" s="434"/>
      <c r="B440" s="434"/>
      <c r="C440" s="434"/>
      <c r="D440" s="434"/>
      <c r="E440" s="434"/>
      <c r="F440" s="434"/>
      <c r="G440" s="434"/>
      <c r="H440" s="1276"/>
      <c r="I440" s="1277"/>
      <c r="J440" s="1278"/>
      <c r="K440" s="1277"/>
      <c r="L440" s="1279"/>
      <c r="M440" s="434"/>
      <c r="N440" s="434"/>
      <c r="O440" s="434"/>
      <c r="P440" s="434"/>
      <c r="Q440" s="434"/>
      <c r="R440" s="434"/>
      <c r="S440" s="1279"/>
      <c r="T440" s="434"/>
      <c r="U440" s="434"/>
      <c r="V440" s="434"/>
      <c r="W440" s="434"/>
      <c r="X440" s="434"/>
      <c r="Y440" s="434"/>
      <c r="Z440" s="434"/>
    </row>
    <row r="441">
      <c r="A441" s="434"/>
      <c r="B441" s="434"/>
      <c r="C441" s="434"/>
      <c r="D441" s="434"/>
      <c r="E441" s="434"/>
      <c r="F441" s="434"/>
      <c r="G441" s="434"/>
      <c r="H441" s="1276"/>
      <c r="I441" s="1277"/>
      <c r="J441" s="1278"/>
      <c r="K441" s="1277"/>
      <c r="L441" s="1279"/>
      <c r="M441" s="434"/>
      <c r="N441" s="434"/>
      <c r="O441" s="434"/>
      <c r="P441" s="434"/>
      <c r="Q441" s="434"/>
      <c r="R441" s="434"/>
      <c r="S441" s="1279"/>
      <c r="T441" s="434"/>
      <c r="U441" s="434"/>
      <c r="V441" s="434"/>
      <c r="W441" s="434"/>
      <c r="X441" s="434"/>
      <c r="Y441" s="434"/>
      <c r="Z441" s="434"/>
    </row>
    <row r="442">
      <c r="A442" s="434"/>
      <c r="B442" s="434"/>
      <c r="C442" s="434"/>
      <c r="D442" s="434"/>
      <c r="E442" s="434"/>
      <c r="F442" s="434"/>
      <c r="G442" s="434"/>
      <c r="H442" s="1276"/>
      <c r="I442" s="1277"/>
      <c r="J442" s="1278"/>
      <c r="K442" s="1277"/>
      <c r="L442" s="1279"/>
      <c r="M442" s="434"/>
      <c r="N442" s="434"/>
      <c r="O442" s="434"/>
      <c r="P442" s="434"/>
      <c r="Q442" s="434"/>
      <c r="R442" s="434"/>
      <c r="S442" s="1279"/>
      <c r="T442" s="434"/>
      <c r="U442" s="434"/>
      <c r="V442" s="434"/>
      <c r="W442" s="434"/>
      <c r="X442" s="434"/>
      <c r="Y442" s="434"/>
      <c r="Z442" s="434"/>
    </row>
    <row r="443">
      <c r="A443" s="434"/>
      <c r="B443" s="434"/>
      <c r="C443" s="434"/>
      <c r="D443" s="434"/>
      <c r="E443" s="434"/>
      <c r="F443" s="434"/>
      <c r="G443" s="434"/>
      <c r="H443" s="1276"/>
      <c r="I443" s="1277"/>
      <c r="J443" s="1278"/>
      <c r="K443" s="1277"/>
      <c r="L443" s="1279"/>
      <c r="M443" s="434"/>
      <c r="N443" s="434"/>
      <c r="O443" s="434"/>
      <c r="P443" s="434"/>
      <c r="Q443" s="434"/>
      <c r="R443" s="434"/>
      <c r="S443" s="1279"/>
      <c r="T443" s="434"/>
      <c r="U443" s="434"/>
      <c r="V443" s="434"/>
      <c r="W443" s="434"/>
      <c r="X443" s="434"/>
      <c r="Y443" s="434"/>
      <c r="Z443" s="434"/>
    </row>
    <row r="444">
      <c r="A444" s="434"/>
      <c r="B444" s="434"/>
      <c r="C444" s="434"/>
      <c r="D444" s="434"/>
      <c r="E444" s="434"/>
      <c r="F444" s="434"/>
      <c r="G444" s="434"/>
      <c r="H444" s="1276"/>
      <c r="I444" s="1277"/>
      <c r="J444" s="1278"/>
      <c r="K444" s="1277"/>
      <c r="L444" s="1279"/>
      <c r="M444" s="434"/>
      <c r="N444" s="434"/>
      <c r="O444" s="434"/>
      <c r="P444" s="434"/>
      <c r="Q444" s="434"/>
      <c r="R444" s="434"/>
      <c r="S444" s="1279"/>
      <c r="T444" s="434"/>
      <c r="U444" s="434"/>
      <c r="V444" s="434"/>
      <c r="W444" s="434"/>
      <c r="X444" s="434"/>
      <c r="Y444" s="434"/>
      <c r="Z444" s="434"/>
    </row>
    <row r="445">
      <c r="A445" s="434"/>
      <c r="B445" s="434"/>
      <c r="C445" s="434"/>
      <c r="D445" s="434"/>
      <c r="E445" s="434"/>
      <c r="F445" s="434"/>
      <c r="G445" s="434"/>
      <c r="H445" s="1276"/>
      <c r="I445" s="1277"/>
      <c r="J445" s="1278"/>
      <c r="K445" s="1277"/>
      <c r="L445" s="1279"/>
      <c r="M445" s="434"/>
      <c r="N445" s="434"/>
      <c r="O445" s="434"/>
      <c r="P445" s="434"/>
      <c r="Q445" s="434"/>
      <c r="R445" s="434"/>
      <c r="S445" s="1279"/>
      <c r="T445" s="434"/>
      <c r="U445" s="434"/>
      <c r="V445" s="434"/>
      <c r="W445" s="434"/>
      <c r="X445" s="434"/>
      <c r="Y445" s="434"/>
      <c r="Z445" s="434"/>
    </row>
    <row r="446">
      <c r="A446" s="434"/>
      <c r="B446" s="434"/>
      <c r="C446" s="434"/>
      <c r="D446" s="434"/>
      <c r="E446" s="434"/>
      <c r="F446" s="434"/>
      <c r="G446" s="434"/>
      <c r="H446" s="1276"/>
      <c r="I446" s="1277"/>
      <c r="J446" s="1278"/>
      <c r="K446" s="1277"/>
      <c r="L446" s="1279"/>
      <c r="M446" s="434"/>
      <c r="N446" s="434"/>
      <c r="O446" s="434"/>
      <c r="P446" s="434"/>
      <c r="Q446" s="434"/>
      <c r="R446" s="434"/>
      <c r="S446" s="1279"/>
      <c r="T446" s="434"/>
      <c r="U446" s="434"/>
      <c r="V446" s="434"/>
      <c r="W446" s="434"/>
      <c r="X446" s="434"/>
      <c r="Y446" s="434"/>
      <c r="Z446" s="434"/>
    </row>
    <row r="447">
      <c r="A447" s="434"/>
      <c r="B447" s="434"/>
      <c r="C447" s="434"/>
      <c r="D447" s="434"/>
      <c r="E447" s="434"/>
      <c r="F447" s="434"/>
      <c r="G447" s="434"/>
      <c r="H447" s="1276"/>
      <c r="I447" s="1277"/>
      <c r="J447" s="1278"/>
      <c r="K447" s="1277"/>
      <c r="L447" s="1279"/>
      <c r="M447" s="434"/>
      <c r="N447" s="434"/>
      <c r="O447" s="434"/>
      <c r="P447" s="434"/>
      <c r="Q447" s="434"/>
      <c r="R447" s="434"/>
      <c r="S447" s="1279"/>
      <c r="T447" s="434"/>
      <c r="U447" s="434"/>
      <c r="V447" s="434"/>
      <c r="W447" s="434"/>
      <c r="X447" s="434"/>
      <c r="Y447" s="434"/>
      <c r="Z447" s="434"/>
    </row>
    <row r="448">
      <c r="A448" s="434"/>
      <c r="B448" s="434"/>
      <c r="C448" s="434"/>
      <c r="D448" s="434"/>
      <c r="E448" s="434"/>
      <c r="F448" s="434"/>
      <c r="G448" s="434"/>
      <c r="H448" s="1276"/>
      <c r="I448" s="1277"/>
      <c r="J448" s="1278"/>
      <c r="K448" s="1277"/>
      <c r="L448" s="1279"/>
      <c r="M448" s="434"/>
      <c r="N448" s="434"/>
      <c r="O448" s="434"/>
      <c r="P448" s="434"/>
      <c r="Q448" s="434"/>
      <c r="R448" s="434"/>
      <c r="S448" s="1279"/>
      <c r="T448" s="434"/>
      <c r="U448" s="434"/>
      <c r="V448" s="434"/>
      <c r="W448" s="434"/>
      <c r="X448" s="434"/>
      <c r="Y448" s="434"/>
      <c r="Z448" s="434"/>
    </row>
    <row r="449">
      <c r="A449" s="434"/>
      <c r="B449" s="434"/>
      <c r="C449" s="434"/>
      <c r="D449" s="434"/>
      <c r="E449" s="434"/>
      <c r="F449" s="434"/>
      <c r="G449" s="434"/>
      <c r="H449" s="1276"/>
      <c r="I449" s="1277"/>
      <c r="J449" s="1278"/>
      <c r="K449" s="1277"/>
      <c r="L449" s="1279"/>
      <c r="M449" s="434"/>
      <c r="N449" s="434"/>
      <c r="O449" s="434"/>
      <c r="P449" s="434"/>
      <c r="Q449" s="434"/>
      <c r="R449" s="434"/>
      <c r="S449" s="1279"/>
      <c r="T449" s="434"/>
      <c r="U449" s="434"/>
      <c r="V449" s="434"/>
      <c r="W449" s="434"/>
      <c r="X449" s="434"/>
      <c r="Y449" s="434"/>
      <c r="Z449" s="434"/>
    </row>
    <row r="450">
      <c r="A450" s="434"/>
      <c r="B450" s="434"/>
      <c r="C450" s="434"/>
      <c r="D450" s="434"/>
      <c r="E450" s="434"/>
      <c r="F450" s="434"/>
      <c r="G450" s="434"/>
      <c r="H450" s="1276"/>
      <c r="I450" s="1277"/>
      <c r="J450" s="1278"/>
      <c r="K450" s="1277"/>
      <c r="L450" s="1279"/>
      <c r="M450" s="434"/>
      <c r="N450" s="434"/>
      <c r="O450" s="434"/>
      <c r="P450" s="434"/>
      <c r="Q450" s="434"/>
      <c r="R450" s="434"/>
      <c r="S450" s="1279"/>
      <c r="T450" s="434"/>
      <c r="U450" s="434"/>
      <c r="V450" s="434"/>
      <c r="W450" s="434"/>
      <c r="X450" s="434"/>
      <c r="Y450" s="434"/>
      <c r="Z450" s="434"/>
    </row>
    <row r="451">
      <c r="A451" s="434"/>
      <c r="B451" s="434"/>
      <c r="C451" s="434"/>
      <c r="D451" s="434"/>
      <c r="E451" s="434"/>
      <c r="F451" s="434"/>
      <c r="G451" s="434"/>
      <c r="H451" s="1276"/>
      <c r="I451" s="1277"/>
      <c r="J451" s="1278"/>
      <c r="K451" s="1277"/>
      <c r="L451" s="1279"/>
      <c r="M451" s="434"/>
      <c r="N451" s="434"/>
      <c r="O451" s="434"/>
      <c r="P451" s="434"/>
      <c r="Q451" s="434"/>
      <c r="R451" s="434"/>
      <c r="S451" s="1279"/>
      <c r="T451" s="434"/>
      <c r="U451" s="434"/>
      <c r="V451" s="434"/>
      <c r="W451" s="434"/>
      <c r="X451" s="434"/>
      <c r="Y451" s="434"/>
      <c r="Z451" s="434"/>
    </row>
    <row r="452">
      <c r="A452" s="434"/>
      <c r="B452" s="434"/>
      <c r="C452" s="434"/>
      <c r="D452" s="434"/>
      <c r="E452" s="434"/>
      <c r="F452" s="434"/>
      <c r="G452" s="434"/>
      <c r="H452" s="1276"/>
      <c r="I452" s="1277"/>
      <c r="J452" s="1278"/>
      <c r="K452" s="1277"/>
      <c r="L452" s="1279"/>
      <c r="M452" s="434"/>
      <c r="N452" s="434"/>
      <c r="O452" s="434"/>
      <c r="P452" s="434"/>
      <c r="Q452" s="434"/>
      <c r="R452" s="434"/>
      <c r="S452" s="1279"/>
      <c r="T452" s="434"/>
      <c r="U452" s="434"/>
      <c r="V452" s="434"/>
      <c r="W452" s="434"/>
      <c r="X452" s="434"/>
      <c r="Y452" s="434"/>
      <c r="Z452" s="434"/>
    </row>
    <row r="453">
      <c r="A453" s="434"/>
      <c r="B453" s="434"/>
      <c r="C453" s="434"/>
      <c r="D453" s="434"/>
      <c r="E453" s="434"/>
      <c r="F453" s="434"/>
      <c r="G453" s="434"/>
      <c r="H453" s="1276"/>
      <c r="I453" s="1277"/>
      <c r="J453" s="1278"/>
      <c r="K453" s="1277"/>
      <c r="L453" s="1279"/>
      <c r="M453" s="434"/>
      <c r="N453" s="434"/>
      <c r="O453" s="434"/>
      <c r="P453" s="434"/>
      <c r="Q453" s="434"/>
      <c r="R453" s="434"/>
      <c r="S453" s="1279"/>
      <c r="T453" s="434"/>
      <c r="U453" s="434"/>
      <c r="V453" s="434"/>
      <c r="W453" s="434"/>
      <c r="X453" s="434"/>
      <c r="Y453" s="434"/>
      <c r="Z453" s="434"/>
    </row>
    <row r="454">
      <c r="A454" s="434"/>
      <c r="B454" s="434"/>
      <c r="C454" s="434"/>
      <c r="D454" s="434"/>
      <c r="E454" s="434"/>
      <c r="F454" s="434"/>
      <c r="G454" s="434"/>
      <c r="H454" s="1276"/>
      <c r="I454" s="1277"/>
      <c r="J454" s="1278"/>
      <c r="K454" s="1277"/>
      <c r="L454" s="1279"/>
      <c r="M454" s="434"/>
      <c r="N454" s="434"/>
      <c r="O454" s="434"/>
      <c r="P454" s="434"/>
      <c r="Q454" s="434"/>
      <c r="R454" s="434"/>
      <c r="S454" s="1279"/>
      <c r="T454" s="434"/>
      <c r="U454" s="434"/>
      <c r="V454" s="434"/>
      <c r="W454" s="434"/>
      <c r="X454" s="434"/>
      <c r="Y454" s="434"/>
      <c r="Z454" s="434"/>
    </row>
    <row r="455">
      <c r="A455" s="434"/>
      <c r="B455" s="434"/>
      <c r="C455" s="434"/>
      <c r="D455" s="434"/>
      <c r="E455" s="434"/>
      <c r="F455" s="434"/>
      <c r="G455" s="434"/>
      <c r="H455" s="1276"/>
      <c r="I455" s="1277"/>
      <c r="J455" s="1278"/>
      <c r="K455" s="1277"/>
      <c r="L455" s="1279"/>
      <c r="M455" s="434"/>
      <c r="N455" s="434"/>
      <c r="O455" s="434"/>
      <c r="P455" s="434"/>
      <c r="Q455" s="434"/>
      <c r="R455" s="434"/>
      <c r="S455" s="1279"/>
      <c r="T455" s="434"/>
      <c r="U455" s="434"/>
      <c r="V455" s="434"/>
      <c r="W455" s="434"/>
      <c r="X455" s="434"/>
      <c r="Y455" s="434"/>
      <c r="Z455" s="434"/>
    </row>
    <row r="456">
      <c r="A456" s="434"/>
      <c r="B456" s="434"/>
      <c r="C456" s="434"/>
      <c r="D456" s="434"/>
      <c r="E456" s="434"/>
      <c r="F456" s="434"/>
      <c r="G456" s="434"/>
      <c r="H456" s="1276"/>
      <c r="I456" s="1277"/>
      <c r="J456" s="1278"/>
      <c r="K456" s="1277"/>
      <c r="L456" s="1279"/>
      <c r="M456" s="434"/>
      <c r="N456" s="434"/>
      <c r="O456" s="434"/>
      <c r="P456" s="434"/>
      <c r="Q456" s="434"/>
      <c r="R456" s="434"/>
      <c r="S456" s="1279"/>
      <c r="T456" s="434"/>
      <c r="U456" s="434"/>
      <c r="V456" s="434"/>
      <c r="W456" s="434"/>
      <c r="X456" s="434"/>
      <c r="Y456" s="434"/>
      <c r="Z456" s="434"/>
    </row>
    <row r="457">
      <c r="A457" s="434"/>
      <c r="B457" s="434"/>
      <c r="C457" s="434"/>
      <c r="D457" s="434"/>
      <c r="E457" s="434"/>
      <c r="F457" s="434"/>
      <c r="G457" s="434"/>
      <c r="H457" s="1276"/>
      <c r="I457" s="1277"/>
      <c r="J457" s="1278"/>
      <c r="K457" s="1277"/>
      <c r="L457" s="1279"/>
      <c r="M457" s="434"/>
      <c r="N457" s="434"/>
      <c r="O457" s="434"/>
      <c r="P457" s="434"/>
      <c r="Q457" s="434"/>
      <c r="R457" s="434"/>
      <c r="S457" s="1279"/>
      <c r="T457" s="434"/>
      <c r="U457" s="434"/>
      <c r="V457" s="434"/>
      <c r="W457" s="434"/>
      <c r="X457" s="434"/>
      <c r="Y457" s="434"/>
      <c r="Z457" s="434"/>
    </row>
    <row r="458">
      <c r="A458" s="434"/>
      <c r="B458" s="434"/>
      <c r="C458" s="434"/>
      <c r="D458" s="434"/>
      <c r="E458" s="434"/>
      <c r="F458" s="434"/>
      <c r="G458" s="434"/>
      <c r="H458" s="1276"/>
      <c r="I458" s="1277"/>
      <c r="J458" s="1278"/>
      <c r="K458" s="1277"/>
      <c r="L458" s="1279"/>
      <c r="M458" s="434"/>
      <c r="N458" s="434"/>
      <c r="O458" s="434"/>
      <c r="P458" s="434"/>
      <c r="Q458" s="434"/>
      <c r="R458" s="434"/>
      <c r="S458" s="1279"/>
      <c r="T458" s="434"/>
      <c r="U458" s="434"/>
      <c r="V458" s="434"/>
      <c r="W458" s="434"/>
      <c r="X458" s="434"/>
      <c r="Y458" s="434"/>
      <c r="Z458" s="434"/>
    </row>
    <row r="459">
      <c r="A459" s="434"/>
      <c r="B459" s="434"/>
      <c r="C459" s="434"/>
      <c r="D459" s="434"/>
      <c r="E459" s="434"/>
      <c r="F459" s="434"/>
      <c r="G459" s="434"/>
      <c r="H459" s="1276"/>
      <c r="I459" s="1277"/>
      <c r="J459" s="1278"/>
      <c r="K459" s="1277"/>
      <c r="L459" s="1279"/>
      <c r="M459" s="434"/>
      <c r="N459" s="434"/>
      <c r="O459" s="434"/>
      <c r="P459" s="434"/>
      <c r="Q459" s="434"/>
      <c r="R459" s="434"/>
      <c r="S459" s="1279"/>
      <c r="T459" s="434"/>
      <c r="U459" s="434"/>
      <c r="V459" s="434"/>
      <c r="W459" s="434"/>
      <c r="X459" s="434"/>
      <c r="Y459" s="434"/>
      <c r="Z459" s="434"/>
    </row>
    <row r="460">
      <c r="A460" s="434"/>
      <c r="B460" s="434"/>
      <c r="C460" s="434"/>
      <c r="D460" s="434"/>
      <c r="E460" s="434"/>
      <c r="F460" s="434"/>
      <c r="G460" s="434"/>
      <c r="H460" s="1276"/>
      <c r="I460" s="1277"/>
      <c r="J460" s="1278"/>
      <c r="K460" s="1277"/>
      <c r="L460" s="1279"/>
      <c r="M460" s="434"/>
      <c r="N460" s="434"/>
      <c r="O460" s="434"/>
      <c r="P460" s="434"/>
      <c r="Q460" s="434"/>
      <c r="R460" s="434"/>
      <c r="S460" s="1279"/>
      <c r="T460" s="434"/>
      <c r="U460" s="434"/>
      <c r="V460" s="434"/>
      <c r="W460" s="434"/>
      <c r="X460" s="434"/>
      <c r="Y460" s="434"/>
      <c r="Z460" s="434"/>
    </row>
    <row r="461">
      <c r="A461" s="434"/>
      <c r="B461" s="434"/>
      <c r="C461" s="434"/>
      <c r="D461" s="434"/>
      <c r="E461" s="434"/>
      <c r="F461" s="434"/>
      <c r="G461" s="434"/>
      <c r="H461" s="1276"/>
      <c r="I461" s="1277"/>
      <c r="J461" s="1278"/>
      <c r="K461" s="1277"/>
      <c r="L461" s="1279"/>
      <c r="M461" s="434"/>
      <c r="N461" s="434"/>
      <c r="O461" s="434"/>
      <c r="P461" s="434"/>
      <c r="Q461" s="434"/>
      <c r="R461" s="434"/>
      <c r="S461" s="1279"/>
      <c r="T461" s="434"/>
      <c r="U461" s="434"/>
      <c r="V461" s="434"/>
      <c r="W461" s="434"/>
      <c r="X461" s="434"/>
      <c r="Y461" s="434"/>
      <c r="Z461" s="434"/>
    </row>
    <row r="462">
      <c r="A462" s="434"/>
      <c r="B462" s="434"/>
      <c r="C462" s="434"/>
      <c r="D462" s="434"/>
      <c r="E462" s="434"/>
      <c r="F462" s="434"/>
      <c r="G462" s="434"/>
      <c r="H462" s="1276"/>
      <c r="I462" s="1277"/>
      <c r="J462" s="1278"/>
      <c r="K462" s="1277"/>
      <c r="L462" s="1279"/>
      <c r="M462" s="434"/>
      <c r="N462" s="434"/>
      <c r="O462" s="434"/>
      <c r="P462" s="434"/>
      <c r="Q462" s="434"/>
      <c r="R462" s="434"/>
      <c r="S462" s="1279"/>
      <c r="T462" s="434"/>
      <c r="U462" s="434"/>
      <c r="V462" s="434"/>
      <c r="W462" s="434"/>
      <c r="X462" s="434"/>
      <c r="Y462" s="434"/>
      <c r="Z462" s="434"/>
    </row>
    <row r="463">
      <c r="A463" s="434"/>
      <c r="B463" s="434"/>
      <c r="C463" s="434"/>
      <c r="D463" s="434"/>
      <c r="E463" s="434"/>
      <c r="F463" s="434"/>
      <c r="G463" s="434"/>
      <c r="H463" s="1276"/>
      <c r="I463" s="1277"/>
      <c r="J463" s="1278"/>
      <c r="K463" s="1277"/>
      <c r="L463" s="1279"/>
      <c r="M463" s="434"/>
      <c r="N463" s="434"/>
      <c r="O463" s="434"/>
      <c r="P463" s="434"/>
      <c r="Q463" s="434"/>
      <c r="R463" s="434"/>
      <c r="S463" s="1279"/>
      <c r="T463" s="434"/>
      <c r="U463" s="434"/>
      <c r="V463" s="434"/>
      <c r="W463" s="434"/>
      <c r="X463" s="434"/>
      <c r="Y463" s="434"/>
      <c r="Z463" s="434"/>
    </row>
    <row r="464">
      <c r="A464" s="434"/>
      <c r="B464" s="434"/>
      <c r="C464" s="434"/>
      <c r="D464" s="434"/>
      <c r="E464" s="434"/>
      <c r="F464" s="434"/>
      <c r="G464" s="434"/>
      <c r="H464" s="1276"/>
      <c r="I464" s="1277"/>
      <c r="J464" s="1278"/>
      <c r="K464" s="1277"/>
      <c r="L464" s="1279"/>
      <c r="M464" s="434"/>
      <c r="N464" s="434"/>
      <c r="O464" s="434"/>
      <c r="P464" s="434"/>
      <c r="Q464" s="434"/>
      <c r="R464" s="434"/>
      <c r="S464" s="1279"/>
      <c r="T464" s="434"/>
      <c r="U464" s="434"/>
      <c r="V464" s="434"/>
      <c r="W464" s="434"/>
      <c r="X464" s="434"/>
      <c r="Y464" s="434"/>
      <c r="Z464" s="434"/>
    </row>
    <row r="465">
      <c r="A465" s="434"/>
      <c r="B465" s="434"/>
      <c r="C465" s="434"/>
      <c r="D465" s="434"/>
      <c r="E465" s="434"/>
      <c r="F465" s="434"/>
      <c r="G465" s="434"/>
      <c r="H465" s="1276"/>
      <c r="I465" s="1277"/>
      <c r="J465" s="1278"/>
      <c r="K465" s="1277"/>
      <c r="L465" s="1279"/>
      <c r="M465" s="434"/>
      <c r="N465" s="434"/>
      <c r="O465" s="434"/>
      <c r="P465" s="434"/>
      <c r="Q465" s="434"/>
      <c r="R465" s="434"/>
      <c r="S465" s="1279"/>
      <c r="T465" s="434"/>
      <c r="U465" s="434"/>
      <c r="V465" s="434"/>
      <c r="W465" s="434"/>
      <c r="X465" s="434"/>
      <c r="Y465" s="434"/>
      <c r="Z465" s="434"/>
    </row>
    <row r="466">
      <c r="A466" s="434"/>
      <c r="B466" s="434"/>
      <c r="C466" s="434"/>
      <c r="D466" s="434"/>
      <c r="E466" s="434"/>
      <c r="F466" s="434"/>
      <c r="G466" s="434"/>
      <c r="H466" s="1276"/>
      <c r="I466" s="1277"/>
      <c r="J466" s="1278"/>
      <c r="K466" s="1277"/>
      <c r="L466" s="1279"/>
      <c r="M466" s="434"/>
      <c r="N466" s="434"/>
      <c r="O466" s="434"/>
      <c r="P466" s="434"/>
      <c r="Q466" s="434"/>
      <c r="R466" s="434"/>
      <c r="S466" s="1279"/>
      <c r="T466" s="434"/>
      <c r="U466" s="434"/>
      <c r="V466" s="434"/>
      <c r="W466" s="434"/>
      <c r="X466" s="434"/>
      <c r="Y466" s="434"/>
      <c r="Z466" s="434"/>
    </row>
    <row r="467">
      <c r="A467" s="434"/>
      <c r="B467" s="434"/>
      <c r="C467" s="434"/>
      <c r="D467" s="434"/>
      <c r="E467" s="434"/>
      <c r="F467" s="434"/>
      <c r="G467" s="434"/>
      <c r="H467" s="1276"/>
      <c r="I467" s="1277"/>
      <c r="J467" s="1278"/>
      <c r="K467" s="1277"/>
      <c r="L467" s="1279"/>
      <c r="M467" s="434"/>
      <c r="N467" s="434"/>
      <c r="O467" s="434"/>
      <c r="P467" s="434"/>
      <c r="Q467" s="434"/>
      <c r="R467" s="434"/>
      <c r="S467" s="1279"/>
      <c r="T467" s="434"/>
      <c r="U467" s="434"/>
      <c r="V467" s="434"/>
      <c r="W467" s="434"/>
      <c r="X467" s="434"/>
      <c r="Y467" s="434"/>
      <c r="Z467" s="434"/>
    </row>
    <row r="468">
      <c r="A468" s="434"/>
      <c r="B468" s="434"/>
      <c r="C468" s="434"/>
      <c r="D468" s="434"/>
      <c r="E468" s="434"/>
      <c r="F468" s="434"/>
      <c r="G468" s="434"/>
      <c r="H468" s="1276"/>
      <c r="I468" s="1277"/>
      <c r="J468" s="1278"/>
      <c r="K468" s="1277"/>
      <c r="L468" s="1279"/>
      <c r="M468" s="434"/>
      <c r="N468" s="434"/>
      <c r="O468" s="434"/>
      <c r="P468" s="434"/>
      <c r="Q468" s="434"/>
      <c r="R468" s="434"/>
      <c r="S468" s="1279"/>
      <c r="T468" s="434"/>
      <c r="U468" s="434"/>
      <c r="V468" s="434"/>
      <c r="W468" s="434"/>
      <c r="X468" s="434"/>
      <c r="Y468" s="434"/>
      <c r="Z468" s="434"/>
    </row>
    <row r="469">
      <c r="A469" s="434"/>
      <c r="B469" s="434"/>
      <c r="C469" s="434"/>
      <c r="D469" s="434"/>
      <c r="E469" s="434"/>
      <c r="F469" s="434"/>
      <c r="G469" s="434"/>
      <c r="H469" s="1276"/>
      <c r="I469" s="1277"/>
      <c r="J469" s="1278"/>
      <c r="K469" s="1277"/>
      <c r="L469" s="1279"/>
      <c r="M469" s="434"/>
      <c r="N469" s="434"/>
      <c r="O469" s="434"/>
      <c r="P469" s="434"/>
      <c r="Q469" s="434"/>
      <c r="R469" s="434"/>
      <c r="S469" s="1279"/>
      <c r="T469" s="434"/>
      <c r="U469" s="434"/>
      <c r="V469" s="434"/>
      <c r="W469" s="434"/>
      <c r="X469" s="434"/>
      <c r="Y469" s="434"/>
      <c r="Z469" s="434"/>
    </row>
    <row r="470">
      <c r="A470" s="434"/>
      <c r="B470" s="434"/>
      <c r="C470" s="434"/>
      <c r="D470" s="434"/>
      <c r="E470" s="434"/>
      <c r="F470" s="434"/>
      <c r="G470" s="434"/>
      <c r="H470" s="1276"/>
      <c r="I470" s="1277"/>
      <c r="J470" s="1278"/>
      <c r="K470" s="1277"/>
      <c r="L470" s="1279"/>
      <c r="M470" s="434"/>
      <c r="N470" s="434"/>
      <c r="O470" s="434"/>
      <c r="P470" s="434"/>
      <c r="Q470" s="434"/>
      <c r="R470" s="434"/>
      <c r="S470" s="1279"/>
      <c r="T470" s="434"/>
      <c r="U470" s="434"/>
      <c r="V470" s="434"/>
      <c r="W470" s="434"/>
      <c r="X470" s="434"/>
      <c r="Y470" s="434"/>
      <c r="Z470" s="434"/>
    </row>
    <row r="471">
      <c r="A471" s="434"/>
      <c r="B471" s="434"/>
      <c r="C471" s="434"/>
      <c r="D471" s="434"/>
      <c r="E471" s="434"/>
      <c r="F471" s="434"/>
      <c r="G471" s="434"/>
      <c r="H471" s="1276"/>
      <c r="I471" s="1277"/>
      <c r="J471" s="1278"/>
      <c r="K471" s="1277"/>
      <c r="L471" s="1279"/>
      <c r="M471" s="434"/>
      <c r="N471" s="434"/>
      <c r="O471" s="434"/>
      <c r="P471" s="434"/>
      <c r="Q471" s="434"/>
      <c r="R471" s="434"/>
      <c r="S471" s="1279"/>
      <c r="T471" s="434"/>
      <c r="U471" s="434"/>
      <c r="V471" s="434"/>
      <c r="W471" s="434"/>
      <c r="X471" s="434"/>
      <c r="Y471" s="434"/>
      <c r="Z471" s="434"/>
    </row>
    <row r="472">
      <c r="A472" s="434"/>
      <c r="B472" s="434"/>
      <c r="C472" s="434"/>
      <c r="D472" s="434"/>
      <c r="E472" s="434"/>
      <c r="F472" s="434"/>
      <c r="G472" s="434"/>
      <c r="H472" s="1276"/>
      <c r="I472" s="1277"/>
      <c r="J472" s="1278"/>
      <c r="K472" s="1277"/>
      <c r="L472" s="1279"/>
      <c r="M472" s="434"/>
      <c r="N472" s="434"/>
      <c r="O472" s="434"/>
      <c r="P472" s="434"/>
      <c r="Q472" s="434"/>
      <c r="R472" s="434"/>
      <c r="S472" s="1279"/>
      <c r="T472" s="434"/>
      <c r="U472" s="434"/>
      <c r="V472" s="434"/>
      <c r="W472" s="434"/>
      <c r="X472" s="434"/>
      <c r="Y472" s="434"/>
      <c r="Z472" s="434"/>
    </row>
    <row r="473">
      <c r="A473" s="434"/>
      <c r="B473" s="434"/>
      <c r="C473" s="434"/>
      <c r="D473" s="434"/>
      <c r="E473" s="434"/>
      <c r="F473" s="434"/>
      <c r="G473" s="434"/>
      <c r="H473" s="1276"/>
      <c r="I473" s="1277"/>
      <c r="J473" s="1278"/>
      <c r="K473" s="1277"/>
      <c r="L473" s="1279"/>
      <c r="M473" s="434"/>
      <c r="N473" s="434"/>
      <c r="O473" s="434"/>
      <c r="P473" s="434"/>
      <c r="Q473" s="434"/>
      <c r="R473" s="434"/>
      <c r="S473" s="1279"/>
      <c r="T473" s="434"/>
      <c r="U473" s="434"/>
      <c r="V473" s="434"/>
      <c r="W473" s="434"/>
      <c r="X473" s="434"/>
      <c r="Y473" s="434"/>
      <c r="Z473" s="434"/>
    </row>
    <row r="474">
      <c r="A474" s="434"/>
      <c r="B474" s="434"/>
      <c r="C474" s="434"/>
      <c r="D474" s="434"/>
      <c r="E474" s="434"/>
      <c r="F474" s="434"/>
      <c r="G474" s="434"/>
      <c r="H474" s="1276"/>
      <c r="I474" s="1277"/>
      <c r="J474" s="1278"/>
      <c r="K474" s="1277"/>
      <c r="L474" s="1279"/>
      <c r="M474" s="434"/>
      <c r="N474" s="434"/>
      <c r="O474" s="434"/>
      <c r="P474" s="434"/>
      <c r="Q474" s="434"/>
      <c r="R474" s="434"/>
      <c r="S474" s="1279"/>
      <c r="T474" s="434"/>
      <c r="U474" s="434"/>
      <c r="V474" s="434"/>
      <c r="W474" s="434"/>
      <c r="X474" s="434"/>
      <c r="Y474" s="434"/>
      <c r="Z474" s="434"/>
    </row>
    <row r="475">
      <c r="A475" s="434"/>
      <c r="B475" s="434"/>
      <c r="C475" s="434"/>
      <c r="D475" s="434"/>
      <c r="E475" s="434"/>
      <c r="F475" s="434"/>
      <c r="G475" s="434"/>
      <c r="H475" s="1276"/>
      <c r="I475" s="1277"/>
      <c r="J475" s="1278"/>
      <c r="K475" s="1277"/>
      <c r="L475" s="1279"/>
      <c r="M475" s="434"/>
      <c r="N475" s="434"/>
      <c r="O475" s="434"/>
      <c r="P475" s="434"/>
      <c r="Q475" s="434"/>
      <c r="R475" s="434"/>
      <c r="S475" s="1279"/>
      <c r="T475" s="434"/>
      <c r="U475" s="434"/>
      <c r="V475" s="434"/>
      <c r="W475" s="434"/>
      <c r="X475" s="434"/>
      <c r="Y475" s="434"/>
      <c r="Z475" s="434"/>
    </row>
    <row r="476">
      <c r="A476" s="434"/>
      <c r="B476" s="434"/>
      <c r="C476" s="434"/>
      <c r="D476" s="434"/>
      <c r="E476" s="434"/>
      <c r="F476" s="434"/>
      <c r="G476" s="434"/>
      <c r="H476" s="1276"/>
      <c r="I476" s="1277"/>
      <c r="J476" s="1278"/>
      <c r="K476" s="1277"/>
      <c r="L476" s="1279"/>
      <c r="M476" s="434"/>
      <c r="N476" s="434"/>
      <c r="O476" s="434"/>
      <c r="P476" s="434"/>
      <c r="Q476" s="434"/>
      <c r="R476" s="434"/>
      <c r="S476" s="1279"/>
      <c r="T476" s="434"/>
      <c r="U476" s="434"/>
      <c r="V476" s="434"/>
      <c r="W476" s="434"/>
      <c r="X476" s="434"/>
      <c r="Y476" s="434"/>
      <c r="Z476" s="434"/>
    </row>
    <row r="477">
      <c r="A477" s="434"/>
      <c r="B477" s="434"/>
      <c r="C477" s="434"/>
      <c r="D477" s="434"/>
      <c r="E477" s="434"/>
      <c r="F477" s="434"/>
      <c r="G477" s="434"/>
      <c r="H477" s="1276"/>
      <c r="I477" s="1277"/>
      <c r="J477" s="1278"/>
      <c r="K477" s="1277"/>
      <c r="L477" s="1279"/>
      <c r="M477" s="434"/>
      <c r="N477" s="434"/>
      <c r="O477" s="434"/>
      <c r="P477" s="434"/>
      <c r="Q477" s="434"/>
      <c r="R477" s="434"/>
      <c r="S477" s="1279"/>
      <c r="T477" s="434"/>
      <c r="U477" s="434"/>
      <c r="V477" s="434"/>
      <c r="W477" s="434"/>
      <c r="X477" s="434"/>
      <c r="Y477" s="434"/>
      <c r="Z477" s="434"/>
    </row>
    <row r="478">
      <c r="A478" s="434"/>
      <c r="B478" s="434"/>
      <c r="C478" s="434"/>
      <c r="D478" s="434"/>
      <c r="E478" s="434"/>
      <c r="F478" s="434"/>
      <c r="G478" s="434"/>
      <c r="H478" s="1276"/>
      <c r="I478" s="1277"/>
      <c r="J478" s="1278"/>
      <c r="K478" s="1277"/>
      <c r="L478" s="1279"/>
      <c r="M478" s="434"/>
      <c r="N478" s="434"/>
      <c r="O478" s="434"/>
      <c r="P478" s="434"/>
      <c r="Q478" s="434"/>
      <c r="R478" s="434"/>
      <c r="S478" s="1279"/>
      <c r="T478" s="434"/>
      <c r="U478" s="434"/>
      <c r="V478" s="434"/>
      <c r="W478" s="434"/>
      <c r="X478" s="434"/>
      <c r="Y478" s="434"/>
      <c r="Z478" s="434"/>
    </row>
    <row r="479">
      <c r="A479" s="434"/>
      <c r="B479" s="434"/>
      <c r="C479" s="434"/>
      <c r="D479" s="434"/>
      <c r="E479" s="434"/>
      <c r="F479" s="434"/>
      <c r="G479" s="434"/>
      <c r="H479" s="1276"/>
      <c r="I479" s="1277"/>
      <c r="J479" s="1278"/>
      <c r="K479" s="1277"/>
      <c r="L479" s="1279"/>
      <c r="M479" s="434"/>
      <c r="N479" s="434"/>
      <c r="O479" s="434"/>
      <c r="P479" s="434"/>
      <c r="Q479" s="434"/>
      <c r="R479" s="434"/>
      <c r="S479" s="1279"/>
      <c r="T479" s="434"/>
      <c r="U479" s="434"/>
      <c r="V479" s="434"/>
      <c r="W479" s="434"/>
      <c r="X479" s="434"/>
      <c r="Y479" s="434"/>
      <c r="Z479" s="434"/>
    </row>
    <row r="480">
      <c r="A480" s="434"/>
      <c r="B480" s="434"/>
      <c r="C480" s="434"/>
      <c r="D480" s="434"/>
      <c r="E480" s="434"/>
      <c r="F480" s="434"/>
      <c r="G480" s="434"/>
      <c r="H480" s="1276"/>
      <c r="I480" s="1277"/>
      <c r="J480" s="1278"/>
      <c r="K480" s="1277"/>
      <c r="L480" s="1279"/>
      <c r="M480" s="434"/>
      <c r="N480" s="434"/>
      <c r="O480" s="434"/>
      <c r="P480" s="434"/>
      <c r="Q480" s="434"/>
      <c r="R480" s="434"/>
      <c r="S480" s="1279"/>
      <c r="T480" s="434"/>
      <c r="U480" s="434"/>
      <c r="V480" s="434"/>
      <c r="W480" s="434"/>
      <c r="X480" s="434"/>
      <c r="Y480" s="434"/>
      <c r="Z480" s="434"/>
    </row>
    <row r="481">
      <c r="A481" s="434"/>
      <c r="B481" s="434"/>
      <c r="C481" s="434"/>
      <c r="D481" s="434"/>
      <c r="E481" s="434"/>
      <c r="F481" s="434"/>
      <c r="G481" s="434"/>
      <c r="H481" s="1276"/>
      <c r="I481" s="1277"/>
      <c r="J481" s="1278"/>
      <c r="K481" s="1277"/>
      <c r="L481" s="1279"/>
      <c r="M481" s="434"/>
      <c r="N481" s="434"/>
      <c r="O481" s="434"/>
      <c r="P481" s="434"/>
      <c r="Q481" s="434"/>
      <c r="R481" s="434"/>
      <c r="S481" s="1279"/>
      <c r="T481" s="434"/>
      <c r="U481" s="434"/>
      <c r="V481" s="434"/>
      <c r="W481" s="434"/>
      <c r="X481" s="434"/>
      <c r="Y481" s="434"/>
      <c r="Z481" s="434"/>
    </row>
    <row r="482">
      <c r="A482" s="434"/>
      <c r="B482" s="434"/>
      <c r="C482" s="434"/>
      <c r="D482" s="434"/>
      <c r="E482" s="434"/>
      <c r="F482" s="434"/>
      <c r="G482" s="434"/>
      <c r="H482" s="1276"/>
      <c r="I482" s="1277"/>
      <c r="J482" s="1278"/>
      <c r="K482" s="1277"/>
      <c r="L482" s="1279"/>
      <c r="M482" s="434"/>
      <c r="N482" s="434"/>
      <c r="O482" s="434"/>
      <c r="P482" s="434"/>
      <c r="Q482" s="434"/>
      <c r="R482" s="434"/>
      <c r="S482" s="1279"/>
      <c r="T482" s="434"/>
      <c r="U482" s="434"/>
      <c r="V482" s="434"/>
      <c r="W482" s="434"/>
      <c r="X482" s="434"/>
      <c r="Y482" s="434"/>
      <c r="Z482" s="434"/>
    </row>
    <row r="483">
      <c r="A483" s="434"/>
      <c r="B483" s="434"/>
      <c r="C483" s="434"/>
      <c r="D483" s="434"/>
      <c r="E483" s="434"/>
      <c r="F483" s="434"/>
      <c r="G483" s="434"/>
      <c r="H483" s="1276"/>
      <c r="I483" s="1277"/>
      <c r="J483" s="1278"/>
      <c r="K483" s="1277"/>
      <c r="L483" s="1279"/>
      <c r="M483" s="434"/>
      <c r="N483" s="434"/>
      <c r="O483" s="434"/>
      <c r="P483" s="434"/>
      <c r="Q483" s="434"/>
      <c r="R483" s="434"/>
      <c r="S483" s="1279"/>
      <c r="T483" s="434"/>
      <c r="U483" s="434"/>
      <c r="V483" s="434"/>
      <c r="W483" s="434"/>
      <c r="X483" s="434"/>
      <c r="Y483" s="434"/>
      <c r="Z483" s="434"/>
    </row>
    <row r="484">
      <c r="A484" s="434"/>
      <c r="B484" s="434"/>
      <c r="C484" s="434"/>
      <c r="D484" s="434"/>
      <c r="E484" s="434"/>
      <c r="F484" s="434"/>
      <c r="G484" s="434"/>
      <c r="H484" s="1276"/>
      <c r="I484" s="1277"/>
      <c r="J484" s="1278"/>
      <c r="K484" s="1277"/>
      <c r="L484" s="1279"/>
      <c r="M484" s="434"/>
      <c r="N484" s="434"/>
      <c r="O484" s="434"/>
      <c r="P484" s="434"/>
      <c r="Q484" s="434"/>
      <c r="R484" s="434"/>
      <c r="S484" s="1279"/>
      <c r="T484" s="434"/>
      <c r="U484" s="434"/>
      <c r="V484" s="434"/>
      <c r="W484" s="434"/>
      <c r="X484" s="434"/>
      <c r="Y484" s="434"/>
      <c r="Z484" s="434"/>
    </row>
    <row r="485">
      <c r="A485" s="434"/>
      <c r="B485" s="434"/>
      <c r="C485" s="434"/>
      <c r="D485" s="434"/>
      <c r="E485" s="434"/>
      <c r="F485" s="434"/>
      <c r="G485" s="434"/>
      <c r="H485" s="1276"/>
      <c r="I485" s="1277"/>
      <c r="J485" s="1278"/>
      <c r="K485" s="1277"/>
      <c r="L485" s="1279"/>
      <c r="M485" s="434"/>
      <c r="N485" s="434"/>
      <c r="O485" s="434"/>
      <c r="P485" s="434"/>
      <c r="Q485" s="434"/>
      <c r="R485" s="434"/>
      <c r="S485" s="1279"/>
      <c r="T485" s="434"/>
      <c r="U485" s="434"/>
      <c r="V485" s="434"/>
      <c r="W485" s="434"/>
      <c r="X485" s="434"/>
      <c r="Y485" s="434"/>
      <c r="Z485" s="434"/>
    </row>
    <row r="486">
      <c r="A486" s="434"/>
      <c r="B486" s="434"/>
      <c r="C486" s="434"/>
      <c r="D486" s="434"/>
      <c r="E486" s="434"/>
      <c r="F486" s="434"/>
      <c r="G486" s="434"/>
      <c r="H486" s="1276"/>
      <c r="I486" s="1277"/>
      <c r="J486" s="1278"/>
      <c r="K486" s="1277"/>
      <c r="L486" s="1279"/>
      <c r="M486" s="434"/>
      <c r="N486" s="434"/>
      <c r="O486" s="434"/>
      <c r="P486" s="434"/>
      <c r="Q486" s="434"/>
      <c r="R486" s="434"/>
      <c r="S486" s="1279"/>
      <c r="T486" s="434"/>
      <c r="U486" s="434"/>
      <c r="V486" s="434"/>
      <c r="W486" s="434"/>
      <c r="X486" s="434"/>
      <c r="Y486" s="434"/>
      <c r="Z486" s="434"/>
    </row>
    <row r="487">
      <c r="A487" s="434"/>
      <c r="B487" s="434"/>
      <c r="C487" s="434"/>
      <c r="D487" s="434"/>
      <c r="E487" s="434"/>
      <c r="F487" s="434"/>
      <c r="G487" s="434"/>
      <c r="H487" s="1276"/>
      <c r="I487" s="1277"/>
      <c r="J487" s="1278"/>
      <c r="K487" s="1277"/>
      <c r="L487" s="1279"/>
      <c r="M487" s="434"/>
      <c r="N487" s="434"/>
      <c r="O487" s="434"/>
      <c r="P487" s="434"/>
      <c r="Q487" s="434"/>
      <c r="R487" s="434"/>
      <c r="S487" s="1279"/>
      <c r="T487" s="434"/>
      <c r="U487" s="434"/>
      <c r="V487" s="434"/>
      <c r="W487" s="434"/>
      <c r="X487" s="434"/>
      <c r="Y487" s="434"/>
      <c r="Z487" s="434"/>
    </row>
    <row r="488">
      <c r="A488" s="434"/>
      <c r="B488" s="434"/>
      <c r="C488" s="434"/>
      <c r="D488" s="434"/>
      <c r="E488" s="434"/>
      <c r="F488" s="434"/>
      <c r="G488" s="434"/>
      <c r="H488" s="1276"/>
      <c r="I488" s="1277"/>
      <c r="J488" s="1278"/>
      <c r="K488" s="1277"/>
      <c r="L488" s="1279"/>
      <c r="M488" s="434"/>
      <c r="N488" s="434"/>
      <c r="O488" s="434"/>
      <c r="P488" s="434"/>
      <c r="Q488" s="434"/>
      <c r="R488" s="434"/>
      <c r="S488" s="1279"/>
      <c r="T488" s="434"/>
      <c r="U488" s="434"/>
      <c r="V488" s="434"/>
      <c r="W488" s="434"/>
      <c r="X488" s="434"/>
      <c r="Y488" s="434"/>
      <c r="Z488" s="434"/>
    </row>
    <row r="489">
      <c r="A489" s="434"/>
      <c r="B489" s="434"/>
      <c r="C489" s="434"/>
      <c r="D489" s="434"/>
      <c r="E489" s="434"/>
      <c r="F489" s="434"/>
      <c r="G489" s="434"/>
      <c r="H489" s="1276"/>
      <c r="I489" s="1277"/>
      <c r="J489" s="1278"/>
      <c r="K489" s="1277"/>
      <c r="L489" s="1279"/>
      <c r="M489" s="434"/>
      <c r="N489" s="434"/>
      <c r="O489" s="434"/>
      <c r="P489" s="434"/>
      <c r="Q489" s="434"/>
      <c r="R489" s="434"/>
      <c r="S489" s="1279"/>
      <c r="T489" s="434"/>
      <c r="U489" s="434"/>
      <c r="V489" s="434"/>
      <c r="W489" s="434"/>
      <c r="X489" s="434"/>
      <c r="Y489" s="434"/>
      <c r="Z489" s="434"/>
    </row>
    <row r="490">
      <c r="A490" s="434"/>
      <c r="B490" s="434"/>
      <c r="C490" s="434"/>
      <c r="D490" s="434"/>
      <c r="E490" s="434"/>
      <c r="F490" s="434"/>
      <c r="G490" s="434"/>
      <c r="H490" s="1276"/>
      <c r="I490" s="1277"/>
      <c r="J490" s="1278"/>
      <c r="K490" s="1277"/>
      <c r="L490" s="1279"/>
      <c r="M490" s="434"/>
      <c r="N490" s="434"/>
      <c r="O490" s="434"/>
      <c r="P490" s="434"/>
      <c r="Q490" s="434"/>
      <c r="R490" s="434"/>
      <c r="S490" s="1279"/>
      <c r="T490" s="434"/>
      <c r="U490" s="434"/>
      <c r="V490" s="434"/>
      <c r="W490" s="434"/>
      <c r="X490" s="434"/>
      <c r="Y490" s="434"/>
      <c r="Z490" s="434"/>
    </row>
    <row r="491">
      <c r="A491" s="434"/>
      <c r="B491" s="434"/>
      <c r="C491" s="434"/>
      <c r="D491" s="434"/>
      <c r="E491" s="434"/>
      <c r="F491" s="434"/>
      <c r="G491" s="434"/>
      <c r="H491" s="1276"/>
      <c r="I491" s="1277"/>
      <c r="J491" s="1278"/>
      <c r="K491" s="1277"/>
      <c r="L491" s="1279"/>
      <c r="M491" s="434"/>
      <c r="N491" s="434"/>
      <c r="O491" s="434"/>
      <c r="P491" s="434"/>
      <c r="Q491" s="434"/>
      <c r="R491" s="434"/>
      <c r="S491" s="1279"/>
      <c r="T491" s="434"/>
      <c r="U491" s="434"/>
      <c r="V491" s="434"/>
      <c r="W491" s="434"/>
      <c r="X491" s="434"/>
      <c r="Y491" s="434"/>
      <c r="Z491" s="434"/>
    </row>
    <row r="492">
      <c r="A492" s="434"/>
      <c r="B492" s="434"/>
      <c r="C492" s="434"/>
      <c r="D492" s="434"/>
      <c r="E492" s="434"/>
      <c r="F492" s="434"/>
      <c r="G492" s="434"/>
      <c r="H492" s="1276"/>
      <c r="I492" s="1277"/>
      <c r="J492" s="1278"/>
      <c r="K492" s="1277"/>
      <c r="L492" s="1279"/>
      <c r="M492" s="434"/>
      <c r="N492" s="434"/>
      <c r="O492" s="434"/>
      <c r="P492" s="434"/>
      <c r="Q492" s="434"/>
      <c r="R492" s="434"/>
      <c r="S492" s="1279"/>
      <c r="T492" s="434"/>
      <c r="U492" s="434"/>
      <c r="V492" s="434"/>
      <c r="W492" s="434"/>
      <c r="X492" s="434"/>
      <c r="Y492" s="434"/>
      <c r="Z492" s="434"/>
    </row>
    <row r="493">
      <c r="A493" s="434"/>
      <c r="B493" s="434"/>
      <c r="C493" s="434"/>
      <c r="D493" s="434"/>
      <c r="E493" s="434"/>
      <c r="F493" s="434"/>
      <c r="G493" s="434"/>
      <c r="H493" s="1276"/>
      <c r="I493" s="1277"/>
      <c r="J493" s="1278"/>
      <c r="K493" s="1277"/>
      <c r="L493" s="1279"/>
      <c r="M493" s="434"/>
      <c r="N493" s="434"/>
      <c r="O493" s="434"/>
      <c r="P493" s="434"/>
      <c r="Q493" s="434"/>
      <c r="R493" s="434"/>
      <c r="S493" s="1279"/>
      <c r="T493" s="434"/>
      <c r="U493" s="434"/>
      <c r="V493" s="434"/>
      <c r="W493" s="434"/>
      <c r="X493" s="434"/>
      <c r="Y493" s="434"/>
      <c r="Z493" s="434"/>
    </row>
    <row r="494">
      <c r="A494" s="434"/>
      <c r="B494" s="434"/>
      <c r="C494" s="434"/>
      <c r="D494" s="434"/>
      <c r="E494" s="434"/>
      <c r="F494" s="434"/>
      <c r="G494" s="434"/>
      <c r="H494" s="1276"/>
      <c r="I494" s="1277"/>
      <c r="J494" s="1278"/>
      <c r="K494" s="1277"/>
      <c r="L494" s="1279"/>
      <c r="M494" s="434"/>
      <c r="N494" s="434"/>
      <c r="O494" s="434"/>
      <c r="P494" s="434"/>
      <c r="Q494" s="434"/>
      <c r="R494" s="434"/>
      <c r="S494" s="1279"/>
      <c r="T494" s="434"/>
      <c r="U494" s="434"/>
      <c r="V494" s="434"/>
      <c r="W494" s="434"/>
      <c r="X494" s="434"/>
      <c r="Y494" s="434"/>
      <c r="Z494" s="434"/>
    </row>
    <row r="495">
      <c r="A495" s="434"/>
      <c r="B495" s="434"/>
      <c r="C495" s="434"/>
      <c r="D495" s="434"/>
      <c r="E495" s="434"/>
      <c r="F495" s="434"/>
      <c r="G495" s="434"/>
      <c r="H495" s="1276"/>
      <c r="I495" s="1277"/>
      <c r="J495" s="1278"/>
      <c r="K495" s="1277"/>
      <c r="L495" s="1279"/>
      <c r="M495" s="434"/>
      <c r="N495" s="434"/>
      <c r="O495" s="434"/>
      <c r="P495" s="434"/>
      <c r="Q495" s="434"/>
      <c r="R495" s="434"/>
      <c r="S495" s="1279"/>
      <c r="T495" s="434"/>
      <c r="U495" s="434"/>
      <c r="V495" s="434"/>
      <c r="W495" s="434"/>
      <c r="X495" s="434"/>
      <c r="Y495" s="434"/>
      <c r="Z495" s="434"/>
    </row>
    <row r="496">
      <c r="A496" s="434"/>
      <c r="B496" s="434"/>
      <c r="C496" s="434"/>
      <c r="D496" s="434"/>
      <c r="E496" s="434"/>
      <c r="F496" s="434"/>
      <c r="G496" s="434"/>
      <c r="H496" s="1276"/>
      <c r="I496" s="1277"/>
      <c r="J496" s="1278"/>
      <c r="K496" s="1277"/>
      <c r="L496" s="1279"/>
      <c r="M496" s="434"/>
      <c r="N496" s="434"/>
      <c r="O496" s="434"/>
      <c r="P496" s="434"/>
      <c r="Q496" s="434"/>
      <c r="R496" s="434"/>
      <c r="S496" s="1279"/>
      <c r="T496" s="434"/>
      <c r="U496" s="434"/>
      <c r="V496" s="434"/>
      <c r="W496" s="434"/>
      <c r="X496" s="434"/>
      <c r="Y496" s="434"/>
      <c r="Z496" s="434"/>
    </row>
    <row r="497">
      <c r="A497" s="434"/>
      <c r="B497" s="434"/>
      <c r="C497" s="434"/>
      <c r="D497" s="434"/>
      <c r="E497" s="434"/>
      <c r="F497" s="434"/>
      <c r="G497" s="434"/>
      <c r="H497" s="1276"/>
      <c r="I497" s="1277"/>
      <c r="J497" s="1278"/>
      <c r="K497" s="1277"/>
      <c r="L497" s="1279"/>
      <c r="M497" s="434"/>
      <c r="N497" s="434"/>
      <c r="O497" s="434"/>
      <c r="P497" s="434"/>
      <c r="Q497" s="434"/>
      <c r="R497" s="434"/>
      <c r="S497" s="1279"/>
      <c r="T497" s="434"/>
      <c r="U497" s="434"/>
      <c r="V497" s="434"/>
      <c r="W497" s="434"/>
      <c r="X497" s="434"/>
      <c r="Y497" s="434"/>
      <c r="Z497" s="434"/>
    </row>
    <row r="498">
      <c r="A498" s="434"/>
      <c r="B498" s="434"/>
      <c r="C498" s="434"/>
      <c r="D498" s="434"/>
      <c r="E498" s="434"/>
      <c r="F498" s="434"/>
      <c r="G498" s="434"/>
      <c r="H498" s="1276"/>
      <c r="I498" s="1277"/>
      <c r="J498" s="1278"/>
      <c r="K498" s="1277"/>
      <c r="L498" s="1279"/>
      <c r="M498" s="434"/>
      <c r="N498" s="434"/>
      <c r="O498" s="434"/>
      <c r="P498" s="434"/>
      <c r="Q498" s="434"/>
      <c r="R498" s="434"/>
      <c r="S498" s="1279"/>
      <c r="T498" s="434"/>
      <c r="U498" s="434"/>
      <c r="V498" s="434"/>
      <c r="W498" s="434"/>
      <c r="X498" s="434"/>
      <c r="Y498" s="434"/>
      <c r="Z498" s="434"/>
    </row>
    <row r="499">
      <c r="A499" s="434"/>
      <c r="B499" s="434"/>
      <c r="C499" s="434"/>
      <c r="D499" s="434"/>
      <c r="E499" s="434"/>
      <c r="F499" s="434"/>
      <c r="G499" s="434"/>
      <c r="H499" s="1276"/>
      <c r="I499" s="1277"/>
      <c r="J499" s="1278"/>
      <c r="K499" s="1277"/>
      <c r="L499" s="1279"/>
      <c r="M499" s="434"/>
      <c r="N499" s="434"/>
      <c r="O499" s="434"/>
      <c r="P499" s="434"/>
      <c r="Q499" s="434"/>
      <c r="R499" s="434"/>
      <c r="S499" s="1279"/>
      <c r="T499" s="434"/>
      <c r="U499" s="434"/>
      <c r="V499" s="434"/>
      <c r="W499" s="434"/>
      <c r="X499" s="434"/>
      <c r="Y499" s="434"/>
      <c r="Z499" s="434"/>
    </row>
    <row r="500">
      <c r="A500" s="434"/>
      <c r="B500" s="434"/>
      <c r="C500" s="434"/>
      <c r="D500" s="434"/>
      <c r="E500" s="434"/>
      <c r="F500" s="434"/>
      <c r="G500" s="434"/>
      <c r="H500" s="1276"/>
      <c r="I500" s="1277"/>
      <c r="J500" s="1278"/>
      <c r="K500" s="1277"/>
      <c r="L500" s="1279"/>
      <c r="M500" s="434"/>
      <c r="N500" s="434"/>
      <c r="O500" s="434"/>
      <c r="P500" s="434"/>
      <c r="Q500" s="434"/>
      <c r="R500" s="434"/>
      <c r="S500" s="1279"/>
      <c r="T500" s="434"/>
      <c r="U500" s="434"/>
      <c r="V500" s="434"/>
      <c r="W500" s="434"/>
      <c r="X500" s="434"/>
      <c r="Y500" s="434"/>
      <c r="Z500" s="434"/>
    </row>
    <row r="501">
      <c r="A501" s="434"/>
      <c r="B501" s="434"/>
      <c r="C501" s="434"/>
      <c r="D501" s="434"/>
      <c r="E501" s="434"/>
      <c r="F501" s="434"/>
      <c r="G501" s="434"/>
      <c r="H501" s="1276"/>
      <c r="I501" s="1277"/>
      <c r="J501" s="1278"/>
      <c r="K501" s="1277"/>
      <c r="L501" s="1279"/>
      <c r="M501" s="434"/>
      <c r="N501" s="434"/>
      <c r="O501" s="434"/>
      <c r="P501" s="434"/>
      <c r="Q501" s="434"/>
      <c r="R501" s="434"/>
      <c r="S501" s="1279"/>
      <c r="T501" s="434"/>
      <c r="U501" s="434"/>
      <c r="V501" s="434"/>
      <c r="W501" s="434"/>
      <c r="X501" s="434"/>
      <c r="Y501" s="434"/>
      <c r="Z501" s="434"/>
    </row>
    <row r="502">
      <c r="A502" s="434"/>
      <c r="B502" s="434"/>
      <c r="C502" s="434"/>
      <c r="D502" s="434"/>
      <c r="E502" s="434"/>
      <c r="F502" s="434"/>
      <c r="G502" s="434"/>
      <c r="H502" s="1276"/>
      <c r="I502" s="1277"/>
      <c r="J502" s="1278"/>
      <c r="K502" s="1277"/>
      <c r="L502" s="1279"/>
      <c r="M502" s="434"/>
      <c r="N502" s="434"/>
      <c r="O502" s="434"/>
      <c r="P502" s="434"/>
      <c r="Q502" s="434"/>
      <c r="R502" s="434"/>
      <c r="S502" s="1279"/>
      <c r="T502" s="434"/>
      <c r="U502" s="434"/>
      <c r="V502" s="434"/>
      <c r="W502" s="434"/>
      <c r="X502" s="434"/>
      <c r="Y502" s="434"/>
      <c r="Z502" s="434"/>
    </row>
    <row r="503">
      <c r="A503" s="434"/>
      <c r="B503" s="434"/>
      <c r="C503" s="434"/>
      <c r="D503" s="434"/>
      <c r="E503" s="434"/>
      <c r="F503" s="434"/>
      <c r="G503" s="434"/>
      <c r="H503" s="1276"/>
      <c r="I503" s="1277"/>
      <c r="J503" s="1278"/>
      <c r="K503" s="1277"/>
      <c r="L503" s="1279"/>
      <c r="M503" s="434"/>
      <c r="N503" s="434"/>
      <c r="O503" s="434"/>
      <c r="P503" s="434"/>
      <c r="Q503" s="434"/>
      <c r="R503" s="434"/>
      <c r="S503" s="1279"/>
      <c r="T503" s="434"/>
      <c r="U503" s="434"/>
      <c r="V503" s="434"/>
      <c r="W503" s="434"/>
      <c r="X503" s="434"/>
      <c r="Y503" s="434"/>
      <c r="Z503" s="434"/>
    </row>
    <row r="504">
      <c r="A504" s="434"/>
      <c r="B504" s="434"/>
      <c r="C504" s="434"/>
      <c r="D504" s="434"/>
      <c r="E504" s="434"/>
      <c r="F504" s="434"/>
      <c r="G504" s="434"/>
      <c r="H504" s="1276"/>
      <c r="I504" s="1277"/>
      <c r="J504" s="1278"/>
      <c r="K504" s="1277"/>
      <c r="L504" s="1279"/>
      <c r="M504" s="434"/>
      <c r="N504" s="434"/>
      <c r="O504" s="434"/>
      <c r="P504" s="434"/>
      <c r="Q504" s="434"/>
      <c r="R504" s="434"/>
      <c r="S504" s="1279"/>
      <c r="T504" s="434"/>
      <c r="U504" s="434"/>
      <c r="V504" s="434"/>
      <c r="W504" s="434"/>
      <c r="X504" s="434"/>
      <c r="Y504" s="434"/>
      <c r="Z504" s="434"/>
    </row>
    <row r="505">
      <c r="A505" s="434"/>
      <c r="B505" s="434"/>
      <c r="C505" s="434"/>
      <c r="D505" s="434"/>
      <c r="E505" s="434"/>
      <c r="F505" s="434"/>
      <c r="G505" s="434"/>
      <c r="H505" s="1276"/>
      <c r="I505" s="1277"/>
      <c r="J505" s="1278"/>
      <c r="K505" s="1277"/>
      <c r="L505" s="1279"/>
      <c r="M505" s="434"/>
      <c r="N505" s="434"/>
      <c r="O505" s="434"/>
      <c r="P505" s="434"/>
      <c r="Q505" s="434"/>
      <c r="R505" s="434"/>
      <c r="S505" s="1279"/>
      <c r="T505" s="434"/>
      <c r="U505" s="434"/>
      <c r="V505" s="434"/>
      <c r="W505" s="434"/>
      <c r="X505" s="434"/>
      <c r="Y505" s="434"/>
      <c r="Z505" s="434"/>
    </row>
    <row r="506">
      <c r="A506" s="434"/>
      <c r="B506" s="434"/>
      <c r="C506" s="434"/>
      <c r="D506" s="434"/>
      <c r="E506" s="434"/>
      <c r="F506" s="434"/>
      <c r="G506" s="434"/>
      <c r="H506" s="1276"/>
      <c r="I506" s="1277"/>
      <c r="J506" s="1278"/>
      <c r="K506" s="1277"/>
      <c r="L506" s="1279"/>
      <c r="M506" s="434"/>
      <c r="N506" s="434"/>
      <c r="O506" s="434"/>
      <c r="P506" s="434"/>
      <c r="Q506" s="434"/>
      <c r="R506" s="434"/>
      <c r="S506" s="1279"/>
      <c r="T506" s="434"/>
      <c r="U506" s="434"/>
      <c r="V506" s="434"/>
      <c r="W506" s="434"/>
      <c r="X506" s="434"/>
      <c r="Y506" s="434"/>
      <c r="Z506" s="434"/>
    </row>
    <row r="507">
      <c r="A507" s="434"/>
      <c r="B507" s="434"/>
      <c r="C507" s="434"/>
      <c r="D507" s="434"/>
      <c r="E507" s="434"/>
      <c r="F507" s="434"/>
      <c r="G507" s="434"/>
      <c r="H507" s="1276"/>
      <c r="I507" s="1277"/>
      <c r="J507" s="1278"/>
      <c r="K507" s="1277"/>
      <c r="L507" s="1279"/>
      <c r="M507" s="434"/>
      <c r="N507" s="434"/>
      <c r="O507" s="434"/>
      <c r="P507" s="434"/>
      <c r="Q507" s="434"/>
      <c r="R507" s="434"/>
      <c r="S507" s="1279"/>
      <c r="T507" s="434"/>
      <c r="U507" s="434"/>
      <c r="V507" s="434"/>
      <c r="W507" s="434"/>
      <c r="X507" s="434"/>
      <c r="Y507" s="434"/>
      <c r="Z507" s="434"/>
    </row>
    <row r="508">
      <c r="A508" s="434"/>
      <c r="B508" s="434"/>
      <c r="C508" s="434"/>
      <c r="D508" s="434"/>
      <c r="E508" s="434"/>
      <c r="F508" s="434"/>
      <c r="G508" s="434"/>
      <c r="H508" s="1276"/>
      <c r="I508" s="1277"/>
      <c r="J508" s="1278"/>
      <c r="K508" s="1277"/>
      <c r="L508" s="1279"/>
      <c r="M508" s="434"/>
      <c r="N508" s="434"/>
      <c r="O508" s="434"/>
      <c r="P508" s="434"/>
      <c r="Q508" s="434"/>
      <c r="R508" s="434"/>
      <c r="S508" s="1279"/>
      <c r="T508" s="434"/>
      <c r="U508" s="434"/>
      <c r="V508" s="434"/>
      <c r="W508" s="434"/>
      <c r="X508" s="434"/>
      <c r="Y508" s="434"/>
      <c r="Z508" s="434"/>
    </row>
    <row r="509">
      <c r="A509" s="434"/>
      <c r="B509" s="434"/>
      <c r="C509" s="434"/>
      <c r="D509" s="434"/>
      <c r="E509" s="434"/>
      <c r="F509" s="434"/>
      <c r="G509" s="434"/>
      <c r="H509" s="1276"/>
      <c r="I509" s="1277"/>
      <c r="J509" s="1278"/>
      <c r="K509" s="1277"/>
      <c r="L509" s="1279"/>
      <c r="M509" s="434"/>
      <c r="N509" s="434"/>
      <c r="O509" s="434"/>
      <c r="P509" s="434"/>
      <c r="Q509" s="434"/>
      <c r="R509" s="434"/>
      <c r="S509" s="1279"/>
      <c r="T509" s="434"/>
      <c r="U509" s="434"/>
      <c r="V509" s="434"/>
      <c r="W509" s="434"/>
      <c r="X509" s="434"/>
      <c r="Y509" s="434"/>
      <c r="Z509" s="434"/>
    </row>
    <row r="510">
      <c r="A510" s="434"/>
      <c r="B510" s="434"/>
      <c r="C510" s="434"/>
      <c r="D510" s="434"/>
      <c r="E510" s="434"/>
      <c r="F510" s="434"/>
      <c r="G510" s="434"/>
      <c r="H510" s="1276"/>
      <c r="I510" s="1277"/>
      <c r="J510" s="1278"/>
      <c r="K510" s="1277"/>
      <c r="L510" s="1279"/>
      <c r="M510" s="434"/>
      <c r="N510" s="434"/>
      <c r="O510" s="434"/>
      <c r="P510" s="434"/>
      <c r="Q510" s="434"/>
      <c r="R510" s="434"/>
      <c r="S510" s="1279"/>
      <c r="T510" s="434"/>
      <c r="U510" s="434"/>
      <c r="V510" s="434"/>
      <c r="W510" s="434"/>
      <c r="X510" s="434"/>
      <c r="Y510" s="434"/>
      <c r="Z510" s="434"/>
    </row>
    <row r="511">
      <c r="A511" s="434"/>
      <c r="B511" s="434"/>
      <c r="C511" s="434"/>
      <c r="D511" s="434"/>
      <c r="E511" s="434"/>
      <c r="F511" s="434"/>
      <c r="G511" s="434"/>
      <c r="H511" s="1276"/>
      <c r="I511" s="1277"/>
      <c r="J511" s="1278"/>
      <c r="K511" s="1277"/>
      <c r="L511" s="1279"/>
      <c r="M511" s="434"/>
      <c r="N511" s="434"/>
      <c r="O511" s="434"/>
      <c r="P511" s="434"/>
      <c r="Q511" s="434"/>
      <c r="R511" s="434"/>
      <c r="S511" s="1279"/>
      <c r="T511" s="434"/>
      <c r="U511" s="434"/>
      <c r="V511" s="434"/>
      <c r="W511" s="434"/>
      <c r="X511" s="434"/>
      <c r="Y511" s="434"/>
      <c r="Z511" s="434"/>
    </row>
    <row r="512">
      <c r="A512" s="434"/>
      <c r="B512" s="434"/>
      <c r="C512" s="434"/>
      <c r="D512" s="434"/>
      <c r="E512" s="434"/>
      <c r="F512" s="434"/>
      <c r="G512" s="434"/>
      <c r="H512" s="1276"/>
      <c r="I512" s="1277"/>
      <c r="J512" s="1278"/>
      <c r="K512" s="1277"/>
      <c r="L512" s="1279"/>
      <c r="M512" s="434"/>
      <c r="N512" s="434"/>
      <c r="O512" s="434"/>
      <c r="P512" s="434"/>
      <c r="Q512" s="434"/>
      <c r="R512" s="434"/>
      <c r="S512" s="1279"/>
      <c r="T512" s="434"/>
      <c r="U512" s="434"/>
      <c r="V512" s="434"/>
      <c r="W512" s="434"/>
      <c r="X512" s="434"/>
      <c r="Y512" s="434"/>
      <c r="Z512" s="434"/>
    </row>
    <row r="513">
      <c r="A513" s="434"/>
      <c r="B513" s="434"/>
      <c r="C513" s="434"/>
      <c r="D513" s="434"/>
      <c r="E513" s="434"/>
      <c r="F513" s="434"/>
      <c r="G513" s="434"/>
      <c r="H513" s="1276"/>
      <c r="I513" s="1277"/>
      <c r="J513" s="1278"/>
      <c r="K513" s="1277"/>
      <c r="L513" s="1279"/>
      <c r="M513" s="434"/>
      <c r="N513" s="434"/>
      <c r="O513" s="434"/>
      <c r="P513" s="434"/>
      <c r="Q513" s="434"/>
      <c r="R513" s="434"/>
      <c r="S513" s="1279"/>
      <c r="T513" s="434"/>
      <c r="U513" s="434"/>
      <c r="V513" s="434"/>
      <c r="W513" s="434"/>
      <c r="X513" s="434"/>
      <c r="Y513" s="434"/>
      <c r="Z513" s="434"/>
    </row>
    <row r="514">
      <c r="A514" s="434"/>
      <c r="B514" s="434"/>
      <c r="C514" s="434"/>
      <c r="D514" s="434"/>
      <c r="E514" s="434"/>
      <c r="F514" s="434"/>
      <c r="G514" s="434"/>
      <c r="H514" s="1276"/>
      <c r="I514" s="1277"/>
      <c r="J514" s="1278"/>
      <c r="K514" s="1277"/>
      <c r="L514" s="1279"/>
      <c r="M514" s="434"/>
      <c r="N514" s="434"/>
      <c r="O514" s="434"/>
      <c r="P514" s="434"/>
      <c r="Q514" s="434"/>
      <c r="R514" s="434"/>
      <c r="S514" s="1279"/>
      <c r="T514" s="434"/>
      <c r="U514" s="434"/>
      <c r="V514" s="434"/>
      <c r="W514" s="434"/>
      <c r="X514" s="434"/>
      <c r="Y514" s="434"/>
      <c r="Z514" s="434"/>
    </row>
    <row r="515">
      <c r="A515" s="434"/>
      <c r="B515" s="434"/>
      <c r="C515" s="434"/>
      <c r="D515" s="434"/>
      <c r="E515" s="434"/>
      <c r="F515" s="434"/>
      <c r="G515" s="434"/>
      <c r="H515" s="1276"/>
      <c r="I515" s="1277"/>
      <c r="J515" s="1278"/>
      <c r="K515" s="1277"/>
      <c r="L515" s="1279"/>
      <c r="M515" s="434"/>
      <c r="N515" s="434"/>
      <c r="O515" s="434"/>
      <c r="P515" s="434"/>
      <c r="Q515" s="434"/>
      <c r="R515" s="434"/>
      <c r="S515" s="1279"/>
      <c r="T515" s="434"/>
      <c r="U515" s="434"/>
      <c r="V515" s="434"/>
      <c r="W515" s="434"/>
      <c r="X515" s="434"/>
      <c r="Y515" s="434"/>
      <c r="Z515" s="434"/>
    </row>
    <row r="516">
      <c r="A516" s="434"/>
      <c r="B516" s="434"/>
      <c r="C516" s="434"/>
      <c r="D516" s="434"/>
      <c r="E516" s="434"/>
      <c r="F516" s="434"/>
      <c r="G516" s="434"/>
      <c r="H516" s="1276"/>
      <c r="I516" s="1277"/>
      <c r="J516" s="1278"/>
      <c r="K516" s="1277"/>
      <c r="L516" s="1279"/>
      <c r="M516" s="434"/>
      <c r="N516" s="434"/>
      <c r="O516" s="434"/>
      <c r="P516" s="434"/>
      <c r="Q516" s="434"/>
      <c r="R516" s="434"/>
      <c r="S516" s="1279"/>
      <c r="T516" s="434"/>
      <c r="U516" s="434"/>
      <c r="V516" s="434"/>
      <c r="W516" s="434"/>
      <c r="X516" s="434"/>
      <c r="Y516" s="434"/>
      <c r="Z516" s="434"/>
    </row>
    <row r="517">
      <c r="A517" s="434"/>
      <c r="B517" s="434"/>
      <c r="C517" s="434"/>
      <c r="D517" s="434"/>
      <c r="E517" s="434"/>
      <c r="F517" s="434"/>
      <c r="G517" s="434"/>
      <c r="H517" s="1276"/>
      <c r="I517" s="1277"/>
      <c r="J517" s="1278"/>
      <c r="K517" s="1277"/>
      <c r="L517" s="1279"/>
      <c r="M517" s="434"/>
      <c r="N517" s="434"/>
      <c r="O517" s="434"/>
      <c r="P517" s="434"/>
      <c r="Q517" s="434"/>
      <c r="R517" s="434"/>
      <c r="S517" s="1279"/>
      <c r="T517" s="434"/>
      <c r="U517" s="434"/>
      <c r="V517" s="434"/>
      <c r="W517" s="434"/>
      <c r="X517" s="434"/>
      <c r="Y517" s="434"/>
      <c r="Z517" s="434"/>
    </row>
    <row r="518">
      <c r="A518" s="434"/>
      <c r="B518" s="434"/>
      <c r="C518" s="434"/>
      <c r="D518" s="434"/>
      <c r="E518" s="434"/>
      <c r="F518" s="434"/>
      <c r="G518" s="434"/>
      <c r="H518" s="1276"/>
      <c r="I518" s="1277"/>
      <c r="J518" s="1278"/>
      <c r="K518" s="1277"/>
      <c r="L518" s="1279"/>
      <c r="M518" s="434"/>
      <c r="N518" s="434"/>
      <c r="O518" s="434"/>
      <c r="P518" s="434"/>
      <c r="Q518" s="434"/>
      <c r="R518" s="434"/>
      <c r="S518" s="1279"/>
      <c r="T518" s="434"/>
      <c r="U518" s="434"/>
      <c r="V518" s="434"/>
      <c r="W518" s="434"/>
      <c r="X518" s="434"/>
      <c r="Y518" s="434"/>
      <c r="Z518" s="434"/>
    </row>
    <row r="519">
      <c r="A519" s="434"/>
      <c r="B519" s="434"/>
      <c r="C519" s="434"/>
      <c r="D519" s="434"/>
      <c r="E519" s="434"/>
      <c r="F519" s="434"/>
      <c r="G519" s="434"/>
      <c r="H519" s="1276"/>
      <c r="I519" s="1277"/>
      <c r="J519" s="1278"/>
      <c r="K519" s="1277"/>
      <c r="L519" s="1279"/>
      <c r="M519" s="434"/>
      <c r="N519" s="434"/>
      <c r="O519" s="434"/>
      <c r="P519" s="434"/>
      <c r="Q519" s="434"/>
      <c r="R519" s="434"/>
      <c r="S519" s="1279"/>
      <c r="T519" s="434"/>
      <c r="U519" s="434"/>
      <c r="V519" s="434"/>
      <c r="W519" s="434"/>
      <c r="X519" s="434"/>
      <c r="Y519" s="434"/>
      <c r="Z519" s="434"/>
    </row>
    <row r="520">
      <c r="A520" s="434"/>
      <c r="B520" s="434"/>
      <c r="C520" s="434"/>
      <c r="D520" s="434"/>
      <c r="E520" s="434"/>
      <c r="F520" s="434"/>
      <c r="G520" s="434"/>
      <c r="H520" s="1276"/>
      <c r="I520" s="1277"/>
      <c r="J520" s="1278"/>
      <c r="K520" s="1277"/>
      <c r="L520" s="1279"/>
      <c r="M520" s="434"/>
      <c r="N520" s="434"/>
      <c r="O520" s="434"/>
      <c r="P520" s="434"/>
      <c r="Q520" s="434"/>
      <c r="R520" s="434"/>
      <c r="S520" s="1279"/>
      <c r="T520" s="434"/>
      <c r="U520" s="434"/>
      <c r="V520" s="434"/>
      <c r="W520" s="434"/>
      <c r="X520" s="434"/>
      <c r="Y520" s="434"/>
      <c r="Z520" s="434"/>
    </row>
    <row r="521">
      <c r="A521" s="434"/>
      <c r="B521" s="434"/>
      <c r="C521" s="434"/>
      <c r="D521" s="434"/>
      <c r="E521" s="434"/>
      <c r="F521" s="434"/>
      <c r="G521" s="434"/>
      <c r="H521" s="1276"/>
      <c r="I521" s="1277"/>
      <c r="J521" s="1278"/>
      <c r="K521" s="1277"/>
      <c r="L521" s="1279"/>
      <c r="M521" s="434"/>
      <c r="N521" s="434"/>
      <c r="O521" s="434"/>
      <c r="P521" s="434"/>
      <c r="Q521" s="434"/>
      <c r="R521" s="434"/>
      <c r="S521" s="1279"/>
      <c r="T521" s="434"/>
      <c r="U521" s="434"/>
      <c r="V521" s="434"/>
      <c r="W521" s="434"/>
      <c r="X521" s="434"/>
      <c r="Y521" s="434"/>
      <c r="Z521" s="434"/>
    </row>
    <row r="522">
      <c r="A522" s="434"/>
      <c r="B522" s="434"/>
      <c r="C522" s="434"/>
      <c r="D522" s="434"/>
      <c r="E522" s="434"/>
      <c r="F522" s="434"/>
      <c r="G522" s="434"/>
      <c r="H522" s="1276"/>
      <c r="I522" s="1277"/>
      <c r="J522" s="1278"/>
      <c r="K522" s="1277"/>
      <c r="L522" s="1279"/>
      <c r="M522" s="434"/>
      <c r="N522" s="434"/>
      <c r="O522" s="434"/>
      <c r="P522" s="434"/>
      <c r="Q522" s="434"/>
      <c r="R522" s="434"/>
      <c r="S522" s="1279"/>
      <c r="T522" s="434"/>
      <c r="U522" s="434"/>
      <c r="V522" s="434"/>
      <c r="W522" s="434"/>
      <c r="X522" s="434"/>
      <c r="Y522" s="434"/>
      <c r="Z522" s="434"/>
    </row>
    <row r="523">
      <c r="A523" s="434"/>
      <c r="B523" s="434"/>
      <c r="C523" s="434"/>
      <c r="D523" s="434"/>
      <c r="E523" s="434"/>
      <c r="F523" s="434"/>
      <c r="G523" s="434"/>
      <c r="H523" s="1276"/>
      <c r="I523" s="1277"/>
      <c r="J523" s="1278"/>
      <c r="K523" s="1277"/>
      <c r="L523" s="1279"/>
      <c r="M523" s="434"/>
      <c r="N523" s="434"/>
      <c r="O523" s="434"/>
      <c r="P523" s="434"/>
      <c r="Q523" s="434"/>
      <c r="R523" s="434"/>
      <c r="S523" s="1279"/>
      <c r="T523" s="434"/>
      <c r="U523" s="434"/>
      <c r="V523" s="434"/>
      <c r="W523" s="434"/>
      <c r="X523" s="434"/>
      <c r="Y523" s="434"/>
      <c r="Z523" s="434"/>
    </row>
    <row r="524">
      <c r="A524" s="434"/>
      <c r="B524" s="434"/>
      <c r="C524" s="434"/>
      <c r="D524" s="434"/>
      <c r="E524" s="434"/>
      <c r="F524" s="434"/>
      <c r="G524" s="434"/>
      <c r="H524" s="1276"/>
      <c r="I524" s="1277"/>
      <c r="J524" s="1278"/>
      <c r="K524" s="1277"/>
      <c r="L524" s="1279"/>
      <c r="M524" s="434"/>
      <c r="N524" s="434"/>
      <c r="O524" s="434"/>
      <c r="P524" s="434"/>
      <c r="Q524" s="434"/>
      <c r="R524" s="434"/>
      <c r="S524" s="1279"/>
      <c r="T524" s="434"/>
      <c r="U524" s="434"/>
      <c r="V524" s="434"/>
      <c r="W524" s="434"/>
      <c r="X524" s="434"/>
      <c r="Y524" s="434"/>
      <c r="Z524" s="434"/>
    </row>
    <row r="525">
      <c r="A525" s="434"/>
      <c r="B525" s="434"/>
      <c r="C525" s="434"/>
      <c r="D525" s="434"/>
      <c r="E525" s="434"/>
      <c r="F525" s="434"/>
      <c r="G525" s="434"/>
      <c r="H525" s="1276"/>
      <c r="I525" s="1277"/>
      <c r="J525" s="1278"/>
      <c r="K525" s="1277"/>
      <c r="L525" s="1279"/>
      <c r="M525" s="434"/>
      <c r="N525" s="434"/>
      <c r="O525" s="434"/>
      <c r="P525" s="434"/>
      <c r="Q525" s="434"/>
      <c r="R525" s="434"/>
      <c r="S525" s="1279"/>
      <c r="T525" s="434"/>
      <c r="U525" s="434"/>
      <c r="V525" s="434"/>
      <c r="W525" s="434"/>
      <c r="X525" s="434"/>
      <c r="Y525" s="434"/>
      <c r="Z525" s="434"/>
    </row>
    <row r="526">
      <c r="A526" s="434"/>
      <c r="B526" s="434"/>
      <c r="C526" s="434"/>
      <c r="D526" s="434"/>
      <c r="E526" s="434"/>
      <c r="F526" s="434"/>
      <c r="G526" s="434"/>
      <c r="H526" s="1276"/>
      <c r="I526" s="1277"/>
      <c r="J526" s="1278"/>
      <c r="K526" s="1277"/>
      <c r="L526" s="1279"/>
      <c r="M526" s="434"/>
      <c r="N526" s="434"/>
      <c r="O526" s="434"/>
      <c r="P526" s="434"/>
      <c r="Q526" s="434"/>
      <c r="R526" s="434"/>
      <c r="S526" s="1279"/>
      <c r="T526" s="434"/>
      <c r="U526" s="434"/>
      <c r="V526" s="434"/>
      <c r="W526" s="434"/>
      <c r="X526" s="434"/>
      <c r="Y526" s="434"/>
      <c r="Z526" s="434"/>
    </row>
    <row r="527">
      <c r="A527" s="434"/>
      <c r="B527" s="434"/>
      <c r="C527" s="434"/>
      <c r="D527" s="434"/>
      <c r="E527" s="434"/>
      <c r="F527" s="434"/>
      <c r="G527" s="434"/>
      <c r="H527" s="1276"/>
      <c r="I527" s="1277"/>
      <c r="J527" s="1278"/>
      <c r="K527" s="1277"/>
      <c r="L527" s="1279"/>
      <c r="M527" s="434"/>
      <c r="N527" s="434"/>
      <c r="O527" s="434"/>
      <c r="P527" s="434"/>
      <c r="Q527" s="434"/>
      <c r="R527" s="434"/>
      <c r="S527" s="1279"/>
      <c r="T527" s="434"/>
      <c r="U527" s="434"/>
      <c r="V527" s="434"/>
      <c r="W527" s="434"/>
      <c r="X527" s="434"/>
      <c r="Y527" s="434"/>
      <c r="Z527" s="434"/>
    </row>
    <row r="528">
      <c r="A528" s="434"/>
      <c r="B528" s="434"/>
      <c r="C528" s="434"/>
      <c r="D528" s="434"/>
      <c r="E528" s="434"/>
      <c r="F528" s="434"/>
      <c r="G528" s="434"/>
      <c r="H528" s="1276"/>
      <c r="I528" s="1277"/>
      <c r="J528" s="1278"/>
      <c r="K528" s="1277"/>
      <c r="L528" s="1279"/>
      <c r="M528" s="434"/>
      <c r="N528" s="434"/>
      <c r="O528" s="434"/>
      <c r="P528" s="434"/>
      <c r="Q528" s="434"/>
      <c r="R528" s="434"/>
      <c r="S528" s="1279"/>
      <c r="T528" s="434"/>
      <c r="U528" s="434"/>
      <c r="V528" s="434"/>
      <c r="W528" s="434"/>
      <c r="X528" s="434"/>
      <c r="Y528" s="434"/>
      <c r="Z528" s="434"/>
    </row>
    <row r="529">
      <c r="A529" s="434"/>
      <c r="B529" s="434"/>
      <c r="C529" s="434"/>
      <c r="D529" s="434"/>
      <c r="E529" s="434"/>
      <c r="F529" s="434"/>
      <c r="G529" s="434"/>
      <c r="H529" s="1276"/>
      <c r="I529" s="1277"/>
      <c r="J529" s="1278"/>
      <c r="K529" s="1277"/>
      <c r="L529" s="1279"/>
      <c r="M529" s="434"/>
      <c r="N529" s="434"/>
      <c r="O529" s="434"/>
      <c r="P529" s="434"/>
      <c r="Q529" s="434"/>
      <c r="R529" s="434"/>
      <c r="S529" s="1279"/>
      <c r="T529" s="434"/>
      <c r="U529" s="434"/>
      <c r="V529" s="434"/>
      <c r="W529" s="434"/>
      <c r="X529" s="434"/>
      <c r="Y529" s="434"/>
      <c r="Z529" s="434"/>
    </row>
    <row r="530">
      <c r="A530" s="434"/>
      <c r="B530" s="434"/>
      <c r="C530" s="434"/>
      <c r="D530" s="434"/>
      <c r="E530" s="434"/>
      <c r="F530" s="434"/>
      <c r="G530" s="434"/>
      <c r="H530" s="1276"/>
      <c r="I530" s="1277"/>
      <c r="J530" s="1278"/>
      <c r="K530" s="1277"/>
      <c r="L530" s="1279"/>
      <c r="M530" s="434"/>
      <c r="N530" s="434"/>
      <c r="O530" s="434"/>
      <c r="P530" s="434"/>
      <c r="Q530" s="434"/>
      <c r="R530" s="434"/>
      <c r="S530" s="1279"/>
      <c r="T530" s="434"/>
      <c r="U530" s="434"/>
      <c r="V530" s="434"/>
      <c r="W530" s="434"/>
      <c r="X530" s="434"/>
      <c r="Y530" s="434"/>
      <c r="Z530" s="434"/>
    </row>
    <row r="531">
      <c r="A531" s="434"/>
      <c r="B531" s="434"/>
      <c r="C531" s="434"/>
      <c r="D531" s="434"/>
      <c r="E531" s="434"/>
      <c r="F531" s="434"/>
      <c r="G531" s="434"/>
      <c r="H531" s="1276"/>
      <c r="I531" s="1277"/>
      <c r="J531" s="1278"/>
      <c r="K531" s="1277"/>
      <c r="L531" s="1279"/>
      <c r="M531" s="434"/>
      <c r="N531" s="434"/>
      <c r="O531" s="434"/>
      <c r="P531" s="434"/>
      <c r="Q531" s="434"/>
      <c r="R531" s="434"/>
      <c r="S531" s="1279"/>
      <c r="T531" s="434"/>
      <c r="U531" s="434"/>
      <c r="V531" s="434"/>
      <c r="W531" s="434"/>
      <c r="X531" s="434"/>
      <c r="Y531" s="434"/>
      <c r="Z531" s="434"/>
    </row>
    <row r="532">
      <c r="A532" s="434"/>
      <c r="B532" s="434"/>
      <c r="C532" s="434"/>
      <c r="D532" s="434"/>
      <c r="E532" s="434"/>
      <c r="F532" s="434"/>
      <c r="G532" s="434"/>
      <c r="H532" s="1276"/>
      <c r="I532" s="1277"/>
      <c r="J532" s="1278"/>
      <c r="K532" s="1277"/>
      <c r="L532" s="1279"/>
      <c r="M532" s="434"/>
      <c r="N532" s="434"/>
      <c r="O532" s="434"/>
      <c r="P532" s="434"/>
      <c r="Q532" s="434"/>
      <c r="R532" s="434"/>
      <c r="S532" s="1279"/>
      <c r="T532" s="434"/>
      <c r="U532" s="434"/>
      <c r="V532" s="434"/>
      <c r="W532" s="434"/>
      <c r="X532" s="434"/>
      <c r="Y532" s="434"/>
      <c r="Z532" s="434"/>
    </row>
    <row r="533">
      <c r="A533" s="434"/>
      <c r="B533" s="434"/>
      <c r="C533" s="434"/>
      <c r="D533" s="434"/>
      <c r="E533" s="434"/>
      <c r="F533" s="434"/>
      <c r="G533" s="434"/>
      <c r="H533" s="1276"/>
      <c r="I533" s="1277"/>
      <c r="J533" s="1278"/>
      <c r="K533" s="1277"/>
      <c r="L533" s="1279"/>
      <c r="M533" s="434"/>
      <c r="N533" s="434"/>
      <c r="O533" s="434"/>
      <c r="P533" s="434"/>
      <c r="Q533" s="434"/>
      <c r="R533" s="434"/>
      <c r="S533" s="1279"/>
      <c r="T533" s="434"/>
      <c r="U533" s="434"/>
      <c r="V533" s="434"/>
      <c r="W533" s="434"/>
      <c r="X533" s="434"/>
      <c r="Y533" s="434"/>
      <c r="Z533" s="434"/>
    </row>
    <row r="534">
      <c r="A534" s="434"/>
      <c r="B534" s="434"/>
      <c r="C534" s="434"/>
      <c r="D534" s="434"/>
      <c r="E534" s="434"/>
      <c r="F534" s="434"/>
      <c r="G534" s="434"/>
      <c r="H534" s="1276"/>
      <c r="I534" s="1277"/>
      <c r="J534" s="1278"/>
      <c r="K534" s="1277"/>
      <c r="L534" s="1279"/>
      <c r="M534" s="434"/>
      <c r="N534" s="434"/>
      <c r="O534" s="434"/>
      <c r="P534" s="434"/>
      <c r="Q534" s="434"/>
      <c r="R534" s="434"/>
      <c r="S534" s="1279"/>
      <c r="T534" s="434"/>
      <c r="U534" s="434"/>
      <c r="V534" s="434"/>
      <c r="W534" s="434"/>
      <c r="X534" s="434"/>
      <c r="Y534" s="434"/>
      <c r="Z534" s="434"/>
    </row>
    <row r="535">
      <c r="A535" s="434"/>
      <c r="B535" s="434"/>
      <c r="C535" s="434"/>
      <c r="D535" s="434"/>
      <c r="E535" s="434"/>
      <c r="F535" s="434"/>
      <c r="G535" s="434"/>
      <c r="H535" s="1276"/>
      <c r="I535" s="1277"/>
      <c r="J535" s="1278"/>
      <c r="K535" s="1277"/>
      <c r="L535" s="1279"/>
      <c r="M535" s="434"/>
      <c r="N535" s="434"/>
      <c r="O535" s="434"/>
      <c r="P535" s="434"/>
      <c r="Q535" s="434"/>
      <c r="R535" s="434"/>
      <c r="S535" s="1279"/>
      <c r="T535" s="434"/>
      <c r="U535" s="434"/>
      <c r="V535" s="434"/>
      <c r="W535" s="434"/>
      <c r="X535" s="434"/>
      <c r="Y535" s="434"/>
      <c r="Z535" s="434"/>
    </row>
    <row r="536">
      <c r="A536" s="434"/>
      <c r="B536" s="434"/>
      <c r="C536" s="434"/>
      <c r="D536" s="434"/>
      <c r="E536" s="434"/>
      <c r="F536" s="434"/>
      <c r="G536" s="434"/>
      <c r="H536" s="1276"/>
      <c r="I536" s="1277"/>
      <c r="J536" s="1278"/>
      <c r="K536" s="1277"/>
      <c r="L536" s="1279"/>
      <c r="M536" s="434"/>
      <c r="N536" s="434"/>
      <c r="O536" s="434"/>
      <c r="P536" s="434"/>
      <c r="Q536" s="434"/>
      <c r="R536" s="434"/>
      <c r="S536" s="1279"/>
      <c r="T536" s="434"/>
      <c r="U536" s="434"/>
      <c r="V536" s="434"/>
      <c r="W536" s="434"/>
      <c r="X536" s="434"/>
      <c r="Y536" s="434"/>
      <c r="Z536" s="434"/>
    </row>
    <row r="537">
      <c r="A537" s="434"/>
      <c r="B537" s="434"/>
      <c r="C537" s="434"/>
      <c r="D537" s="434"/>
      <c r="E537" s="434"/>
      <c r="F537" s="434"/>
      <c r="G537" s="434"/>
      <c r="H537" s="1276"/>
      <c r="I537" s="1277"/>
      <c r="J537" s="1278"/>
      <c r="K537" s="1277"/>
      <c r="L537" s="1279"/>
      <c r="M537" s="434"/>
      <c r="N537" s="434"/>
      <c r="O537" s="434"/>
      <c r="P537" s="434"/>
      <c r="Q537" s="434"/>
      <c r="R537" s="434"/>
      <c r="S537" s="1279"/>
      <c r="T537" s="434"/>
      <c r="U537" s="434"/>
      <c r="V537" s="434"/>
      <c r="W537" s="434"/>
      <c r="X537" s="434"/>
      <c r="Y537" s="434"/>
      <c r="Z537" s="434"/>
    </row>
    <row r="538">
      <c r="A538" s="434"/>
      <c r="B538" s="434"/>
      <c r="C538" s="434"/>
      <c r="D538" s="434"/>
      <c r="E538" s="434"/>
      <c r="F538" s="434"/>
      <c r="G538" s="434"/>
      <c r="H538" s="1276"/>
      <c r="I538" s="1277"/>
      <c r="J538" s="1278"/>
      <c r="K538" s="1277"/>
      <c r="L538" s="1279"/>
      <c r="M538" s="434"/>
      <c r="N538" s="434"/>
      <c r="O538" s="434"/>
      <c r="P538" s="434"/>
      <c r="Q538" s="434"/>
      <c r="R538" s="434"/>
      <c r="S538" s="1279"/>
      <c r="T538" s="434"/>
      <c r="U538" s="434"/>
      <c r="V538" s="434"/>
      <c r="W538" s="434"/>
      <c r="X538" s="434"/>
      <c r="Y538" s="434"/>
      <c r="Z538" s="434"/>
    </row>
    <row r="539">
      <c r="A539" s="434"/>
      <c r="B539" s="434"/>
      <c r="C539" s="434"/>
      <c r="D539" s="434"/>
      <c r="E539" s="434"/>
      <c r="F539" s="434"/>
      <c r="G539" s="434"/>
      <c r="H539" s="1276"/>
      <c r="I539" s="1277"/>
      <c r="J539" s="1278"/>
      <c r="K539" s="1277"/>
      <c r="L539" s="1279"/>
      <c r="M539" s="434"/>
      <c r="N539" s="434"/>
      <c r="O539" s="434"/>
      <c r="P539" s="434"/>
      <c r="Q539" s="434"/>
      <c r="R539" s="434"/>
      <c r="S539" s="1279"/>
      <c r="T539" s="434"/>
      <c r="U539" s="434"/>
      <c r="V539" s="434"/>
      <c r="W539" s="434"/>
      <c r="X539" s="434"/>
      <c r="Y539" s="434"/>
      <c r="Z539" s="434"/>
    </row>
    <row r="540">
      <c r="A540" s="434"/>
      <c r="B540" s="434"/>
      <c r="C540" s="434"/>
      <c r="D540" s="434"/>
      <c r="E540" s="434"/>
      <c r="F540" s="434"/>
      <c r="G540" s="434"/>
      <c r="H540" s="1276"/>
      <c r="I540" s="1277"/>
      <c r="J540" s="1278"/>
      <c r="K540" s="1277"/>
      <c r="L540" s="1279"/>
      <c r="M540" s="434"/>
      <c r="N540" s="434"/>
      <c r="O540" s="434"/>
      <c r="P540" s="434"/>
      <c r="Q540" s="434"/>
      <c r="R540" s="434"/>
      <c r="S540" s="1279"/>
      <c r="T540" s="434"/>
      <c r="U540" s="434"/>
      <c r="V540" s="434"/>
      <c r="W540" s="434"/>
      <c r="X540" s="434"/>
      <c r="Y540" s="434"/>
      <c r="Z540" s="434"/>
    </row>
    <row r="541">
      <c r="A541" s="434"/>
      <c r="B541" s="434"/>
      <c r="C541" s="434"/>
      <c r="D541" s="434"/>
      <c r="E541" s="434"/>
      <c r="F541" s="434"/>
      <c r="G541" s="434"/>
      <c r="H541" s="1276"/>
      <c r="I541" s="1277"/>
      <c r="J541" s="1278"/>
      <c r="K541" s="1277"/>
      <c r="L541" s="1279"/>
      <c r="M541" s="434"/>
      <c r="N541" s="434"/>
      <c r="O541" s="434"/>
      <c r="P541" s="434"/>
      <c r="Q541" s="434"/>
      <c r="R541" s="434"/>
      <c r="S541" s="1279"/>
      <c r="T541" s="434"/>
      <c r="U541" s="434"/>
      <c r="V541" s="434"/>
      <c r="W541" s="434"/>
      <c r="X541" s="434"/>
      <c r="Y541" s="434"/>
      <c r="Z541" s="434"/>
    </row>
    <row r="542">
      <c r="A542" s="434"/>
      <c r="B542" s="434"/>
      <c r="C542" s="434"/>
      <c r="D542" s="434"/>
      <c r="E542" s="434"/>
      <c r="F542" s="434"/>
      <c r="G542" s="434"/>
      <c r="H542" s="1276"/>
      <c r="I542" s="1277"/>
      <c r="J542" s="1278"/>
      <c r="K542" s="1277"/>
      <c r="L542" s="1279"/>
      <c r="M542" s="434"/>
      <c r="N542" s="434"/>
      <c r="O542" s="434"/>
      <c r="P542" s="434"/>
      <c r="Q542" s="434"/>
      <c r="R542" s="434"/>
      <c r="S542" s="1279"/>
      <c r="T542" s="434"/>
      <c r="U542" s="434"/>
      <c r="V542" s="434"/>
      <c r="W542" s="434"/>
      <c r="X542" s="434"/>
      <c r="Y542" s="434"/>
      <c r="Z542" s="434"/>
    </row>
    <row r="543">
      <c r="A543" s="434"/>
      <c r="B543" s="434"/>
      <c r="C543" s="434"/>
      <c r="D543" s="434"/>
      <c r="E543" s="434"/>
      <c r="F543" s="434"/>
      <c r="G543" s="434"/>
      <c r="H543" s="1276"/>
      <c r="I543" s="1277"/>
      <c r="J543" s="1278"/>
      <c r="K543" s="1277"/>
      <c r="L543" s="1279"/>
      <c r="M543" s="434"/>
      <c r="N543" s="434"/>
      <c r="O543" s="434"/>
      <c r="P543" s="434"/>
      <c r="Q543" s="434"/>
      <c r="R543" s="434"/>
      <c r="S543" s="1279"/>
      <c r="T543" s="434"/>
      <c r="U543" s="434"/>
      <c r="V543" s="434"/>
      <c r="W543" s="434"/>
      <c r="X543" s="434"/>
      <c r="Y543" s="434"/>
      <c r="Z543" s="434"/>
    </row>
    <row r="544">
      <c r="A544" s="434"/>
      <c r="B544" s="434"/>
      <c r="C544" s="434"/>
      <c r="D544" s="434"/>
      <c r="E544" s="434"/>
      <c r="F544" s="434"/>
      <c r="G544" s="434"/>
      <c r="H544" s="1276"/>
      <c r="I544" s="1277"/>
      <c r="J544" s="1278"/>
      <c r="K544" s="1277"/>
      <c r="L544" s="1279"/>
      <c r="M544" s="434"/>
      <c r="N544" s="434"/>
      <c r="O544" s="434"/>
      <c r="P544" s="434"/>
      <c r="Q544" s="434"/>
      <c r="R544" s="434"/>
      <c r="S544" s="1279"/>
      <c r="T544" s="434"/>
      <c r="U544" s="434"/>
      <c r="V544" s="434"/>
      <c r="W544" s="434"/>
      <c r="X544" s="434"/>
      <c r="Y544" s="434"/>
      <c r="Z544" s="434"/>
    </row>
    <row r="545">
      <c r="A545" s="434"/>
      <c r="B545" s="434"/>
      <c r="C545" s="434"/>
      <c r="D545" s="434"/>
      <c r="E545" s="434"/>
      <c r="F545" s="434"/>
      <c r="G545" s="434"/>
      <c r="H545" s="1276"/>
      <c r="I545" s="1277"/>
      <c r="J545" s="1278"/>
      <c r="K545" s="1277"/>
      <c r="L545" s="1279"/>
      <c r="M545" s="434"/>
      <c r="N545" s="434"/>
      <c r="O545" s="434"/>
      <c r="P545" s="434"/>
      <c r="Q545" s="434"/>
      <c r="R545" s="434"/>
      <c r="S545" s="1279"/>
      <c r="T545" s="434"/>
      <c r="U545" s="434"/>
      <c r="V545" s="434"/>
      <c r="W545" s="434"/>
      <c r="X545" s="434"/>
      <c r="Y545" s="434"/>
      <c r="Z545" s="434"/>
    </row>
    <row r="546">
      <c r="A546" s="434"/>
      <c r="B546" s="434"/>
      <c r="C546" s="434"/>
      <c r="D546" s="434"/>
      <c r="E546" s="434"/>
      <c r="F546" s="434"/>
      <c r="G546" s="434"/>
      <c r="H546" s="1276"/>
      <c r="I546" s="1277"/>
      <c r="J546" s="1278"/>
      <c r="K546" s="1277"/>
      <c r="L546" s="1279"/>
      <c r="M546" s="434"/>
      <c r="N546" s="434"/>
      <c r="O546" s="434"/>
      <c r="P546" s="434"/>
      <c r="Q546" s="434"/>
      <c r="R546" s="434"/>
      <c r="S546" s="1279"/>
      <c r="T546" s="434"/>
      <c r="U546" s="434"/>
      <c r="V546" s="434"/>
      <c r="W546" s="434"/>
      <c r="X546" s="434"/>
      <c r="Y546" s="434"/>
      <c r="Z546" s="434"/>
    </row>
    <row r="547">
      <c r="A547" s="434"/>
      <c r="B547" s="434"/>
      <c r="C547" s="434"/>
      <c r="D547" s="434"/>
      <c r="E547" s="434"/>
      <c r="F547" s="434"/>
      <c r="G547" s="434"/>
      <c r="H547" s="1276"/>
      <c r="I547" s="1277"/>
      <c r="J547" s="1278"/>
      <c r="K547" s="1277"/>
      <c r="L547" s="1279"/>
      <c r="M547" s="434"/>
      <c r="N547" s="434"/>
      <c r="O547" s="434"/>
      <c r="P547" s="434"/>
      <c r="Q547" s="434"/>
      <c r="R547" s="434"/>
      <c r="S547" s="1279"/>
      <c r="T547" s="434"/>
      <c r="U547" s="434"/>
      <c r="V547" s="434"/>
      <c r="W547" s="434"/>
      <c r="X547" s="434"/>
      <c r="Y547" s="434"/>
      <c r="Z547" s="434"/>
    </row>
    <row r="548">
      <c r="A548" s="434"/>
      <c r="B548" s="434"/>
      <c r="C548" s="434"/>
      <c r="D548" s="434"/>
      <c r="E548" s="434"/>
      <c r="F548" s="434"/>
      <c r="G548" s="434"/>
      <c r="H548" s="1276"/>
      <c r="I548" s="1277"/>
      <c r="J548" s="1278"/>
      <c r="K548" s="1277"/>
      <c r="L548" s="1279"/>
      <c r="M548" s="434"/>
      <c r="N548" s="434"/>
      <c r="O548" s="434"/>
      <c r="P548" s="434"/>
      <c r="Q548" s="434"/>
      <c r="R548" s="434"/>
      <c r="S548" s="1279"/>
      <c r="T548" s="434"/>
      <c r="U548" s="434"/>
      <c r="V548" s="434"/>
      <c r="W548" s="434"/>
      <c r="X548" s="434"/>
      <c r="Y548" s="434"/>
      <c r="Z548" s="434"/>
    </row>
    <row r="549">
      <c r="A549" s="434"/>
      <c r="B549" s="434"/>
      <c r="C549" s="434"/>
      <c r="D549" s="434"/>
      <c r="E549" s="434"/>
      <c r="F549" s="434"/>
      <c r="G549" s="434"/>
      <c r="H549" s="1276"/>
      <c r="I549" s="1277"/>
      <c r="J549" s="1278"/>
      <c r="K549" s="1277"/>
      <c r="L549" s="1279"/>
      <c r="M549" s="434"/>
      <c r="N549" s="434"/>
      <c r="O549" s="434"/>
      <c r="P549" s="434"/>
      <c r="Q549" s="434"/>
      <c r="R549" s="434"/>
      <c r="S549" s="1279"/>
      <c r="T549" s="434"/>
      <c r="U549" s="434"/>
      <c r="V549" s="434"/>
      <c r="W549" s="434"/>
      <c r="X549" s="434"/>
      <c r="Y549" s="434"/>
      <c r="Z549" s="434"/>
    </row>
    <row r="550">
      <c r="A550" s="434"/>
      <c r="B550" s="434"/>
      <c r="C550" s="434"/>
      <c r="D550" s="434"/>
      <c r="E550" s="434"/>
      <c r="F550" s="434"/>
      <c r="G550" s="434"/>
      <c r="H550" s="1276"/>
      <c r="I550" s="1277"/>
      <c r="J550" s="1278"/>
      <c r="K550" s="1277"/>
      <c r="L550" s="1279"/>
      <c r="M550" s="434"/>
      <c r="N550" s="434"/>
      <c r="O550" s="434"/>
      <c r="P550" s="434"/>
      <c r="Q550" s="434"/>
      <c r="R550" s="434"/>
      <c r="S550" s="1279"/>
      <c r="T550" s="434"/>
      <c r="U550" s="434"/>
      <c r="V550" s="434"/>
      <c r="W550" s="434"/>
      <c r="X550" s="434"/>
      <c r="Y550" s="434"/>
      <c r="Z550" s="434"/>
    </row>
    <row r="551">
      <c r="A551" s="434"/>
      <c r="B551" s="434"/>
      <c r="C551" s="434"/>
      <c r="D551" s="434"/>
      <c r="E551" s="434"/>
      <c r="F551" s="434"/>
      <c r="G551" s="434"/>
      <c r="H551" s="1276"/>
      <c r="I551" s="1277"/>
      <c r="J551" s="1278"/>
      <c r="K551" s="1277"/>
      <c r="L551" s="1279"/>
      <c r="M551" s="434"/>
      <c r="N551" s="434"/>
      <c r="O551" s="434"/>
      <c r="P551" s="434"/>
      <c r="Q551" s="434"/>
      <c r="R551" s="434"/>
      <c r="S551" s="1279"/>
      <c r="T551" s="434"/>
      <c r="U551" s="434"/>
      <c r="V551" s="434"/>
      <c r="W551" s="434"/>
      <c r="X551" s="434"/>
      <c r="Y551" s="434"/>
      <c r="Z551" s="434"/>
    </row>
    <row r="552">
      <c r="A552" s="434"/>
      <c r="B552" s="434"/>
      <c r="C552" s="434"/>
      <c r="D552" s="434"/>
      <c r="E552" s="434"/>
      <c r="F552" s="434"/>
      <c r="G552" s="434"/>
      <c r="H552" s="1276"/>
      <c r="I552" s="1277"/>
      <c r="J552" s="1278"/>
      <c r="K552" s="1277"/>
      <c r="L552" s="1279"/>
      <c r="M552" s="434"/>
      <c r="N552" s="434"/>
      <c r="O552" s="434"/>
      <c r="P552" s="434"/>
      <c r="Q552" s="434"/>
      <c r="R552" s="434"/>
      <c r="S552" s="1279"/>
      <c r="T552" s="434"/>
      <c r="U552" s="434"/>
      <c r="V552" s="434"/>
      <c r="W552" s="434"/>
      <c r="X552" s="434"/>
      <c r="Y552" s="434"/>
      <c r="Z552" s="434"/>
    </row>
    <row r="553">
      <c r="A553" s="434"/>
      <c r="B553" s="434"/>
      <c r="C553" s="434"/>
      <c r="D553" s="434"/>
      <c r="E553" s="434"/>
      <c r="F553" s="434"/>
      <c r="G553" s="434"/>
      <c r="H553" s="1276"/>
      <c r="I553" s="1277"/>
      <c r="J553" s="1278"/>
      <c r="K553" s="1277"/>
      <c r="L553" s="1279"/>
      <c r="M553" s="434"/>
      <c r="N553" s="434"/>
      <c r="O553" s="434"/>
      <c r="P553" s="434"/>
      <c r="Q553" s="434"/>
      <c r="R553" s="434"/>
      <c r="S553" s="1279"/>
      <c r="T553" s="434"/>
      <c r="U553" s="434"/>
      <c r="V553" s="434"/>
      <c r="W553" s="434"/>
      <c r="X553" s="434"/>
      <c r="Y553" s="434"/>
      <c r="Z553" s="434"/>
    </row>
    <row r="554">
      <c r="A554" s="434"/>
      <c r="B554" s="434"/>
      <c r="C554" s="434"/>
      <c r="D554" s="434"/>
      <c r="E554" s="434"/>
      <c r="F554" s="434"/>
      <c r="G554" s="434"/>
      <c r="H554" s="1276"/>
      <c r="I554" s="1277"/>
      <c r="J554" s="1278"/>
      <c r="K554" s="1277"/>
      <c r="L554" s="1279"/>
      <c r="M554" s="434"/>
      <c r="N554" s="434"/>
      <c r="O554" s="434"/>
      <c r="P554" s="434"/>
      <c r="Q554" s="434"/>
      <c r="R554" s="434"/>
      <c r="S554" s="1279"/>
      <c r="T554" s="434"/>
      <c r="U554" s="434"/>
      <c r="V554" s="434"/>
      <c r="W554" s="434"/>
      <c r="X554" s="434"/>
      <c r="Y554" s="434"/>
      <c r="Z554" s="434"/>
    </row>
    <row r="555">
      <c r="A555" s="434"/>
      <c r="B555" s="434"/>
      <c r="C555" s="434"/>
      <c r="D555" s="434"/>
      <c r="E555" s="434"/>
      <c r="F555" s="434"/>
      <c r="G555" s="434"/>
      <c r="H555" s="1276"/>
      <c r="I555" s="1277"/>
      <c r="J555" s="1278"/>
      <c r="K555" s="1277"/>
      <c r="L555" s="1279"/>
      <c r="M555" s="434"/>
      <c r="N555" s="434"/>
      <c r="O555" s="434"/>
      <c r="P555" s="434"/>
      <c r="Q555" s="434"/>
      <c r="R555" s="434"/>
      <c r="S555" s="1279"/>
      <c r="T555" s="434"/>
      <c r="U555" s="434"/>
      <c r="V555" s="434"/>
      <c r="W555" s="434"/>
      <c r="X555" s="434"/>
      <c r="Y555" s="434"/>
      <c r="Z555" s="434"/>
    </row>
    <row r="556">
      <c r="A556" s="434"/>
      <c r="B556" s="434"/>
      <c r="C556" s="434"/>
      <c r="D556" s="434"/>
      <c r="E556" s="434"/>
      <c r="F556" s="434"/>
      <c r="G556" s="434"/>
      <c r="H556" s="1276"/>
      <c r="I556" s="1277"/>
      <c r="J556" s="1278"/>
      <c r="K556" s="1277"/>
      <c r="L556" s="1279"/>
      <c r="M556" s="434"/>
      <c r="N556" s="434"/>
      <c r="O556" s="434"/>
      <c r="P556" s="434"/>
      <c r="Q556" s="434"/>
      <c r="R556" s="434"/>
      <c r="S556" s="1279"/>
      <c r="T556" s="434"/>
      <c r="U556" s="434"/>
      <c r="V556" s="434"/>
      <c r="W556" s="434"/>
      <c r="X556" s="434"/>
      <c r="Y556" s="434"/>
      <c r="Z556" s="434"/>
    </row>
    <row r="557">
      <c r="A557" s="434"/>
      <c r="B557" s="434"/>
      <c r="C557" s="434"/>
      <c r="D557" s="434"/>
      <c r="E557" s="434"/>
      <c r="F557" s="434"/>
      <c r="G557" s="434"/>
      <c r="H557" s="1276"/>
      <c r="I557" s="1277"/>
      <c r="J557" s="1278"/>
      <c r="K557" s="1277"/>
      <c r="L557" s="1279"/>
      <c r="M557" s="434"/>
      <c r="N557" s="434"/>
      <c r="O557" s="434"/>
      <c r="P557" s="434"/>
      <c r="Q557" s="434"/>
      <c r="R557" s="434"/>
      <c r="S557" s="1279"/>
      <c r="T557" s="434"/>
      <c r="U557" s="434"/>
      <c r="V557" s="434"/>
      <c r="W557" s="434"/>
      <c r="X557" s="434"/>
      <c r="Y557" s="434"/>
      <c r="Z557" s="434"/>
    </row>
    <row r="558">
      <c r="A558" s="434"/>
      <c r="B558" s="434"/>
      <c r="C558" s="434"/>
      <c r="D558" s="434"/>
      <c r="E558" s="434"/>
      <c r="F558" s="434"/>
      <c r="G558" s="434"/>
      <c r="H558" s="1276"/>
      <c r="I558" s="1277"/>
      <c r="J558" s="1278"/>
      <c r="K558" s="1277"/>
      <c r="L558" s="1279"/>
      <c r="M558" s="434"/>
      <c r="N558" s="434"/>
      <c r="O558" s="434"/>
      <c r="P558" s="434"/>
      <c r="Q558" s="434"/>
      <c r="R558" s="434"/>
      <c r="S558" s="1279"/>
      <c r="T558" s="434"/>
      <c r="U558" s="434"/>
      <c r="V558" s="434"/>
      <c r="W558" s="434"/>
      <c r="X558" s="434"/>
      <c r="Y558" s="434"/>
      <c r="Z558" s="434"/>
    </row>
    <row r="559">
      <c r="A559" s="434"/>
      <c r="B559" s="434"/>
      <c r="C559" s="434"/>
      <c r="D559" s="434"/>
      <c r="E559" s="434"/>
      <c r="F559" s="434"/>
      <c r="G559" s="434"/>
      <c r="H559" s="1276"/>
      <c r="I559" s="1277"/>
      <c r="J559" s="1278"/>
      <c r="K559" s="1277"/>
      <c r="L559" s="1279"/>
      <c r="M559" s="434"/>
      <c r="N559" s="434"/>
      <c r="O559" s="434"/>
      <c r="P559" s="434"/>
      <c r="Q559" s="434"/>
      <c r="R559" s="434"/>
      <c r="S559" s="1279"/>
      <c r="T559" s="434"/>
      <c r="U559" s="434"/>
      <c r="V559" s="434"/>
      <c r="W559" s="434"/>
      <c r="X559" s="434"/>
      <c r="Y559" s="434"/>
      <c r="Z559" s="434"/>
    </row>
    <row r="560">
      <c r="A560" s="434"/>
      <c r="B560" s="434"/>
      <c r="C560" s="434"/>
      <c r="D560" s="434"/>
      <c r="E560" s="434"/>
      <c r="F560" s="434"/>
      <c r="G560" s="434"/>
      <c r="H560" s="1276"/>
      <c r="I560" s="1277"/>
      <c r="J560" s="1278"/>
      <c r="K560" s="1277"/>
      <c r="L560" s="1279"/>
      <c r="M560" s="434"/>
      <c r="N560" s="434"/>
      <c r="O560" s="434"/>
      <c r="P560" s="434"/>
      <c r="Q560" s="434"/>
      <c r="R560" s="434"/>
      <c r="S560" s="1279"/>
      <c r="T560" s="434"/>
      <c r="U560" s="434"/>
      <c r="V560" s="434"/>
      <c r="W560" s="434"/>
      <c r="X560" s="434"/>
      <c r="Y560" s="434"/>
      <c r="Z560" s="434"/>
    </row>
    <row r="561">
      <c r="A561" s="434"/>
      <c r="B561" s="434"/>
      <c r="C561" s="434"/>
      <c r="D561" s="434"/>
      <c r="E561" s="434"/>
      <c r="F561" s="434"/>
      <c r="G561" s="434"/>
      <c r="H561" s="1276"/>
      <c r="I561" s="1277"/>
      <c r="J561" s="1278"/>
      <c r="K561" s="1277"/>
      <c r="L561" s="1279"/>
      <c r="M561" s="434"/>
      <c r="N561" s="434"/>
      <c r="O561" s="434"/>
      <c r="P561" s="434"/>
      <c r="Q561" s="434"/>
      <c r="R561" s="434"/>
      <c r="S561" s="1279"/>
      <c r="T561" s="434"/>
      <c r="U561" s="434"/>
      <c r="V561" s="434"/>
      <c r="W561" s="434"/>
      <c r="X561" s="434"/>
      <c r="Y561" s="434"/>
      <c r="Z561" s="434"/>
    </row>
    <row r="562">
      <c r="A562" s="434"/>
      <c r="B562" s="434"/>
      <c r="C562" s="434"/>
      <c r="D562" s="434"/>
      <c r="E562" s="434"/>
      <c r="F562" s="434"/>
      <c r="G562" s="434"/>
      <c r="H562" s="1276"/>
      <c r="I562" s="1277"/>
      <c r="J562" s="1278"/>
      <c r="K562" s="1277"/>
      <c r="L562" s="1279"/>
      <c r="M562" s="434"/>
      <c r="N562" s="434"/>
      <c r="O562" s="434"/>
      <c r="P562" s="434"/>
      <c r="Q562" s="434"/>
      <c r="R562" s="434"/>
      <c r="S562" s="1279"/>
      <c r="T562" s="434"/>
      <c r="U562" s="434"/>
      <c r="V562" s="434"/>
      <c r="W562" s="434"/>
      <c r="X562" s="434"/>
      <c r="Y562" s="434"/>
      <c r="Z562" s="434"/>
    </row>
    <row r="563">
      <c r="A563" s="434"/>
      <c r="B563" s="434"/>
      <c r="C563" s="434"/>
      <c r="D563" s="434"/>
      <c r="E563" s="434"/>
      <c r="F563" s="434"/>
      <c r="G563" s="434"/>
      <c r="H563" s="1276"/>
      <c r="I563" s="1277"/>
      <c r="J563" s="1278"/>
      <c r="K563" s="1277"/>
      <c r="L563" s="1279"/>
      <c r="M563" s="434"/>
      <c r="N563" s="434"/>
      <c r="O563" s="434"/>
      <c r="P563" s="434"/>
      <c r="Q563" s="434"/>
      <c r="R563" s="434"/>
      <c r="S563" s="1279"/>
      <c r="T563" s="434"/>
      <c r="U563" s="434"/>
      <c r="V563" s="434"/>
      <c r="W563" s="434"/>
      <c r="X563" s="434"/>
      <c r="Y563" s="434"/>
      <c r="Z563" s="434"/>
    </row>
    <row r="564">
      <c r="A564" s="434"/>
      <c r="B564" s="434"/>
      <c r="C564" s="434"/>
      <c r="D564" s="434"/>
      <c r="E564" s="434"/>
      <c r="F564" s="434"/>
      <c r="G564" s="434"/>
      <c r="H564" s="1276"/>
      <c r="I564" s="1277"/>
      <c r="J564" s="1278"/>
      <c r="K564" s="1277"/>
      <c r="L564" s="1279"/>
      <c r="M564" s="434"/>
      <c r="N564" s="434"/>
      <c r="O564" s="434"/>
      <c r="P564" s="434"/>
      <c r="Q564" s="434"/>
      <c r="R564" s="434"/>
      <c r="S564" s="1279"/>
      <c r="T564" s="434"/>
      <c r="U564" s="434"/>
      <c r="V564" s="434"/>
      <c r="W564" s="434"/>
      <c r="X564" s="434"/>
      <c r="Y564" s="434"/>
      <c r="Z564" s="434"/>
    </row>
    <row r="565">
      <c r="A565" s="434"/>
      <c r="B565" s="434"/>
      <c r="C565" s="434"/>
      <c r="D565" s="434"/>
      <c r="E565" s="434"/>
      <c r="F565" s="434"/>
      <c r="G565" s="434"/>
      <c r="H565" s="1276"/>
      <c r="I565" s="1277"/>
      <c r="J565" s="1278"/>
      <c r="K565" s="1277"/>
      <c r="L565" s="1279"/>
      <c r="M565" s="434"/>
      <c r="N565" s="434"/>
      <c r="O565" s="434"/>
      <c r="P565" s="434"/>
      <c r="Q565" s="434"/>
      <c r="R565" s="434"/>
      <c r="S565" s="1279"/>
      <c r="T565" s="434"/>
      <c r="U565" s="434"/>
      <c r="V565" s="434"/>
      <c r="W565" s="434"/>
      <c r="X565" s="434"/>
      <c r="Y565" s="434"/>
      <c r="Z565" s="434"/>
    </row>
    <row r="566">
      <c r="A566" s="434"/>
      <c r="B566" s="434"/>
      <c r="C566" s="434"/>
      <c r="D566" s="434"/>
      <c r="E566" s="434"/>
      <c r="F566" s="434"/>
      <c r="G566" s="434"/>
      <c r="H566" s="1276"/>
      <c r="I566" s="1277"/>
      <c r="J566" s="1278"/>
      <c r="K566" s="1277"/>
      <c r="L566" s="1279"/>
      <c r="M566" s="434"/>
      <c r="N566" s="434"/>
      <c r="O566" s="434"/>
      <c r="P566" s="434"/>
      <c r="Q566" s="434"/>
      <c r="R566" s="434"/>
      <c r="S566" s="1279"/>
      <c r="T566" s="434"/>
      <c r="U566" s="434"/>
      <c r="V566" s="434"/>
      <c r="W566" s="434"/>
      <c r="X566" s="434"/>
      <c r="Y566" s="434"/>
      <c r="Z566" s="434"/>
    </row>
    <row r="567">
      <c r="A567" s="434"/>
      <c r="B567" s="434"/>
      <c r="C567" s="434"/>
      <c r="D567" s="434"/>
      <c r="E567" s="434"/>
      <c r="F567" s="434"/>
      <c r="G567" s="434"/>
      <c r="H567" s="1276"/>
      <c r="I567" s="1277"/>
      <c r="J567" s="1278"/>
      <c r="K567" s="1277"/>
      <c r="L567" s="1279"/>
      <c r="M567" s="434"/>
      <c r="N567" s="434"/>
      <c r="O567" s="434"/>
      <c r="P567" s="434"/>
      <c r="Q567" s="434"/>
      <c r="R567" s="434"/>
      <c r="S567" s="1279"/>
      <c r="T567" s="434"/>
      <c r="U567" s="434"/>
      <c r="V567" s="434"/>
      <c r="W567" s="434"/>
      <c r="X567" s="434"/>
      <c r="Y567" s="434"/>
      <c r="Z567" s="434"/>
    </row>
    <row r="568">
      <c r="A568" s="434"/>
      <c r="B568" s="434"/>
      <c r="C568" s="434"/>
      <c r="D568" s="434"/>
      <c r="E568" s="434"/>
      <c r="F568" s="434"/>
      <c r="G568" s="434"/>
      <c r="H568" s="1276"/>
      <c r="I568" s="1277"/>
      <c r="J568" s="1278"/>
      <c r="K568" s="1277"/>
      <c r="L568" s="1279"/>
      <c r="M568" s="434"/>
      <c r="N568" s="434"/>
      <c r="O568" s="434"/>
      <c r="P568" s="434"/>
      <c r="Q568" s="434"/>
      <c r="R568" s="434"/>
      <c r="S568" s="1279"/>
      <c r="T568" s="434"/>
      <c r="U568" s="434"/>
      <c r="V568" s="434"/>
      <c r="W568" s="434"/>
      <c r="X568" s="434"/>
      <c r="Y568" s="434"/>
      <c r="Z568" s="434"/>
    </row>
    <row r="569">
      <c r="A569" s="434"/>
      <c r="B569" s="434"/>
      <c r="C569" s="434"/>
      <c r="D569" s="434"/>
      <c r="E569" s="434"/>
      <c r="F569" s="434"/>
      <c r="G569" s="434"/>
      <c r="H569" s="1276"/>
      <c r="I569" s="1277"/>
      <c r="J569" s="1278"/>
      <c r="K569" s="1277"/>
      <c r="L569" s="1279"/>
      <c r="M569" s="434"/>
      <c r="N569" s="434"/>
      <c r="O569" s="434"/>
      <c r="P569" s="434"/>
      <c r="Q569" s="434"/>
      <c r="R569" s="434"/>
      <c r="S569" s="1279"/>
      <c r="T569" s="434"/>
      <c r="U569" s="434"/>
      <c r="V569" s="434"/>
      <c r="W569" s="434"/>
      <c r="X569" s="434"/>
      <c r="Y569" s="434"/>
      <c r="Z569" s="434"/>
    </row>
    <row r="570">
      <c r="A570" s="434"/>
      <c r="B570" s="434"/>
      <c r="C570" s="434"/>
      <c r="D570" s="434"/>
      <c r="E570" s="434"/>
      <c r="F570" s="434"/>
      <c r="G570" s="434"/>
      <c r="H570" s="1276"/>
      <c r="I570" s="1277"/>
      <c r="J570" s="1278"/>
      <c r="K570" s="1277"/>
      <c r="L570" s="1279"/>
      <c r="M570" s="434"/>
      <c r="N570" s="434"/>
      <c r="O570" s="434"/>
      <c r="P570" s="434"/>
      <c r="Q570" s="434"/>
      <c r="R570" s="434"/>
      <c r="S570" s="1279"/>
      <c r="T570" s="434"/>
      <c r="U570" s="434"/>
      <c r="V570" s="434"/>
      <c r="W570" s="434"/>
      <c r="X570" s="434"/>
      <c r="Y570" s="434"/>
      <c r="Z570" s="434"/>
    </row>
    <row r="571">
      <c r="A571" s="434"/>
      <c r="B571" s="434"/>
      <c r="C571" s="434"/>
      <c r="D571" s="434"/>
      <c r="E571" s="434"/>
      <c r="F571" s="434"/>
      <c r="G571" s="434"/>
      <c r="H571" s="1276"/>
      <c r="I571" s="1277"/>
      <c r="J571" s="1278"/>
      <c r="K571" s="1277"/>
      <c r="L571" s="1279"/>
      <c r="M571" s="434"/>
      <c r="N571" s="434"/>
      <c r="O571" s="434"/>
      <c r="P571" s="434"/>
      <c r="Q571" s="434"/>
      <c r="R571" s="434"/>
      <c r="S571" s="1279"/>
      <c r="T571" s="434"/>
      <c r="U571" s="434"/>
      <c r="V571" s="434"/>
      <c r="W571" s="434"/>
      <c r="X571" s="434"/>
      <c r="Y571" s="434"/>
      <c r="Z571" s="434"/>
    </row>
    <row r="572">
      <c r="A572" s="434"/>
      <c r="B572" s="434"/>
      <c r="C572" s="434"/>
      <c r="D572" s="434"/>
      <c r="E572" s="434"/>
      <c r="F572" s="434"/>
      <c r="G572" s="434"/>
      <c r="H572" s="1276"/>
      <c r="I572" s="1277"/>
      <c r="J572" s="1278"/>
      <c r="K572" s="1277"/>
      <c r="L572" s="1279"/>
      <c r="M572" s="434"/>
      <c r="N572" s="434"/>
      <c r="O572" s="434"/>
      <c r="P572" s="434"/>
      <c r="Q572" s="434"/>
      <c r="R572" s="434"/>
      <c r="S572" s="1279"/>
      <c r="T572" s="434"/>
      <c r="U572" s="434"/>
      <c r="V572" s="434"/>
      <c r="W572" s="434"/>
      <c r="X572" s="434"/>
      <c r="Y572" s="434"/>
      <c r="Z572" s="434"/>
    </row>
    <row r="573">
      <c r="A573" s="434"/>
      <c r="B573" s="434"/>
      <c r="C573" s="434"/>
      <c r="D573" s="434"/>
      <c r="E573" s="434"/>
      <c r="F573" s="434"/>
      <c r="G573" s="434"/>
      <c r="H573" s="1276"/>
      <c r="I573" s="1277"/>
      <c r="J573" s="1278"/>
      <c r="K573" s="1277"/>
      <c r="L573" s="1279"/>
      <c r="M573" s="434"/>
      <c r="N573" s="434"/>
      <c r="O573" s="434"/>
      <c r="P573" s="434"/>
      <c r="Q573" s="434"/>
      <c r="R573" s="434"/>
      <c r="S573" s="1279"/>
      <c r="T573" s="434"/>
      <c r="U573" s="434"/>
      <c r="V573" s="434"/>
      <c r="W573" s="434"/>
      <c r="X573" s="434"/>
      <c r="Y573" s="434"/>
      <c r="Z573" s="434"/>
    </row>
    <row r="574">
      <c r="A574" s="434"/>
      <c r="B574" s="434"/>
      <c r="C574" s="434"/>
      <c r="D574" s="434"/>
      <c r="E574" s="434"/>
      <c r="F574" s="434"/>
      <c r="G574" s="434"/>
      <c r="H574" s="1276"/>
      <c r="I574" s="1277"/>
      <c r="J574" s="1278"/>
      <c r="K574" s="1277"/>
      <c r="L574" s="1279"/>
      <c r="M574" s="434"/>
      <c r="N574" s="434"/>
      <c r="O574" s="434"/>
      <c r="P574" s="434"/>
      <c r="Q574" s="434"/>
      <c r="R574" s="434"/>
      <c r="S574" s="1279"/>
      <c r="T574" s="434"/>
      <c r="U574" s="434"/>
      <c r="V574" s="434"/>
      <c r="W574" s="434"/>
      <c r="X574" s="434"/>
      <c r="Y574" s="434"/>
      <c r="Z574" s="434"/>
    </row>
    <row r="575">
      <c r="A575" s="434"/>
      <c r="B575" s="434"/>
      <c r="C575" s="434"/>
      <c r="D575" s="434"/>
      <c r="E575" s="434"/>
      <c r="F575" s="434"/>
      <c r="G575" s="434"/>
      <c r="H575" s="1276"/>
      <c r="I575" s="1277"/>
      <c r="J575" s="1278"/>
      <c r="K575" s="1277"/>
      <c r="L575" s="1279"/>
      <c r="M575" s="434"/>
      <c r="N575" s="434"/>
      <c r="O575" s="434"/>
      <c r="P575" s="434"/>
      <c r="Q575" s="434"/>
      <c r="R575" s="434"/>
      <c r="S575" s="1279"/>
      <c r="T575" s="434"/>
      <c r="U575" s="434"/>
      <c r="V575" s="434"/>
      <c r="W575" s="434"/>
      <c r="X575" s="434"/>
      <c r="Y575" s="434"/>
      <c r="Z575" s="434"/>
    </row>
    <row r="576">
      <c r="A576" s="434"/>
      <c r="B576" s="434"/>
      <c r="C576" s="434"/>
      <c r="D576" s="434"/>
      <c r="E576" s="434"/>
      <c r="F576" s="434"/>
      <c r="G576" s="434"/>
      <c r="H576" s="1276"/>
      <c r="I576" s="1277"/>
      <c r="J576" s="1278"/>
      <c r="K576" s="1277"/>
      <c r="L576" s="1279"/>
      <c r="M576" s="434"/>
      <c r="N576" s="434"/>
      <c r="O576" s="434"/>
      <c r="P576" s="434"/>
      <c r="Q576" s="434"/>
      <c r="R576" s="434"/>
      <c r="S576" s="1279"/>
      <c r="T576" s="434"/>
      <c r="U576" s="434"/>
      <c r="V576" s="434"/>
      <c r="W576" s="434"/>
      <c r="X576" s="434"/>
      <c r="Y576" s="434"/>
      <c r="Z576" s="434"/>
    </row>
    <row r="577">
      <c r="A577" s="434"/>
      <c r="B577" s="434"/>
      <c r="C577" s="434"/>
      <c r="D577" s="434"/>
      <c r="E577" s="434"/>
      <c r="F577" s="434"/>
      <c r="G577" s="434"/>
      <c r="H577" s="1276"/>
      <c r="I577" s="1277"/>
      <c r="J577" s="1278"/>
      <c r="K577" s="1277"/>
      <c r="L577" s="1279"/>
      <c r="M577" s="434"/>
      <c r="N577" s="434"/>
      <c r="O577" s="434"/>
      <c r="P577" s="434"/>
      <c r="Q577" s="434"/>
      <c r="R577" s="434"/>
      <c r="S577" s="1279"/>
      <c r="T577" s="434"/>
      <c r="U577" s="434"/>
      <c r="V577" s="434"/>
      <c r="W577" s="434"/>
      <c r="X577" s="434"/>
      <c r="Y577" s="434"/>
      <c r="Z577" s="434"/>
    </row>
    <row r="578">
      <c r="A578" s="434"/>
      <c r="B578" s="434"/>
      <c r="C578" s="434"/>
      <c r="D578" s="434"/>
      <c r="E578" s="434"/>
      <c r="F578" s="434"/>
      <c r="G578" s="434"/>
      <c r="H578" s="1276"/>
      <c r="I578" s="1277"/>
      <c r="J578" s="1278"/>
      <c r="K578" s="1277"/>
      <c r="L578" s="1279"/>
      <c r="M578" s="434"/>
      <c r="N578" s="434"/>
      <c r="O578" s="434"/>
      <c r="P578" s="434"/>
      <c r="Q578" s="434"/>
      <c r="R578" s="434"/>
      <c r="S578" s="1279"/>
      <c r="T578" s="434"/>
      <c r="U578" s="434"/>
      <c r="V578" s="434"/>
      <c r="W578" s="434"/>
      <c r="X578" s="434"/>
      <c r="Y578" s="434"/>
      <c r="Z578" s="434"/>
    </row>
    <row r="579">
      <c r="A579" s="434"/>
      <c r="B579" s="434"/>
      <c r="C579" s="434"/>
      <c r="D579" s="434"/>
      <c r="E579" s="434"/>
      <c r="F579" s="434"/>
      <c r="G579" s="434"/>
      <c r="H579" s="1276"/>
      <c r="I579" s="1277"/>
      <c r="J579" s="1278"/>
      <c r="K579" s="1277"/>
      <c r="L579" s="1279"/>
      <c r="M579" s="434"/>
      <c r="N579" s="434"/>
      <c r="O579" s="434"/>
      <c r="P579" s="434"/>
      <c r="Q579" s="434"/>
      <c r="R579" s="434"/>
      <c r="S579" s="1279"/>
      <c r="T579" s="434"/>
      <c r="U579" s="434"/>
      <c r="V579" s="434"/>
      <c r="W579" s="434"/>
      <c r="X579" s="434"/>
      <c r="Y579" s="434"/>
      <c r="Z579" s="434"/>
    </row>
    <row r="580">
      <c r="A580" s="434"/>
      <c r="B580" s="434"/>
      <c r="C580" s="434"/>
      <c r="D580" s="434"/>
      <c r="E580" s="434"/>
      <c r="F580" s="434"/>
      <c r="G580" s="434"/>
      <c r="H580" s="1276"/>
      <c r="I580" s="1277"/>
      <c r="J580" s="1278"/>
      <c r="K580" s="1277"/>
      <c r="L580" s="1279"/>
      <c r="M580" s="434"/>
      <c r="N580" s="434"/>
      <c r="O580" s="434"/>
      <c r="P580" s="434"/>
      <c r="Q580" s="434"/>
      <c r="R580" s="434"/>
      <c r="S580" s="1279"/>
      <c r="T580" s="434"/>
      <c r="U580" s="434"/>
      <c r="V580" s="434"/>
      <c r="W580" s="434"/>
      <c r="X580" s="434"/>
      <c r="Y580" s="434"/>
      <c r="Z580" s="434"/>
    </row>
    <row r="581">
      <c r="A581" s="434"/>
      <c r="B581" s="434"/>
      <c r="C581" s="434"/>
      <c r="D581" s="434"/>
      <c r="E581" s="434"/>
      <c r="F581" s="434"/>
      <c r="G581" s="434"/>
      <c r="H581" s="1276"/>
      <c r="I581" s="1277"/>
      <c r="J581" s="1278"/>
      <c r="K581" s="1277"/>
      <c r="L581" s="1279"/>
      <c r="M581" s="434"/>
      <c r="N581" s="434"/>
      <c r="O581" s="434"/>
      <c r="P581" s="434"/>
      <c r="Q581" s="434"/>
      <c r="R581" s="434"/>
      <c r="S581" s="1279"/>
      <c r="T581" s="434"/>
      <c r="U581" s="434"/>
      <c r="V581" s="434"/>
      <c r="W581" s="434"/>
      <c r="X581" s="434"/>
      <c r="Y581" s="434"/>
      <c r="Z581" s="434"/>
    </row>
    <row r="582">
      <c r="A582" s="434"/>
      <c r="B582" s="434"/>
      <c r="C582" s="434"/>
      <c r="D582" s="434"/>
      <c r="E582" s="434"/>
      <c r="F582" s="434"/>
      <c r="G582" s="434"/>
      <c r="H582" s="1276"/>
      <c r="I582" s="1277"/>
      <c r="J582" s="1278"/>
      <c r="K582" s="1277"/>
      <c r="L582" s="1279"/>
      <c r="M582" s="434"/>
      <c r="N582" s="434"/>
      <c r="O582" s="434"/>
      <c r="P582" s="434"/>
      <c r="Q582" s="434"/>
      <c r="R582" s="434"/>
      <c r="S582" s="1279"/>
      <c r="T582" s="434"/>
      <c r="U582" s="434"/>
      <c r="V582" s="434"/>
      <c r="W582" s="434"/>
      <c r="X582" s="434"/>
      <c r="Y582" s="434"/>
      <c r="Z582" s="434"/>
    </row>
    <row r="583">
      <c r="A583" s="434"/>
      <c r="B583" s="434"/>
      <c r="C583" s="434"/>
      <c r="D583" s="434"/>
      <c r="E583" s="434"/>
      <c r="F583" s="434"/>
      <c r="G583" s="434"/>
      <c r="H583" s="1276"/>
      <c r="I583" s="1277"/>
      <c r="J583" s="1278"/>
      <c r="K583" s="1277"/>
      <c r="L583" s="1279"/>
      <c r="M583" s="434"/>
      <c r="N583" s="434"/>
      <c r="O583" s="434"/>
      <c r="P583" s="434"/>
      <c r="Q583" s="434"/>
      <c r="R583" s="434"/>
      <c r="S583" s="1279"/>
      <c r="T583" s="434"/>
      <c r="U583" s="434"/>
      <c r="V583" s="434"/>
      <c r="W583" s="434"/>
      <c r="X583" s="434"/>
      <c r="Y583" s="434"/>
      <c r="Z583" s="434"/>
    </row>
    <row r="584">
      <c r="A584" s="434"/>
      <c r="B584" s="434"/>
      <c r="C584" s="434"/>
      <c r="D584" s="434"/>
      <c r="E584" s="434"/>
      <c r="F584" s="434"/>
      <c r="G584" s="434"/>
      <c r="H584" s="1276"/>
      <c r="I584" s="1277"/>
      <c r="J584" s="1278"/>
      <c r="K584" s="1277"/>
      <c r="L584" s="1279"/>
      <c r="M584" s="434"/>
      <c r="N584" s="434"/>
      <c r="O584" s="434"/>
      <c r="P584" s="434"/>
      <c r="Q584" s="434"/>
      <c r="R584" s="434"/>
      <c r="S584" s="1279"/>
      <c r="T584" s="434"/>
      <c r="U584" s="434"/>
      <c r="V584" s="434"/>
      <c r="W584" s="434"/>
      <c r="X584" s="434"/>
      <c r="Y584" s="434"/>
      <c r="Z584" s="434"/>
    </row>
    <row r="585">
      <c r="A585" s="434"/>
      <c r="B585" s="434"/>
      <c r="C585" s="434"/>
      <c r="D585" s="434"/>
      <c r="E585" s="434"/>
      <c r="F585" s="434"/>
      <c r="G585" s="434"/>
      <c r="H585" s="1276"/>
      <c r="I585" s="1277"/>
      <c r="J585" s="1278"/>
      <c r="K585" s="1277"/>
      <c r="L585" s="1279"/>
      <c r="M585" s="434"/>
      <c r="N585" s="434"/>
      <c r="O585" s="434"/>
      <c r="P585" s="434"/>
      <c r="Q585" s="434"/>
      <c r="R585" s="434"/>
      <c r="S585" s="1279"/>
      <c r="T585" s="434"/>
      <c r="U585" s="434"/>
      <c r="V585" s="434"/>
      <c r="W585" s="434"/>
      <c r="X585" s="434"/>
      <c r="Y585" s="434"/>
      <c r="Z585" s="434"/>
    </row>
    <row r="586">
      <c r="A586" s="434"/>
      <c r="B586" s="434"/>
      <c r="C586" s="434"/>
      <c r="D586" s="434"/>
      <c r="E586" s="434"/>
      <c r="F586" s="434"/>
      <c r="G586" s="434"/>
      <c r="H586" s="1276"/>
      <c r="I586" s="1277"/>
      <c r="J586" s="1278"/>
      <c r="K586" s="1277"/>
      <c r="L586" s="1279"/>
      <c r="M586" s="434"/>
      <c r="N586" s="434"/>
      <c r="O586" s="434"/>
      <c r="P586" s="434"/>
      <c r="Q586" s="434"/>
      <c r="R586" s="434"/>
      <c r="S586" s="1279"/>
      <c r="T586" s="434"/>
      <c r="U586" s="434"/>
      <c r="V586" s="434"/>
      <c r="W586" s="434"/>
      <c r="X586" s="434"/>
      <c r="Y586" s="434"/>
      <c r="Z586" s="434"/>
    </row>
    <row r="587">
      <c r="A587" s="434"/>
      <c r="B587" s="434"/>
      <c r="C587" s="434"/>
      <c r="D587" s="434"/>
      <c r="E587" s="434"/>
      <c r="F587" s="434"/>
      <c r="G587" s="434"/>
      <c r="H587" s="1276"/>
      <c r="I587" s="1277"/>
      <c r="J587" s="1278"/>
      <c r="K587" s="1277"/>
      <c r="L587" s="1279"/>
      <c r="M587" s="434"/>
      <c r="N587" s="434"/>
      <c r="O587" s="434"/>
      <c r="P587" s="434"/>
      <c r="Q587" s="434"/>
      <c r="R587" s="434"/>
      <c r="S587" s="1279"/>
      <c r="T587" s="434"/>
      <c r="U587" s="434"/>
      <c r="V587" s="434"/>
      <c r="W587" s="434"/>
      <c r="X587" s="434"/>
      <c r="Y587" s="434"/>
      <c r="Z587" s="434"/>
    </row>
    <row r="588">
      <c r="A588" s="434"/>
      <c r="B588" s="434"/>
      <c r="C588" s="434"/>
      <c r="D588" s="434"/>
      <c r="E588" s="434"/>
      <c r="F588" s="434"/>
      <c r="G588" s="434"/>
      <c r="H588" s="1276"/>
      <c r="I588" s="1277"/>
      <c r="J588" s="1278"/>
      <c r="K588" s="1277"/>
      <c r="L588" s="1279"/>
      <c r="M588" s="434"/>
      <c r="N588" s="434"/>
      <c r="O588" s="434"/>
      <c r="P588" s="434"/>
      <c r="Q588" s="434"/>
      <c r="R588" s="434"/>
      <c r="S588" s="1279"/>
      <c r="T588" s="434"/>
      <c r="U588" s="434"/>
      <c r="V588" s="434"/>
      <c r="W588" s="434"/>
      <c r="X588" s="434"/>
      <c r="Y588" s="434"/>
      <c r="Z588" s="434"/>
    </row>
    <row r="589">
      <c r="A589" s="434"/>
      <c r="B589" s="434"/>
      <c r="C589" s="434"/>
      <c r="D589" s="434"/>
      <c r="E589" s="434"/>
      <c r="F589" s="434"/>
      <c r="G589" s="434"/>
      <c r="H589" s="1276"/>
      <c r="I589" s="1277"/>
      <c r="J589" s="1278"/>
      <c r="K589" s="1277"/>
      <c r="L589" s="1279"/>
      <c r="M589" s="434"/>
      <c r="N589" s="434"/>
      <c r="O589" s="434"/>
      <c r="P589" s="434"/>
      <c r="Q589" s="434"/>
      <c r="R589" s="434"/>
      <c r="S589" s="1279"/>
      <c r="T589" s="434"/>
      <c r="U589" s="434"/>
      <c r="V589" s="434"/>
      <c r="W589" s="434"/>
      <c r="X589" s="434"/>
      <c r="Y589" s="434"/>
      <c r="Z589" s="434"/>
    </row>
    <row r="590">
      <c r="A590" s="434"/>
      <c r="B590" s="434"/>
      <c r="C590" s="434"/>
      <c r="D590" s="434"/>
      <c r="E590" s="434"/>
      <c r="F590" s="434"/>
      <c r="G590" s="434"/>
      <c r="H590" s="1276"/>
      <c r="I590" s="1277"/>
      <c r="J590" s="1278"/>
      <c r="K590" s="1277"/>
      <c r="L590" s="1279"/>
      <c r="M590" s="434"/>
      <c r="N590" s="434"/>
      <c r="O590" s="434"/>
      <c r="P590" s="434"/>
      <c r="Q590" s="434"/>
      <c r="R590" s="434"/>
      <c r="S590" s="1279"/>
      <c r="T590" s="434"/>
      <c r="U590" s="434"/>
      <c r="V590" s="434"/>
      <c r="W590" s="434"/>
      <c r="X590" s="434"/>
      <c r="Y590" s="434"/>
      <c r="Z590" s="434"/>
    </row>
    <row r="591">
      <c r="A591" s="434"/>
      <c r="B591" s="434"/>
      <c r="C591" s="434"/>
      <c r="D591" s="434"/>
      <c r="E591" s="434"/>
      <c r="F591" s="434"/>
      <c r="G591" s="434"/>
      <c r="H591" s="1276"/>
      <c r="I591" s="1277"/>
      <c r="J591" s="1278"/>
      <c r="K591" s="1277"/>
      <c r="L591" s="1279"/>
      <c r="M591" s="434"/>
      <c r="N591" s="434"/>
      <c r="O591" s="434"/>
      <c r="P591" s="434"/>
      <c r="Q591" s="434"/>
      <c r="R591" s="434"/>
      <c r="S591" s="1279"/>
      <c r="T591" s="434"/>
      <c r="U591" s="434"/>
      <c r="V591" s="434"/>
      <c r="W591" s="434"/>
      <c r="X591" s="434"/>
      <c r="Y591" s="434"/>
      <c r="Z591" s="434"/>
    </row>
    <row r="592">
      <c r="A592" s="434"/>
      <c r="B592" s="434"/>
      <c r="C592" s="434"/>
      <c r="D592" s="434"/>
      <c r="E592" s="434"/>
      <c r="F592" s="434"/>
      <c r="G592" s="434"/>
      <c r="H592" s="1276"/>
      <c r="I592" s="1277"/>
      <c r="J592" s="1278"/>
      <c r="K592" s="1277"/>
      <c r="L592" s="1279"/>
      <c r="M592" s="434"/>
      <c r="N592" s="434"/>
      <c r="O592" s="434"/>
      <c r="P592" s="434"/>
      <c r="Q592" s="434"/>
      <c r="R592" s="434"/>
      <c r="S592" s="1279"/>
      <c r="T592" s="434"/>
      <c r="U592" s="434"/>
      <c r="V592" s="434"/>
      <c r="W592" s="434"/>
      <c r="X592" s="434"/>
      <c r="Y592" s="434"/>
      <c r="Z592" s="434"/>
    </row>
    <row r="593">
      <c r="A593" s="434"/>
      <c r="B593" s="434"/>
      <c r="C593" s="434"/>
      <c r="D593" s="434"/>
      <c r="E593" s="434"/>
      <c r="F593" s="434"/>
      <c r="G593" s="434"/>
      <c r="H593" s="1276"/>
      <c r="I593" s="1277"/>
      <c r="J593" s="1278"/>
      <c r="K593" s="1277"/>
      <c r="L593" s="1279"/>
      <c r="M593" s="434"/>
      <c r="N593" s="434"/>
      <c r="O593" s="434"/>
      <c r="P593" s="434"/>
      <c r="Q593" s="434"/>
      <c r="R593" s="434"/>
      <c r="S593" s="1279"/>
      <c r="T593" s="434"/>
      <c r="U593" s="434"/>
      <c r="V593" s="434"/>
      <c r="W593" s="434"/>
      <c r="X593" s="434"/>
      <c r="Y593" s="434"/>
      <c r="Z593" s="434"/>
    </row>
    <row r="594">
      <c r="A594" s="434"/>
      <c r="B594" s="434"/>
      <c r="C594" s="434"/>
      <c r="D594" s="434"/>
      <c r="E594" s="434"/>
      <c r="F594" s="434"/>
      <c r="G594" s="434"/>
      <c r="H594" s="1276"/>
      <c r="I594" s="1277"/>
      <c r="J594" s="1278"/>
      <c r="K594" s="1277"/>
      <c r="L594" s="1279"/>
      <c r="M594" s="434"/>
      <c r="N594" s="434"/>
      <c r="O594" s="434"/>
      <c r="P594" s="434"/>
      <c r="Q594" s="434"/>
      <c r="R594" s="434"/>
      <c r="S594" s="1279"/>
      <c r="T594" s="434"/>
      <c r="U594" s="434"/>
      <c r="V594" s="434"/>
      <c r="W594" s="434"/>
      <c r="X594" s="434"/>
      <c r="Y594" s="434"/>
      <c r="Z594" s="434"/>
    </row>
    <row r="595">
      <c r="A595" s="434"/>
      <c r="B595" s="434"/>
      <c r="C595" s="434"/>
      <c r="D595" s="434"/>
      <c r="E595" s="434"/>
      <c r="F595" s="434"/>
      <c r="G595" s="434"/>
      <c r="H595" s="1276"/>
      <c r="I595" s="1277"/>
      <c r="J595" s="1278"/>
      <c r="K595" s="1277"/>
      <c r="L595" s="1279"/>
      <c r="M595" s="434"/>
      <c r="N595" s="434"/>
      <c r="O595" s="434"/>
      <c r="P595" s="434"/>
      <c r="Q595" s="434"/>
      <c r="R595" s="434"/>
      <c r="S595" s="1279"/>
      <c r="T595" s="434"/>
      <c r="U595" s="434"/>
      <c r="V595" s="434"/>
      <c r="W595" s="434"/>
      <c r="X595" s="434"/>
      <c r="Y595" s="434"/>
      <c r="Z595" s="434"/>
    </row>
    <row r="596">
      <c r="A596" s="434"/>
      <c r="B596" s="434"/>
      <c r="C596" s="434"/>
      <c r="D596" s="434"/>
      <c r="E596" s="434"/>
      <c r="F596" s="434"/>
      <c r="G596" s="434"/>
      <c r="H596" s="1276"/>
      <c r="I596" s="1277"/>
      <c r="J596" s="1278"/>
      <c r="K596" s="1277"/>
      <c r="L596" s="1279"/>
      <c r="M596" s="434"/>
      <c r="N596" s="434"/>
      <c r="O596" s="434"/>
      <c r="P596" s="434"/>
      <c r="Q596" s="434"/>
      <c r="R596" s="434"/>
      <c r="S596" s="1279"/>
      <c r="T596" s="434"/>
      <c r="U596" s="434"/>
      <c r="V596" s="434"/>
      <c r="W596" s="434"/>
      <c r="X596" s="434"/>
      <c r="Y596" s="434"/>
      <c r="Z596" s="434"/>
    </row>
    <row r="597">
      <c r="A597" s="434"/>
      <c r="B597" s="434"/>
      <c r="C597" s="434"/>
      <c r="D597" s="434"/>
      <c r="E597" s="434"/>
      <c r="F597" s="434"/>
      <c r="G597" s="434"/>
      <c r="H597" s="1276"/>
      <c r="I597" s="1277"/>
      <c r="J597" s="1278"/>
      <c r="K597" s="1277"/>
      <c r="L597" s="1279"/>
      <c r="M597" s="434"/>
      <c r="N597" s="434"/>
      <c r="O597" s="434"/>
      <c r="P597" s="434"/>
      <c r="Q597" s="434"/>
      <c r="R597" s="434"/>
      <c r="S597" s="1279"/>
      <c r="T597" s="434"/>
      <c r="U597" s="434"/>
      <c r="V597" s="434"/>
      <c r="W597" s="434"/>
      <c r="X597" s="434"/>
      <c r="Y597" s="434"/>
      <c r="Z597" s="434"/>
    </row>
    <row r="598">
      <c r="A598" s="434"/>
      <c r="B598" s="434"/>
      <c r="C598" s="434"/>
      <c r="D598" s="434"/>
      <c r="E598" s="434"/>
      <c r="F598" s="434"/>
      <c r="G598" s="434"/>
      <c r="H598" s="1276"/>
      <c r="I598" s="1277"/>
      <c r="J598" s="1278"/>
      <c r="K598" s="1277"/>
      <c r="L598" s="1279"/>
      <c r="M598" s="434"/>
      <c r="N598" s="434"/>
      <c r="O598" s="434"/>
      <c r="P598" s="434"/>
      <c r="Q598" s="434"/>
      <c r="R598" s="434"/>
      <c r="S598" s="1279"/>
      <c r="T598" s="434"/>
      <c r="U598" s="434"/>
      <c r="V598" s="434"/>
      <c r="W598" s="434"/>
      <c r="X598" s="434"/>
      <c r="Y598" s="434"/>
      <c r="Z598" s="434"/>
    </row>
    <row r="599">
      <c r="A599" s="434"/>
      <c r="B599" s="434"/>
      <c r="C599" s="434"/>
      <c r="D599" s="434"/>
      <c r="E599" s="434"/>
      <c r="F599" s="434"/>
      <c r="G599" s="434"/>
      <c r="H599" s="1276"/>
      <c r="I599" s="1277"/>
      <c r="J599" s="1278"/>
      <c r="K599" s="1277"/>
      <c r="L599" s="1279"/>
      <c r="M599" s="434"/>
      <c r="N599" s="434"/>
      <c r="O599" s="434"/>
      <c r="P599" s="434"/>
      <c r="Q599" s="434"/>
      <c r="R599" s="434"/>
      <c r="S599" s="1279"/>
      <c r="T599" s="434"/>
      <c r="U599" s="434"/>
      <c r="V599" s="434"/>
      <c r="W599" s="434"/>
      <c r="X599" s="434"/>
      <c r="Y599" s="434"/>
      <c r="Z599" s="434"/>
    </row>
    <row r="600">
      <c r="A600" s="434"/>
      <c r="B600" s="434"/>
      <c r="C600" s="434"/>
      <c r="D600" s="434"/>
      <c r="E600" s="434"/>
      <c r="F600" s="434"/>
      <c r="G600" s="434"/>
      <c r="H600" s="1276"/>
      <c r="I600" s="1277"/>
      <c r="J600" s="1278"/>
      <c r="K600" s="1277"/>
      <c r="L600" s="1279"/>
      <c r="M600" s="434"/>
      <c r="N600" s="434"/>
      <c r="O600" s="434"/>
      <c r="P600" s="434"/>
      <c r="Q600" s="434"/>
      <c r="R600" s="434"/>
      <c r="S600" s="1279"/>
      <c r="T600" s="434"/>
      <c r="U600" s="434"/>
      <c r="V600" s="434"/>
      <c r="W600" s="434"/>
      <c r="X600" s="434"/>
      <c r="Y600" s="434"/>
      <c r="Z600" s="434"/>
    </row>
    <row r="601">
      <c r="A601" s="434"/>
      <c r="B601" s="434"/>
      <c r="C601" s="434"/>
      <c r="D601" s="434"/>
      <c r="E601" s="434"/>
      <c r="F601" s="434"/>
      <c r="G601" s="434"/>
      <c r="H601" s="1276"/>
      <c r="I601" s="1277"/>
      <c r="J601" s="1278"/>
      <c r="K601" s="1277"/>
      <c r="L601" s="1279"/>
      <c r="M601" s="434"/>
      <c r="N601" s="434"/>
      <c r="O601" s="434"/>
      <c r="P601" s="434"/>
      <c r="Q601" s="434"/>
      <c r="R601" s="434"/>
      <c r="S601" s="1279"/>
      <c r="T601" s="434"/>
      <c r="U601" s="434"/>
      <c r="V601" s="434"/>
      <c r="W601" s="434"/>
      <c r="X601" s="434"/>
      <c r="Y601" s="434"/>
      <c r="Z601" s="434"/>
    </row>
    <row r="602">
      <c r="A602" s="434"/>
      <c r="B602" s="434"/>
      <c r="C602" s="434"/>
      <c r="D602" s="434"/>
      <c r="E602" s="434"/>
      <c r="F602" s="434"/>
      <c r="G602" s="434"/>
      <c r="H602" s="1276"/>
      <c r="I602" s="1277"/>
      <c r="J602" s="1278"/>
      <c r="K602" s="1277"/>
      <c r="L602" s="1279"/>
      <c r="M602" s="434"/>
      <c r="N602" s="434"/>
      <c r="O602" s="434"/>
      <c r="P602" s="434"/>
      <c r="Q602" s="434"/>
      <c r="R602" s="434"/>
      <c r="S602" s="1279"/>
      <c r="T602" s="434"/>
      <c r="U602" s="434"/>
      <c r="V602" s="434"/>
      <c r="W602" s="434"/>
      <c r="X602" s="434"/>
      <c r="Y602" s="434"/>
      <c r="Z602" s="434"/>
    </row>
    <row r="603">
      <c r="A603" s="434"/>
      <c r="B603" s="434"/>
      <c r="C603" s="434"/>
      <c r="D603" s="434"/>
      <c r="E603" s="434"/>
      <c r="F603" s="434"/>
      <c r="G603" s="434"/>
      <c r="H603" s="1276"/>
      <c r="I603" s="1277"/>
      <c r="J603" s="1278"/>
      <c r="K603" s="1277"/>
      <c r="L603" s="1279"/>
      <c r="M603" s="434"/>
      <c r="N603" s="434"/>
      <c r="O603" s="434"/>
      <c r="P603" s="434"/>
      <c r="Q603" s="434"/>
      <c r="R603" s="434"/>
      <c r="S603" s="1279"/>
      <c r="T603" s="434"/>
      <c r="U603" s="434"/>
      <c r="V603" s="434"/>
      <c r="W603" s="434"/>
      <c r="X603" s="434"/>
      <c r="Y603" s="434"/>
      <c r="Z603" s="434"/>
    </row>
    <row r="604">
      <c r="A604" s="434"/>
      <c r="B604" s="434"/>
      <c r="C604" s="434"/>
      <c r="D604" s="434"/>
      <c r="E604" s="434"/>
      <c r="F604" s="434"/>
      <c r="G604" s="434"/>
      <c r="H604" s="1276"/>
      <c r="I604" s="1277"/>
      <c r="J604" s="1278"/>
      <c r="K604" s="1277"/>
      <c r="L604" s="1279"/>
      <c r="M604" s="434"/>
      <c r="N604" s="434"/>
      <c r="O604" s="434"/>
      <c r="P604" s="434"/>
      <c r="Q604" s="434"/>
      <c r="R604" s="434"/>
      <c r="S604" s="1279"/>
      <c r="T604" s="434"/>
      <c r="U604" s="434"/>
      <c r="V604" s="434"/>
      <c r="W604" s="434"/>
      <c r="X604" s="434"/>
      <c r="Y604" s="434"/>
      <c r="Z604" s="434"/>
    </row>
    <row r="605">
      <c r="A605" s="434"/>
      <c r="B605" s="434"/>
      <c r="C605" s="434"/>
      <c r="D605" s="434"/>
      <c r="E605" s="434"/>
      <c r="F605" s="434"/>
      <c r="G605" s="434"/>
      <c r="H605" s="1276"/>
      <c r="I605" s="1277"/>
      <c r="J605" s="1278"/>
      <c r="K605" s="1277"/>
      <c r="L605" s="1279"/>
      <c r="M605" s="434"/>
      <c r="N605" s="434"/>
      <c r="O605" s="434"/>
      <c r="P605" s="434"/>
      <c r="Q605" s="434"/>
      <c r="R605" s="434"/>
      <c r="S605" s="1279"/>
      <c r="T605" s="434"/>
      <c r="U605" s="434"/>
      <c r="V605" s="434"/>
      <c r="W605" s="434"/>
      <c r="X605" s="434"/>
      <c r="Y605" s="434"/>
      <c r="Z605" s="434"/>
    </row>
    <row r="606">
      <c r="A606" s="434"/>
      <c r="B606" s="434"/>
      <c r="C606" s="434"/>
      <c r="D606" s="434"/>
      <c r="E606" s="434"/>
      <c r="F606" s="434"/>
      <c r="G606" s="434"/>
      <c r="H606" s="1276"/>
      <c r="I606" s="1277"/>
      <c r="J606" s="1278"/>
      <c r="K606" s="1277"/>
      <c r="L606" s="1279"/>
      <c r="M606" s="434"/>
      <c r="N606" s="434"/>
      <c r="O606" s="434"/>
      <c r="P606" s="434"/>
      <c r="Q606" s="434"/>
      <c r="R606" s="434"/>
      <c r="S606" s="1279"/>
      <c r="T606" s="434"/>
      <c r="U606" s="434"/>
      <c r="V606" s="434"/>
      <c r="W606" s="434"/>
      <c r="X606" s="434"/>
      <c r="Y606" s="434"/>
      <c r="Z606" s="434"/>
    </row>
    <row r="607">
      <c r="A607" s="434"/>
      <c r="B607" s="434"/>
      <c r="C607" s="434"/>
      <c r="D607" s="434"/>
      <c r="E607" s="434"/>
      <c r="F607" s="434"/>
      <c r="G607" s="434"/>
      <c r="H607" s="1276"/>
      <c r="I607" s="1277"/>
      <c r="J607" s="1278"/>
      <c r="K607" s="1277"/>
      <c r="L607" s="1279"/>
      <c r="M607" s="434"/>
      <c r="N607" s="434"/>
      <c r="O607" s="434"/>
      <c r="P607" s="434"/>
      <c r="Q607" s="434"/>
      <c r="R607" s="434"/>
      <c r="S607" s="1279"/>
      <c r="T607" s="434"/>
      <c r="U607" s="434"/>
      <c r="V607" s="434"/>
      <c r="W607" s="434"/>
      <c r="X607" s="434"/>
      <c r="Y607" s="434"/>
      <c r="Z607" s="434"/>
    </row>
    <row r="608">
      <c r="A608" s="434"/>
      <c r="B608" s="434"/>
      <c r="C608" s="434"/>
      <c r="D608" s="434"/>
      <c r="E608" s="434"/>
      <c r="F608" s="434"/>
      <c r="G608" s="434"/>
      <c r="H608" s="1276"/>
      <c r="I608" s="1277"/>
      <c r="J608" s="1278"/>
      <c r="K608" s="1277"/>
      <c r="L608" s="1279"/>
      <c r="M608" s="434"/>
      <c r="N608" s="434"/>
      <c r="O608" s="434"/>
      <c r="P608" s="434"/>
      <c r="Q608" s="434"/>
      <c r="R608" s="434"/>
      <c r="S608" s="1279"/>
      <c r="T608" s="434"/>
      <c r="U608" s="434"/>
      <c r="V608" s="434"/>
      <c r="W608" s="434"/>
      <c r="X608" s="434"/>
      <c r="Y608" s="434"/>
      <c r="Z608" s="434"/>
    </row>
    <row r="609">
      <c r="A609" s="434"/>
      <c r="B609" s="434"/>
      <c r="C609" s="434"/>
      <c r="D609" s="434"/>
      <c r="E609" s="434"/>
      <c r="F609" s="434"/>
      <c r="G609" s="434"/>
      <c r="H609" s="1276"/>
      <c r="I609" s="1277"/>
      <c r="J609" s="1278"/>
      <c r="K609" s="1277"/>
      <c r="L609" s="1279"/>
      <c r="M609" s="434"/>
      <c r="N609" s="434"/>
      <c r="O609" s="434"/>
      <c r="P609" s="434"/>
      <c r="Q609" s="434"/>
      <c r="R609" s="434"/>
      <c r="S609" s="1279"/>
      <c r="T609" s="434"/>
      <c r="U609" s="434"/>
      <c r="V609" s="434"/>
      <c r="W609" s="434"/>
      <c r="X609" s="434"/>
      <c r="Y609" s="434"/>
      <c r="Z609" s="434"/>
    </row>
    <row r="610">
      <c r="A610" s="434"/>
      <c r="B610" s="434"/>
      <c r="C610" s="434"/>
      <c r="D610" s="434"/>
      <c r="E610" s="434"/>
      <c r="F610" s="434"/>
      <c r="G610" s="434"/>
      <c r="H610" s="1276"/>
      <c r="I610" s="1277"/>
      <c r="J610" s="1278"/>
      <c r="K610" s="1277"/>
      <c r="L610" s="1279"/>
      <c r="M610" s="434"/>
      <c r="N610" s="434"/>
      <c r="O610" s="434"/>
      <c r="P610" s="434"/>
      <c r="Q610" s="434"/>
      <c r="R610" s="434"/>
      <c r="S610" s="1279"/>
      <c r="T610" s="434"/>
      <c r="U610" s="434"/>
      <c r="V610" s="434"/>
      <c r="W610" s="434"/>
      <c r="X610" s="434"/>
      <c r="Y610" s="434"/>
      <c r="Z610" s="434"/>
    </row>
    <row r="611">
      <c r="A611" s="434"/>
      <c r="B611" s="434"/>
      <c r="C611" s="434"/>
      <c r="D611" s="434"/>
      <c r="E611" s="434"/>
      <c r="F611" s="434"/>
      <c r="G611" s="434"/>
      <c r="H611" s="1276"/>
      <c r="I611" s="1277"/>
      <c r="J611" s="1278"/>
      <c r="K611" s="1277"/>
      <c r="L611" s="1279"/>
      <c r="M611" s="434"/>
      <c r="N611" s="434"/>
      <c r="O611" s="434"/>
      <c r="P611" s="434"/>
      <c r="Q611" s="434"/>
      <c r="R611" s="434"/>
      <c r="S611" s="1279"/>
      <c r="T611" s="434"/>
      <c r="U611" s="434"/>
      <c r="V611" s="434"/>
      <c r="W611" s="434"/>
      <c r="X611" s="434"/>
      <c r="Y611" s="434"/>
      <c r="Z611" s="434"/>
    </row>
    <row r="612">
      <c r="A612" s="434"/>
      <c r="B612" s="434"/>
      <c r="C612" s="434"/>
      <c r="D612" s="434"/>
      <c r="E612" s="434"/>
      <c r="F612" s="434"/>
      <c r="G612" s="434"/>
      <c r="H612" s="1276"/>
      <c r="I612" s="1277"/>
      <c r="J612" s="1278"/>
      <c r="K612" s="1277"/>
      <c r="L612" s="1279"/>
      <c r="M612" s="434"/>
      <c r="N612" s="434"/>
      <c r="O612" s="434"/>
      <c r="P612" s="434"/>
      <c r="Q612" s="434"/>
      <c r="R612" s="434"/>
      <c r="S612" s="1279"/>
      <c r="T612" s="434"/>
      <c r="U612" s="434"/>
      <c r="V612" s="434"/>
      <c r="W612" s="434"/>
      <c r="X612" s="434"/>
      <c r="Y612" s="434"/>
      <c r="Z612" s="434"/>
    </row>
    <row r="613">
      <c r="A613" s="434"/>
      <c r="B613" s="434"/>
      <c r="C613" s="434"/>
      <c r="D613" s="434"/>
      <c r="E613" s="434"/>
      <c r="F613" s="434"/>
      <c r="G613" s="434"/>
      <c r="H613" s="1276"/>
      <c r="I613" s="1277"/>
      <c r="J613" s="1278"/>
      <c r="K613" s="1277"/>
      <c r="L613" s="1279"/>
      <c r="M613" s="434"/>
      <c r="N613" s="434"/>
      <c r="O613" s="434"/>
      <c r="P613" s="434"/>
      <c r="Q613" s="434"/>
      <c r="R613" s="434"/>
      <c r="S613" s="1279"/>
      <c r="T613" s="434"/>
      <c r="U613" s="434"/>
      <c r="V613" s="434"/>
      <c r="W613" s="434"/>
      <c r="X613" s="434"/>
      <c r="Y613" s="434"/>
      <c r="Z613" s="434"/>
    </row>
    <row r="614">
      <c r="A614" s="434"/>
      <c r="B614" s="434"/>
      <c r="C614" s="434"/>
      <c r="D614" s="434"/>
      <c r="E614" s="434"/>
      <c r="F614" s="434"/>
      <c r="G614" s="434"/>
      <c r="H614" s="1276"/>
      <c r="I614" s="1277"/>
      <c r="J614" s="1278"/>
      <c r="K614" s="1277"/>
      <c r="L614" s="1279"/>
      <c r="M614" s="434"/>
      <c r="N614" s="434"/>
      <c r="O614" s="434"/>
      <c r="P614" s="434"/>
      <c r="Q614" s="434"/>
      <c r="R614" s="434"/>
      <c r="S614" s="1279"/>
      <c r="T614" s="434"/>
      <c r="U614" s="434"/>
      <c r="V614" s="434"/>
      <c r="W614" s="434"/>
      <c r="X614" s="434"/>
      <c r="Y614" s="434"/>
      <c r="Z614" s="434"/>
    </row>
    <row r="615">
      <c r="A615" s="434"/>
      <c r="B615" s="434"/>
      <c r="C615" s="434"/>
      <c r="D615" s="434"/>
      <c r="E615" s="434"/>
      <c r="F615" s="434"/>
      <c r="G615" s="434"/>
      <c r="H615" s="1276"/>
      <c r="I615" s="1277"/>
      <c r="J615" s="1278"/>
      <c r="K615" s="1277"/>
      <c r="L615" s="1279"/>
      <c r="M615" s="434"/>
      <c r="N615" s="434"/>
      <c r="O615" s="434"/>
      <c r="P615" s="434"/>
      <c r="Q615" s="434"/>
      <c r="R615" s="434"/>
      <c r="S615" s="1279"/>
      <c r="T615" s="434"/>
      <c r="U615" s="434"/>
      <c r="V615" s="434"/>
      <c r="W615" s="434"/>
      <c r="X615" s="434"/>
      <c r="Y615" s="434"/>
      <c r="Z615" s="434"/>
    </row>
    <row r="616">
      <c r="A616" s="434"/>
      <c r="B616" s="434"/>
      <c r="C616" s="434"/>
      <c r="D616" s="434"/>
      <c r="E616" s="434"/>
      <c r="F616" s="434"/>
      <c r="G616" s="434"/>
      <c r="H616" s="1276"/>
      <c r="I616" s="1277"/>
      <c r="J616" s="1278"/>
      <c r="K616" s="1277"/>
      <c r="L616" s="1279"/>
      <c r="M616" s="434"/>
      <c r="N616" s="434"/>
      <c r="O616" s="434"/>
      <c r="P616" s="434"/>
      <c r="Q616" s="434"/>
      <c r="R616" s="434"/>
      <c r="S616" s="1279"/>
      <c r="T616" s="434"/>
      <c r="U616" s="434"/>
      <c r="V616" s="434"/>
      <c r="W616" s="434"/>
      <c r="X616" s="434"/>
      <c r="Y616" s="434"/>
      <c r="Z616" s="434"/>
    </row>
    <row r="617">
      <c r="A617" s="434"/>
      <c r="B617" s="434"/>
      <c r="C617" s="434"/>
      <c r="D617" s="434"/>
      <c r="E617" s="434"/>
      <c r="F617" s="434"/>
      <c r="G617" s="434"/>
      <c r="H617" s="1276"/>
      <c r="I617" s="1277"/>
      <c r="J617" s="1278"/>
      <c r="K617" s="1277"/>
      <c r="L617" s="1279"/>
      <c r="M617" s="434"/>
      <c r="N617" s="434"/>
      <c r="O617" s="434"/>
      <c r="P617" s="434"/>
      <c r="Q617" s="434"/>
      <c r="R617" s="434"/>
      <c r="S617" s="1279"/>
      <c r="T617" s="434"/>
      <c r="U617" s="434"/>
      <c r="V617" s="434"/>
      <c r="W617" s="434"/>
      <c r="X617" s="434"/>
      <c r="Y617" s="434"/>
      <c r="Z617" s="434"/>
    </row>
    <row r="618">
      <c r="A618" s="434"/>
      <c r="B618" s="434"/>
      <c r="C618" s="434"/>
      <c r="D618" s="434"/>
      <c r="E618" s="434"/>
      <c r="F618" s="434"/>
      <c r="G618" s="434"/>
      <c r="H618" s="1276"/>
      <c r="I618" s="1277"/>
      <c r="J618" s="1278"/>
      <c r="K618" s="1277"/>
      <c r="L618" s="1279"/>
      <c r="M618" s="434"/>
      <c r="N618" s="434"/>
      <c r="O618" s="434"/>
      <c r="P618" s="434"/>
      <c r="Q618" s="434"/>
      <c r="R618" s="434"/>
      <c r="S618" s="1279"/>
      <c r="T618" s="434"/>
      <c r="U618" s="434"/>
      <c r="V618" s="434"/>
      <c r="W618" s="434"/>
      <c r="X618" s="434"/>
      <c r="Y618" s="434"/>
      <c r="Z618" s="434"/>
    </row>
    <row r="619">
      <c r="A619" s="434"/>
      <c r="B619" s="434"/>
      <c r="C619" s="434"/>
      <c r="D619" s="434"/>
      <c r="E619" s="434"/>
      <c r="F619" s="434"/>
      <c r="G619" s="434"/>
      <c r="H619" s="1276"/>
      <c r="I619" s="1277"/>
      <c r="J619" s="1278"/>
      <c r="K619" s="1277"/>
      <c r="L619" s="1279"/>
      <c r="M619" s="434"/>
      <c r="N619" s="434"/>
      <c r="O619" s="434"/>
      <c r="P619" s="434"/>
      <c r="Q619" s="434"/>
      <c r="R619" s="434"/>
      <c r="S619" s="1279"/>
      <c r="T619" s="434"/>
      <c r="U619" s="434"/>
      <c r="V619" s="434"/>
      <c r="W619" s="434"/>
      <c r="X619" s="434"/>
      <c r="Y619" s="434"/>
      <c r="Z619" s="434"/>
    </row>
    <row r="620">
      <c r="A620" s="434"/>
      <c r="B620" s="434"/>
      <c r="C620" s="434"/>
      <c r="D620" s="434"/>
      <c r="E620" s="434"/>
      <c r="F620" s="434"/>
      <c r="G620" s="434"/>
      <c r="H620" s="1276"/>
      <c r="I620" s="1277"/>
      <c r="J620" s="1278"/>
      <c r="K620" s="1277"/>
      <c r="L620" s="1279"/>
      <c r="M620" s="434"/>
      <c r="N620" s="434"/>
      <c r="O620" s="434"/>
      <c r="P620" s="434"/>
      <c r="Q620" s="434"/>
      <c r="R620" s="434"/>
      <c r="S620" s="1279"/>
      <c r="T620" s="434"/>
      <c r="U620" s="434"/>
      <c r="V620" s="434"/>
      <c r="W620" s="434"/>
      <c r="X620" s="434"/>
      <c r="Y620" s="434"/>
      <c r="Z620" s="434"/>
    </row>
    <row r="621">
      <c r="A621" s="434"/>
      <c r="B621" s="434"/>
      <c r="C621" s="434"/>
      <c r="D621" s="434"/>
      <c r="E621" s="434"/>
      <c r="F621" s="434"/>
      <c r="G621" s="434"/>
      <c r="H621" s="1276"/>
      <c r="I621" s="1277"/>
      <c r="J621" s="1278"/>
      <c r="K621" s="1277"/>
      <c r="L621" s="1279"/>
      <c r="M621" s="434"/>
      <c r="N621" s="434"/>
      <c r="O621" s="434"/>
      <c r="P621" s="434"/>
      <c r="Q621" s="434"/>
      <c r="R621" s="434"/>
      <c r="S621" s="1279"/>
      <c r="T621" s="434"/>
      <c r="U621" s="434"/>
      <c r="V621" s="434"/>
      <c r="W621" s="434"/>
      <c r="X621" s="434"/>
      <c r="Y621" s="434"/>
      <c r="Z621" s="434"/>
    </row>
    <row r="622">
      <c r="A622" s="434"/>
      <c r="B622" s="434"/>
      <c r="C622" s="434"/>
      <c r="D622" s="434"/>
      <c r="E622" s="434"/>
      <c r="F622" s="434"/>
      <c r="G622" s="434"/>
      <c r="H622" s="1276"/>
      <c r="I622" s="1277"/>
      <c r="J622" s="1278"/>
      <c r="K622" s="1277"/>
      <c r="L622" s="1279"/>
      <c r="M622" s="434"/>
      <c r="N622" s="434"/>
      <c r="O622" s="434"/>
      <c r="P622" s="434"/>
      <c r="Q622" s="434"/>
      <c r="R622" s="434"/>
      <c r="S622" s="1279"/>
      <c r="T622" s="434"/>
      <c r="U622" s="434"/>
      <c r="V622" s="434"/>
      <c r="W622" s="434"/>
      <c r="X622" s="434"/>
      <c r="Y622" s="434"/>
      <c r="Z622" s="434"/>
    </row>
    <row r="623">
      <c r="A623" s="434"/>
      <c r="B623" s="434"/>
      <c r="C623" s="434"/>
      <c r="D623" s="434"/>
      <c r="E623" s="434"/>
      <c r="F623" s="434"/>
      <c r="G623" s="434"/>
      <c r="H623" s="1276"/>
      <c r="I623" s="1277"/>
      <c r="J623" s="1278"/>
      <c r="K623" s="1277"/>
      <c r="L623" s="1279"/>
      <c r="M623" s="434"/>
      <c r="N623" s="434"/>
      <c r="O623" s="434"/>
      <c r="P623" s="434"/>
      <c r="Q623" s="434"/>
      <c r="R623" s="434"/>
      <c r="S623" s="1279"/>
      <c r="T623" s="434"/>
      <c r="U623" s="434"/>
      <c r="V623" s="434"/>
      <c r="W623" s="434"/>
      <c r="X623" s="434"/>
      <c r="Y623" s="434"/>
      <c r="Z623" s="434"/>
    </row>
    <row r="624">
      <c r="A624" s="434"/>
      <c r="B624" s="434"/>
      <c r="C624" s="434"/>
      <c r="D624" s="434"/>
      <c r="E624" s="434"/>
      <c r="F624" s="434"/>
      <c r="G624" s="434"/>
      <c r="H624" s="1276"/>
      <c r="I624" s="1277"/>
      <c r="J624" s="1278"/>
      <c r="K624" s="1277"/>
      <c r="L624" s="1279"/>
      <c r="M624" s="434"/>
      <c r="N624" s="434"/>
      <c r="O624" s="434"/>
      <c r="P624" s="434"/>
      <c r="Q624" s="434"/>
      <c r="R624" s="434"/>
      <c r="S624" s="1279"/>
      <c r="T624" s="434"/>
      <c r="U624" s="434"/>
      <c r="V624" s="434"/>
      <c r="W624" s="434"/>
      <c r="X624" s="434"/>
      <c r="Y624" s="434"/>
      <c r="Z624" s="434"/>
    </row>
    <row r="625">
      <c r="A625" s="434"/>
      <c r="B625" s="434"/>
      <c r="C625" s="434"/>
      <c r="D625" s="434"/>
      <c r="E625" s="434"/>
      <c r="F625" s="434"/>
      <c r="G625" s="434"/>
      <c r="H625" s="1276"/>
      <c r="I625" s="1277"/>
      <c r="J625" s="1278"/>
      <c r="K625" s="1277"/>
      <c r="L625" s="1279"/>
      <c r="M625" s="434"/>
      <c r="N625" s="434"/>
      <c r="O625" s="434"/>
      <c r="P625" s="434"/>
      <c r="Q625" s="434"/>
      <c r="R625" s="434"/>
      <c r="S625" s="1279"/>
      <c r="T625" s="434"/>
      <c r="U625" s="434"/>
      <c r="V625" s="434"/>
      <c r="W625" s="434"/>
      <c r="X625" s="434"/>
      <c r="Y625" s="434"/>
      <c r="Z625" s="434"/>
    </row>
    <row r="626">
      <c r="A626" s="434"/>
      <c r="B626" s="434"/>
      <c r="C626" s="434"/>
      <c r="D626" s="434"/>
      <c r="E626" s="434"/>
      <c r="F626" s="434"/>
      <c r="G626" s="434"/>
      <c r="H626" s="1276"/>
      <c r="I626" s="1277"/>
      <c r="J626" s="1278"/>
      <c r="K626" s="1277"/>
      <c r="L626" s="1279"/>
      <c r="M626" s="434"/>
      <c r="N626" s="434"/>
      <c r="O626" s="434"/>
      <c r="P626" s="434"/>
      <c r="Q626" s="434"/>
      <c r="R626" s="434"/>
      <c r="S626" s="1279"/>
      <c r="T626" s="434"/>
      <c r="U626" s="434"/>
      <c r="V626" s="434"/>
      <c r="W626" s="434"/>
      <c r="X626" s="434"/>
      <c r="Y626" s="434"/>
      <c r="Z626" s="434"/>
    </row>
    <row r="627">
      <c r="A627" s="434"/>
      <c r="B627" s="434"/>
      <c r="C627" s="434"/>
      <c r="D627" s="434"/>
      <c r="E627" s="434"/>
      <c r="F627" s="434"/>
      <c r="G627" s="434"/>
      <c r="H627" s="1276"/>
      <c r="I627" s="1277"/>
      <c r="J627" s="1278"/>
      <c r="K627" s="1277"/>
      <c r="L627" s="1279"/>
      <c r="M627" s="434"/>
      <c r="N627" s="434"/>
      <c r="O627" s="434"/>
      <c r="P627" s="434"/>
      <c r="Q627" s="434"/>
      <c r="R627" s="434"/>
      <c r="S627" s="1279"/>
      <c r="T627" s="434"/>
      <c r="U627" s="434"/>
      <c r="V627" s="434"/>
      <c r="W627" s="434"/>
      <c r="X627" s="434"/>
      <c r="Y627" s="434"/>
      <c r="Z627" s="434"/>
    </row>
    <row r="628">
      <c r="A628" s="434"/>
      <c r="B628" s="434"/>
      <c r="C628" s="434"/>
      <c r="D628" s="434"/>
      <c r="E628" s="434"/>
      <c r="F628" s="434"/>
      <c r="G628" s="434"/>
      <c r="H628" s="1276"/>
      <c r="I628" s="1277"/>
      <c r="J628" s="1278"/>
      <c r="K628" s="1277"/>
      <c r="L628" s="1279"/>
      <c r="M628" s="434"/>
      <c r="N628" s="434"/>
      <c r="O628" s="434"/>
      <c r="P628" s="434"/>
      <c r="Q628" s="434"/>
      <c r="R628" s="434"/>
      <c r="S628" s="1279"/>
      <c r="T628" s="434"/>
      <c r="U628" s="434"/>
      <c r="V628" s="434"/>
      <c r="W628" s="434"/>
      <c r="X628" s="434"/>
      <c r="Y628" s="434"/>
      <c r="Z628" s="434"/>
    </row>
    <row r="629">
      <c r="A629" s="434"/>
      <c r="B629" s="434"/>
      <c r="C629" s="434"/>
      <c r="D629" s="434"/>
      <c r="E629" s="434"/>
      <c r="F629" s="434"/>
      <c r="G629" s="434"/>
      <c r="H629" s="1276"/>
      <c r="I629" s="1277"/>
      <c r="J629" s="1278"/>
      <c r="K629" s="1277"/>
      <c r="L629" s="1279"/>
      <c r="M629" s="434"/>
      <c r="N629" s="434"/>
      <c r="O629" s="434"/>
      <c r="P629" s="434"/>
      <c r="Q629" s="434"/>
      <c r="R629" s="434"/>
      <c r="S629" s="1279"/>
      <c r="T629" s="434"/>
      <c r="U629" s="434"/>
      <c r="V629" s="434"/>
      <c r="W629" s="434"/>
      <c r="X629" s="434"/>
      <c r="Y629" s="434"/>
      <c r="Z629" s="434"/>
    </row>
    <row r="630">
      <c r="A630" s="434"/>
      <c r="B630" s="434"/>
      <c r="C630" s="434"/>
      <c r="D630" s="434"/>
      <c r="E630" s="434"/>
      <c r="F630" s="434"/>
      <c r="G630" s="434"/>
      <c r="H630" s="1276"/>
      <c r="I630" s="1277"/>
      <c r="J630" s="1278"/>
      <c r="K630" s="1277"/>
      <c r="L630" s="1279"/>
      <c r="M630" s="434"/>
      <c r="N630" s="434"/>
      <c r="O630" s="434"/>
      <c r="P630" s="434"/>
      <c r="Q630" s="434"/>
      <c r="R630" s="434"/>
      <c r="S630" s="1279"/>
      <c r="T630" s="434"/>
      <c r="U630" s="434"/>
      <c r="V630" s="434"/>
      <c r="W630" s="434"/>
      <c r="X630" s="434"/>
      <c r="Y630" s="434"/>
      <c r="Z630" s="434"/>
    </row>
    <row r="631">
      <c r="A631" s="434"/>
      <c r="B631" s="434"/>
      <c r="C631" s="434"/>
      <c r="D631" s="434"/>
      <c r="E631" s="434"/>
      <c r="F631" s="434"/>
      <c r="G631" s="434"/>
      <c r="H631" s="1276"/>
      <c r="I631" s="1277"/>
      <c r="J631" s="1278"/>
      <c r="K631" s="1277"/>
      <c r="L631" s="1279"/>
      <c r="M631" s="434"/>
      <c r="N631" s="434"/>
      <c r="O631" s="434"/>
      <c r="P631" s="434"/>
      <c r="Q631" s="434"/>
      <c r="R631" s="434"/>
      <c r="S631" s="1279"/>
      <c r="T631" s="434"/>
      <c r="U631" s="434"/>
      <c r="V631" s="434"/>
      <c r="W631" s="434"/>
      <c r="X631" s="434"/>
      <c r="Y631" s="434"/>
      <c r="Z631" s="434"/>
    </row>
    <row r="632">
      <c r="A632" s="434"/>
      <c r="B632" s="434"/>
      <c r="C632" s="434"/>
      <c r="D632" s="434"/>
      <c r="E632" s="434"/>
      <c r="F632" s="434"/>
      <c r="G632" s="434"/>
      <c r="H632" s="1276"/>
      <c r="I632" s="1277"/>
      <c r="J632" s="1278"/>
      <c r="K632" s="1277"/>
      <c r="L632" s="1279"/>
      <c r="M632" s="434"/>
      <c r="N632" s="434"/>
      <c r="O632" s="434"/>
      <c r="P632" s="434"/>
      <c r="Q632" s="434"/>
      <c r="R632" s="434"/>
      <c r="S632" s="1279"/>
      <c r="T632" s="434"/>
      <c r="U632" s="434"/>
      <c r="V632" s="434"/>
      <c r="W632" s="434"/>
      <c r="X632" s="434"/>
      <c r="Y632" s="434"/>
      <c r="Z632" s="434"/>
    </row>
    <row r="633">
      <c r="A633" s="434"/>
      <c r="B633" s="434"/>
      <c r="C633" s="434"/>
      <c r="D633" s="434"/>
      <c r="E633" s="434"/>
      <c r="F633" s="434"/>
      <c r="G633" s="434"/>
      <c r="H633" s="1276"/>
      <c r="I633" s="1277"/>
      <c r="J633" s="1278"/>
      <c r="K633" s="1277"/>
      <c r="L633" s="1279"/>
      <c r="M633" s="434"/>
      <c r="N633" s="434"/>
      <c r="O633" s="434"/>
      <c r="P633" s="434"/>
      <c r="Q633" s="434"/>
      <c r="R633" s="434"/>
      <c r="S633" s="1279"/>
      <c r="T633" s="434"/>
      <c r="U633" s="434"/>
      <c r="V633" s="434"/>
      <c r="W633" s="434"/>
      <c r="X633" s="434"/>
      <c r="Y633" s="434"/>
      <c r="Z633" s="434"/>
    </row>
    <row r="634">
      <c r="A634" s="434"/>
      <c r="B634" s="434"/>
      <c r="C634" s="434"/>
      <c r="D634" s="434"/>
      <c r="E634" s="434"/>
      <c r="F634" s="434"/>
      <c r="G634" s="434"/>
      <c r="H634" s="1276"/>
      <c r="I634" s="1277"/>
      <c r="J634" s="1278"/>
      <c r="K634" s="1277"/>
      <c r="L634" s="1279"/>
      <c r="M634" s="434"/>
      <c r="N634" s="434"/>
      <c r="O634" s="434"/>
      <c r="P634" s="434"/>
      <c r="Q634" s="434"/>
      <c r="R634" s="434"/>
      <c r="S634" s="1279"/>
      <c r="T634" s="434"/>
      <c r="U634" s="434"/>
      <c r="V634" s="434"/>
      <c r="W634" s="434"/>
      <c r="X634" s="434"/>
      <c r="Y634" s="434"/>
      <c r="Z634" s="434"/>
    </row>
    <row r="635">
      <c r="A635" s="434"/>
      <c r="B635" s="434"/>
      <c r="C635" s="434"/>
      <c r="D635" s="434"/>
      <c r="E635" s="434"/>
      <c r="F635" s="434"/>
      <c r="G635" s="434"/>
      <c r="H635" s="1276"/>
      <c r="I635" s="1277"/>
      <c r="J635" s="1278"/>
      <c r="K635" s="1277"/>
      <c r="L635" s="1279"/>
      <c r="M635" s="434"/>
      <c r="N635" s="434"/>
      <c r="O635" s="434"/>
      <c r="P635" s="434"/>
      <c r="Q635" s="434"/>
      <c r="R635" s="434"/>
      <c r="S635" s="1279"/>
      <c r="T635" s="434"/>
      <c r="U635" s="434"/>
      <c r="V635" s="434"/>
      <c r="W635" s="434"/>
      <c r="X635" s="434"/>
      <c r="Y635" s="434"/>
      <c r="Z635" s="434"/>
    </row>
    <row r="636">
      <c r="A636" s="434"/>
      <c r="B636" s="434"/>
      <c r="C636" s="434"/>
      <c r="D636" s="434"/>
      <c r="E636" s="434"/>
      <c r="F636" s="434"/>
      <c r="G636" s="434"/>
      <c r="H636" s="1276"/>
      <c r="I636" s="1277"/>
      <c r="J636" s="1278"/>
      <c r="K636" s="1277"/>
      <c r="L636" s="1279"/>
      <c r="M636" s="434"/>
      <c r="N636" s="434"/>
      <c r="O636" s="434"/>
      <c r="P636" s="434"/>
      <c r="Q636" s="434"/>
      <c r="R636" s="434"/>
      <c r="S636" s="1279"/>
      <c r="T636" s="434"/>
      <c r="U636" s="434"/>
      <c r="V636" s="434"/>
      <c r="W636" s="434"/>
      <c r="X636" s="434"/>
      <c r="Y636" s="434"/>
      <c r="Z636" s="434"/>
    </row>
    <row r="637">
      <c r="A637" s="434"/>
      <c r="B637" s="434"/>
      <c r="C637" s="434"/>
      <c r="D637" s="434"/>
      <c r="E637" s="434"/>
      <c r="F637" s="434"/>
      <c r="G637" s="434"/>
      <c r="H637" s="1276"/>
      <c r="I637" s="1277"/>
      <c r="J637" s="1278"/>
      <c r="K637" s="1277"/>
      <c r="L637" s="1279"/>
      <c r="M637" s="434"/>
      <c r="N637" s="434"/>
      <c r="O637" s="434"/>
      <c r="P637" s="434"/>
      <c r="Q637" s="434"/>
      <c r="R637" s="434"/>
      <c r="S637" s="1279"/>
      <c r="T637" s="434"/>
      <c r="U637" s="434"/>
      <c r="V637" s="434"/>
      <c r="W637" s="434"/>
      <c r="X637" s="434"/>
      <c r="Y637" s="434"/>
      <c r="Z637" s="434"/>
    </row>
    <row r="638">
      <c r="A638" s="434"/>
      <c r="B638" s="434"/>
      <c r="C638" s="434"/>
      <c r="D638" s="434"/>
      <c r="E638" s="434"/>
      <c r="F638" s="434"/>
      <c r="G638" s="434"/>
      <c r="H638" s="1276"/>
      <c r="I638" s="1277"/>
      <c r="J638" s="1278"/>
      <c r="K638" s="1277"/>
      <c r="L638" s="1279"/>
      <c r="M638" s="434"/>
      <c r="N638" s="434"/>
      <c r="O638" s="434"/>
      <c r="P638" s="434"/>
      <c r="Q638" s="434"/>
      <c r="R638" s="434"/>
      <c r="S638" s="1279"/>
      <c r="T638" s="434"/>
      <c r="U638" s="434"/>
      <c r="V638" s="434"/>
      <c r="W638" s="434"/>
      <c r="X638" s="434"/>
      <c r="Y638" s="434"/>
      <c r="Z638" s="434"/>
    </row>
    <row r="639">
      <c r="A639" s="434"/>
      <c r="B639" s="434"/>
      <c r="C639" s="434"/>
      <c r="D639" s="434"/>
      <c r="E639" s="434"/>
      <c r="F639" s="434"/>
      <c r="G639" s="434"/>
      <c r="H639" s="1276"/>
      <c r="I639" s="1277"/>
      <c r="J639" s="1278"/>
      <c r="K639" s="1277"/>
      <c r="L639" s="1279"/>
      <c r="M639" s="434"/>
      <c r="N639" s="434"/>
      <c r="O639" s="434"/>
      <c r="P639" s="434"/>
      <c r="Q639" s="434"/>
      <c r="R639" s="434"/>
      <c r="S639" s="1279"/>
      <c r="T639" s="434"/>
      <c r="U639" s="434"/>
      <c r="V639" s="434"/>
      <c r="W639" s="434"/>
      <c r="X639" s="434"/>
      <c r="Y639" s="434"/>
      <c r="Z639" s="434"/>
    </row>
    <row r="640">
      <c r="A640" s="434"/>
      <c r="B640" s="434"/>
      <c r="C640" s="434"/>
      <c r="D640" s="434"/>
      <c r="E640" s="434"/>
      <c r="F640" s="434"/>
      <c r="G640" s="434"/>
      <c r="H640" s="1276"/>
      <c r="I640" s="1277"/>
      <c r="J640" s="1278"/>
      <c r="K640" s="1277"/>
      <c r="L640" s="1279"/>
      <c r="M640" s="434"/>
      <c r="N640" s="434"/>
      <c r="O640" s="434"/>
      <c r="P640" s="434"/>
      <c r="Q640" s="434"/>
      <c r="R640" s="434"/>
      <c r="S640" s="1279"/>
      <c r="T640" s="434"/>
      <c r="U640" s="434"/>
      <c r="V640" s="434"/>
      <c r="W640" s="434"/>
      <c r="X640" s="434"/>
      <c r="Y640" s="434"/>
      <c r="Z640" s="434"/>
    </row>
    <row r="641">
      <c r="A641" s="434"/>
      <c r="B641" s="434"/>
      <c r="C641" s="434"/>
      <c r="D641" s="434"/>
      <c r="E641" s="434"/>
      <c r="F641" s="434"/>
      <c r="G641" s="434"/>
      <c r="H641" s="1276"/>
      <c r="I641" s="1277"/>
      <c r="J641" s="1278"/>
      <c r="K641" s="1277"/>
      <c r="L641" s="1279"/>
      <c r="M641" s="434"/>
      <c r="N641" s="434"/>
      <c r="O641" s="434"/>
      <c r="P641" s="434"/>
      <c r="Q641" s="434"/>
      <c r="R641" s="434"/>
      <c r="S641" s="1279"/>
      <c r="T641" s="434"/>
      <c r="U641" s="434"/>
      <c r="V641" s="434"/>
      <c r="W641" s="434"/>
      <c r="X641" s="434"/>
      <c r="Y641" s="434"/>
      <c r="Z641" s="434"/>
    </row>
    <row r="642">
      <c r="A642" s="434"/>
      <c r="B642" s="434"/>
      <c r="C642" s="434"/>
      <c r="D642" s="434"/>
      <c r="E642" s="434"/>
      <c r="F642" s="434"/>
      <c r="G642" s="434"/>
      <c r="H642" s="1276"/>
      <c r="I642" s="1277"/>
      <c r="J642" s="1278"/>
      <c r="K642" s="1277"/>
      <c r="L642" s="1279"/>
      <c r="M642" s="434"/>
      <c r="N642" s="434"/>
      <c r="O642" s="434"/>
      <c r="P642" s="434"/>
      <c r="Q642" s="434"/>
      <c r="R642" s="434"/>
      <c r="S642" s="1279"/>
      <c r="T642" s="434"/>
      <c r="U642" s="434"/>
      <c r="V642" s="434"/>
      <c r="W642" s="434"/>
      <c r="X642" s="434"/>
      <c r="Y642" s="434"/>
      <c r="Z642" s="434"/>
    </row>
    <row r="643">
      <c r="A643" s="434"/>
      <c r="B643" s="434"/>
      <c r="C643" s="434"/>
      <c r="D643" s="434"/>
      <c r="E643" s="434"/>
      <c r="F643" s="434"/>
      <c r="G643" s="434"/>
      <c r="H643" s="1276"/>
      <c r="I643" s="1277"/>
      <c r="J643" s="1278"/>
      <c r="K643" s="1277"/>
      <c r="L643" s="1279"/>
      <c r="M643" s="434"/>
      <c r="N643" s="434"/>
      <c r="O643" s="434"/>
      <c r="P643" s="434"/>
      <c r="Q643" s="434"/>
      <c r="R643" s="434"/>
      <c r="S643" s="1279"/>
      <c r="T643" s="434"/>
      <c r="U643" s="434"/>
      <c r="V643" s="434"/>
      <c r="W643" s="434"/>
      <c r="X643" s="434"/>
      <c r="Y643" s="434"/>
      <c r="Z643" s="434"/>
    </row>
    <row r="644">
      <c r="A644" s="434"/>
      <c r="B644" s="434"/>
      <c r="C644" s="434"/>
      <c r="D644" s="434"/>
      <c r="E644" s="434"/>
      <c r="F644" s="434"/>
      <c r="G644" s="434"/>
      <c r="H644" s="1276"/>
      <c r="I644" s="1277"/>
      <c r="J644" s="1278"/>
      <c r="K644" s="1277"/>
      <c r="L644" s="1279"/>
      <c r="M644" s="434"/>
      <c r="N644" s="434"/>
      <c r="O644" s="434"/>
      <c r="P644" s="434"/>
      <c r="Q644" s="434"/>
      <c r="R644" s="434"/>
      <c r="S644" s="1279"/>
      <c r="T644" s="434"/>
      <c r="U644" s="434"/>
      <c r="V644" s="434"/>
      <c r="W644" s="434"/>
      <c r="X644" s="434"/>
      <c r="Y644" s="434"/>
      <c r="Z644" s="434"/>
    </row>
    <row r="645">
      <c r="A645" s="434"/>
      <c r="B645" s="434"/>
      <c r="C645" s="434"/>
      <c r="D645" s="434"/>
      <c r="E645" s="434"/>
      <c r="F645" s="434"/>
      <c r="G645" s="434"/>
      <c r="H645" s="1276"/>
      <c r="I645" s="1277"/>
      <c r="J645" s="1278"/>
      <c r="K645" s="1277"/>
      <c r="L645" s="1279"/>
      <c r="M645" s="434"/>
      <c r="N645" s="434"/>
      <c r="O645" s="434"/>
      <c r="P645" s="434"/>
      <c r="Q645" s="434"/>
      <c r="R645" s="434"/>
      <c r="S645" s="1279"/>
      <c r="T645" s="434"/>
      <c r="U645" s="434"/>
      <c r="V645" s="434"/>
      <c r="W645" s="434"/>
      <c r="X645" s="434"/>
      <c r="Y645" s="434"/>
      <c r="Z645" s="434"/>
    </row>
    <row r="646">
      <c r="A646" s="434"/>
      <c r="B646" s="434"/>
      <c r="C646" s="434"/>
      <c r="D646" s="434"/>
      <c r="E646" s="434"/>
      <c r="F646" s="434"/>
      <c r="G646" s="434"/>
      <c r="H646" s="1276"/>
      <c r="I646" s="1277"/>
      <c r="J646" s="1278"/>
      <c r="K646" s="1277"/>
      <c r="L646" s="1279"/>
      <c r="M646" s="434"/>
      <c r="N646" s="434"/>
      <c r="O646" s="434"/>
      <c r="P646" s="434"/>
      <c r="Q646" s="434"/>
      <c r="R646" s="434"/>
      <c r="S646" s="1279"/>
      <c r="T646" s="434"/>
      <c r="U646" s="434"/>
      <c r="V646" s="434"/>
      <c r="W646" s="434"/>
      <c r="X646" s="434"/>
      <c r="Y646" s="434"/>
      <c r="Z646" s="434"/>
    </row>
    <row r="647">
      <c r="A647" s="434"/>
      <c r="B647" s="434"/>
      <c r="C647" s="434"/>
      <c r="D647" s="434"/>
      <c r="E647" s="434"/>
      <c r="F647" s="434"/>
      <c r="G647" s="434"/>
      <c r="H647" s="1276"/>
      <c r="I647" s="1277"/>
      <c r="J647" s="1278"/>
      <c r="K647" s="1277"/>
      <c r="L647" s="1279"/>
      <c r="M647" s="434"/>
      <c r="N647" s="434"/>
      <c r="O647" s="434"/>
      <c r="P647" s="434"/>
      <c r="Q647" s="434"/>
      <c r="R647" s="434"/>
      <c r="S647" s="1279"/>
      <c r="T647" s="434"/>
      <c r="U647" s="434"/>
      <c r="V647" s="434"/>
      <c r="W647" s="434"/>
      <c r="X647" s="434"/>
      <c r="Y647" s="434"/>
      <c r="Z647" s="434"/>
    </row>
    <row r="648">
      <c r="A648" s="434"/>
      <c r="B648" s="434"/>
      <c r="C648" s="434"/>
      <c r="D648" s="434"/>
      <c r="E648" s="434"/>
      <c r="F648" s="434"/>
      <c r="G648" s="434"/>
      <c r="H648" s="1276"/>
      <c r="I648" s="1277"/>
      <c r="J648" s="1278"/>
      <c r="K648" s="1277"/>
      <c r="L648" s="1279"/>
      <c r="M648" s="434"/>
      <c r="N648" s="434"/>
      <c r="O648" s="434"/>
      <c r="P648" s="434"/>
      <c r="Q648" s="434"/>
      <c r="R648" s="434"/>
      <c r="S648" s="1279"/>
      <c r="T648" s="434"/>
      <c r="U648" s="434"/>
      <c r="V648" s="434"/>
      <c r="W648" s="434"/>
      <c r="X648" s="434"/>
      <c r="Y648" s="434"/>
      <c r="Z648" s="434"/>
    </row>
    <row r="649">
      <c r="A649" s="434"/>
      <c r="B649" s="434"/>
      <c r="C649" s="434"/>
      <c r="D649" s="434"/>
      <c r="E649" s="434"/>
      <c r="F649" s="434"/>
      <c r="G649" s="434"/>
      <c r="H649" s="1276"/>
      <c r="I649" s="1277"/>
      <c r="J649" s="1278"/>
      <c r="K649" s="1277"/>
      <c r="L649" s="1279"/>
      <c r="M649" s="434"/>
      <c r="N649" s="434"/>
      <c r="O649" s="434"/>
      <c r="P649" s="434"/>
      <c r="Q649" s="434"/>
      <c r="R649" s="434"/>
      <c r="S649" s="1279"/>
      <c r="T649" s="434"/>
      <c r="U649" s="434"/>
      <c r="V649" s="434"/>
      <c r="W649" s="434"/>
      <c r="X649" s="434"/>
      <c r="Y649" s="434"/>
      <c r="Z649" s="434"/>
    </row>
    <row r="650">
      <c r="A650" s="434"/>
      <c r="B650" s="434"/>
      <c r="C650" s="434"/>
      <c r="D650" s="434"/>
      <c r="E650" s="434"/>
      <c r="F650" s="434"/>
      <c r="G650" s="434"/>
      <c r="H650" s="1276"/>
      <c r="I650" s="1277"/>
      <c r="J650" s="1278"/>
      <c r="K650" s="1277"/>
      <c r="L650" s="1279"/>
      <c r="M650" s="434"/>
      <c r="N650" s="434"/>
      <c r="O650" s="434"/>
      <c r="P650" s="434"/>
      <c r="Q650" s="434"/>
      <c r="R650" s="434"/>
      <c r="S650" s="1279"/>
      <c r="T650" s="434"/>
      <c r="U650" s="434"/>
      <c r="V650" s="434"/>
      <c r="W650" s="434"/>
      <c r="X650" s="434"/>
      <c r="Y650" s="434"/>
      <c r="Z650" s="434"/>
    </row>
    <row r="651">
      <c r="A651" s="434"/>
      <c r="B651" s="434"/>
      <c r="C651" s="434"/>
      <c r="D651" s="434"/>
      <c r="E651" s="434"/>
      <c r="F651" s="434"/>
      <c r="G651" s="434"/>
      <c r="H651" s="1276"/>
      <c r="I651" s="1277"/>
      <c r="J651" s="1278"/>
      <c r="K651" s="1277"/>
      <c r="L651" s="1279"/>
      <c r="M651" s="434"/>
      <c r="N651" s="434"/>
      <c r="O651" s="434"/>
      <c r="P651" s="434"/>
      <c r="Q651" s="434"/>
      <c r="R651" s="434"/>
      <c r="S651" s="1279"/>
      <c r="T651" s="434"/>
      <c r="U651" s="434"/>
      <c r="V651" s="434"/>
      <c r="W651" s="434"/>
      <c r="X651" s="434"/>
      <c r="Y651" s="434"/>
      <c r="Z651" s="434"/>
    </row>
    <row r="652">
      <c r="A652" s="434"/>
      <c r="B652" s="434"/>
      <c r="C652" s="434"/>
      <c r="D652" s="434"/>
      <c r="E652" s="434"/>
      <c r="F652" s="434"/>
      <c r="G652" s="434"/>
      <c r="H652" s="1276"/>
      <c r="I652" s="1277"/>
      <c r="J652" s="1278"/>
      <c r="K652" s="1277"/>
      <c r="L652" s="1279"/>
      <c r="M652" s="434"/>
      <c r="N652" s="434"/>
      <c r="O652" s="434"/>
      <c r="P652" s="434"/>
      <c r="Q652" s="434"/>
      <c r="R652" s="434"/>
      <c r="S652" s="1279"/>
      <c r="T652" s="434"/>
      <c r="U652" s="434"/>
      <c r="V652" s="434"/>
      <c r="W652" s="434"/>
      <c r="X652" s="434"/>
      <c r="Y652" s="434"/>
      <c r="Z652" s="434"/>
    </row>
    <row r="653">
      <c r="A653" s="434"/>
      <c r="B653" s="434"/>
      <c r="C653" s="434"/>
      <c r="D653" s="434"/>
      <c r="E653" s="434"/>
      <c r="F653" s="434"/>
      <c r="G653" s="434"/>
      <c r="H653" s="1276"/>
      <c r="I653" s="1277"/>
      <c r="J653" s="1278"/>
      <c r="K653" s="1277"/>
      <c r="L653" s="1279"/>
      <c r="M653" s="434"/>
      <c r="N653" s="434"/>
      <c r="O653" s="434"/>
      <c r="P653" s="434"/>
      <c r="Q653" s="434"/>
      <c r="R653" s="434"/>
      <c r="S653" s="1279"/>
      <c r="T653" s="434"/>
      <c r="U653" s="434"/>
      <c r="V653" s="434"/>
      <c r="W653" s="434"/>
      <c r="X653" s="434"/>
      <c r="Y653" s="434"/>
      <c r="Z653" s="434"/>
    </row>
    <row r="654">
      <c r="A654" s="434"/>
      <c r="B654" s="434"/>
      <c r="C654" s="434"/>
      <c r="D654" s="434"/>
      <c r="E654" s="434"/>
      <c r="F654" s="434"/>
      <c r="G654" s="434"/>
      <c r="H654" s="1276"/>
      <c r="I654" s="1277"/>
      <c r="J654" s="1278"/>
      <c r="K654" s="1277"/>
      <c r="L654" s="1279"/>
      <c r="M654" s="434"/>
      <c r="N654" s="434"/>
      <c r="O654" s="434"/>
      <c r="P654" s="434"/>
      <c r="Q654" s="434"/>
      <c r="R654" s="434"/>
      <c r="S654" s="1279"/>
      <c r="T654" s="434"/>
      <c r="U654" s="434"/>
      <c r="V654" s="434"/>
      <c r="W654" s="434"/>
      <c r="X654" s="434"/>
      <c r="Y654" s="434"/>
      <c r="Z654" s="434"/>
    </row>
    <row r="655">
      <c r="A655" s="434"/>
      <c r="B655" s="434"/>
      <c r="C655" s="434"/>
      <c r="D655" s="434"/>
      <c r="E655" s="434"/>
      <c r="F655" s="434"/>
      <c r="G655" s="434"/>
      <c r="H655" s="1276"/>
      <c r="I655" s="1277"/>
      <c r="J655" s="1278"/>
      <c r="K655" s="1277"/>
      <c r="L655" s="1279"/>
      <c r="M655" s="434"/>
      <c r="N655" s="434"/>
      <c r="O655" s="434"/>
      <c r="P655" s="434"/>
      <c r="Q655" s="434"/>
      <c r="R655" s="434"/>
      <c r="S655" s="1279"/>
      <c r="T655" s="434"/>
      <c r="U655" s="434"/>
      <c r="V655" s="434"/>
      <c r="W655" s="434"/>
      <c r="X655" s="434"/>
      <c r="Y655" s="434"/>
      <c r="Z655" s="434"/>
    </row>
    <row r="656">
      <c r="A656" s="434"/>
      <c r="B656" s="434"/>
      <c r="C656" s="434"/>
      <c r="D656" s="434"/>
      <c r="E656" s="434"/>
      <c r="F656" s="434"/>
      <c r="G656" s="434"/>
      <c r="H656" s="1276"/>
      <c r="I656" s="1277"/>
      <c r="J656" s="1278"/>
      <c r="K656" s="1277"/>
      <c r="L656" s="1279"/>
      <c r="M656" s="434"/>
      <c r="N656" s="434"/>
      <c r="O656" s="434"/>
      <c r="P656" s="434"/>
      <c r="Q656" s="434"/>
      <c r="R656" s="434"/>
      <c r="S656" s="1279"/>
      <c r="T656" s="434"/>
      <c r="U656" s="434"/>
      <c r="V656" s="434"/>
      <c r="W656" s="434"/>
      <c r="X656" s="434"/>
      <c r="Y656" s="434"/>
      <c r="Z656" s="434"/>
    </row>
    <row r="657">
      <c r="A657" s="434"/>
      <c r="B657" s="434"/>
      <c r="C657" s="434"/>
      <c r="D657" s="434"/>
      <c r="E657" s="434"/>
      <c r="F657" s="434"/>
      <c r="G657" s="434"/>
      <c r="H657" s="1276"/>
      <c r="I657" s="1277"/>
      <c r="J657" s="1278"/>
      <c r="K657" s="1277"/>
      <c r="L657" s="1279"/>
      <c r="M657" s="434"/>
      <c r="N657" s="434"/>
      <c r="O657" s="434"/>
      <c r="P657" s="434"/>
      <c r="Q657" s="434"/>
      <c r="R657" s="434"/>
      <c r="S657" s="1279"/>
      <c r="T657" s="434"/>
      <c r="U657" s="434"/>
      <c r="V657" s="434"/>
      <c r="W657" s="434"/>
      <c r="X657" s="434"/>
      <c r="Y657" s="434"/>
      <c r="Z657" s="434"/>
    </row>
    <row r="658">
      <c r="A658" s="434"/>
      <c r="B658" s="434"/>
      <c r="C658" s="434"/>
      <c r="D658" s="434"/>
      <c r="E658" s="434"/>
      <c r="F658" s="434"/>
      <c r="G658" s="434"/>
      <c r="H658" s="1276"/>
      <c r="I658" s="1277"/>
      <c r="J658" s="1278"/>
      <c r="K658" s="1277"/>
      <c r="L658" s="1279"/>
      <c r="M658" s="434"/>
      <c r="N658" s="434"/>
      <c r="O658" s="434"/>
      <c r="P658" s="434"/>
      <c r="Q658" s="434"/>
      <c r="R658" s="434"/>
      <c r="S658" s="1279"/>
      <c r="T658" s="434"/>
      <c r="U658" s="434"/>
      <c r="V658" s="434"/>
      <c r="W658" s="434"/>
      <c r="X658" s="434"/>
      <c r="Y658" s="434"/>
      <c r="Z658" s="434"/>
    </row>
    <row r="659">
      <c r="A659" s="434"/>
      <c r="B659" s="434"/>
      <c r="C659" s="434"/>
      <c r="D659" s="434"/>
      <c r="E659" s="434"/>
      <c r="F659" s="434"/>
      <c r="G659" s="434"/>
      <c r="H659" s="1276"/>
      <c r="I659" s="1277"/>
      <c r="J659" s="1278"/>
      <c r="K659" s="1277"/>
      <c r="L659" s="1279"/>
      <c r="M659" s="434"/>
      <c r="N659" s="434"/>
      <c r="O659" s="434"/>
      <c r="P659" s="434"/>
      <c r="Q659" s="434"/>
      <c r="R659" s="434"/>
      <c r="S659" s="1279"/>
      <c r="T659" s="434"/>
      <c r="U659" s="434"/>
      <c r="V659" s="434"/>
      <c r="W659" s="434"/>
      <c r="X659" s="434"/>
      <c r="Y659" s="434"/>
      <c r="Z659" s="434"/>
    </row>
    <row r="660">
      <c r="A660" s="434"/>
      <c r="B660" s="434"/>
      <c r="C660" s="434"/>
      <c r="D660" s="434"/>
      <c r="E660" s="434"/>
      <c r="F660" s="434"/>
      <c r="G660" s="434"/>
      <c r="H660" s="1276"/>
      <c r="I660" s="1277"/>
      <c r="J660" s="1278"/>
      <c r="K660" s="1277"/>
      <c r="L660" s="1279"/>
      <c r="M660" s="434"/>
      <c r="N660" s="434"/>
      <c r="O660" s="434"/>
      <c r="P660" s="434"/>
      <c r="Q660" s="434"/>
      <c r="R660" s="434"/>
      <c r="S660" s="1279"/>
      <c r="T660" s="434"/>
      <c r="U660" s="434"/>
      <c r="V660" s="434"/>
      <c r="W660" s="434"/>
      <c r="X660" s="434"/>
      <c r="Y660" s="434"/>
      <c r="Z660" s="434"/>
    </row>
    <row r="661">
      <c r="A661" s="434"/>
      <c r="B661" s="434"/>
      <c r="C661" s="434"/>
      <c r="D661" s="434"/>
      <c r="E661" s="434"/>
      <c r="F661" s="434"/>
      <c r="G661" s="434"/>
      <c r="H661" s="1276"/>
      <c r="I661" s="1277"/>
      <c r="J661" s="1278"/>
      <c r="K661" s="1277"/>
      <c r="L661" s="1279"/>
      <c r="M661" s="434"/>
      <c r="N661" s="434"/>
      <c r="O661" s="434"/>
      <c r="P661" s="434"/>
      <c r="Q661" s="434"/>
      <c r="R661" s="434"/>
      <c r="S661" s="1279"/>
      <c r="T661" s="434"/>
      <c r="U661" s="434"/>
      <c r="V661" s="434"/>
      <c r="W661" s="434"/>
      <c r="X661" s="434"/>
      <c r="Y661" s="434"/>
      <c r="Z661" s="434"/>
    </row>
    <row r="662">
      <c r="A662" s="434"/>
      <c r="B662" s="434"/>
      <c r="C662" s="434"/>
      <c r="D662" s="434"/>
      <c r="E662" s="434"/>
      <c r="F662" s="434"/>
      <c r="G662" s="434"/>
      <c r="H662" s="1276"/>
      <c r="I662" s="1277"/>
      <c r="J662" s="1278"/>
      <c r="K662" s="1277"/>
      <c r="L662" s="1279"/>
      <c r="M662" s="434"/>
      <c r="N662" s="434"/>
      <c r="O662" s="434"/>
      <c r="P662" s="434"/>
      <c r="Q662" s="434"/>
      <c r="R662" s="434"/>
      <c r="S662" s="1279"/>
      <c r="T662" s="434"/>
      <c r="U662" s="434"/>
      <c r="V662" s="434"/>
      <c r="W662" s="434"/>
      <c r="X662" s="434"/>
      <c r="Y662" s="434"/>
      <c r="Z662" s="434"/>
    </row>
    <row r="663">
      <c r="A663" s="434"/>
      <c r="B663" s="434"/>
      <c r="C663" s="434"/>
      <c r="D663" s="434"/>
      <c r="E663" s="434"/>
      <c r="F663" s="434"/>
      <c r="G663" s="434"/>
      <c r="H663" s="1276"/>
      <c r="I663" s="1277"/>
      <c r="J663" s="1278"/>
      <c r="K663" s="1277"/>
      <c r="L663" s="1279"/>
      <c r="M663" s="434"/>
      <c r="N663" s="434"/>
      <c r="O663" s="434"/>
      <c r="P663" s="434"/>
      <c r="Q663" s="434"/>
      <c r="R663" s="434"/>
      <c r="S663" s="1279"/>
      <c r="T663" s="434"/>
      <c r="U663" s="434"/>
      <c r="V663" s="434"/>
      <c r="W663" s="434"/>
      <c r="X663" s="434"/>
      <c r="Y663" s="434"/>
      <c r="Z663" s="434"/>
    </row>
    <row r="664">
      <c r="A664" s="434"/>
      <c r="B664" s="434"/>
      <c r="C664" s="434"/>
      <c r="D664" s="434"/>
      <c r="E664" s="434"/>
      <c r="F664" s="434"/>
      <c r="G664" s="434"/>
      <c r="H664" s="1276"/>
      <c r="I664" s="1277"/>
      <c r="J664" s="1278"/>
      <c r="K664" s="1277"/>
      <c r="L664" s="1279"/>
      <c r="M664" s="434"/>
      <c r="N664" s="434"/>
      <c r="O664" s="434"/>
      <c r="P664" s="434"/>
      <c r="Q664" s="434"/>
      <c r="R664" s="434"/>
      <c r="S664" s="1279"/>
      <c r="T664" s="434"/>
      <c r="U664" s="434"/>
      <c r="V664" s="434"/>
      <c r="W664" s="434"/>
      <c r="X664" s="434"/>
      <c r="Y664" s="434"/>
      <c r="Z664" s="434"/>
    </row>
    <row r="665">
      <c r="A665" s="434"/>
      <c r="B665" s="434"/>
      <c r="C665" s="434"/>
      <c r="D665" s="434"/>
      <c r="E665" s="434"/>
      <c r="F665" s="434"/>
      <c r="G665" s="434"/>
      <c r="H665" s="1276"/>
      <c r="I665" s="1277"/>
      <c r="J665" s="1278"/>
      <c r="K665" s="1277"/>
      <c r="L665" s="1279"/>
      <c r="M665" s="434"/>
      <c r="N665" s="434"/>
      <c r="O665" s="434"/>
      <c r="P665" s="434"/>
      <c r="Q665" s="434"/>
      <c r="R665" s="434"/>
      <c r="S665" s="1279"/>
      <c r="T665" s="434"/>
      <c r="U665" s="434"/>
      <c r="V665" s="434"/>
      <c r="W665" s="434"/>
      <c r="X665" s="434"/>
      <c r="Y665" s="434"/>
      <c r="Z665" s="434"/>
    </row>
    <row r="666">
      <c r="A666" s="434"/>
      <c r="B666" s="434"/>
      <c r="C666" s="434"/>
      <c r="D666" s="434"/>
      <c r="E666" s="434"/>
      <c r="F666" s="434"/>
      <c r="G666" s="434"/>
      <c r="H666" s="1276"/>
      <c r="I666" s="1277"/>
      <c r="J666" s="1278"/>
      <c r="K666" s="1277"/>
      <c r="L666" s="1279"/>
      <c r="M666" s="434"/>
      <c r="N666" s="434"/>
      <c r="O666" s="434"/>
      <c r="P666" s="434"/>
      <c r="Q666" s="434"/>
      <c r="R666" s="434"/>
      <c r="S666" s="1279"/>
      <c r="T666" s="434"/>
      <c r="U666" s="434"/>
      <c r="V666" s="434"/>
      <c r="W666" s="434"/>
      <c r="X666" s="434"/>
      <c r="Y666" s="434"/>
      <c r="Z666" s="434"/>
    </row>
    <row r="667">
      <c r="A667" s="434"/>
      <c r="B667" s="434"/>
      <c r="C667" s="434"/>
      <c r="D667" s="434"/>
      <c r="E667" s="434"/>
      <c r="F667" s="434"/>
      <c r="G667" s="434"/>
      <c r="H667" s="1276"/>
      <c r="I667" s="1277"/>
      <c r="J667" s="1278"/>
      <c r="K667" s="1277"/>
      <c r="L667" s="1279"/>
      <c r="M667" s="434"/>
      <c r="N667" s="434"/>
      <c r="O667" s="434"/>
      <c r="P667" s="434"/>
      <c r="Q667" s="434"/>
      <c r="R667" s="434"/>
      <c r="S667" s="1279"/>
      <c r="T667" s="434"/>
      <c r="U667" s="434"/>
      <c r="V667" s="434"/>
      <c r="W667" s="434"/>
      <c r="X667" s="434"/>
      <c r="Y667" s="434"/>
      <c r="Z667" s="434"/>
    </row>
    <row r="668">
      <c r="A668" s="434"/>
      <c r="B668" s="434"/>
      <c r="C668" s="434"/>
      <c r="D668" s="434"/>
      <c r="E668" s="434"/>
      <c r="F668" s="434"/>
      <c r="G668" s="434"/>
      <c r="H668" s="1276"/>
      <c r="I668" s="1277"/>
      <c r="J668" s="1278"/>
      <c r="K668" s="1277"/>
      <c r="L668" s="1279"/>
      <c r="M668" s="434"/>
      <c r="N668" s="434"/>
      <c r="O668" s="434"/>
      <c r="P668" s="434"/>
      <c r="Q668" s="434"/>
      <c r="R668" s="434"/>
      <c r="S668" s="1279"/>
      <c r="T668" s="434"/>
      <c r="U668" s="434"/>
      <c r="V668" s="434"/>
      <c r="W668" s="434"/>
      <c r="X668" s="434"/>
      <c r="Y668" s="434"/>
      <c r="Z668" s="434"/>
    </row>
    <row r="669">
      <c r="A669" s="434"/>
      <c r="B669" s="434"/>
      <c r="C669" s="434"/>
      <c r="D669" s="434"/>
      <c r="E669" s="434"/>
      <c r="F669" s="434"/>
      <c r="G669" s="434"/>
      <c r="H669" s="1276"/>
      <c r="I669" s="1277"/>
      <c r="J669" s="1278"/>
      <c r="K669" s="1277"/>
      <c r="L669" s="1279"/>
      <c r="M669" s="434"/>
      <c r="N669" s="434"/>
      <c r="O669" s="434"/>
      <c r="P669" s="434"/>
      <c r="Q669" s="434"/>
      <c r="R669" s="434"/>
      <c r="S669" s="1279"/>
      <c r="T669" s="434"/>
      <c r="U669" s="434"/>
      <c r="V669" s="434"/>
      <c r="W669" s="434"/>
      <c r="X669" s="434"/>
      <c r="Y669" s="434"/>
      <c r="Z669" s="434"/>
    </row>
    <row r="670">
      <c r="A670" s="434"/>
      <c r="B670" s="434"/>
      <c r="C670" s="434"/>
      <c r="D670" s="434"/>
      <c r="E670" s="434"/>
      <c r="F670" s="434"/>
      <c r="G670" s="434"/>
      <c r="H670" s="1276"/>
      <c r="I670" s="1277"/>
      <c r="J670" s="1278"/>
      <c r="K670" s="1277"/>
      <c r="L670" s="1279"/>
      <c r="M670" s="434"/>
      <c r="N670" s="434"/>
      <c r="O670" s="434"/>
      <c r="P670" s="434"/>
      <c r="Q670" s="434"/>
      <c r="R670" s="434"/>
      <c r="S670" s="1279"/>
      <c r="T670" s="434"/>
      <c r="U670" s="434"/>
      <c r="V670" s="434"/>
      <c r="W670" s="434"/>
      <c r="X670" s="434"/>
      <c r="Y670" s="434"/>
      <c r="Z670" s="434"/>
    </row>
    <row r="671">
      <c r="A671" s="434"/>
      <c r="B671" s="434"/>
      <c r="C671" s="434"/>
      <c r="D671" s="434"/>
      <c r="E671" s="434"/>
      <c r="F671" s="434"/>
      <c r="G671" s="434"/>
      <c r="H671" s="1276"/>
      <c r="I671" s="1277"/>
      <c r="J671" s="1278"/>
      <c r="K671" s="1277"/>
      <c r="L671" s="1279"/>
      <c r="M671" s="434"/>
      <c r="N671" s="434"/>
      <c r="O671" s="434"/>
      <c r="P671" s="434"/>
      <c r="Q671" s="434"/>
      <c r="R671" s="434"/>
      <c r="S671" s="1279"/>
      <c r="T671" s="434"/>
      <c r="U671" s="434"/>
      <c r="V671" s="434"/>
      <c r="W671" s="434"/>
      <c r="X671" s="434"/>
      <c r="Y671" s="434"/>
      <c r="Z671" s="434"/>
    </row>
    <row r="672">
      <c r="A672" s="434"/>
      <c r="B672" s="434"/>
      <c r="C672" s="434"/>
      <c r="D672" s="434"/>
      <c r="E672" s="434"/>
      <c r="F672" s="434"/>
      <c r="G672" s="434"/>
      <c r="H672" s="1276"/>
      <c r="I672" s="1277"/>
      <c r="J672" s="1278"/>
      <c r="K672" s="1277"/>
      <c r="L672" s="1279"/>
      <c r="M672" s="434"/>
      <c r="N672" s="434"/>
      <c r="O672" s="434"/>
      <c r="P672" s="434"/>
      <c r="Q672" s="434"/>
      <c r="R672" s="434"/>
      <c r="S672" s="1279"/>
      <c r="T672" s="434"/>
      <c r="U672" s="434"/>
      <c r="V672" s="434"/>
      <c r="W672" s="434"/>
      <c r="X672" s="434"/>
      <c r="Y672" s="434"/>
      <c r="Z672" s="434"/>
    </row>
    <row r="673">
      <c r="A673" s="434"/>
      <c r="B673" s="434"/>
      <c r="C673" s="434"/>
      <c r="D673" s="434"/>
      <c r="E673" s="434"/>
      <c r="F673" s="434"/>
      <c r="G673" s="434"/>
      <c r="H673" s="1276"/>
      <c r="I673" s="1277"/>
      <c r="J673" s="1278"/>
      <c r="K673" s="1277"/>
      <c r="L673" s="1279"/>
      <c r="M673" s="434"/>
      <c r="N673" s="434"/>
      <c r="O673" s="434"/>
      <c r="P673" s="434"/>
      <c r="Q673" s="434"/>
      <c r="R673" s="434"/>
      <c r="S673" s="1279"/>
      <c r="T673" s="434"/>
      <c r="U673" s="434"/>
      <c r="V673" s="434"/>
      <c r="W673" s="434"/>
      <c r="X673" s="434"/>
      <c r="Y673" s="434"/>
      <c r="Z673" s="434"/>
    </row>
    <row r="674">
      <c r="A674" s="434"/>
      <c r="B674" s="434"/>
      <c r="C674" s="434"/>
      <c r="D674" s="434"/>
      <c r="E674" s="434"/>
      <c r="F674" s="434"/>
      <c r="G674" s="434"/>
      <c r="H674" s="1276"/>
      <c r="I674" s="1277"/>
      <c r="J674" s="1278"/>
      <c r="K674" s="1277"/>
      <c r="L674" s="1279"/>
      <c r="M674" s="434"/>
      <c r="N674" s="434"/>
      <c r="O674" s="434"/>
      <c r="P674" s="434"/>
      <c r="Q674" s="434"/>
      <c r="R674" s="434"/>
      <c r="S674" s="1279"/>
      <c r="T674" s="434"/>
      <c r="U674" s="434"/>
      <c r="V674" s="434"/>
      <c r="W674" s="434"/>
      <c r="X674" s="434"/>
      <c r="Y674" s="434"/>
      <c r="Z674" s="434"/>
    </row>
    <row r="675">
      <c r="A675" s="434"/>
      <c r="B675" s="434"/>
      <c r="C675" s="434"/>
      <c r="D675" s="434"/>
      <c r="E675" s="434"/>
      <c r="F675" s="434"/>
      <c r="G675" s="434"/>
      <c r="H675" s="1276"/>
      <c r="I675" s="1277"/>
      <c r="J675" s="1278"/>
      <c r="K675" s="1277"/>
      <c r="L675" s="1279"/>
      <c r="M675" s="434"/>
      <c r="N675" s="434"/>
      <c r="O675" s="434"/>
      <c r="P675" s="434"/>
      <c r="Q675" s="434"/>
      <c r="R675" s="434"/>
      <c r="S675" s="1279"/>
      <c r="T675" s="434"/>
      <c r="U675" s="434"/>
      <c r="V675" s="434"/>
      <c r="W675" s="434"/>
      <c r="X675" s="434"/>
      <c r="Y675" s="434"/>
      <c r="Z675" s="434"/>
    </row>
    <row r="676">
      <c r="A676" s="434"/>
      <c r="B676" s="434"/>
      <c r="C676" s="434"/>
      <c r="D676" s="434"/>
      <c r="E676" s="434"/>
      <c r="F676" s="434"/>
      <c r="G676" s="434"/>
      <c r="H676" s="1276"/>
      <c r="I676" s="1277"/>
      <c r="J676" s="1278"/>
      <c r="K676" s="1277"/>
      <c r="L676" s="1279"/>
      <c r="M676" s="434"/>
      <c r="N676" s="434"/>
      <c r="O676" s="434"/>
      <c r="P676" s="434"/>
      <c r="Q676" s="434"/>
      <c r="R676" s="434"/>
      <c r="S676" s="1279"/>
      <c r="T676" s="434"/>
      <c r="U676" s="434"/>
      <c r="V676" s="434"/>
      <c r="W676" s="434"/>
      <c r="X676" s="434"/>
      <c r="Y676" s="434"/>
      <c r="Z676" s="434"/>
    </row>
    <row r="677">
      <c r="A677" s="434"/>
      <c r="B677" s="434"/>
      <c r="C677" s="434"/>
      <c r="D677" s="434"/>
      <c r="E677" s="434"/>
      <c r="F677" s="434"/>
      <c r="G677" s="434"/>
      <c r="H677" s="1276"/>
      <c r="I677" s="1277"/>
      <c r="J677" s="1278"/>
      <c r="K677" s="1277"/>
      <c r="L677" s="1279"/>
      <c r="M677" s="434"/>
      <c r="N677" s="434"/>
      <c r="O677" s="434"/>
      <c r="P677" s="434"/>
      <c r="Q677" s="434"/>
      <c r="R677" s="434"/>
      <c r="S677" s="1279"/>
      <c r="T677" s="434"/>
      <c r="U677" s="434"/>
      <c r="V677" s="434"/>
      <c r="W677" s="434"/>
      <c r="X677" s="434"/>
      <c r="Y677" s="434"/>
      <c r="Z677" s="434"/>
    </row>
    <row r="678">
      <c r="A678" s="434"/>
      <c r="B678" s="434"/>
      <c r="C678" s="434"/>
      <c r="D678" s="434"/>
      <c r="E678" s="434"/>
      <c r="F678" s="434"/>
      <c r="G678" s="434"/>
      <c r="H678" s="1276"/>
      <c r="I678" s="1277"/>
      <c r="J678" s="1278"/>
      <c r="K678" s="1277"/>
      <c r="L678" s="1279"/>
      <c r="M678" s="434"/>
      <c r="N678" s="434"/>
      <c r="O678" s="434"/>
      <c r="P678" s="434"/>
      <c r="Q678" s="434"/>
      <c r="R678" s="434"/>
      <c r="S678" s="1279"/>
      <c r="T678" s="434"/>
      <c r="U678" s="434"/>
      <c r="V678" s="434"/>
      <c r="W678" s="434"/>
      <c r="X678" s="434"/>
      <c r="Y678" s="434"/>
      <c r="Z678" s="434"/>
    </row>
    <row r="679">
      <c r="A679" s="434"/>
      <c r="B679" s="434"/>
      <c r="C679" s="434"/>
      <c r="D679" s="434"/>
      <c r="E679" s="434"/>
      <c r="F679" s="434"/>
      <c r="G679" s="434"/>
      <c r="H679" s="1276"/>
      <c r="I679" s="1277"/>
      <c r="J679" s="1278"/>
      <c r="K679" s="1277"/>
      <c r="L679" s="1279"/>
      <c r="M679" s="434"/>
      <c r="N679" s="434"/>
      <c r="O679" s="434"/>
      <c r="P679" s="434"/>
      <c r="Q679" s="434"/>
      <c r="R679" s="434"/>
      <c r="S679" s="1279"/>
      <c r="T679" s="434"/>
      <c r="U679" s="434"/>
      <c r="V679" s="434"/>
      <c r="W679" s="434"/>
      <c r="X679" s="434"/>
      <c r="Y679" s="434"/>
      <c r="Z679" s="434"/>
    </row>
    <row r="680">
      <c r="A680" s="434"/>
      <c r="B680" s="434"/>
      <c r="C680" s="434"/>
      <c r="D680" s="434"/>
      <c r="E680" s="434"/>
      <c r="F680" s="434"/>
      <c r="G680" s="434"/>
      <c r="H680" s="1276"/>
      <c r="I680" s="1277"/>
      <c r="J680" s="1278"/>
      <c r="K680" s="1277"/>
      <c r="L680" s="1279"/>
      <c r="M680" s="434"/>
      <c r="N680" s="434"/>
      <c r="O680" s="434"/>
      <c r="P680" s="434"/>
      <c r="Q680" s="434"/>
      <c r="R680" s="434"/>
      <c r="S680" s="1279"/>
      <c r="T680" s="434"/>
      <c r="U680" s="434"/>
      <c r="V680" s="434"/>
      <c r="W680" s="434"/>
      <c r="X680" s="434"/>
      <c r="Y680" s="434"/>
      <c r="Z680" s="434"/>
    </row>
    <row r="681">
      <c r="A681" s="434"/>
      <c r="B681" s="434"/>
      <c r="C681" s="434"/>
      <c r="D681" s="434"/>
      <c r="E681" s="434"/>
      <c r="F681" s="434"/>
      <c r="G681" s="434"/>
      <c r="H681" s="1276"/>
      <c r="I681" s="1277"/>
      <c r="J681" s="1278"/>
      <c r="K681" s="1277"/>
      <c r="L681" s="1279"/>
      <c r="M681" s="434"/>
      <c r="N681" s="434"/>
      <c r="O681" s="434"/>
      <c r="P681" s="434"/>
      <c r="Q681" s="434"/>
      <c r="R681" s="434"/>
      <c r="S681" s="1279"/>
      <c r="T681" s="434"/>
      <c r="U681" s="434"/>
      <c r="V681" s="434"/>
      <c r="W681" s="434"/>
      <c r="X681" s="434"/>
      <c r="Y681" s="434"/>
      <c r="Z681" s="434"/>
    </row>
    <row r="682">
      <c r="A682" s="434"/>
      <c r="B682" s="434"/>
      <c r="C682" s="434"/>
      <c r="D682" s="434"/>
      <c r="E682" s="434"/>
      <c r="F682" s="434"/>
      <c r="G682" s="434"/>
      <c r="H682" s="1276"/>
      <c r="I682" s="1277"/>
      <c r="J682" s="1278"/>
      <c r="K682" s="1277"/>
      <c r="L682" s="1279"/>
      <c r="M682" s="434"/>
      <c r="N682" s="434"/>
      <c r="O682" s="434"/>
      <c r="P682" s="434"/>
      <c r="Q682" s="434"/>
      <c r="R682" s="434"/>
      <c r="S682" s="1279"/>
      <c r="T682" s="434"/>
      <c r="U682" s="434"/>
      <c r="V682" s="434"/>
      <c r="W682" s="434"/>
      <c r="X682" s="434"/>
      <c r="Y682" s="434"/>
      <c r="Z682" s="434"/>
    </row>
    <row r="683">
      <c r="A683" s="434"/>
      <c r="B683" s="434"/>
      <c r="C683" s="434"/>
      <c r="D683" s="434"/>
      <c r="E683" s="434"/>
      <c r="F683" s="434"/>
      <c r="G683" s="434"/>
      <c r="H683" s="1276"/>
      <c r="I683" s="1277"/>
      <c r="J683" s="1278"/>
      <c r="K683" s="1277"/>
      <c r="L683" s="1279"/>
      <c r="M683" s="434"/>
      <c r="N683" s="434"/>
      <c r="O683" s="434"/>
      <c r="P683" s="434"/>
      <c r="Q683" s="434"/>
      <c r="R683" s="434"/>
      <c r="S683" s="1279"/>
      <c r="T683" s="434"/>
      <c r="U683" s="434"/>
      <c r="V683" s="434"/>
      <c r="W683" s="434"/>
      <c r="X683" s="434"/>
      <c r="Y683" s="434"/>
      <c r="Z683" s="434"/>
    </row>
    <row r="684">
      <c r="A684" s="434"/>
      <c r="B684" s="434"/>
      <c r="C684" s="434"/>
      <c r="D684" s="434"/>
      <c r="E684" s="434"/>
      <c r="F684" s="434"/>
      <c r="G684" s="434"/>
      <c r="H684" s="1276"/>
      <c r="I684" s="1277"/>
      <c r="J684" s="1278"/>
      <c r="K684" s="1277"/>
      <c r="L684" s="1279"/>
      <c r="M684" s="434"/>
      <c r="N684" s="434"/>
      <c r="O684" s="434"/>
      <c r="P684" s="434"/>
      <c r="Q684" s="434"/>
      <c r="R684" s="434"/>
      <c r="S684" s="1279"/>
      <c r="T684" s="434"/>
      <c r="U684" s="434"/>
      <c r="V684" s="434"/>
      <c r="W684" s="434"/>
      <c r="X684" s="434"/>
      <c r="Y684" s="434"/>
      <c r="Z684" s="434"/>
    </row>
    <row r="685">
      <c r="A685" s="434"/>
      <c r="B685" s="434"/>
      <c r="C685" s="434"/>
      <c r="D685" s="434"/>
      <c r="E685" s="434"/>
      <c r="F685" s="434"/>
      <c r="G685" s="434"/>
      <c r="H685" s="1276"/>
      <c r="I685" s="1277"/>
      <c r="J685" s="1278"/>
      <c r="K685" s="1277"/>
      <c r="L685" s="1279"/>
      <c r="M685" s="434"/>
      <c r="N685" s="434"/>
      <c r="O685" s="434"/>
      <c r="P685" s="434"/>
      <c r="Q685" s="434"/>
      <c r="R685" s="434"/>
      <c r="S685" s="1279"/>
      <c r="T685" s="434"/>
      <c r="U685" s="434"/>
      <c r="V685" s="434"/>
      <c r="W685" s="434"/>
      <c r="X685" s="434"/>
      <c r="Y685" s="434"/>
      <c r="Z685" s="434"/>
    </row>
    <row r="686">
      <c r="A686" s="434"/>
      <c r="B686" s="434"/>
      <c r="C686" s="434"/>
      <c r="D686" s="434"/>
      <c r="E686" s="434"/>
      <c r="F686" s="434"/>
      <c r="G686" s="434"/>
      <c r="H686" s="1276"/>
      <c r="I686" s="1277"/>
      <c r="J686" s="1278"/>
      <c r="K686" s="1277"/>
      <c r="L686" s="1279"/>
      <c r="M686" s="434"/>
      <c r="N686" s="434"/>
      <c r="O686" s="434"/>
      <c r="P686" s="434"/>
      <c r="Q686" s="434"/>
      <c r="R686" s="434"/>
      <c r="S686" s="1279"/>
      <c r="T686" s="434"/>
      <c r="U686" s="434"/>
      <c r="V686" s="434"/>
      <c r="W686" s="434"/>
      <c r="X686" s="434"/>
      <c r="Y686" s="434"/>
      <c r="Z686" s="434"/>
    </row>
    <row r="687">
      <c r="A687" s="434"/>
      <c r="B687" s="434"/>
      <c r="C687" s="434"/>
      <c r="D687" s="434"/>
      <c r="E687" s="434"/>
      <c r="F687" s="434"/>
      <c r="G687" s="434"/>
      <c r="H687" s="1276"/>
      <c r="I687" s="1277"/>
      <c r="J687" s="1278"/>
      <c r="K687" s="1277"/>
      <c r="L687" s="1279"/>
      <c r="M687" s="434"/>
      <c r="N687" s="434"/>
      <c r="O687" s="434"/>
      <c r="P687" s="434"/>
      <c r="Q687" s="434"/>
      <c r="R687" s="434"/>
      <c r="S687" s="1279"/>
      <c r="T687" s="434"/>
      <c r="U687" s="434"/>
      <c r="V687" s="434"/>
      <c r="W687" s="434"/>
      <c r="X687" s="434"/>
      <c r="Y687" s="434"/>
      <c r="Z687" s="434"/>
    </row>
    <row r="688">
      <c r="A688" s="434"/>
      <c r="B688" s="434"/>
      <c r="C688" s="434"/>
      <c r="D688" s="434"/>
      <c r="E688" s="434"/>
      <c r="F688" s="434"/>
      <c r="G688" s="434"/>
      <c r="H688" s="1276"/>
      <c r="I688" s="1277"/>
      <c r="J688" s="1278"/>
      <c r="K688" s="1277"/>
      <c r="L688" s="1279"/>
      <c r="M688" s="434"/>
      <c r="N688" s="434"/>
      <c r="O688" s="434"/>
      <c r="P688" s="434"/>
      <c r="Q688" s="434"/>
      <c r="R688" s="434"/>
      <c r="S688" s="1279"/>
      <c r="T688" s="434"/>
      <c r="U688" s="434"/>
      <c r="V688" s="434"/>
      <c r="W688" s="434"/>
      <c r="X688" s="434"/>
      <c r="Y688" s="434"/>
      <c r="Z688" s="434"/>
    </row>
    <row r="689">
      <c r="A689" s="434"/>
      <c r="B689" s="434"/>
      <c r="C689" s="434"/>
      <c r="D689" s="434"/>
      <c r="E689" s="434"/>
      <c r="F689" s="434"/>
      <c r="G689" s="434"/>
      <c r="H689" s="1276"/>
      <c r="I689" s="1277"/>
      <c r="J689" s="1278"/>
      <c r="K689" s="1277"/>
      <c r="L689" s="1279"/>
      <c r="M689" s="434"/>
      <c r="N689" s="434"/>
      <c r="O689" s="434"/>
      <c r="P689" s="434"/>
      <c r="Q689" s="434"/>
      <c r="R689" s="434"/>
      <c r="S689" s="1279"/>
      <c r="T689" s="434"/>
      <c r="U689" s="434"/>
      <c r="V689" s="434"/>
      <c r="W689" s="434"/>
      <c r="X689" s="434"/>
      <c r="Y689" s="434"/>
      <c r="Z689" s="434"/>
    </row>
    <row r="690">
      <c r="A690" s="434"/>
      <c r="B690" s="434"/>
      <c r="C690" s="434"/>
      <c r="D690" s="434"/>
      <c r="E690" s="434"/>
      <c r="F690" s="434"/>
      <c r="G690" s="434"/>
      <c r="H690" s="1276"/>
      <c r="I690" s="1277"/>
      <c r="J690" s="1278"/>
      <c r="K690" s="1277"/>
      <c r="L690" s="1279"/>
      <c r="M690" s="434"/>
      <c r="N690" s="434"/>
      <c r="O690" s="434"/>
      <c r="P690" s="434"/>
      <c r="Q690" s="434"/>
      <c r="R690" s="434"/>
      <c r="S690" s="1279"/>
      <c r="T690" s="434"/>
      <c r="U690" s="434"/>
      <c r="V690" s="434"/>
      <c r="W690" s="434"/>
      <c r="X690" s="434"/>
      <c r="Y690" s="434"/>
      <c r="Z690" s="434"/>
    </row>
    <row r="691">
      <c r="A691" s="434"/>
      <c r="B691" s="434"/>
      <c r="C691" s="434"/>
      <c r="D691" s="434"/>
      <c r="E691" s="434"/>
      <c r="F691" s="434"/>
      <c r="G691" s="434"/>
      <c r="H691" s="1276"/>
      <c r="I691" s="1277"/>
      <c r="J691" s="1278"/>
      <c r="K691" s="1277"/>
      <c r="L691" s="1279"/>
      <c r="M691" s="434"/>
      <c r="N691" s="434"/>
      <c r="O691" s="434"/>
      <c r="P691" s="434"/>
      <c r="Q691" s="434"/>
      <c r="R691" s="434"/>
      <c r="S691" s="1279"/>
      <c r="T691" s="434"/>
      <c r="U691" s="434"/>
      <c r="V691" s="434"/>
      <c r="W691" s="434"/>
      <c r="X691" s="434"/>
      <c r="Y691" s="434"/>
      <c r="Z691" s="434"/>
    </row>
    <row r="692">
      <c r="A692" s="434"/>
      <c r="B692" s="434"/>
      <c r="C692" s="434"/>
      <c r="D692" s="434"/>
      <c r="E692" s="434"/>
      <c r="F692" s="434"/>
      <c r="G692" s="434"/>
      <c r="H692" s="1276"/>
      <c r="I692" s="1277"/>
      <c r="J692" s="1278"/>
      <c r="K692" s="1277"/>
      <c r="L692" s="1279"/>
      <c r="M692" s="434"/>
      <c r="N692" s="434"/>
      <c r="O692" s="434"/>
      <c r="P692" s="434"/>
      <c r="Q692" s="434"/>
      <c r="R692" s="434"/>
      <c r="S692" s="1279"/>
      <c r="T692" s="434"/>
      <c r="U692" s="434"/>
      <c r="V692" s="434"/>
      <c r="W692" s="434"/>
      <c r="X692" s="434"/>
      <c r="Y692" s="434"/>
      <c r="Z692" s="434"/>
    </row>
    <row r="693">
      <c r="A693" s="434"/>
      <c r="B693" s="434"/>
      <c r="C693" s="434"/>
      <c r="D693" s="434"/>
      <c r="E693" s="434"/>
      <c r="F693" s="434"/>
      <c r="G693" s="434"/>
      <c r="H693" s="1276"/>
      <c r="I693" s="1277"/>
      <c r="J693" s="1278"/>
      <c r="K693" s="1277"/>
      <c r="L693" s="1279"/>
      <c r="M693" s="434"/>
      <c r="N693" s="434"/>
      <c r="O693" s="434"/>
      <c r="P693" s="434"/>
      <c r="Q693" s="434"/>
      <c r="R693" s="434"/>
      <c r="S693" s="1279"/>
      <c r="T693" s="434"/>
      <c r="U693" s="434"/>
      <c r="V693" s="434"/>
      <c r="W693" s="434"/>
      <c r="X693" s="434"/>
      <c r="Y693" s="434"/>
      <c r="Z693" s="434"/>
    </row>
    <row r="694">
      <c r="A694" s="434"/>
      <c r="B694" s="434"/>
      <c r="C694" s="434"/>
      <c r="D694" s="434"/>
      <c r="E694" s="434"/>
      <c r="F694" s="434"/>
      <c r="G694" s="434"/>
      <c r="H694" s="1276"/>
      <c r="I694" s="1277"/>
      <c r="J694" s="1278"/>
      <c r="K694" s="1277"/>
      <c r="L694" s="1279"/>
      <c r="M694" s="434"/>
      <c r="N694" s="434"/>
      <c r="O694" s="434"/>
      <c r="P694" s="434"/>
      <c r="Q694" s="434"/>
      <c r="R694" s="434"/>
      <c r="S694" s="1279"/>
      <c r="T694" s="434"/>
      <c r="U694" s="434"/>
      <c r="V694" s="434"/>
      <c r="W694" s="434"/>
      <c r="X694" s="434"/>
      <c r="Y694" s="434"/>
      <c r="Z694" s="434"/>
    </row>
    <row r="695">
      <c r="A695" s="434"/>
      <c r="B695" s="434"/>
      <c r="C695" s="434"/>
      <c r="D695" s="434"/>
      <c r="E695" s="434"/>
      <c r="F695" s="434"/>
      <c r="G695" s="434"/>
      <c r="H695" s="1276"/>
      <c r="I695" s="1277"/>
      <c r="J695" s="1278"/>
      <c r="K695" s="1277"/>
      <c r="L695" s="1279"/>
      <c r="M695" s="434"/>
      <c r="N695" s="434"/>
      <c r="O695" s="434"/>
      <c r="P695" s="434"/>
      <c r="Q695" s="434"/>
      <c r="R695" s="434"/>
      <c r="S695" s="1279"/>
      <c r="T695" s="434"/>
      <c r="U695" s="434"/>
      <c r="V695" s="434"/>
      <c r="W695" s="434"/>
      <c r="X695" s="434"/>
      <c r="Y695" s="434"/>
      <c r="Z695" s="434"/>
    </row>
    <row r="696">
      <c r="A696" s="434"/>
      <c r="B696" s="434"/>
      <c r="C696" s="434"/>
      <c r="D696" s="434"/>
      <c r="E696" s="434"/>
      <c r="F696" s="434"/>
      <c r="G696" s="434"/>
      <c r="H696" s="1276"/>
      <c r="I696" s="1277"/>
      <c r="J696" s="1278"/>
      <c r="K696" s="1277"/>
      <c r="L696" s="1279"/>
      <c r="M696" s="434"/>
      <c r="N696" s="434"/>
      <c r="O696" s="434"/>
      <c r="P696" s="434"/>
      <c r="Q696" s="434"/>
      <c r="R696" s="434"/>
      <c r="S696" s="1279"/>
      <c r="T696" s="434"/>
      <c r="U696" s="434"/>
      <c r="V696" s="434"/>
      <c r="W696" s="434"/>
      <c r="X696" s="434"/>
      <c r="Y696" s="434"/>
      <c r="Z696" s="434"/>
    </row>
    <row r="697">
      <c r="A697" s="434"/>
      <c r="B697" s="434"/>
      <c r="C697" s="434"/>
      <c r="D697" s="434"/>
      <c r="E697" s="434"/>
      <c r="F697" s="434"/>
      <c r="G697" s="434"/>
      <c r="H697" s="1276"/>
      <c r="I697" s="1277"/>
      <c r="J697" s="1278"/>
      <c r="K697" s="1277"/>
      <c r="L697" s="1279"/>
      <c r="M697" s="434"/>
      <c r="N697" s="434"/>
      <c r="O697" s="434"/>
      <c r="P697" s="434"/>
      <c r="Q697" s="434"/>
      <c r="R697" s="434"/>
      <c r="S697" s="1279"/>
      <c r="T697" s="434"/>
      <c r="U697" s="434"/>
      <c r="V697" s="434"/>
      <c r="W697" s="434"/>
      <c r="X697" s="434"/>
      <c r="Y697" s="434"/>
      <c r="Z697" s="434"/>
    </row>
    <row r="698">
      <c r="A698" s="434"/>
      <c r="B698" s="434"/>
      <c r="C698" s="434"/>
      <c r="D698" s="434"/>
      <c r="E698" s="434"/>
      <c r="F698" s="434"/>
      <c r="G698" s="434"/>
      <c r="H698" s="1276"/>
      <c r="I698" s="1277"/>
      <c r="J698" s="1278"/>
      <c r="K698" s="1277"/>
      <c r="L698" s="1279"/>
      <c r="M698" s="434"/>
      <c r="N698" s="434"/>
      <c r="O698" s="434"/>
      <c r="P698" s="434"/>
      <c r="Q698" s="434"/>
      <c r="R698" s="434"/>
      <c r="S698" s="1279"/>
      <c r="T698" s="434"/>
      <c r="U698" s="434"/>
      <c r="V698" s="434"/>
      <c r="W698" s="434"/>
      <c r="X698" s="434"/>
      <c r="Y698" s="434"/>
      <c r="Z698" s="434"/>
    </row>
    <row r="699">
      <c r="A699" s="434"/>
      <c r="B699" s="434"/>
      <c r="C699" s="434"/>
      <c r="D699" s="434"/>
      <c r="E699" s="434"/>
      <c r="F699" s="434"/>
      <c r="G699" s="434"/>
      <c r="H699" s="1276"/>
      <c r="I699" s="1277"/>
      <c r="J699" s="1278"/>
      <c r="K699" s="1277"/>
      <c r="L699" s="1279"/>
      <c r="M699" s="434"/>
      <c r="N699" s="434"/>
      <c r="O699" s="434"/>
      <c r="P699" s="434"/>
      <c r="Q699" s="434"/>
      <c r="R699" s="434"/>
      <c r="S699" s="1279"/>
      <c r="T699" s="434"/>
      <c r="U699" s="434"/>
      <c r="V699" s="434"/>
      <c r="W699" s="434"/>
      <c r="X699" s="434"/>
      <c r="Y699" s="434"/>
      <c r="Z699" s="434"/>
    </row>
    <row r="700">
      <c r="A700" s="434"/>
      <c r="B700" s="434"/>
      <c r="C700" s="434"/>
      <c r="D700" s="434"/>
      <c r="E700" s="434"/>
      <c r="F700" s="434"/>
      <c r="G700" s="434"/>
      <c r="H700" s="1276"/>
      <c r="I700" s="1277"/>
      <c r="J700" s="1278"/>
      <c r="K700" s="1277"/>
      <c r="L700" s="1279"/>
      <c r="M700" s="434"/>
      <c r="N700" s="434"/>
      <c r="O700" s="434"/>
      <c r="P700" s="434"/>
      <c r="Q700" s="434"/>
      <c r="R700" s="434"/>
      <c r="S700" s="1279"/>
      <c r="T700" s="434"/>
      <c r="U700" s="434"/>
      <c r="V700" s="434"/>
      <c r="W700" s="434"/>
      <c r="X700" s="434"/>
      <c r="Y700" s="434"/>
      <c r="Z700" s="434"/>
    </row>
    <row r="701">
      <c r="A701" s="434"/>
      <c r="B701" s="434"/>
      <c r="C701" s="434"/>
      <c r="D701" s="434"/>
      <c r="E701" s="434"/>
      <c r="F701" s="434"/>
      <c r="G701" s="434"/>
      <c r="H701" s="1276"/>
      <c r="I701" s="1277"/>
      <c r="J701" s="1278"/>
      <c r="K701" s="1277"/>
      <c r="L701" s="1279"/>
      <c r="M701" s="434"/>
      <c r="N701" s="434"/>
      <c r="O701" s="434"/>
      <c r="P701" s="434"/>
      <c r="Q701" s="434"/>
      <c r="R701" s="434"/>
      <c r="S701" s="1279"/>
      <c r="T701" s="434"/>
      <c r="U701" s="434"/>
      <c r="V701" s="434"/>
      <c r="W701" s="434"/>
      <c r="X701" s="434"/>
      <c r="Y701" s="434"/>
      <c r="Z701" s="434"/>
    </row>
    <row r="702">
      <c r="A702" s="434"/>
      <c r="B702" s="434"/>
      <c r="C702" s="434"/>
      <c r="D702" s="434"/>
      <c r="E702" s="434"/>
      <c r="F702" s="434"/>
      <c r="G702" s="434"/>
      <c r="H702" s="1276"/>
      <c r="I702" s="1277"/>
      <c r="J702" s="1278"/>
      <c r="K702" s="1277"/>
      <c r="L702" s="1279"/>
      <c r="M702" s="434"/>
      <c r="N702" s="434"/>
      <c r="O702" s="434"/>
      <c r="P702" s="434"/>
      <c r="Q702" s="434"/>
      <c r="R702" s="434"/>
      <c r="S702" s="1279"/>
      <c r="T702" s="434"/>
      <c r="U702" s="434"/>
      <c r="V702" s="434"/>
      <c r="W702" s="434"/>
      <c r="X702" s="434"/>
      <c r="Y702" s="434"/>
      <c r="Z702" s="434"/>
    </row>
    <row r="703">
      <c r="A703" s="434"/>
      <c r="B703" s="434"/>
      <c r="C703" s="434"/>
      <c r="D703" s="434"/>
      <c r="E703" s="434"/>
      <c r="F703" s="434"/>
      <c r="G703" s="434"/>
      <c r="H703" s="1276"/>
      <c r="I703" s="1277"/>
      <c r="J703" s="1278"/>
      <c r="K703" s="1277"/>
      <c r="L703" s="1279"/>
      <c r="M703" s="434"/>
      <c r="N703" s="434"/>
      <c r="O703" s="434"/>
      <c r="P703" s="434"/>
      <c r="Q703" s="434"/>
      <c r="R703" s="434"/>
      <c r="S703" s="1279"/>
      <c r="T703" s="434"/>
      <c r="U703" s="434"/>
      <c r="V703" s="434"/>
      <c r="W703" s="434"/>
      <c r="X703" s="434"/>
      <c r="Y703" s="434"/>
      <c r="Z703" s="434"/>
    </row>
    <row r="704">
      <c r="A704" s="434"/>
      <c r="B704" s="434"/>
      <c r="C704" s="434"/>
      <c r="D704" s="434"/>
      <c r="E704" s="434"/>
      <c r="F704" s="434"/>
      <c r="G704" s="434"/>
      <c r="H704" s="1276"/>
      <c r="I704" s="1277"/>
      <c r="J704" s="1278"/>
      <c r="K704" s="1277"/>
      <c r="L704" s="1279"/>
      <c r="M704" s="434"/>
      <c r="N704" s="434"/>
      <c r="O704" s="434"/>
      <c r="P704" s="434"/>
      <c r="Q704" s="434"/>
      <c r="R704" s="434"/>
      <c r="S704" s="1279"/>
      <c r="T704" s="434"/>
      <c r="U704" s="434"/>
      <c r="V704" s="434"/>
      <c r="W704" s="434"/>
      <c r="X704" s="434"/>
      <c r="Y704" s="434"/>
      <c r="Z704" s="434"/>
    </row>
    <row r="705">
      <c r="A705" s="434"/>
      <c r="B705" s="434"/>
      <c r="C705" s="434"/>
      <c r="D705" s="434"/>
      <c r="E705" s="434"/>
      <c r="F705" s="434"/>
      <c r="G705" s="434"/>
      <c r="H705" s="1276"/>
      <c r="I705" s="1277"/>
      <c r="J705" s="1278"/>
      <c r="K705" s="1277"/>
      <c r="L705" s="1279"/>
      <c r="M705" s="434"/>
      <c r="N705" s="434"/>
      <c r="O705" s="434"/>
      <c r="P705" s="434"/>
      <c r="Q705" s="434"/>
      <c r="R705" s="434"/>
      <c r="S705" s="1279"/>
      <c r="T705" s="434"/>
      <c r="U705" s="434"/>
      <c r="V705" s="434"/>
      <c r="W705" s="434"/>
      <c r="X705" s="434"/>
      <c r="Y705" s="434"/>
      <c r="Z705" s="434"/>
    </row>
    <row r="706">
      <c r="A706" s="434"/>
      <c r="B706" s="434"/>
      <c r="C706" s="434"/>
      <c r="D706" s="434"/>
      <c r="E706" s="434"/>
      <c r="F706" s="434"/>
      <c r="G706" s="434"/>
      <c r="H706" s="1276"/>
      <c r="I706" s="1277"/>
      <c r="J706" s="1278"/>
      <c r="K706" s="1277"/>
      <c r="L706" s="1279"/>
      <c r="M706" s="434"/>
      <c r="N706" s="434"/>
      <c r="O706" s="434"/>
      <c r="P706" s="434"/>
      <c r="Q706" s="434"/>
      <c r="R706" s="434"/>
      <c r="S706" s="1279"/>
      <c r="T706" s="434"/>
      <c r="U706" s="434"/>
      <c r="V706" s="434"/>
      <c r="W706" s="434"/>
      <c r="X706" s="434"/>
      <c r="Y706" s="434"/>
      <c r="Z706" s="434"/>
    </row>
    <row r="707">
      <c r="A707" s="434"/>
      <c r="B707" s="434"/>
      <c r="C707" s="434"/>
      <c r="D707" s="434"/>
      <c r="E707" s="434"/>
      <c r="F707" s="434"/>
      <c r="G707" s="434"/>
      <c r="H707" s="1276"/>
      <c r="I707" s="1277"/>
      <c r="J707" s="1278"/>
      <c r="K707" s="1277"/>
      <c r="L707" s="1279"/>
      <c r="M707" s="434"/>
      <c r="N707" s="434"/>
      <c r="O707" s="434"/>
      <c r="P707" s="434"/>
      <c r="Q707" s="434"/>
      <c r="R707" s="434"/>
      <c r="S707" s="1279"/>
      <c r="T707" s="434"/>
      <c r="U707" s="434"/>
      <c r="V707" s="434"/>
      <c r="W707" s="434"/>
      <c r="X707" s="434"/>
      <c r="Y707" s="434"/>
      <c r="Z707" s="434"/>
    </row>
    <row r="708">
      <c r="A708" s="434"/>
      <c r="B708" s="434"/>
      <c r="C708" s="434"/>
      <c r="D708" s="434"/>
      <c r="E708" s="434"/>
      <c r="F708" s="434"/>
      <c r="G708" s="434"/>
      <c r="H708" s="1276"/>
      <c r="I708" s="1277"/>
      <c r="J708" s="1278"/>
      <c r="K708" s="1277"/>
      <c r="L708" s="1279"/>
      <c r="M708" s="434"/>
      <c r="N708" s="434"/>
      <c r="O708" s="434"/>
      <c r="P708" s="434"/>
      <c r="Q708" s="434"/>
      <c r="R708" s="434"/>
      <c r="S708" s="1279"/>
      <c r="T708" s="434"/>
      <c r="U708" s="434"/>
      <c r="V708" s="434"/>
      <c r="W708" s="434"/>
      <c r="X708" s="434"/>
      <c r="Y708" s="434"/>
      <c r="Z708" s="434"/>
    </row>
    <row r="709">
      <c r="A709" s="434"/>
      <c r="B709" s="434"/>
      <c r="C709" s="434"/>
      <c r="D709" s="434"/>
      <c r="E709" s="434"/>
      <c r="F709" s="434"/>
      <c r="G709" s="434"/>
      <c r="H709" s="1276"/>
      <c r="I709" s="1277"/>
      <c r="J709" s="1278"/>
      <c r="K709" s="1277"/>
      <c r="L709" s="1279"/>
      <c r="M709" s="434"/>
      <c r="N709" s="434"/>
      <c r="O709" s="434"/>
      <c r="P709" s="434"/>
      <c r="Q709" s="434"/>
      <c r="R709" s="434"/>
      <c r="S709" s="1279"/>
      <c r="T709" s="434"/>
      <c r="U709" s="434"/>
      <c r="V709" s="434"/>
      <c r="W709" s="434"/>
      <c r="X709" s="434"/>
      <c r="Y709" s="434"/>
      <c r="Z709" s="434"/>
    </row>
    <row r="710">
      <c r="A710" s="434"/>
      <c r="B710" s="434"/>
      <c r="C710" s="434"/>
      <c r="D710" s="434"/>
      <c r="E710" s="434"/>
      <c r="F710" s="434"/>
      <c r="G710" s="434"/>
      <c r="H710" s="1276"/>
      <c r="I710" s="1277"/>
      <c r="J710" s="1278"/>
      <c r="K710" s="1277"/>
      <c r="L710" s="1279"/>
      <c r="M710" s="434"/>
      <c r="N710" s="434"/>
      <c r="O710" s="434"/>
      <c r="P710" s="434"/>
      <c r="Q710" s="434"/>
      <c r="R710" s="434"/>
      <c r="S710" s="1279"/>
      <c r="T710" s="434"/>
      <c r="U710" s="434"/>
      <c r="V710" s="434"/>
      <c r="W710" s="434"/>
      <c r="X710" s="434"/>
      <c r="Y710" s="434"/>
      <c r="Z710" s="434"/>
    </row>
    <row r="711">
      <c r="A711" s="434"/>
      <c r="B711" s="434"/>
      <c r="C711" s="434"/>
      <c r="D711" s="434"/>
      <c r="E711" s="434"/>
      <c r="F711" s="434"/>
      <c r="G711" s="434"/>
      <c r="H711" s="1276"/>
      <c r="I711" s="1277"/>
      <c r="J711" s="1278"/>
      <c r="K711" s="1277"/>
      <c r="L711" s="1279"/>
      <c r="M711" s="434"/>
      <c r="N711" s="434"/>
      <c r="O711" s="434"/>
      <c r="P711" s="434"/>
      <c r="Q711" s="434"/>
      <c r="R711" s="434"/>
      <c r="S711" s="1279"/>
      <c r="T711" s="434"/>
      <c r="U711" s="434"/>
      <c r="V711" s="434"/>
      <c r="W711" s="434"/>
      <c r="X711" s="434"/>
      <c r="Y711" s="434"/>
      <c r="Z711" s="434"/>
    </row>
    <row r="712">
      <c r="A712" s="434"/>
      <c r="B712" s="434"/>
      <c r="C712" s="434"/>
      <c r="D712" s="434"/>
      <c r="E712" s="434"/>
      <c r="F712" s="434"/>
      <c r="G712" s="434"/>
      <c r="H712" s="1276"/>
      <c r="I712" s="1277"/>
      <c r="J712" s="1278"/>
      <c r="K712" s="1277"/>
      <c r="L712" s="1279"/>
      <c r="M712" s="434"/>
      <c r="N712" s="434"/>
      <c r="O712" s="434"/>
      <c r="P712" s="434"/>
      <c r="Q712" s="434"/>
      <c r="R712" s="434"/>
      <c r="S712" s="1279"/>
      <c r="T712" s="434"/>
      <c r="U712" s="434"/>
      <c r="V712" s="434"/>
      <c r="W712" s="434"/>
      <c r="X712" s="434"/>
      <c r="Y712" s="434"/>
      <c r="Z712" s="434"/>
    </row>
    <row r="713">
      <c r="A713" s="434"/>
      <c r="B713" s="434"/>
      <c r="C713" s="434"/>
      <c r="D713" s="434"/>
      <c r="E713" s="434"/>
      <c r="F713" s="434"/>
      <c r="G713" s="434"/>
      <c r="H713" s="1276"/>
      <c r="I713" s="1277"/>
      <c r="J713" s="1278"/>
      <c r="K713" s="1277"/>
      <c r="L713" s="1279"/>
      <c r="M713" s="434"/>
      <c r="N713" s="434"/>
      <c r="O713" s="434"/>
      <c r="P713" s="434"/>
      <c r="Q713" s="434"/>
      <c r="R713" s="434"/>
      <c r="S713" s="1279"/>
      <c r="T713" s="434"/>
      <c r="U713" s="434"/>
      <c r="V713" s="434"/>
      <c r="W713" s="434"/>
      <c r="X713" s="434"/>
      <c r="Y713" s="434"/>
      <c r="Z713" s="434"/>
    </row>
    <row r="714">
      <c r="A714" s="434"/>
      <c r="B714" s="434"/>
      <c r="C714" s="434"/>
      <c r="D714" s="434"/>
      <c r="E714" s="434"/>
      <c r="F714" s="434"/>
      <c r="G714" s="434"/>
      <c r="H714" s="1276"/>
      <c r="I714" s="1277"/>
      <c r="J714" s="1278"/>
      <c r="K714" s="1277"/>
      <c r="L714" s="1279"/>
      <c r="M714" s="434"/>
      <c r="N714" s="434"/>
      <c r="O714" s="434"/>
      <c r="P714" s="434"/>
      <c r="Q714" s="434"/>
      <c r="R714" s="434"/>
      <c r="S714" s="1279"/>
      <c r="T714" s="434"/>
      <c r="U714" s="434"/>
      <c r="V714" s="434"/>
      <c r="W714" s="434"/>
      <c r="X714" s="434"/>
      <c r="Y714" s="434"/>
      <c r="Z714" s="434"/>
    </row>
    <row r="715">
      <c r="A715" s="434"/>
      <c r="B715" s="434"/>
      <c r="C715" s="434"/>
      <c r="D715" s="434"/>
      <c r="E715" s="434"/>
      <c r="F715" s="434"/>
      <c r="G715" s="434"/>
      <c r="H715" s="1276"/>
      <c r="I715" s="1277"/>
      <c r="J715" s="1278"/>
      <c r="K715" s="1277"/>
      <c r="L715" s="1279"/>
      <c r="M715" s="434"/>
      <c r="N715" s="434"/>
      <c r="O715" s="434"/>
      <c r="P715" s="434"/>
      <c r="Q715" s="434"/>
      <c r="R715" s="434"/>
      <c r="S715" s="1279"/>
      <c r="T715" s="434"/>
      <c r="U715" s="434"/>
      <c r="V715" s="434"/>
      <c r="W715" s="434"/>
      <c r="X715" s="434"/>
      <c r="Y715" s="434"/>
      <c r="Z715" s="434"/>
    </row>
    <row r="716">
      <c r="A716" s="434"/>
      <c r="B716" s="434"/>
      <c r="C716" s="434"/>
      <c r="D716" s="434"/>
      <c r="E716" s="434"/>
      <c r="F716" s="434"/>
      <c r="G716" s="434"/>
      <c r="H716" s="1276"/>
      <c r="I716" s="1277"/>
      <c r="J716" s="1278"/>
      <c r="K716" s="1277"/>
      <c r="L716" s="1279"/>
      <c r="M716" s="434"/>
      <c r="N716" s="434"/>
      <c r="O716" s="434"/>
      <c r="P716" s="434"/>
      <c r="Q716" s="434"/>
      <c r="R716" s="434"/>
      <c r="S716" s="1279"/>
      <c r="T716" s="434"/>
      <c r="U716" s="434"/>
      <c r="V716" s="434"/>
      <c r="W716" s="434"/>
      <c r="X716" s="434"/>
      <c r="Y716" s="434"/>
      <c r="Z716" s="434"/>
    </row>
    <row r="717">
      <c r="A717" s="434"/>
      <c r="B717" s="434"/>
      <c r="C717" s="434"/>
      <c r="D717" s="434"/>
      <c r="E717" s="434"/>
      <c r="F717" s="434"/>
      <c r="G717" s="434"/>
      <c r="H717" s="1276"/>
      <c r="I717" s="1277"/>
      <c r="J717" s="1278"/>
      <c r="K717" s="1277"/>
      <c r="L717" s="1279"/>
      <c r="M717" s="434"/>
      <c r="N717" s="434"/>
      <c r="O717" s="434"/>
      <c r="P717" s="434"/>
      <c r="Q717" s="434"/>
      <c r="R717" s="434"/>
      <c r="S717" s="1279"/>
      <c r="T717" s="434"/>
      <c r="U717" s="434"/>
      <c r="V717" s="434"/>
      <c r="W717" s="434"/>
      <c r="X717" s="434"/>
      <c r="Y717" s="434"/>
      <c r="Z717" s="434"/>
    </row>
    <row r="718">
      <c r="A718" s="434"/>
      <c r="B718" s="434"/>
      <c r="C718" s="434"/>
      <c r="D718" s="434"/>
      <c r="E718" s="434"/>
      <c r="F718" s="434"/>
      <c r="G718" s="434"/>
      <c r="H718" s="1276"/>
      <c r="I718" s="1277"/>
      <c r="J718" s="1278"/>
      <c r="K718" s="1277"/>
      <c r="L718" s="1279"/>
      <c r="M718" s="434"/>
      <c r="N718" s="434"/>
      <c r="O718" s="434"/>
      <c r="P718" s="434"/>
      <c r="Q718" s="434"/>
      <c r="R718" s="434"/>
      <c r="S718" s="1279"/>
      <c r="T718" s="434"/>
      <c r="U718" s="434"/>
      <c r="V718" s="434"/>
      <c r="W718" s="434"/>
      <c r="X718" s="434"/>
      <c r="Y718" s="434"/>
      <c r="Z718" s="434"/>
    </row>
    <row r="719">
      <c r="A719" s="434"/>
      <c r="B719" s="434"/>
      <c r="C719" s="434"/>
      <c r="D719" s="434"/>
      <c r="E719" s="434"/>
      <c r="F719" s="434"/>
      <c r="G719" s="434"/>
      <c r="H719" s="1276"/>
      <c r="I719" s="1277"/>
      <c r="J719" s="1278"/>
      <c r="K719" s="1277"/>
      <c r="L719" s="1279"/>
      <c r="M719" s="434"/>
      <c r="N719" s="434"/>
      <c r="O719" s="434"/>
      <c r="P719" s="434"/>
      <c r="Q719" s="434"/>
      <c r="R719" s="434"/>
      <c r="S719" s="1279"/>
      <c r="T719" s="434"/>
      <c r="U719" s="434"/>
      <c r="V719" s="434"/>
      <c r="W719" s="434"/>
      <c r="X719" s="434"/>
      <c r="Y719" s="434"/>
      <c r="Z719" s="434"/>
    </row>
    <row r="720">
      <c r="A720" s="434"/>
      <c r="B720" s="434"/>
      <c r="C720" s="434"/>
      <c r="D720" s="434"/>
      <c r="E720" s="434"/>
      <c r="F720" s="434"/>
      <c r="G720" s="434"/>
      <c r="H720" s="1276"/>
      <c r="I720" s="1277"/>
      <c r="J720" s="1278"/>
      <c r="K720" s="1277"/>
      <c r="L720" s="1279"/>
      <c r="M720" s="434"/>
      <c r="N720" s="434"/>
      <c r="O720" s="434"/>
      <c r="P720" s="434"/>
      <c r="Q720" s="434"/>
      <c r="R720" s="434"/>
      <c r="S720" s="1279"/>
      <c r="T720" s="434"/>
      <c r="U720" s="434"/>
      <c r="V720" s="434"/>
      <c r="W720" s="434"/>
      <c r="X720" s="434"/>
      <c r="Y720" s="434"/>
      <c r="Z720" s="434"/>
    </row>
    <row r="721">
      <c r="A721" s="434"/>
      <c r="B721" s="434"/>
      <c r="C721" s="434"/>
      <c r="D721" s="434"/>
      <c r="E721" s="434"/>
      <c r="F721" s="434"/>
      <c r="G721" s="434"/>
      <c r="H721" s="1276"/>
      <c r="I721" s="1277"/>
      <c r="J721" s="1278"/>
      <c r="K721" s="1277"/>
      <c r="L721" s="1279"/>
      <c r="M721" s="434"/>
      <c r="N721" s="434"/>
      <c r="O721" s="434"/>
      <c r="P721" s="434"/>
      <c r="Q721" s="434"/>
      <c r="R721" s="434"/>
      <c r="S721" s="1279"/>
      <c r="T721" s="434"/>
      <c r="U721" s="434"/>
      <c r="V721" s="434"/>
      <c r="W721" s="434"/>
      <c r="X721" s="434"/>
      <c r="Y721" s="434"/>
      <c r="Z721" s="434"/>
    </row>
    <row r="722">
      <c r="A722" s="434"/>
      <c r="B722" s="434"/>
      <c r="C722" s="434"/>
      <c r="D722" s="434"/>
      <c r="E722" s="434"/>
      <c r="F722" s="434"/>
      <c r="G722" s="434"/>
      <c r="H722" s="1276"/>
      <c r="I722" s="1277"/>
      <c r="J722" s="1278"/>
      <c r="K722" s="1277"/>
      <c r="L722" s="1279"/>
      <c r="M722" s="434"/>
      <c r="N722" s="434"/>
      <c r="O722" s="434"/>
      <c r="P722" s="434"/>
      <c r="Q722" s="434"/>
      <c r="R722" s="434"/>
      <c r="S722" s="1279"/>
      <c r="T722" s="434"/>
      <c r="U722" s="434"/>
      <c r="V722" s="434"/>
      <c r="W722" s="434"/>
      <c r="X722" s="434"/>
      <c r="Y722" s="434"/>
      <c r="Z722" s="434"/>
    </row>
    <row r="723">
      <c r="A723" s="434"/>
      <c r="B723" s="434"/>
      <c r="C723" s="434"/>
      <c r="D723" s="434"/>
      <c r="E723" s="434"/>
      <c r="F723" s="434"/>
      <c r="G723" s="434"/>
      <c r="H723" s="1276"/>
      <c r="I723" s="1277"/>
      <c r="J723" s="1278"/>
      <c r="K723" s="1277"/>
      <c r="L723" s="1279"/>
      <c r="M723" s="434"/>
      <c r="N723" s="434"/>
      <c r="O723" s="434"/>
      <c r="P723" s="434"/>
      <c r="Q723" s="434"/>
      <c r="R723" s="434"/>
      <c r="S723" s="1279"/>
      <c r="T723" s="434"/>
      <c r="U723" s="434"/>
      <c r="V723" s="434"/>
      <c r="W723" s="434"/>
      <c r="X723" s="434"/>
      <c r="Y723" s="434"/>
      <c r="Z723" s="434"/>
    </row>
    <row r="724">
      <c r="A724" s="434"/>
      <c r="B724" s="434"/>
      <c r="C724" s="434"/>
      <c r="D724" s="434"/>
      <c r="E724" s="434"/>
      <c r="F724" s="434"/>
      <c r="G724" s="434"/>
      <c r="H724" s="1276"/>
      <c r="I724" s="1277"/>
      <c r="J724" s="1278"/>
      <c r="K724" s="1277"/>
      <c r="L724" s="1279"/>
      <c r="M724" s="434"/>
      <c r="N724" s="434"/>
      <c r="O724" s="434"/>
      <c r="P724" s="434"/>
      <c r="Q724" s="434"/>
      <c r="R724" s="434"/>
      <c r="S724" s="1279"/>
      <c r="T724" s="434"/>
      <c r="U724" s="434"/>
      <c r="V724" s="434"/>
      <c r="W724" s="434"/>
      <c r="X724" s="434"/>
      <c r="Y724" s="434"/>
      <c r="Z724" s="434"/>
    </row>
    <row r="725">
      <c r="A725" s="434"/>
      <c r="B725" s="434"/>
      <c r="C725" s="434"/>
      <c r="D725" s="434"/>
      <c r="E725" s="434"/>
      <c r="F725" s="434"/>
      <c r="G725" s="434"/>
      <c r="H725" s="1276"/>
      <c r="I725" s="1277"/>
      <c r="J725" s="1278"/>
      <c r="K725" s="1277"/>
      <c r="L725" s="1279"/>
      <c r="M725" s="434"/>
      <c r="N725" s="434"/>
      <c r="O725" s="434"/>
      <c r="P725" s="434"/>
      <c r="Q725" s="434"/>
      <c r="R725" s="434"/>
      <c r="S725" s="1279"/>
      <c r="T725" s="434"/>
      <c r="U725" s="434"/>
      <c r="V725" s="434"/>
      <c r="W725" s="434"/>
      <c r="X725" s="434"/>
      <c r="Y725" s="434"/>
      <c r="Z725" s="434"/>
    </row>
    <row r="726">
      <c r="A726" s="434"/>
      <c r="B726" s="434"/>
      <c r="C726" s="434"/>
      <c r="D726" s="434"/>
      <c r="E726" s="434"/>
      <c r="F726" s="434"/>
      <c r="G726" s="434"/>
      <c r="H726" s="1276"/>
      <c r="I726" s="1277"/>
      <c r="J726" s="1278"/>
      <c r="K726" s="1277"/>
      <c r="L726" s="1279"/>
      <c r="M726" s="434"/>
      <c r="N726" s="434"/>
      <c r="O726" s="434"/>
      <c r="P726" s="434"/>
      <c r="Q726" s="434"/>
      <c r="R726" s="434"/>
      <c r="S726" s="1279"/>
      <c r="T726" s="434"/>
      <c r="U726" s="434"/>
      <c r="V726" s="434"/>
      <c r="W726" s="434"/>
      <c r="X726" s="434"/>
      <c r="Y726" s="434"/>
      <c r="Z726" s="434"/>
    </row>
    <row r="727">
      <c r="A727" s="434"/>
      <c r="B727" s="434"/>
      <c r="C727" s="434"/>
      <c r="D727" s="434"/>
      <c r="E727" s="434"/>
      <c r="F727" s="434"/>
      <c r="G727" s="434"/>
      <c r="H727" s="1276"/>
      <c r="I727" s="1277"/>
      <c r="J727" s="1278"/>
      <c r="K727" s="1277"/>
      <c r="L727" s="1279"/>
      <c r="M727" s="434"/>
      <c r="N727" s="434"/>
      <c r="O727" s="434"/>
      <c r="P727" s="434"/>
      <c r="Q727" s="434"/>
      <c r="R727" s="434"/>
      <c r="S727" s="1279"/>
      <c r="T727" s="434"/>
      <c r="U727" s="434"/>
      <c r="V727" s="434"/>
      <c r="W727" s="434"/>
      <c r="X727" s="434"/>
      <c r="Y727" s="434"/>
      <c r="Z727" s="434"/>
    </row>
    <row r="728">
      <c r="A728" s="434"/>
      <c r="B728" s="434"/>
      <c r="C728" s="434"/>
      <c r="D728" s="434"/>
      <c r="E728" s="434"/>
      <c r="F728" s="434"/>
      <c r="G728" s="434"/>
      <c r="H728" s="1276"/>
      <c r="I728" s="1277"/>
      <c r="J728" s="1278"/>
      <c r="K728" s="1277"/>
      <c r="L728" s="1279"/>
      <c r="M728" s="434"/>
      <c r="N728" s="434"/>
      <c r="O728" s="434"/>
      <c r="P728" s="434"/>
      <c r="Q728" s="434"/>
      <c r="R728" s="434"/>
      <c r="S728" s="1279"/>
      <c r="T728" s="434"/>
      <c r="U728" s="434"/>
      <c r="V728" s="434"/>
      <c r="W728" s="434"/>
      <c r="X728" s="434"/>
      <c r="Y728" s="434"/>
      <c r="Z728" s="434"/>
    </row>
    <row r="729">
      <c r="A729" s="434"/>
      <c r="B729" s="434"/>
      <c r="C729" s="434"/>
      <c r="D729" s="434"/>
      <c r="E729" s="434"/>
      <c r="F729" s="434"/>
      <c r="G729" s="434"/>
      <c r="H729" s="1276"/>
      <c r="I729" s="1277"/>
      <c r="J729" s="1278"/>
      <c r="K729" s="1277"/>
      <c r="L729" s="1279"/>
      <c r="M729" s="434"/>
      <c r="N729" s="434"/>
      <c r="O729" s="434"/>
      <c r="P729" s="434"/>
      <c r="Q729" s="434"/>
      <c r="R729" s="434"/>
      <c r="S729" s="1279"/>
      <c r="T729" s="434"/>
      <c r="U729" s="434"/>
      <c r="V729" s="434"/>
      <c r="W729" s="434"/>
      <c r="X729" s="434"/>
      <c r="Y729" s="434"/>
      <c r="Z729" s="434"/>
    </row>
    <row r="730">
      <c r="A730" s="434"/>
      <c r="B730" s="434"/>
      <c r="C730" s="434"/>
      <c r="D730" s="434"/>
      <c r="E730" s="434"/>
      <c r="F730" s="434"/>
      <c r="G730" s="434"/>
      <c r="H730" s="1276"/>
      <c r="I730" s="1277"/>
      <c r="J730" s="1278"/>
      <c r="K730" s="1277"/>
      <c r="L730" s="1279"/>
      <c r="M730" s="434"/>
      <c r="N730" s="434"/>
      <c r="O730" s="434"/>
      <c r="P730" s="434"/>
      <c r="Q730" s="434"/>
      <c r="R730" s="434"/>
      <c r="S730" s="1279"/>
      <c r="T730" s="434"/>
      <c r="U730" s="434"/>
      <c r="V730" s="434"/>
      <c r="W730" s="434"/>
      <c r="X730" s="434"/>
      <c r="Y730" s="434"/>
      <c r="Z730" s="434"/>
    </row>
    <row r="731">
      <c r="A731" s="434"/>
      <c r="B731" s="434"/>
      <c r="C731" s="434"/>
      <c r="D731" s="434"/>
      <c r="E731" s="434"/>
      <c r="F731" s="434"/>
      <c r="G731" s="434"/>
      <c r="H731" s="1276"/>
      <c r="I731" s="1277"/>
      <c r="J731" s="1278"/>
      <c r="K731" s="1277"/>
      <c r="L731" s="1279"/>
      <c r="M731" s="434"/>
      <c r="N731" s="434"/>
      <c r="O731" s="434"/>
      <c r="P731" s="434"/>
      <c r="Q731" s="434"/>
      <c r="R731" s="434"/>
      <c r="S731" s="1279"/>
      <c r="T731" s="434"/>
      <c r="U731" s="434"/>
      <c r="V731" s="434"/>
      <c r="W731" s="434"/>
      <c r="X731" s="434"/>
      <c r="Y731" s="434"/>
      <c r="Z731" s="434"/>
    </row>
    <row r="732">
      <c r="A732" s="434"/>
      <c r="B732" s="434"/>
      <c r="C732" s="434"/>
      <c r="D732" s="434"/>
      <c r="E732" s="434"/>
      <c r="F732" s="434"/>
      <c r="G732" s="434"/>
      <c r="H732" s="1276"/>
      <c r="I732" s="1277"/>
      <c r="J732" s="1278"/>
      <c r="K732" s="1277"/>
      <c r="L732" s="1279"/>
      <c r="M732" s="434"/>
      <c r="N732" s="434"/>
      <c r="O732" s="434"/>
      <c r="P732" s="434"/>
      <c r="Q732" s="434"/>
      <c r="R732" s="434"/>
      <c r="S732" s="1279"/>
      <c r="T732" s="434"/>
      <c r="U732" s="434"/>
      <c r="V732" s="434"/>
      <c r="W732" s="434"/>
      <c r="X732" s="434"/>
      <c r="Y732" s="434"/>
      <c r="Z732" s="434"/>
    </row>
    <row r="733">
      <c r="A733" s="434"/>
      <c r="B733" s="434"/>
      <c r="C733" s="434"/>
      <c r="D733" s="434"/>
      <c r="E733" s="434"/>
      <c r="F733" s="434"/>
      <c r="G733" s="434"/>
      <c r="H733" s="1276"/>
      <c r="I733" s="1277"/>
      <c r="J733" s="1278"/>
      <c r="K733" s="1277"/>
      <c r="L733" s="1279"/>
      <c r="M733" s="434"/>
      <c r="N733" s="434"/>
      <c r="O733" s="434"/>
      <c r="P733" s="434"/>
      <c r="Q733" s="434"/>
      <c r="R733" s="434"/>
      <c r="S733" s="1279"/>
      <c r="T733" s="434"/>
      <c r="U733" s="434"/>
      <c r="V733" s="434"/>
      <c r="W733" s="434"/>
      <c r="X733" s="434"/>
      <c r="Y733" s="434"/>
      <c r="Z733" s="434"/>
    </row>
    <row r="734">
      <c r="A734" s="434"/>
      <c r="B734" s="434"/>
      <c r="C734" s="434"/>
      <c r="D734" s="434"/>
      <c r="E734" s="434"/>
      <c r="F734" s="434"/>
      <c r="G734" s="434"/>
      <c r="H734" s="1276"/>
      <c r="I734" s="1277"/>
      <c r="J734" s="1278"/>
      <c r="K734" s="1277"/>
      <c r="L734" s="1279"/>
      <c r="M734" s="434"/>
      <c r="N734" s="434"/>
      <c r="O734" s="434"/>
      <c r="P734" s="434"/>
      <c r="Q734" s="434"/>
      <c r="R734" s="434"/>
      <c r="S734" s="1279"/>
      <c r="T734" s="434"/>
      <c r="U734" s="434"/>
      <c r="V734" s="434"/>
      <c r="W734" s="434"/>
      <c r="X734" s="434"/>
      <c r="Y734" s="434"/>
      <c r="Z734" s="434"/>
    </row>
    <row r="735">
      <c r="A735" s="434"/>
      <c r="B735" s="434"/>
      <c r="C735" s="434"/>
      <c r="D735" s="434"/>
      <c r="E735" s="434"/>
      <c r="F735" s="434"/>
      <c r="G735" s="434"/>
      <c r="H735" s="1276"/>
      <c r="I735" s="1277"/>
      <c r="J735" s="1278"/>
      <c r="K735" s="1277"/>
      <c r="L735" s="1279"/>
      <c r="M735" s="434"/>
      <c r="N735" s="434"/>
      <c r="O735" s="434"/>
      <c r="P735" s="434"/>
      <c r="Q735" s="434"/>
      <c r="R735" s="434"/>
      <c r="S735" s="1279"/>
      <c r="T735" s="434"/>
      <c r="U735" s="434"/>
      <c r="V735" s="434"/>
      <c r="W735" s="434"/>
      <c r="X735" s="434"/>
      <c r="Y735" s="434"/>
      <c r="Z735" s="434"/>
    </row>
    <row r="736">
      <c r="A736" s="434"/>
      <c r="B736" s="434"/>
      <c r="C736" s="434"/>
      <c r="D736" s="434"/>
      <c r="E736" s="434"/>
      <c r="F736" s="434"/>
      <c r="G736" s="434"/>
      <c r="H736" s="1276"/>
      <c r="I736" s="1277"/>
      <c r="J736" s="1278"/>
      <c r="K736" s="1277"/>
      <c r="L736" s="1279"/>
      <c r="M736" s="434"/>
      <c r="N736" s="434"/>
      <c r="O736" s="434"/>
      <c r="P736" s="434"/>
      <c r="Q736" s="434"/>
      <c r="R736" s="434"/>
      <c r="S736" s="1279"/>
      <c r="T736" s="434"/>
      <c r="U736" s="434"/>
      <c r="V736" s="434"/>
      <c r="W736" s="434"/>
      <c r="X736" s="434"/>
      <c r="Y736" s="434"/>
      <c r="Z736" s="434"/>
    </row>
    <row r="737">
      <c r="A737" s="434"/>
      <c r="B737" s="434"/>
      <c r="C737" s="434"/>
      <c r="D737" s="434"/>
      <c r="E737" s="434"/>
      <c r="F737" s="434"/>
      <c r="G737" s="434"/>
      <c r="H737" s="1276"/>
      <c r="I737" s="1277"/>
      <c r="J737" s="1278"/>
      <c r="K737" s="1277"/>
      <c r="L737" s="1279"/>
      <c r="M737" s="434"/>
      <c r="N737" s="434"/>
      <c r="O737" s="434"/>
      <c r="P737" s="434"/>
      <c r="Q737" s="434"/>
      <c r="R737" s="434"/>
      <c r="S737" s="1279"/>
      <c r="T737" s="434"/>
      <c r="U737" s="434"/>
      <c r="V737" s="434"/>
      <c r="W737" s="434"/>
      <c r="X737" s="434"/>
      <c r="Y737" s="434"/>
      <c r="Z737" s="434"/>
    </row>
    <row r="738">
      <c r="A738" s="434"/>
      <c r="B738" s="434"/>
      <c r="C738" s="434"/>
      <c r="D738" s="434"/>
      <c r="E738" s="434"/>
      <c r="F738" s="434"/>
      <c r="G738" s="434"/>
      <c r="H738" s="1276"/>
      <c r="I738" s="1277"/>
      <c r="J738" s="1278"/>
      <c r="K738" s="1277"/>
      <c r="L738" s="1279"/>
      <c r="M738" s="434"/>
      <c r="N738" s="434"/>
      <c r="O738" s="434"/>
      <c r="P738" s="434"/>
      <c r="Q738" s="434"/>
      <c r="R738" s="434"/>
      <c r="S738" s="1279"/>
      <c r="T738" s="434"/>
      <c r="U738" s="434"/>
      <c r="V738" s="434"/>
      <c r="W738" s="434"/>
      <c r="X738" s="434"/>
      <c r="Y738" s="434"/>
      <c r="Z738" s="434"/>
    </row>
    <row r="739">
      <c r="A739" s="434"/>
      <c r="B739" s="434"/>
      <c r="C739" s="434"/>
      <c r="D739" s="434"/>
      <c r="E739" s="434"/>
      <c r="F739" s="434"/>
      <c r="G739" s="434"/>
      <c r="H739" s="1276"/>
      <c r="I739" s="1277"/>
      <c r="J739" s="1278"/>
      <c r="K739" s="1277"/>
      <c r="L739" s="1279"/>
      <c r="M739" s="434"/>
      <c r="N739" s="434"/>
      <c r="O739" s="434"/>
      <c r="P739" s="434"/>
      <c r="Q739" s="434"/>
      <c r="R739" s="434"/>
      <c r="S739" s="1279"/>
      <c r="T739" s="434"/>
      <c r="U739" s="434"/>
      <c r="V739" s="434"/>
      <c r="W739" s="434"/>
      <c r="X739" s="434"/>
      <c r="Y739" s="434"/>
      <c r="Z739" s="434"/>
    </row>
    <row r="740">
      <c r="A740" s="434"/>
      <c r="B740" s="434"/>
      <c r="C740" s="434"/>
      <c r="D740" s="434"/>
      <c r="E740" s="434"/>
      <c r="F740" s="434"/>
      <c r="G740" s="434"/>
      <c r="H740" s="1276"/>
      <c r="I740" s="1277"/>
      <c r="J740" s="1278"/>
      <c r="K740" s="1277"/>
      <c r="L740" s="1279"/>
      <c r="M740" s="434"/>
      <c r="N740" s="434"/>
      <c r="O740" s="434"/>
      <c r="P740" s="434"/>
      <c r="Q740" s="434"/>
      <c r="R740" s="434"/>
      <c r="S740" s="1279"/>
      <c r="T740" s="434"/>
      <c r="U740" s="434"/>
      <c r="V740" s="434"/>
      <c r="W740" s="434"/>
      <c r="X740" s="434"/>
      <c r="Y740" s="434"/>
      <c r="Z740" s="434"/>
    </row>
    <row r="741">
      <c r="A741" s="434"/>
      <c r="B741" s="434"/>
      <c r="C741" s="434"/>
      <c r="D741" s="434"/>
      <c r="E741" s="434"/>
      <c r="F741" s="434"/>
      <c r="G741" s="434"/>
      <c r="H741" s="1276"/>
      <c r="I741" s="1277"/>
      <c r="J741" s="1278"/>
      <c r="K741" s="1277"/>
      <c r="L741" s="1279"/>
      <c r="M741" s="434"/>
      <c r="N741" s="434"/>
      <c r="O741" s="434"/>
      <c r="P741" s="434"/>
      <c r="Q741" s="434"/>
      <c r="R741" s="434"/>
      <c r="S741" s="1279"/>
      <c r="T741" s="434"/>
      <c r="U741" s="434"/>
      <c r="V741" s="434"/>
      <c r="W741" s="434"/>
      <c r="X741" s="434"/>
      <c r="Y741" s="434"/>
      <c r="Z741" s="434"/>
    </row>
    <row r="742">
      <c r="A742" s="434"/>
      <c r="B742" s="434"/>
      <c r="C742" s="434"/>
      <c r="D742" s="434"/>
      <c r="E742" s="434"/>
      <c r="F742" s="434"/>
      <c r="G742" s="434"/>
      <c r="H742" s="1276"/>
      <c r="I742" s="1277"/>
      <c r="J742" s="1278"/>
      <c r="K742" s="1277"/>
      <c r="L742" s="1279"/>
      <c r="M742" s="434"/>
      <c r="N742" s="434"/>
      <c r="O742" s="434"/>
      <c r="P742" s="434"/>
      <c r="Q742" s="434"/>
      <c r="R742" s="434"/>
      <c r="S742" s="1279"/>
      <c r="T742" s="434"/>
      <c r="U742" s="434"/>
      <c r="V742" s="434"/>
      <c r="W742" s="434"/>
      <c r="X742" s="434"/>
      <c r="Y742" s="434"/>
      <c r="Z742" s="434"/>
    </row>
    <row r="743">
      <c r="A743" s="434"/>
      <c r="B743" s="434"/>
      <c r="C743" s="434"/>
      <c r="D743" s="434"/>
      <c r="E743" s="434"/>
      <c r="F743" s="434"/>
      <c r="G743" s="434"/>
      <c r="H743" s="1276"/>
      <c r="I743" s="1277"/>
      <c r="J743" s="1278"/>
      <c r="K743" s="1277"/>
      <c r="L743" s="1279"/>
      <c r="M743" s="434"/>
      <c r="N743" s="434"/>
      <c r="O743" s="434"/>
      <c r="P743" s="434"/>
      <c r="Q743" s="434"/>
      <c r="R743" s="434"/>
      <c r="S743" s="1279"/>
      <c r="T743" s="434"/>
      <c r="U743" s="434"/>
      <c r="V743" s="434"/>
      <c r="W743" s="434"/>
      <c r="X743" s="434"/>
      <c r="Y743" s="434"/>
      <c r="Z743" s="434"/>
    </row>
    <row r="744">
      <c r="A744" s="434"/>
      <c r="B744" s="434"/>
      <c r="C744" s="434"/>
      <c r="D744" s="434"/>
      <c r="E744" s="434"/>
      <c r="F744" s="434"/>
      <c r="G744" s="434"/>
      <c r="H744" s="1276"/>
      <c r="I744" s="1277"/>
      <c r="J744" s="1278"/>
      <c r="K744" s="1277"/>
      <c r="L744" s="1279"/>
      <c r="M744" s="434"/>
      <c r="N744" s="434"/>
      <c r="O744" s="434"/>
      <c r="P744" s="434"/>
      <c r="Q744" s="434"/>
      <c r="R744" s="434"/>
      <c r="S744" s="1279"/>
      <c r="T744" s="434"/>
      <c r="U744" s="434"/>
      <c r="V744" s="434"/>
      <c r="W744" s="434"/>
      <c r="X744" s="434"/>
      <c r="Y744" s="434"/>
      <c r="Z744" s="434"/>
    </row>
    <row r="745">
      <c r="A745" s="434"/>
      <c r="B745" s="434"/>
      <c r="C745" s="434"/>
      <c r="D745" s="434"/>
      <c r="E745" s="434"/>
      <c r="F745" s="434"/>
      <c r="G745" s="434"/>
      <c r="H745" s="1276"/>
      <c r="I745" s="1277"/>
      <c r="J745" s="1278"/>
      <c r="K745" s="1277"/>
      <c r="L745" s="1279"/>
      <c r="M745" s="434"/>
      <c r="N745" s="434"/>
      <c r="O745" s="434"/>
      <c r="P745" s="434"/>
      <c r="Q745" s="434"/>
      <c r="R745" s="434"/>
      <c r="S745" s="1279"/>
      <c r="T745" s="434"/>
      <c r="U745" s="434"/>
      <c r="V745" s="434"/>
      <c r="W745" s="434"/>
      <c r="X745" s="434"/>
      <c r="Y745" s="434"/>
      <c r="Z745" s="434"/>
    </row>
    <row r="746">
      <c r="A746" s="434"/>
      <c r="B746" s="434"/>
      <c r="C746" s="434"/>
      <c r="D746" s="434"/>
      <c r="E746" s="434"/>
      <c r="F746" s="434"/>
      <c r="G746" s="434"/>
      <c r="H746" s="1276"/>
      <c r="I746" s="1277"/>
      <c r="J746" s="1278"/>
      <c r="K746" s="1277"/>
      <c r="L746" s="1279"/>
      <c r="M746" s="434"/>
      <c r="N746" s="434"/>
      <c r="O746" s="434"/>
      <c r="P746" s="434"/>
      <c r="Q746" s="434"/>
      <c r="R746" s="434"/>
      <c r="S746" s="1279"/>
      <c r="T746" s="434"/>
      <c r="U746" s="434"/>
      <c r="V746" s="434"/>
      <c r="W746" s="434"/>
      <c r="X746" s="434"/>
      <c r="Y746" s="434"/>
      <c r="Z746" s="434"/>
    </row>
    <row r="747">
      <c r="A747" s="434"/>
      <c r="B747" s="434"/>
      <c r="C747" s="434"/>
      <c r="D747" s="434"/>
      <c r="E747" s="434"/>
      <c r="F747" s="434"/>
      <c r="G747" s="434"/>
      <c r="H747" s="1276"/>
      <c r="I747" s="1277"/>
      <c r="J747" s="1278"/>
      <c r="K747" s="1277"/>
      <c r="L747" s="1279"/>
      <c r="M747" s="434"/>
      <c r="N747" s="434"/>
      <c r="O747" s="434"/>
      <c r="P747" s="434"/>
      <c r="Q747" s="434"/>
      <c r="R747" s="434"/>
      <c r="S747" s="1279"/>
      <c r="T747" s="434"/>
      <c r="U747" s="434"/>
      <c r="V747" s="434"/>
      <c r="W747" s="434"/>
      <c r="X747" s="434"/>
      <c r="Y747" s="434"/>
      <c r="Z747" s="434"/>
    </row>
    <row r="748">
      <c r="A748" s="434"/>
      <c r="B748" s="434"/>
      <c r="C748" s="434"/>
      <c r="D748" s="434"/>
      <c r="E748" s="434"/>
      <c r="F748" s="434"/>
      <c r="G748" s="434"/>
      <c r="H748" s="1276"/>
      <c r="I748" s="1277"/>
      <c r="J748" s="1278"/>
      <c r="K748" s="1277"/>
      <c r="L748" s="1279"/>
      <c r="M748" s="434"/>
      <c r="N748" s="434"/>
      <c r="O748" s="434"/>
      <c r="P748" s="434"/>
      <c r="Q748" s="434"/>
      <c r="R748" s="434"/>
      <c r="S748" s="1279"/>
      <c r="T748" s="434"/>
      <c r="U748" s="434"/>
      <c r="V748" s="434"/>
      <c r="W748" s="434"/>
      <c r="X748" s="434"/>
      <c r="Y748" s="434"/>
      <c r="Z748" s="434"/>
    </row>
    <row r="749">
      <c r="A749" s="434"/>
      <c r="B749" s="434"/>
      <c r="C749" s="434"/>
      <c r="D749" s="434"/>
      <c r="E749" s="434"/>
      <c r="F749" s="434"/>
      <c r="G749" s="434"/>
      <c r="H749" s="1276"/>
      <c r="I749" s="1277"/>
      <c r="J749" s="1278"/>
      <c r="K749" s="1277"/>
      <c r="L749" s="1279"/>
      <c r="M749" s="434"/>
      <c r="N749" s="434"/>
      <c r="O749" s="434"/>
      <c r="P749" s="434"/>
      <c r="Q749" s="434"/>
      <c r="R749" s="434"/>
      <c r="S749" s="1279"/>
      <c r="T749" s="434"/>
      <c r="U749" s="434"/>
      <c r="V749" s="434"/>
      <c r="W749" s="434"/>
      <c r="X749" s="434"/>
      <c r="Y749" s="434"/>
      <c r="Z749" s="434"/>
    </row>
    <row r="750">
      <c r="A750" s="434"/>
      <c r="B750" s="434"/>
      <c r="C750" s="434"/>
      <c r="D750" s="434"/>
      <c r="E750" s="434"/>
      <c r="F750" s="434"/>
      <c r="G750" s="434"/>
      <c r="H750" s="1276"/>
      <c r="I750" s="1277"/>
      <c r="J750" s="1278"/>
      <c r="K750" s="1277"/>
      <c r="L750" s="1279"/>
      <c r="M750" s="434"/>
      <c r="N750" s="434"/>
      <c r="O750" s="434"/>
      <c r="P750" s="434"/>
      <c r="Q750" s="434"/>
      <c r="R750" s="434"/>
      <c r="S750" s="1279"/>
      <c r="T750" s="434"/>
      <c r="U750" s="434"/>
      <c r="V750" s="434"/>
      <c r="W750" s="434"/>
      <c r="X750" s="434"/>
      <c r="Y750" s="434"/>
      <c r="Z750" s="434"/>
    </row>
    <row r="751">
      <c r="A751" s="434"/>
      <c r="B751" s="434"/>
      <c r="C751" s="434"/>
      <c r="D751" s="434"/>
      <c r="E751" s="434"/>
      <c r="F751" s="434"/>
      <c r="G751" s="434"/>
      <c r="H751" s="1276"/>
      <c r="I751" s="1277"/>
      <c r="J751" s="1278"/>
      <c r="K751" s="1277"/>
      <c r="L751" s="1279"/>
      <c r="M751" s="434"/>
      <c r="N751" s="434"/>
      <c r="O751" s="434"/>
      <c r="P751" s="434"/>
      <c r="Q751" s="434"/>
      <c r="R751" s="434"/>
      <c r="S751" s="1279"/>
      <c r="T751" s="434"/>
      <c r="U751" s="434"/>
      <c r="V751" s="434"/>
      <c r="W751" s="434"/>
      <c r="X751" s="434"/>
      <c r="Y751" s="434"/>
      <c r="Z751" s="434"/>
    </row>
    <row r="752">
      <c r="A752" s="434"/>
      <c r="B752" s="434"/>
      <c r="C752" s="434"/>
      <c r="D752" s="434"/>
      <c r="E752" s="434"/>
      <c r="F752" s="434"/>
      <c r="G752" s="434"/>
      <c r="H752" s="1276"/>
      <c r="I752" s="1277"/>
      <c r="J752" s="1278"/>
      <c r="K752" s="1277"/>
      <c r="L752" s="1279"/>
      <c r="M752" s="434"/>
      <c r="N752" s="434"/>
      <c r="O752" s="434"/>
      <c r="P752" s="434"/>
      <c r="Q752" s="434"/>
      <c r="R752" s="434"/>
      <c r="S752" s="1279"/>
      <c r="T752" s="434"/>
      <c r="U752" s="434"/>
      <c r="V752" s="434"/>
      <c r="W752" s="434"/>
      <c r="X752" s="434"/>
      <c r="Y752" s="434"/>
      <c r="Z752" s="434"/>
    </row>
    <row r="753">
      <c r="A753" s="434"/>
      <c r="B753" s="434"/>
      <c r="C753" s="434"/>
      <c r="D753" s="434"/>
      <c r="E753" s="434"/>
      <c r="F753" s="434"/>
      <c r="G753" s="434"/>
      <c r="H753" s="1276"/>
      <c r="I753" s="1277"/>
      <c r="J753" s="1278"/>
      <c r="K753" s="1277"/>
      <c r="L753" s="1279"/>
      <c r="M753" s="434"/>
      <c r="N753" s="434"/>
      <c r="O753" s="434"/>
      <c r="P753" s="434"/>
      <c r="Q753" s="434"/>
      <c r="R753" s="434"/>
      <c r="S753" s="1279"/>
      <c r="T753" s="434"/>
      <c r="U753" s="434"/>
      <c r="V753" s="434"/>
      <c r="W753" s="434"/>
      <c r="X753" s="434"/>
      <c r="Y753" s="434"/>
      <c r="Z753" s="434"/>
    </row>
    <row r="754">
      <c r="A754" s="434"/>
      <c r="B754" s="434"/>
      <c r="C754" s="434"/>
      <c r="D754" s="434"/>
      <c r="E754" s="434"/>
      <c r="F754" s="434"/>
      <c r="G754" s="434"/>
      <c r="H754" s="1276"/>
      <c r="I754" s="1277"/>
      <c r="J754" s="1278"/>
      <c r="K754" s="1277"/>
      <c r="L754" s="1279"/>
      <c r="M754" s="434"/>
      <c r="N754" s="434"/>
      <c r="O754" s="434"/>
      <c r="P754" s="434"/>
      <c r="Q754" s="434"/>
      <c r="R754" s="434"/>
      <c r="S754" s="1279"/>
      <c r="T754" s="434"/>
      <c r="U754" s="434"/>
      <c r="V754" s="434"/>
      <c r="W754" s="434"/>
      <c r="X754" s="434"/>
      <c r="Y754" s="434"/>
      <c r="Z754" s="434"/>
    </row>
    <row r="755">
      <c r="A755" s="434"/>
      <c r="B755" s="434"/>
      <c r="C755" s="434"/>
      <c r="D755" s="434"/>
      <c r="E755" s="434"/>
      <c r="F755" s="434"/>
      <c r="G755" s="434"/>
      <c r="H755" s="1276"/>
      <c r="I755" s="1277"/>
      <c r="J755" s="1278"/>
      <c r="K755" s="1277"/>
      <c r="L755" s="1279"/>
      <c r="M755" s="434"/>
      <c r="N755" s="434"/>
      <c r="O755" s="434"/>
      <c r="P755" s="434"/>
      <c r="Q755" s="434"/>
      <c r="R755" s="434"/>
      <c r="S755" s="1279"/>
      <c r="T755" s="434"/>
      <c r="U755" s="434"/>
      <c r="V755" s="434"/>
      <c r="W755" s="434"/>
      <c r="X755" s="434"/>
      <c r="Y755" s="434"/>
      <c r="Z755" s="434"/>
    </row>
    <row r="756">
      <c r="A756" s="434"/>
      <c r="B756" s="434"/>
      <c r="C756" s="434"/>
      <c r="D756" s="434"/>
      <c r="E756" s="434"/>
      <c r="F756" s="434"/>
      <c r="G756" s="434"/>
      <c r="H756" s="1276"/>
      <c r="I756" s="1277"/>
      <c r="J756" s="1278"/>
      <c r="K756" s="1277"/>
      <c r="L756" s="1279"/>
      <c r="M756" s="434"/>
      <c r="N756" s="434"/>
      <c r="O756" s="434"/>
      <c r="P756" s="434"/>
      <c r="Q756" s="434"/>
      <c r="R756" s="434"/>
      <c r="S756" s="1279"/>
      <c r="T756" s="434"/>
      <c r="U756" s="434"/>
      <c r="V756" s="434"/>
      <c r="W756" s="434"/>
      <c r="X756" s="434"/>
      <c r="Y756" s="434"/>
      <c r="Z756" s="434"/>
    </row>
    <row r="757">
      <c r="A757" s="434"/>
      <c r="B757" s="434"/>
      <c r="C757" s="434"/>
      <c r="D757" s="434"/>
      <c r="E757" s="434"/>
      <c r="F757" s="434"/>
      <c r="G757" s="434"/>
      <c r="H757" s="1276"/>
      <c r="I757" s="1277"/>
      <c r="J757" s="1278"/>
      <c r="K757" s="1277"/>
      <c r="L757" s="1279"/>
      <c r="M757" s="434"/>
      <c r="N757" s="434"/>
      <c r="O757" s="434"/>
      <c r="P757" s="434"/>
      <c r="Q757" s="434"/>
      <c r="R757" s="434"/>
      <c r="S757" s="1279"/>
      <c r="T757" s="434"/>
      <c r="U757" s="434"/>
      <c r="V757" s="434"/>
      <c r="W757" s="434"/>
      <c r="X757" s="434"/>
      <c r="Y757" s="434"/>
      <c r="Z757" s="434"/>
    </row>
    <row r="758">
      <c r="A758" s="434"/>
      <c r="B758" s="434"/>
      <c r="C758" s="434"/>
      <c r="D758" s="434"/>
      <c r="E758" s="434"/>
      <c r="F758" s="434"/>
      <c r="G758" s="434"/>
      <c r="H758" s="1276"/>
      <c r="I758" s="1277"/>
      <c r="J758" s="1278"/>
      <c r="K758" s="1277"/>
      <c r="L758" s="1279"/>
      <c r="M758" s="434"/>
      <c r="N758" s="434"/>
      <c r="O758" s="434"/>
      <c r="P758" s="434"/>
      <c r="Q758" s="434"/>
      <c r="R758" s="434"/>
      <c r="S758" s="1279"/>
      <c r="T758" s="434"/>
      <c r="U758" s="434"/>
      <c r="V758" s="434"/>
      <c r="W758" s="434"/>
      <c r="X758" s="434"/>
      <c r="Y758" s="434"/>
      <c r="Z758" s="434"/>
    </row>
    <row r="759">
      <c r="A759" s="434"/>
      <c r="B759" s="434"/>
      <c r="C759" s="434"/>
      <c r="D759" s="434"/>
      <c r="E759" s="434"/>
      <c r="F759" s="434"/>
      <c r="G759" s="434"/>
      <c r="H759" s="1276"/>
      <c r="I759" s="1277"/>
      <c r="J759" s="1278"/>
      <c r="K759" s="1277"/>
      <c r="L759" s="1279"/>
      <c r="M759" s="434"/>
      <c r="N759" s="434"/>
      <c r="O759" s="434"/>
      <c r="P759" s="434"/>
      <c r="Q759" s="434"/>
      <c r="R759" s="434"/>
      <c r="S759" s="1279"/>
      <c r="T759" s="434"/>
      <c r="U759" s="434"/>
      <c r="V759" s="434"/>
      <c r="W759" s="434"/>
      <c r="X759" s="434"/>
      <c r="Y759" s="434"/>
      <c r="Z759" s="434"/>
    </row>
    <row r="760">
      <c r="A760" s="434"/>
      <c r="B760" s="434"/>
      <c r="C760" s="434"/>
      <c r="D760" s="434"/>
      <c r="E760" s="434"/>
      <c r="F760" s="434"/>
      <c r="G760" s="434"/>
      <c r="H760" s="1276"/>
      <c r="I760" s="1277"/>
      <c r="J760" s="1278"/>
      <c r="K760" s="1277"/>
      <c r="L760" s="1279"/>
      <c r="M760" s="434"/>
      <c r="N760" s="434"/>
      <c r="O760" s="434"/>
      <c r="P760" s="434"/>
      <c r="Q760" s="434"/>
      <c r="R760" s="434"/>
      <c r="S760" s="1279"/>
      <c r="T760" s="434"/>
      <c r="U760" s="434"/>
      <c r="V760" s="434"/>
      <c r="W760" s="434"/>
      <c r="X760" s="434"/>
      <c r="Y760" s="434"/>
      <c r="Z760" s="434"/>
    </row>
    <row r="761">
      <c r="A761" s="434"/>
      <c r="B761" s="434"/>
      <c r="C761" s="434"/>
      <c r="D761" s="434"/>
      <c r="E761" s="434"/>
      <c r="F761" s="434"/>
      <c r="G761" s="434"/>
      <c r="H761" s="1276"/>
      <c r="I761" s="1277"/>
      <c r="J761" s="1278"/>
      <c r="K761" s="1277"/>
      <c r="L761" s="1279"/>
      <c r="M761" s="434"/>
      <c r="N761" s="434"/>
      <c r="O761" s="434"/>
      <c r="P761" s="434"/>
      <c r="Q761" s="434"/>
      <c r="R761" s="434"/>
      <c r="S761" s="1279"/>
      <c r="T761" s="434"/>
      <c r="U761" s="434"/>
      <c r="V761" s="434"/>
      <c r="W761" s="434"/>
      <c r="X761" s="434"/>
      <c r="Y761" s="434"/>
      <c r="Z761" s="434"/>
    </row>
    <row r="762">
      <c r="A762" s="434"/>
      <c r="B762" s="434"/>
      <c r="C762" s="434"/>
      <c r="D762" s="434"/>
      <c r="E762" s="434"/>
      <c r="F762" s="434"/>
      <c r="G762" s="434"/>
      <c r="H762" s="1276"/>
      <c r="I762" s="1277"/>
      <c r="J762" s="1278"/>
      <c r="K762" s="1277"/>
      <c r="L762" s="1279"/>
      <c r="M762" s="434"/>
      <c r="N762" s="434"/>
      <c r="O762" s="434"/>
      <c r="P762" s="434"/>
      <c r="Q762" s="434"/>
      <c r="R762" s="434"/>
      <c r="S762" s="1279"/>
      <c r="T762" s="434"/>
      <c r="U762" s="434"/>
      <c r="V762" s="434"/>
      <c r="W762" s="434"/>
      <c r="X762" s="434"/>
      <c r="Y762" s="434"/>
      <c r="Z762" s="434"/>
    </row>
    <row r="763">
      <c r="A763" s="434"/>
      <c r="B763" s="434"/>
      <c r="C763" s="434"/>
      <c r="D763" s="434"/>
      <c r="E763" s="434"/>
      <c r="F763" s="434"/>
      <c r="G763" s="434"/>
      <c r="H763" s="1276"/>
      <c r="I763" s="1277"/>
      <c r="J763" s="1278"/>
      <c r="K763" s="1277"/>
      <c r="L763" s="1279"/>
      <c r="M763" s="434"/>
      <c r="N763" s="434"/>
      <c r="O763" s="434"/>
      <c r="P763" s="434"/>
      <c r="Q763" s="434"/>
      <c r="R763" s="434"/>
      <c r="S763" s="1279"/>
      <c r="T763" s="434"/>
      <c r="U763" s="434"/>
      <c r="V763" s="434"/>
      <c r="W763" s="434"/>
      <c r="X763" s="434"/>
      <c r="Y763" s="434"/>
      <c r="Z763" s="434"/>
    </row>
    <row r="764">
      <c r="A764" s="434"/>
      <c r="B764" s="434"/>
      <c r="C764" s="434"/>
      <c r="D764" s="434"/>
      <c r="E764" s="434"/>
      <c r="F764" s="434"/>
      <c r="G764" s="434"/>
      <c r="H764" s="1276"/>
      <c r="I764" s="1277"/>
      <c r="J764" s="1278"/>
      <c r="K764" s="1277"/>
      <c r="L764" s="1279"/>
      <c r="M764" s="434"/>
      <c r="N764" s="434"/>
      <c r="O764" s="434"/>
      <c r="P764" s="434"/>
      <c r="Q764" s="434"/>
      <c r="R764" s="434"/>
      <c r="S764" s="1279"/>
      <c r="T764" s="434"/>
      <c r="U764" s="434"/>
      <c r="V764" s="434"/>
      <c r="W764" s="434"/>
      <c r="X764" s="434"/>
      <c r="Y764" s="434"/>
      <c r="Z764" s="434"/>
    </row>
    <row r="765">
      <c r="A765" s="434"/>
      <c r="B765" s="434"/>
      <c r="C765" s="434"/>
      <c r="D765" s="434"/>
      <c r="E765" s="434"/>
      <c r="F765" s="434"/>
      <c r="G765" s="434"/>
      <c r="H765" s="1276"/>
      <c r="I765" s="1277"/>
      <c r="J765" s="1278"/>
      <c r="K765" s="1277"/>
      <c r="L765" s="1279"/>
      <c r="M765" s="434"/>
      <c r="N765" s="434"/>
      <c r="O765" s="434"/>
      <c r="P765" s="434"/>
      <c r="Q765" s="434"/>
      <c r="R765" s="434"/>
      <c r="S765" s="1279"/>
      <c r="T765" s="434"/>
      <c r="U765" s="434"/>
      <c r="V765" s="434"/>
      <c r="W765" s="434"/>
      <c r="X765" s="434"/>
      <c r="Y765" s="434"/>
      <c r="Z765" s="434"/>
    </row>
    <row r="766">
      <c r="A766" s="434"/>
      <c r="B766" s="434"/>
      <c r="C766" s="434"/>
      <c r="D766" s="434"/>
      <c r="E766" s="434"/>
      <c r="F766" s="434"/>
      <c r="G766" s="434"/>
      <c r="H766" s="1276"/>
      <c r="I766" s="1277"/>
      <c r="J766" s="1278"/>
      <c r="K766" s="1277"/>
      <c r="L766" s="1279"/>
      <c r="M766" s="434"/>
      <c r="N766" s="434"/>
      <c r="O766" s="434"/>
      <c r="P766" s="434"/>
      <c r="Q766" s="434"/>
      <c r="R766" s="434"/>
      <c r="S766" s="1279"/>
      <c r="T766" s="434"/>
      <c r="U766" s="434"/>
      <c r="V766" s="434"/>
      <c r="W766" s="434"/>
      <c r="X766" s="434"/>
      <c r="Y766" s="434"/>
      <c r="Z766" s="434"/>
    </row>
    <row r="767">
      <c r="A767" s="434"/>
      <c r="B767" s="434"/>
      <c r="C767" s="434"/>
      <c r="D767" s="434"/>
      <c r="E767" s="434"/>
      <c r="F767" s="434"/>
      <c r="G767" s="434"/>
      <c r="H767" s="1276"/>
      <c r="I767" s="1277"/>
      <c r="J767" s="1278"/>
      <c r="K767" s="1277"/>
      <c r="L767" s="1279"/>
      <c r="M767" s="434"/>
      <c r="N767" s="434"/>
      <c r="O767" s="434"/>
      <c r="P767" s="434"/>
      <c r="Q767" s="434"/>
      <c r="R767" s="434"/>
      <c r="S767" s="1279"/>
      <c r="T767" s="434"/>
      <c r="U767" s="434"/>
      <c r="V767" s="434"/>
      <c r="W767" s="434"/>
      <c r="X767" s="434"/>
      <c r="Y767" s="434"/>
      <c r="Z767" s="434"/>
    </row>
    <row r="768">
      <c r="A768" s="434"/>
      <c r="B768" s="434"/>
      <c r="C768" s="434"/>
      <c r="D768" s="434"/>
      <c r="E768" s="434"/>
      <c r="F768" s="434"/>
      <c r="G768" s="434"/>
      <c r="H768" s="1276"/>
      <c r="I768" s="1277"/>
      <c r="J768" s="1278"/>
      <c r="K768" s="1277"/>
      <c r="L768" s="1279"/>
      <c r="M768" s="434"/>
      <c r="N768" s="434"/>
      <c r="O768" s="434"/>
      <c r="P768" s="434"/>
      <c r="Q768" s="434"/>
      <c r="R768" s="434"/>
      <c r="S768" s="1279"/>
      <c r="T768" s="434"/>
      <c r="U768" s="434"/>
      <c r="V768" s="434"/>
      <c r="W768" s="434"/>
      <c r="X768" s="434"/>
      <c r="Y768" s="434"/>
      <c r="Z768" s="434"/>
    </row>
    <row r="769">
      <c r="A769" s="434"/>
      <c r="B769" s="434"/>
      <c r="C769" s="434"/>
      <c r="D769" s="434"/>
      <c r="E769" s="434"/>
      <c r="F769" s="434"/>
      <c r="G769" s="434"/>
      <c r="H769" s="1276"/>
      <c r="I769" s="1277"/>
      <c r="J769" s="1278"/>
      <c r="K769" s="1277"/>
      <c r="L769" s="1279"/>
      <c r="M769" s="434"/>
      <c r="N769" s="434"/>
      <c r="O769" s="434"/>
      <c r="P769" s="434"/>
      <c r="Q769" s="434"/>
      <c r="R769" s="434"/>
      <c r="S769" s="1279"/>
      <c r="T769" s="434"/>
      <c r="U769" s="434"/>
      <c r="V769" s="434"/>
      <c r="W769" s="434"/>
      <c r="X769" s="434"/>
      <c r="Y769" s="434"/>
      <c r="Z769" s="434"/>
    </row>
    <row r="770">
      <c r="A770" s="434"/>
      <c r="B770" s="434"/>
      <c r="C770" s="434"/>
      <c r="D770" s="434"/>
      <c r="E770" s="434"/>
      <c r="F770" s="434"/>
      <c r="G770" s="434"/>
      <c r="H770" s="1276"/>
      <c r="I770" s="1277"/>
      <c r="J770" s="1278"/>
      <c r="K770" s="1277"/>
      <c r="L770" s="1279"/>
      <c r="M770" s="434"/>
      <c r="N770" s="434"/>
      <c r="O770" s="434"/>
      <c r="P770" s="434"/>
      <c r="Q770" s="434"/>
      <c r="R770" s="434"/>
      <c r="S770" s="1279"/>
      <c r="T770" s="434"/>
      <c r="U770" s="434"/>
      <c r="V770" s="434"/>
      <c r="W770" s="434"/>
      <c r="X770" s="434"/>
      <c r="Y770" s="434"/>
      <c r="Z770" s="434"/>
    </row>
    <row r="771">
      <c r="A771" s="434"/>
      <c r="B771" s="434"/>
      <c r="C771" s="434"/>
      <c r="D771" s="434"/>
      <c r="E771" s="434"/>
      <c r="F771" s="434"/>
      <c r="G771" s="434"/>
      <c r="H771" s="1276"/>
      <c r="I771" s="1277"/>
      <c r="J771" s="1278"/>
      <c r="K771" s="1277"/>
      <c r="L771" s="1279"/>
      <c r="M771" s="434"/>
      <c r="N771" s="434"/>
      <c r="O771" s="434"/>
      <c r="P771" s="434"/>
      <c r="Q771" s="434"/>
      <c r="R771" s="434"/>
      <c r="S771" s="1279"/>
      <c r="T771" s="434"/>
      <c r="U771" s="434"/>
      <c r="V771" s="434"/>
      <c r="W771" s="434"/>
      <c r="X771" s="434"/>
      <c r="Y771" s="434"/>
      <c r="Z771" s="434"/>
    </row>
    <row r="772">
      <c r="A772" s="434"/>
      <c r="B772" s="434"/>
      <c r="C772" s="434"/>
      <c r="D772" s="434"/>
      <c r="E772" s="434"/>
      <c r="F772" s="434"/>
      <c r="G772" s="434"/>
      <c r="H772" s="1276"/>
      <c r="I772" s="1277"/>
      <c r="J772" s="1278"/>
      <c r="K772" s="1277"/>
      <c r="L772" s="1279"/>
      <c r="M772" s="434"/>
      <c r="N772" s="434"/>
      <c r="O772" s="434"/>
      <c r="P772" s="434"/>
      <c r="Q772" s="434"/>
      <c r="R772" s="434"/>
      <c r="S772" s="1279"/>
      <c r="T772" s="434"/>
      <c r="U772" s="434"/>
      <c r="V772" s="434"/>
      <c r="W772" s="434"/>
      <c r="X772" s="434"/>
      <c r="Y772" s="434"/>
      <c r="Z772" s="434"/>
    </row>
    <row r="773">
      <c r="A773" s="434"/>
      <c r="B773" s="434"/>
      <c r="C773" s="434"/>
      <c r="D773" s="434"/>
      <c r="E773" s="434"/>
      <c r="F773" s="434"/>
      <c r="G773" s="434"/>
      <c r="H773" s="1276"/>
      <c r="I773" s="1277"/>
      <c r="J773" s="1278"/>
      <c r="K773" s="1277"/>
      <c r="L773" s="1279"/>
      <c r="M773" s="434"/>
      <c r="N773" s="434"/>
      <c r="O773" s="434"/>
      <c r="P773" s="434"/>
      <c r="Q773" s="434"/>
      <c r="R773" s="434"/>
      <c r="S773" s="1279"/>
      <c r="T773" s="434"/>
      <c r="U773" s="434"/>
      <c r="V773" s="434"/>
      <c r="W773" s="434"/>
      <c r="X773" s="434"/>
      <c r="Y773" s="434"/>
      <c r="Z773" s="434"/>
    </row>
    <row r="774">
      <c r="A774" s="434"/>
      <c r="B774" s="434"/>
      <c r="C774" s="434"/>
      <c r="D774" s="434"/>
      <c r="E774" s="434"/>
      <c r="F774" s="434"/>
      <c r="G774" s="434"/>
      <c r="H774" s="1276"/>
      <c r="I774" s="1277"/>
      <c r="J774" s="1278"/>
      <c r="K774" s="1277"/>
      <c r="L774" s="1279"/>
      <c r="M774" s="434"/>
      <c r="N774" s="434"/>
      <c r="O774" s="434"/>
      <c r="P774" s="434"/>
      <c r="Q774" s="434"/>
      <c r="R774" s="434"/>
      <c r="S774" s="1279"/>
      <c r="T774" s="434"/>
      <c r="U774" s="434"/>
      <c r="V774" s="434"/>
      <c r="W774" s="434"/>
      <c r="X774" s="434"/>
      <c r="Y774" s="434"/>
      <c r="Z774" s="434"/>
    </row>
    <row r="775">
      <c r="A775" s="434"/>
      <c r="B775" s="434"/>
      <c r="C775" s="434"/>
      <c r="D775" s="434"/>
      <c r="E775" s="434"/>
      <c r="F775" s="434"/>
      <c r="G775" s="434"/>
      <c r="H775" s="1276"/>
      <c r="I775" s="1277"/>
      <c r="J775" s="1278"/>
      <c r="K775" s="1277"/>
      <c r="L775" s="1279"/>
      <c r="M775" s="434"/>
      <c r="N775" s="434"/>
      <c r="O775" s="434"/>
      <c r="P775" s="434"/>
      <c r="Q775" s="434"/>
      <c r="R775" s="434"/>
      <c r="S775" s="1279"/>
      <c r="T775" s="434"/>
      <c r="U775" s="434"/>
      <c r="V775" s="434"/>
      <c r="W775" s="434"/>
      <c r="X775" s="434"/>
      <c r="Y775" s="434"/>
      <c r="Z775" s="434"/>
    </row>
    <row r="776">
      <c r="A776" s="434"/>
      <c r="B776" s="434"/>
      <c r="C776" s="434"/>
      <c r="D776" s="434"/>
      <c r="E776" s="434"/>
      <c r="F776" s="434"/>
      <c r="G776" s="434"/>
      <c r="H776" s="1276"/>
      <c r="I776" s="1277"/>
      <c r="J776" s="1278"/>
      <c r="K776" s="1277"/>
      <c r="L776" s="1279"/>
      <c r="M776" s="434"/>
      <c r="N776" s="434"/>
      <c r="O776" s="434"/>
      <c r="P776" s="434"/>
      <c r="Q776" s="434"/>
      <c r="R776" s="434"/>
      <c r="S776" s="1279"/>
      <c r="T776" s="434"/>
      <c r="U776" s="434"/>
      <c r="V776" s="434"/>
      <c r="W776" s="434"/>
      <c r="X776" s="434"/>
      <c r="Y776" s="434"/>
      <c r="Z776" s="434"/>
    </row>
    <row r="777">
      <c r="A777" s="434"/>
      <c r="B777" s="434"/>
      <c r="C777" s="434"/>
      <c r="D777" s="434"/>
      <c r="E777" s="434"/>
      <c r="F777" s="434"/>
      <c r="G777" s="434"/>
      <c r="H777" s="1276"/>
      <c r="I777" s="1277"/>
      <c r="J777" s="1278"/>
      <c r="K777" s="1277"/>
      <c r="L777" s="1279"/>
      <c r="M777" s="434"/>
      <c r="N777" s="434"/>
      <c r="O777" s="434"/>
      <c r="P777" s="434"/>
      <c r="Q777" s="434"/>
      <c r="R777" s="434"/>
      <c r="S777" s="1279"/>
      <c r="T777" s="434"/>
      <c r="U777" s="434"/>
      <c r="V777" s="434"/>
      <c r="W777" s="434"/>
      <c r="X777" s="434"/>
      <c r="Y777" s="434"/>
      <c r="Z777" s="434"/>
    </row>
    <row r="778">
      <c r="A778" s="434"/>
      <c r="B778" s="434"/>
      <c r="C778" s="434"/>
      <c r="D778" s="434"/>
      <c r="E778" s="434"/>
      <c r="F778" s="434"/>
      <c r="G778" s="434"/>
      <c r="H778" s="1276"/>
      <c r="I778" s="1277"/>
      <c r="J778" s="1278"/>
      <c r="K778" s="1277"/>
      <c r="L778" s="1279"/>
      <c r="M778" s="434"/>
      <c r="N778" s="434"/>
      <c r="O778" s="434"/>
      <c r="P778" s="434"/>
      <c r="Q778" s="434"/>
      <c r="R778" s="434"/>
      <c r="S778" s="1279"/>
      <c r="T778" s="434"/>
      <c r="U778" s="434"/>
      <c r="V778" s="434"/>
      <c r="W778" s="434"/>
      <c r="X778" s="434"/>
      <c r="Y778" s="434"/>
      <c r="Z778" s="434"/>
    </row>
    <row r="779">
      <c r="A779" s="434"/>
      <c r="B779" s="434"/>
      <c r="C779" s="434"/>
      <c r="D779" s="434"/>
      <c r="E779" s="434"/>
      <c r="F779" s="434"/>
      <c r="G779" s="434"/>
      <c r="H779" s="1276"/>
      <c r="I779" s="1277"/>
      <c r="J779" s="1278"/>
      <c r="K779" s="1277"/>
      <c r="L779" s="1279"/>
      <c r="M779" s="434"/>
      <c r="N779" s="434"/>
      <c r="O779" s="434"/>
      <c r="P779" s="434"/>
      <c r="Q779" s="434"/>
      <c r="R779" s="434"/>
      <c r="S779" s="1279"/>
      <c r="T779" s="434"/>
      <c r="U779" s="434"/>
      <c r="V779" s="434"/>
      <c r="W779" s="434"/>
      <c r="X779" s="434"/>
      <c r="Y779" s="434"/>
      <c r="Z779" s="434"/>
    </row>
    <row r="780">
      <c r="A780" s="434"/>
      <c r="B780" s="434"/>
      <c r="C780" s="434"/>
      <c r="D780" s="434"/>
      <c r="E780" s="434"/>
      <c r="F780" s="434"/>
      <c r="G780" s="434"/>
      <c r="H780" s="1276"/>
      <c r="I780" s="1277"/>
      <c r="J780" s="1278"/>
      <c r="K780" s="1277"/>
      <c r="L780" s="1279"/>
      <c r="M780" s="434"/>
      <c r="N780" s="434"/>
      <c r="O780" s="434"/>
      <c r="P780" s="434"/>
      <c r="Q780" s="434"/>
      <c r="R780" s="434"/>
      <c r="S780" s="1279"/>
      <c r="T780" s="434"/>
      <c r="U780" s="434"/>
      <c r="V780" s="434"/>
      <c r="W780" s="434"/>
      <c r="X780" s="434"/>
      <c r="Y780" s="434"/>
      <c r="Z780" s="434"/>
    </row>
    <row r="781">
      <c r="A781" s="434"/>
      <c r="B781" s="434"/>
      <c r="C781" s="434"/>
      <c r="D781" s="434"/>
      <c r="E781" s="434"/>
      <c r="F781" s="434"/>
      <c r="G781" s="434"/>
      <c r="H781" s="1276"/>
      <c r="I781" s="1277"/>
      <c r="J781" s="1278"/>
      <c r="K781" s="1277"/>
      <c r="L781" s="1279"/>
      <c r="M781" s="434"/>
      <c r="N781" s="434"/>
      <c r="O781" s="434"/>
      <c r="P781" s="434"/>
      <c r="Q781" s="434"/>
      <c r="R781" s="434"/>
      <c r="S781" s="1279"/>
      <c r="T781" s="434"/>
      <c r="U781" s="434"/>
      <c r="V781" s="434"/>
      <c r="W781" s="434"/>
      <c r="X781" s="434"/>
      <c r="Y781" s="434"/>
      <c r="Z781" s="434"/>
    </row>
    <row r="782">
      <c r="A782" s="434"/>
      <c r="B782" s="434"/>
      <c r="C782" s="434"/>
      <c r="D782" s="434"/>
      <c r="E782" s="434"/>
      <c r="F782" s="434"/>
      <c r="G782" s="434"/>
      <c r="H782" s="1276"/>
      <c r="I782" s="1277"/>
      <c r="J782" s="1278"/>
      <c r="K782" s="1277"/>
      <c r="L782" s="1279"/>
      <c r="M782" s="434"/>
      <c r="N782" s="434"/>
      <c r="O782" s="434"/>
      <c r="P782" s="434"/>
      <c r="Q782" s="434"/>
      <c r="R782" s="434"/>
      <c r="S782" s="1279"/>
      <c r="T782" s="434"/>
      <c r="U782" s="434"/>
      <c r="V782" s="434"/>
      <c r="W782" s="434"/>
      <c r="X782" s="434"/>
      <c r="Y782" s="434"/>
      <c r="Z782" s="434"/>
    </row>
    <row r="783">
      <c r="A783" s="434"/>
      <c r="B783" s="434"/>
      <c r="C783" s="434"/>
      <c r="D783" s="434"/>
      <c r="E783" s="434"/>
      <c r="F783" s="434"/>
      <c r="G783" s="434"/>
      <c r="H783" s="1276"/>
      <c r="I783" s="1277"/>
      <c r="J783" s="1278"/>
      <c r="K783" s="1277"/>
      <c r="L783" s="1279"/>
      <c r="M783" s="434"/>
      <c r="N783" s="434"/>
      <c r="O783" s="434"/>
      <c r="P783" s="434"/>
      <c r="Q783" s="434"/>
      <c r="R783" s="434"/>
      <c r="S783" s="1279"/>
      <c r="T783" s="434"/>
      <c r="U783" s="434"/>
      <c r="V783" s="434"/>
      <c r="W783" s="434"/>
      <c r="X783" s="434"/>
      <c r="Y783" s="434"/>
      <c r="Z783" s="434"/>
    </row>
    <row r="784">
      <c r="A784" s="434"/>
      <c r="B784" s="434"/>
      <c r="C784" s="434"/>
      <c r="D784" s="434"/>
      <c r="E784" s="434"/>
      <c r="F784" s="434"/>
      <c r="G784" s="434"/>
      <c r="H784" s="1276"/>
      <c r="I784" s="1277"/>
      <c r="J784" s="1278"/>
      <c r="K784" s="1277"/>
      <c r="L784" s="1279"/>
      <c r="M784" s="434"/>
      <c r="N784" s="434"/>
      <c r="O784" s="434"/>
      <c r="P784" s="434"/>
      <c r="Q784" s="434"/>
      <c r="R784" s="434"/>
      <c r="S784" s="1279"/>
      <c r="T784" s="434"/>
      <c r="U784" s="434"/>
      <c r="V784" s="434"/>
      <c r="W784" s="434"/>
      <c r="X784" s="434"/>
      <c r="Y784" s="434"/>
      <c r="Z784" s="434"/>
    </row>
    <row r="785">
      <c r="A785" s="434"/>
      <c r="B785" s="434"/>
      <c r="C785" s="434"/>
      <c r="D785" s="434"/>
      <c r="E785" s="434"/>
      <c r="F785" s="434"/>
      <c r="G785" s="434"/>
      <c r="H785" s="1276"/>
      <c r="I785" s="1277"/>
      <c r="J785" s="1278"/>
      <c r="K785" s="1277"/>
      <c r="L785" s="1279"/>
      <c r="M785" s="434"/>
      <c r="N785" s="434"/>
      <c r="O785" s="434"/>
      <c r="P785" s="434"/>
      <c r="Q785" s="434"/>
      <c r="R785" s="434"/>
      <c r="S785" s="1279"/>
      <c r="T785" s="434"/>
      <c r="U785" s="434"/>
      <c r="V785" s="434"/>
      <c r="W785" s="434"/>
      <c r="X785" s="434"/>
      <c r="Y785" s="434"/>
      <c r="Z785" s="434"/>
    </row>
    <row r="786">
      <c r="A786" s="434"/>
      <c r="B786" s="434"/>
      <c r="C786" s="434"/>
      <c r="D786" s="434"/>
      <c r="E786" s="434"/>
      <c r="F786" s="434"/>
      <c r="G786" s="434"/>
      <c r="H786" s="1276"/>
      <c r="I786" s="1277"/>
      <c r="J786" s="1278"/>
      <c r="K786" s="1277"/>
      <c r="L786" s="1279"/>
      <c r="M786" s="434"/>
      <c r="N786" s="434"/>
      <c r="O786" s="434"/>
      <c r="P786" s="434"/>
      <c r="Q786" s="434"/>
      <c r="R786" s="434"/>
      <c r="S786" s="1279"/>
      <c r="T786" s="434"/>
      <c r="U786" s="434"/>
      <c r="V786" s="434"/>
      <c r="W786" s="434"/>
      <c r="X786" s="434"/>
      <c r="Y786" s="434"/>
      <c r="Z786" s="434"/>
    </row>
    <row r="787">
      <c r="A787" s="434"/>
      <c r="B787" s="434"/>
      <c r="C787" s="434"/>
      <c r="D787" s="434"/>
      <c r="E787" s="434"/>
      <c r="F787" s="434"/>
      <c r="G787" s="434"/>
      <c r="H787" s="1276"/>
      <c r="I787" s="1277"/>
      <c r="J787" s="1278"/>
      <c r="K787" s="1277"/>
      <c r="L787" s="1279"/>
      <c r="M787" s="434"/>
      <c r="N787" s="434"/>
      <c r="O787" s="434"/>
      <c r="P787" s="434"/>
      <c r="Q787" s="434"/>
      <c r="R787" s="434"/>
      <c r="S787" s="1279"/>
      <c r="T787" s="434"/>
      <c r="U787" s="434"/>
      <c r="V787" s="434"/>
      <c r="W787" s="434"/>
      <c r="X787" s="434"/>
      <c r="Y787" s="434"/>
      <c r="Z787" s="434"/>
    </row>
    <row r="788">
      <c r="A788" s="434"/>
      <c r="B788" s="434"/>
      <c r="C788" s="434"/>
      <c r="D788" s="434"/>
      <c r="E788" s="434"/>
      <c r="F788" s="434"/>
      <c r="G788" s="434"/>
      <c r="H788" s="1276"/>
      <c r="I788" s="1277"/>
      <c r="J788" s="1278"/>
      <c r="K788" s="1277"/>
      <c r="L788" s="1279"/>
      <c r="M788" s="434"/>
      <c r="N788" s="434"/>
      <c r="O788" s="434"/>
      <c r="P788" s="434"/>
      <c r="Q788" s="434"/>
      <c r="R788" s="434"/>
      <c r="S788" s="1279"/>
      <c r="T788" s="434"/>
      <c r="U788" s="434"/>
      <c r="V788" s="434"/>
      <c r="W788" s="434"/>
      <c r="X788" s="434"/>
      <c r="Y788" s="434"/>
      <c r="Z788" s="434"/>
    </row>
    <row r="789">
      <c r="A789" s="434"/>
      <c r="B789" s="434"/>
      <c r="C789" s="434"/>
      <c r="D789" s="434"/>
      <c r="E789" s="434"/>
      <c r="F789" s="434"/>
      <c r="G789" s="434"/>
      <c r="H789" s="1276"/>
      <c r="I789" s="1277"/>
      <c r="J789" s="1278"/>
      <c r="K789" s="1277"/>
      <c r="L789" s="1279"/>
      <c r="M789" s="434"/>
      <c r="N789" s="434"/>
      <c r="O789" s="434"/>
      <c r="P789" s="434"/>
      <c r="Q789" s="434"/>
      <c r="R789" s="434"/>
      <c r="S789" s="1279"/>
      <c r="T789" s="434"/>
      <c r="U789" s="434"/>
      <c r="V789" s="434"/>
      <c r="W789" s="434"/>
      <c r="X789" s="434"/>
      <c r="Y789" s="434"/>
      <c r="Z789" s="434"/>
    </row>
    <row r="790">
      <c r="A790" s="434"/>
      <c r="B790" s="434"/>
      <c r="C790" s="434"/>
      <c r="D790" s="434"/>
      <c r="E790" s="434"/>
      <c r="F790" s="434"/>
      <c r="G790" s="434"/>
      <c r="H790" s="1276"/>
      <c r="I790" s="1277"/>
      <c r="J790" s="1278"/>
      <c r="K790" s="1277"/>
      <c r="L790" s="1279"/>
      <c r="M790" s="434"/>
      <c r="N790" s="434"/>
      <c r="O790" s="434"/>
      <c r="P790" s="434"/>
      <c r="Q790" s="434"/>
      <c r="R790" s="434"/>
      <c r="S790" s="1279"/>
      <c r="T790" s="434"/>
      <c r="U790" s="434"/>
      <c r="V790" s="434"/>
      <c r="W790" s="434"/>
      <c r="X790" s="434"/>
      <c r="Y790" s="434"/>
      <c r="Z790" s="434"/>
    </row>
    <row r="791">
      <c r="A791" s="434"/>
      <c r="B791" s="434"/>
      <c r="C791" s="434"/>
      <c r="D791" s="434"/>
      <c r="E791" s="434"/>
      <c r="F791" s="434"/>
      <c r="G791" s="434"/>
      <c r="H791" s="1276"/>
      <c r="I791" s="1277"/>
      <c r="J791" s="1278"/>
      <c r="K791" s="1277"/>
      <c r="L791" s="1279"/>
      <c r="M791" s="434"/>
      <c r="N791" s="434"/>
      <c r="O791" s="434"/>
      <c r="P791" s="434"/>
      <c r="Q791" s="434"/>
      <c r="R791" s="434"/>
      <c r="S791" s="1279"/>
      <c r="T791" s="434"/>
      <c r="U791" s="434"/>
      <c r="V791" s="434"/>
      <c r="W791" s="434"/>
      <c r="X791" s="434"/>
      <c r="Y791" s="434"/>
      <c r="Z791" s="434"/>
    </row>
    <row r="792">
      <c r="A792" s="434"/>
      <c r="B792" s="434"/>
      <c r="C792" s="434"/>
      <c r="D792" s="434"/>
      <c r="E792" s="434"/>
      <c r="F792" s="434"/>
      <c r="G792" s="434"/>
      <c r="H792" s="1276"/>
      <c r="I792" s="1277"/>
      <c r="J792" s="1278"/>
      <c r="K792" s="1277"/>
      <c r="L792" s="1279"/>
      <c r="M792" s="434"/>
      <c r="N792" s="434"/>
      <c r="O792" s="434"/>
      <c r="P792" s="434"/>
      <c r="Q792" s="434"/>
      <c r="R792" s="434"/>
      <c r="S792" s="1279"/>
      <c r="T792" s="434"/>
      <c r="U792" s="434"/>
      <c r="V792" s="434"/>
      <c r="W792" s="434"/>
      <c r="X792" s="434"/>
      <c r="Y792" s="434"/>
      <c r="Z792" s="434"/>
    </row>
    <row r="793">
      <c r="A793" s="434"/>
      <c r="B793" s="434"/>
      <c r="C793" s="434"/>
      <c r="D793" s="434"/>
      <c r="E793" s="434"/>
      <c r="F793" s="434"/>
      <c r="G793" s="434"/>
      <c r="H793" s="1276"/>
      <c r="I793" s="1277"/>
      <c r="J793" s="1278"/>
      <c r="K793" s="1277"/>
      <c r="L793" s="1279"/>
      <c r="M793" s="434"/>
      <c r="N793" s="434"/>
      <c r="O793" s="434"/>
      <c r="P793" s="434"/>
      <c r="Q793" s="434"/>
      <c r="R793" s="434"/>
      <c r="S793" s="1279"/>
      <c r="T793" s="434"/>
      <c r="U793" s="434"/>
      <c r="V793" s="434"/>
      <c r="W793" s="434"/>
      <c r="X793" s="434"/>
      <c r="Y793" s="434"/>
      <c r="Z793" s="434"/>
    </row>
    <row r="794">
      <c r="A794" s="434"/>
      <c r="B794" s="434"/>
      <c r="C794" s="434"/>
      <c r="D794" s="434"/>
      <c r="E794" s="434"/>
      <c r="F794" s="434"/>
      <c r="G794" s="434"/>
      <c r="H794" s="1276"/>
      <c r="I794" s="1277"/>
      <c r="J794" s="1278"/>
      <c r="K794" s="1277"/>
      <c r="L794" s="1279"/>
      <c r="M794" s="434"/>
      <c r="N794" s="434"/>
      <c r="O794" s="434"/>
      <c r="P794" s="434"/>
      <c r="Q794" s="434"/>
      <c r="R794" s="434"/>
      <c r="S794" s="1279"/>
      <c r="T794" s="434"/>
      <c r="U794" s="434"/>
      <c r="V794" s="434"/>
      <c r="W794" s="434"/>
      <c r="X794" s="434"/>
      <c r="Y794" s="434"/>
      <c r="Z794" s="434"/>
    </row>
    <row r="795">
      <c r="A795" s="434"/>
      <c r="B795" s="434"/>
      <c r="C795" s="434"/>
      <c r="D795" s="434"/>
      <c r="E795" s="434"/>
      <c r="F795" s="434"/>
      <c r="G795" s="434"/>
      <c r="H795" s="1276"/>
      <c r="I795" s="1277"/>
      <c r="J795" s="1278"/>
      <c r="K795" s="1277"/>
      <c r="L795" s="1279"/>
      <c r="M795" s="434"/>
      <c r="N795" s="434"/>
      <c r="O795" s="434"/>
      <c r="P795" s="434"/>
      <c r="Q795" s="434"/>
      <c r="R795" s="434"/>
      <c r="S795" s="1279"/>
      <c r="T795" s="434"/>
      <c r="U795" s="434"/>
      <c r="V795" s="434"/>
      <c r="W795" s="434"/>
      <c r="X795" s="434"/>
      <c r="Y795" s="434"/>
      <c r="Z795" s="434"/>
    </row>
    <row r="796">
      <c r="A796" s="434"/>
      <c r="B796" s="434"/>
      <c r="C796" s="434"/>
      <c r="D796" s="434"/>
      <c r="E796" s="434"/>
      <c r="F796" s="434"/>
      <c r="G796" s="434"/>
      <c r="H796" s="1276"/>
      <c r="I796" s="1277"/>
      <c r="J796" s="1278"/>
      <c r="K796" s="1277"/>
      <c r="L796" s="1279"/>
      <c r="M796" s="434"/>
      <c r="N796" s="434"/>
      <c r="O796" s="434"/>
      <c r="P796" s="434"/>
      <c r="Q796" s="434"/>
      <c r="R796" s="434"/>
      <c r="S796" s="1279"/>
      <c r="T796" s="434"/>
      <c r="U796" s="434"/>
      <c r="V796" s="434"/>
      <c r="W796" s="434"/>
      <c r="X796" s="434"/>
      <c r="Y796" s="434"/>
      <c r="Z796" s="434"/>
    </row>
    <row r="797">
      <c r="A797" s="434"/>
      <c r="B797" s="434"/>
      <c r="C797" s="434"/>
      <c r="D797" s="434"/>
      <c r="E797" s="434"/>
      <c r="F797" s="434"/>
      <c r="G797" s="434"/>
      <c r="H797" s="1276"/>
      <c r="I797" s="1277"/>
      <c r="J797" s="1278"/>
      <c r="K797" s="1277"/>
      <c r="L797" s="1279"/>
      <c r="M797" s="434"/>
      <c r="N797" s="434"/>
      <c r="O797" s="434"/>
      <c r="P797" s="434"/>
      <c r="Q797" s="434"/>
      <c r="R797" s="434"/>
      <c r="S797" s="1279"/>
      <c r="T797" s="434"/>
      <c r="U797" s="434"/>
      <c r="V797" s="434"/>
      <c r="W797" s="434"/>
      <c r="X797" s="434"/>
      <c r="Y797" s="434"/>
      <c r="Z797" s="434"/>
    </row>
    <row r="798">
      <c r="A798" s="434"/>
      <c r="B798" s="434"/>
      <c r="C798" s="434"/>
      <c r="D798" s="434"/>
      <c r="E798" s="434"/>
      <c r="F798" s="434"/>
      <c r="G798" s="434"/>
      <c r="H798" s="1276"/>
      <c r="I798" s="1277"/>
      <c r="J798" s="1278"/>
      <c r="K798" s="1277"/>
      <c r="L798" s="1279"/>
      <c r="M798" s="434"/>
      <c r="N798" s="434"/>
      <c r="O798" s="434"/>
      <c r="P798" s="434"/>
      <c r="Q798" s="434"/>
      <c r="R798" s="434"/>
      <c r="S798" s="1279"/>
      <c r="T798" s="434"/>
      <c r="U798" s="434"/>
      <c r="V798" s="434"/>
      <c r="W798" s="434"/>
      <c r="X798" s="434"/>
      <c r="Y798" s="434"/>
      <c r="Z798" s="434"/>
    </row>
    <row r="799">
      <c r="A799" s="434"/>
      <c r="B799" s="434"/>
      <c r="C799" s="434"/>
      <c r="D799" s="434"/>
      <c r="E799" s="434"/>
      <c r="F799" s="434"/>
      <c r="G799" s="434"/>
      <c r="H799" s="1276"/>
      <c r="I799" s="1277"/>
      <c r="J799" s="1278"/>
      <c r="K799" s="1277"/>
      <c r="L799" s="1279"/>
      <c r="M799" s="434"/>
      <c r="N799" s="434"/>
      <c r="O799" s="434"/>
      <c r="P799" s="434"/>
      <c r="Q799" s="434"/>
      <c r="R799" s="434"/>
      <c r="S799" s="1279"/>
      <c r="T799" s="434"/>
      <c r="U799" s="434"/>
      <c r="V799" s="434"/>
      <c r="W799" s="434"/>
      <c r="X799" s="434"/>
      <c r="Y799" s="434"/>
      <c r="Z799" s="434"/>
    </row>
    <row r="800">
      <c r="A800" s="434"/>
      <c r="B800" s="434"/>
      <c r="C800" s="434"/>
      <c r="D800" s="434"/>
      <c r="E800" s="434"/>
      <c r="F800" s="434"/>
      <c r="G800" s="434"/>
      <c r="H800" s="1276"/>
      <c r="I800" s="1277"/>
      <c r="J800" s="1278"/>
      <c r="K800" s="1277"/>
      <c r="L800" s="1279"/>
      <c r="M800" s="434"/>
      <c r="N800" s="434"/>
      <c r="O800" s="434"/>
      <c r="P800" s="434"/>
      <c r="Q800" s="434"/>
      <c r="R800" s="434"/>
      <c r="S800" s="1279"/>
      <c r="T800" s="434"/>
      <c r="U800" s="434"/>
      <c r="V800" s="434"/>
      <c r="W800" s="434"/>
      <c r="X800" s="434"/>
      <c r="Y800" s="434"/>
      <c r="Z800" s="434"/>
    </row>
    <row r="801">
      <c r="A801" s="434"/>
      <c r="B801" s="434"/>
      <c r="C801" s="434"/>
      <c r="D801" s="434"/>
      <c r="E801" s="434"/>
      <c r="F801" s="434"/>
      <c r="G801" s="434"/>
      <c r="H801" s="1276"/>
      <c r="I801" s="1277"/>
      <c r="J801" s="1278"/>
      <c r="K801" s="1277"/>
      <c r="L801" s="1279"/>
      <c r="M801" s="434"/>
      <c r="N801" s="434"/>
      <c r="O801" s="434"/>
      <c r="P801" s="434"/>
      <c r="Q801" s="434"/>
      <c r="R801" s="434"/>
      <c r="S801" s="1279"/>
      <c r="T801" s="434"/>
      <c r="U801" s="434"/>
      <c r="V801" s="434"/>
      <c r="W801" s="434"/>
      <c r="X801" s="434"/>
      <c r="Y801" s="434"/>
      <c r="Z801" s="434"/>
    </row>
    <row r="802">
      <c r="A802" s="434"/>
      <c r="B802" s="434"/>
      <c r="C802" s="434"/>
      <c r="D802" s="434"/>
      <c r="E802" s="434"/>
      <c r="F802" s="434"/>
      <c r="G802" s="434"/>
      <c r="H802" s="1276"/>
      <c r="I802" s="1277"/>
      <c r="J802" s="1278"/>
      <c r="K802" s="1277"/>
      <c r="L802" s="1279"/>
      <c r="M802" s="434"/>
      <c r="N802" s="434"/>
      <c r="O802" s="434"/>
      <c r="P802" s="434"/>
      <c r="Q802" s="434"/>
      <c r="R802" s="434"/>
      <c r="S802" s="1279"/>
      <c r="T802" s="434"/>
      <c r="U802" s="434"/>
      <c r="V802" s="434"/>
      <c r="W802" s="434"/>
      <c r="X802" s="434"/>
      <c r="Y802" s="434"/>
      <c r="Z802" s="434"/>
    </row>
    <row r="803">
      <c r="A803" s="434"/>
      <c r="B803" s="434"/>
      <c r="C803" s="434"/>
      <c r="D803" s="434"/>
      <c r="E803" s="434"/>
      <c r="F803" s="434"/>
      <c r="G803" s="434"/>
      <c r="H803" s="1276"/>
      <c r="I803" s="1277"/>
      <c r="J803" s="1278"/>
      <c r="K803" s="1277"/>
      <c r="L803" s="1279"/>
      <c r="M803" s="434"/>
      <c r="N803" s="434"/>
      <c r="O803" s="434"/>
      <c r="P803" s="434"/>
      <c r="Q803" s="434"/>
      <c r="R803" s="434"/>
      <c r="S803" s="1279"/>
      <c r="T803" s="434"/>
      <c r="U803" s="434"/>
      <c r="V803" s="434"/>
      <c r="W803" s="434"/>
      <c r="X803" s="434"/>
      <c r="Y803" s="434"/>
      <c r="Z803" s="434"/>
    </row>
    <row r="804">
      <c r="A804" s="434"/>
      <c r="B804" s="434"/>
      <c r="C804" s="434"/>
      <c r="D804" s="434"/>
      <c r="E804" s="434"/>
      <c r="F804" s="434"/>
      <c r="G804" s="434"/>
      <c r="H804" s="1276"/>
      <c r="I804" s="1277"/>
      <c r="J804" s="1278"/>
      <c r="K804" s="1277"/>
      <c r="L804" s="1279"/>
      <c r="M804" s="434"/>
      <c r="N804" s="434"/>
      <c r="O804" s="434"/>
      <c r="P804" s="434"/>
      <c r="Q804" s="434"/>
      <c r="R804" s="434"/>
      <c r="S804" s="1279"/>
      <c r="T804" s="434"/>
      <c r="U804" s="434"/>
      <c r="V804" s="434"/>
      <c r="W804" s="434"/>
      <c r="X804" s="434"/>
      <c r="Y804" s="434"/>
      <c r="Z804" s="434"/>
    </row>
    <row r="805">
      <c r="A805" s="434"/>
      <c r="B805" s="434"/>
      <c r="C805" s="434"/>
      <c r="D805" s="434"/>
      <c r="E805" s="434"/>
      <c r="F805" s="434"/>
      <c r="G805" s="434"/>
      <c r="H805" s="1276"/>
      <c r="I805" s="1277"/>
      <c r="J805" s="1278"/>
      <c r="K805" s="1277"/>
      <c r="L805" s="1279"/>
      <c r="M805" s="434"/>
      <c r="N805" s="434"/>
      <c r="O805" s="434"/>
      <c r="P805" s="434"/>
      <c r="Q805" s="434"/>
      <c r="R805" s="434"/>
      <c r="S805" s="1279"/>
      <c r="T805" s="434"/>
      <c r="U805" s="434"/>
      <c r="V805" s="434"/>
      <c r="W805" s="434"/>
      <c r="X805" s="434"/>
      <c r="Y805" s="434"/>
      <c r="Z805" s="434"/>
    </row>
    <row r="806">
      <c r="A806" s="434"/>
      <c r="B806" s="434"/>
      <c r="C806" s="434"/>
      <c r="D806" s="434"/>
      <c r="E806" s="434"/>
      <c r="F806" s="434"/>
      <c r="G806" s="434"/>
      <c r="H806" s="1276"/>
      <c r="I806" s="1277"/>
      <c r="J806" s="1278"/>
      <c r="K806" s="1277"/>
      <c r="L806" s="1279"/>
      <c r="M806" s="434"/>
      <c r="N806" s="434"/>
      <c r="O806" s="434"/>
      <c r="P806" s="434"/>
      <c r="Q806" s="434"/>
      <c r="R806" s="434"/>
      <c r="S806" s="1279"/>
      <c r="T806" s="434"/>
      <c r="U806" s="434"/>
      <c r="V806" s="434"/>
      <c r="W806" s="434"/>
      <c r="X806" s="434"/>
      <c r="Y806" s="434"/>
      <c r="Z806" s="434"/>
    </row>
    <row r="807">
      <c r="A807" s="434"/>
      <c r="B807" s="434"/>
      <c r="C807" s="434"/>
      <c r="D807" s="434"/>
      <c r="E807" s="434"/>
      <c r="F807" s="434"/>
      <c r="G807" s="434"/>
      <c r="H807" s="1276"/>
      <c r="I807" s="1277"/>
      <c r="J807" s="1278"/>
      <c r="K807" s="1277"/>
      <c r="L807" s="1279"/>
      <c r="M807" s="434"/>
      <c r="N807" s="434"/>
      <c r="O807" s="434"/>
      <c r="P807" s="434"/>
      <c r="Q807" s="434"/>
      <c r="R807" s="434"/>
      <c r="S807" s="1279"/>
      <c r="T807" s="434"/>
      <c r="U807" s="434"/>
      <c r="V807" s="434"/>
      <c r="W807" s="434"/>
      <c r="X807" s="434"/>
      <c r="Y807" s="434"/>
      <c r="Z807" s="434"/>
    </row>
    <row r="808">
      <c r="A808" s="434"/>
      <c r="B808" s="434"/>
      <c r="C808" s="434"/>
      <c r="D808" s="434"/>
      <c r="E808" s="434"/>
      <c r="F808" s="434"/>
      <c r="G808" s="434"/>
      <c r="H808" s="1276"/>
      <c r="I808" s="1277"/>
      <c r="J808" s="1278"/>
      <c r="K808" s="1277"/>
      <c r="L808" s="1279"/>
      <c r="M808" s="434"/>
      <c r="N808" s="434"/>
      <c r="O808" s="434"/>
      <c r="P808" s="434"/>
      <c r="Q808" s="434"/>
      <c r="R808" s="434"/>
      <c r="S808" s="1279"/>
      <c r="T808" s="434"/>
      <c r="U808" s="434"/>
      <c r="V808" s="434"/>
      <c r="W808" s="434"/>
      <c r="X808" s="434"/>
      <c r="Y808" s="434"/>
      <c r="Z808" s="434"/>
    </row>
    <row r="809">
      <c r="A809" s="434"/>
      <c r="B809" s="434"/>
      <c r="C809" s="434"/>
      <c r="D809" s="434"/>
      <c r="E809" s="434"/>
      <c r="F809" s="434"/>
      <c r="G809" s="434"/>
      <c r="H809" s="1276"/>
      <c r="I809" s="1277"/>
      <c r="J809" s="1278"/>
      <c r="K809" s="1277"/>
      <c r="L809" s="1279"/>
      <c r="M809" s="434"/>
      <c r="N809" s="434"/>
      <c r="O809" s="434"/>
      <c r="P809" s="434"/>
      <c r="Q809" s="434"/>
      <c r="R809" s="434"/>
      <c r="S809" s="1279"/>
      <c r="T809" s="434"/>
      <c r="U809" s="434"/>
      <c r="V809" s="434"/>
      <c r="W809" s="434"/>
      <c r="X809" s="434"/>
      <c r="Y809" s="434"/>
      <c r="Z809" s="434"/>
    </row>
    <row r="810">
      <c r="A810" s="434"/>
      <c r="B810" s="434"/>
      <c r="C810" s="434"/>
      <c r="D810" s="434"/>
      <c r="E810" s="434"/>
      <c r="F810" s="434"/>
      <c r="G810" s="434"/>
      <c r="H810" s="1276"/>
      <c r="I810" s="1277"/>
      <c r="J810" s="1278"/>
      <c r="K810" s="1277"/>
      <c r="L810" s="1279"/>
      <c r="M810" s="434"/>
      <c r="N810" s="434"/>
      <c r="O810" s="434"/>
      <c r="P810" s="434"/>
      <c r="Q810" s="434"/>
      <c r="R810" s="434"/>
      <c r="S810" s="1279"/>
      <c r="T810" s="434"/>
      <c r="U810" s="434"/>
      <c r="V810" s="434"/>
      <c r="W810" s="434"/>
      <c r="X810" s="434"/>
      <c r="Y810" s="434"/>
      <c r="Z810" s="434"/>
    </row>
    <row r="811">
      <c r="A811" s="434"/>
      <c r="B811" s="434"/>
      <c r="C811" s="434"/>
      <c r="D811" s="434"/>
      <c r="E811" s="434"/>
      <c r="F811" s="434"/>
      <c r="G811" s="434"/>
      <c r="H811" s="1276"/>
      <c r="I811" s="1277"/>
      <c r="J811" s="1278"/>
      <c r="K811" s="1277"/>
      <c r="L811" s="1279"/>
      <c r="M811" s="434"/>
      <c r="N811" s="434"/>
      <c r="O811" s="434"/>
      <c r="P811" s="434"/>
      <c r="Q811" s="434"/>
      <c r="R811" s="434"/>
      <c r="S811" s="1279"/>
      <c r="T811" s="434"/>
      <c r="U811" s="434"/>
      <c r="V811" s="434"/>
      <c r="W811" s="434"/>
      <c r="X811" s="434"/>
      <c r="Y811" s="434"/>
      <c r="Z811" s="434"/>
    </row>
    <row r="812">
      <c r="A812" s="434"/>
      <c r="B812" s="434"/>
      <c r="C812" s="434"/>
      <c r="D812" s="434"/>
      <c r="E812" s="434"/>
      <c r="F812" s="434"/>
      <c r="G812" s="434"/>
      <c r="H812" s="1276"/>
      <c r="I812" s="1277"/>
      <c r="J812" s="1278"/>
      <c r="K812" s="1277"/>
      <c r="L812" s="1279"/>
      <c r="M812" s="434"/>
      <c r="N812" s="434"/>
      <c r="O812" s="434"/>
      <c r="P812" s="434"/>
      <c r="Q812" s="434"/>
      <c r="R812" s="434"/>
      <c r="S812" s="1279"/>
      <c r="T812" s="434"/>
      <c r="U812" s="434"/>
      <c r="V812" s="434"/>
      <c r="W812" s="434"/>
      <c r="X812" s="434"/>
      <c r="Y812" s="434"/>
      <c r="Z812" s="434"/>
    </row>
    <row r="813">
      <c r="A813" s="434"/>
      <c r="B813" s="434"/>
      <c r="C813" s="434"/>
      <c r="D813" s="434"/>
      <c r="E813" s="434"/>
      <c r="F813" s="434"/>
      <c r="G813" s="434"/>
      <c r="H813" s="1276"/>
      <c r="I813" s="1277"/>
      <c r="J813" s="1278"/>
      <c r="K813" s="1277"/>
      <c r="L813" s="1279"/>
      <c r="M813" s="434"/>
      <c r="N813" s="434"/>
      <c r="O813" s="434"/>
      <c r="P813" s="434"/>
      <c r="Q813" s="434"/>
      <c r="R813" s="434"/>
      <c r="S813" s="1279"/>
      <c r="T813" s="434"/>
      <c r="U813" s="434"/>
      <c r="V813" s="434"/>
      <c r="W813" s="434"/>
      <c r="X813" s="434"/>
      <c r="Y813" s="434"/>
      <c r="Z813" s="434"/>
    </row>
    <row r="814">
      <c r="A814" s="434"/>
      <c r="B814" s="434"/>
      <c r="C814" s="434"/>
      <c r="D814" s="434"/>
      <c r="E814" s="434"/>
      <c r="F814" s="434"/>
      <c r="G814" s="434"/>
      <c r="H814" s="1276"/>
      <c r="I814" s="1277"/>
      <c r="J814" s="1278"/>
      <c r="K814" s="1277"/>
      <c r="L814" s="1279"/>
      <c r="M814" s="434"/>
      <c r="N814" s="434"/>
      <c r="O814" s="434"/>
      <c r="P814" s="434"/>
      <c r="Q814" s="434"/>
      <c r="R814" s="434"/>
      <c r="S814" s="1279"/>
      <c r="T814" s="434"/>
      <c r="U814" s="434"/>
      <c r="V814" s="434"/>
      <c r="W814" s="434"/>
      <c r="X814" s="434"/>
      <c r="Y814" s="434"/>
      <c r="Z814" s="434"/>
    </row>
    <row r="815">
      <c r="A815" s="434"/>
      <c r="B815" s="434"/>
      <c r="C815" s="434"/>
      <c r="D815" s="434"/>
      <c r="E815" s="434"/>
      <c r="F815" s="434"/>
      <c r="G815" s="434"/>
      <c r="H815" s="1276"/>
      <c r="I815" s="1277"/>
      <c r="J815" s="1278"/>
      <c r="K815" s="1277"/>
      <c r="L815" s="1279"/>
      <c r="M815" s="434"/>
      <c r="N815" s="434"/>
      <c r="O815" s="434"/>
      <c r="P815" s="434"/>
      <c r="Q815" s="434"/>
      <c r="R815" s="434"/>
      <c r="S815" s="1279"/>
      <c r="T815" s="434"/>
      <c r="U815" s="434"/>
      <c r="V815" s="434"/>
      <c r="W815" s="434"/>
      <c r="X815" s="434"/>
      <c r="Y815" s="434"/>
      <c r="Z815" s="434"/>
    </row>
    <row r="816">
      <c r="A816" s="434"/>
      <c r="B816" s="434"/>
      <c r="C816" s="434"/>
      <c r="D816" s="434"/>
      <c r="E816" s="434"/>
      <c r="F816" s="434"/>
      <c r="G816" s="434"/>
      <c r="H816" s="1276"/>
      <c r="I816" s="1277"/>
      <c r="J816" s="1278"/>
      <c r="K816" s="1277"/>
      <c r="L816" s="1279"/>
      <c r="M816" s="434"/>
      <c r="N816" s="434"/>
      <c r="O816" s="434"/>
      <c r="P816" s="434"/>
      <c r="Q816" s="434"/>
      <c r="R816" s="434"/>
      <c r="S816" s="1279"/>
      <c r="T816" s="434"/>
      <c r="U816" s="434"/>
      <c r="V816" s="434"/>
      <c r="W816" s="434"/>
      <c r="X816" s="434"/>
      <c r="Y816" s="434"/>
      <c r="Z816" s="434"/>
    </row>
    <row r="817">
      <c r="A817" s="434"/>
      <c r="B817" s="434"/>
      <c r="C817" s="434"/>
      <c r="D817" s="434"/>
      <c r="E817" s="434"/>
      <c r="F817" s="434"/>
      <c r="G817" s="434"/>
      <c r="H817" s="1276"/>
      <c r="I817" s="1277"/>
      <c r="J817" s="1278"/>
      <c r="K817" s="1277"/>
      <c r="L817" s="1279"/>
      <c r="M817" s="434"/>
      <c r="N817" s="434"/>
      <c r="O817" s="434"/>
      <c r="P817" s="434"/>
      <c r="Q817" s="434"/>
      <c r="R817" s="434"/>
      <c r="S817" s="1279"/>
      <c r="T817" s="434"/>
      <c r="U817" s="434"/>
      <c r="V817" s="434"/>
      <c r="W817" s="434"/>
      <c r="X817" s="434"/>
      <c r="Y817" s="434"/>
      <c r="Z817" s="434"/>
    </row>
    <row r="818">
      <c r="A818" s="434"/>
      <c r="B818" s="434"/>
      <c r="C818" s="434"/>
      <c r="D818" s="434"/>
      <c r="E818" s="434"/>
      <c r="F818" s="434"/>
      <c r="G818" s="434"/>
      <c r="H818" s="1276"/>
      <c r="I818" s="1277"/>
      <c r="J818" s="1278"/>
      <c r="K818" s="1277"/>
      <c r="L818" s="1279"/>
      <c r="M818" s="434"/>
      <c r="N818" s="434"/>
      <c r="O818" s="434"/>
      <c r="P818" s="434"/>
      <c r="Q818" s="434"/>
      <c r="R818" s="434"/>
      <c r="S818" s="1279"/>
      <c r="T818" s="434"/>
      <c r="U818" s="434"/>
      <c r="V818" s="434"/>
      <c r="W818" s="434"/>
      <c r="X818" s="434"/>
      <c r="Y818" s="434"/>
      <c r="Z818" s="434"/>
    </row>
    <row r="819">
      <c r="A819" s="434"/>
      <c r="B819" s="434"/>
      <c r="C819" s="434"/>
      <c r="D819" s="434"/>
      <c r="E819" s="434"/>
      <c r="F819" s="434"/>
      <c r="G819" s="434"/>
      <c r="H819" s="1276"/>
      <c r="I819" s="1277"/>
      <c r="J819" s="1278"/>
      <c r="K819" s="1277"/>
      <c r="L819" s="1279"/>
      <c r="M819" s="434"/>
      <c r="N819" s="434"/>
      <c r="O819" s="434"/>
      <c r="P819" s="434"/>
      <c r="Q819" s="434"/>
      <c r="R819" s="434"/>
      <c r="S819" s="1279"/>
      <c r="T819" s="434"/>
      <c r="U819" s="434"/>
      <c r="V819" s="434"/>
      <c r="W819" s="434"/>
      <c r="X819" s="434"/>
      <c r="Y819" s="434"/>
      <c r="Z819" s="434"/>
    </row>
    <row r="820">
      <c r="A820" s="434"/>
      <c r="B820" s="434"/>
      <c r="C820" s="434"/>
      <c r="D820" s="434"/>
      <c r="E820" s="434"/>
      <c r="F820" s="434"/>
      <c r="G820" s="434"/>
      <c r="H820" s="1276"/>
      <c r="I820" s="1277"/>
      <c r="J820" s="1278"/>
      <c r="K820" s="1277"/>
      <c r="L820" s="1279"/>
      <c r="M820" s="434"/>
      <c r="N820" s="434"/>
      <c r="O820" s="434"/>
      <c r="P820" s="434"/>
      <c r="Q820" s="434"/>
      <c r="R820" s="434"/>
      <c r="S820" s="1279"/>
      <c r="T820" s="434"/>
      <c r="U820" s="434"/>
      <c r="V820" s="434"/>
      <c r="W820" s="434"/>
      <c r="X820" s="434"/>
      <c r="Y820" s="434"/>
      <c r="Z820" s="434"/>
    </row>
    <row r="821">
      <c r="A821" s="434"/>
      <c r="B821" s="434"/>
      <c r="C821" s="434"/>
      <c r="D821" s="434"/>
      <c r="E821" s="434"/>
      <c r="F821" s="434"/>
      <c r="G821" s="434"/>
      <c r="H821" s="1276"/>
      <c r="I821" s="1277"/>
      <c r="J821" s="1278"/>
      <c r="K821" s="1277"/>
      <c r="L821" s="1279"/>
      <c r="M821" s="434"/>
      <c r="N821" s="434"/>
      <c r="O821" s="434"/>
      <c r="P821" s="434"/>
      <c r="Q821" s="434"/>
      <c r="R821" s="434"/>
      <c r="S821" s="1279"/>
      <c r="T821" s="434"/>
      <c r="U821" s="434"/>
      <c r="V821" s="434"/>
      <c r="W821" s="434"/>
      <c r="X821" s="434"/>
      <c r="Y821" s="434"/>
      <c r="Z821" s="434"/>
    </row>
    <row r="822">
      <c r="A822" s="434"/>
      <c r="B822" s="434"/>
      <c r="C822" s="434"/>
      <c r="D822" s="434"/>
      <c r="E822" s="434"/>
      <c r="F822" s="434"/>
      <c r="G822" s="434"/>
      <c r="H822" s="1276"/>
      <c r="I822" s="1277"/>
      <c r="J822" s="1278"/>
      <c r="K822" s="1277"/>
      <c r="L822" s="1279"/>
      <c r="M822" s="434"/>
      <c r="N822" s="434"/>
      <c r="O822" s="434"/>
      <c r="P822" s="434"/>
      <c r="Q822" s="434"/>
      <c r="R822" s="434"/>
      <c r="S822" s="1279"/>
      <c r="T822" s="434"/>
      <c r="U822" s="434"/>
      <c r="V822" s="434"/>
      <c r="W822" s="434"/>
      <c r="X822" s="434"/>
      <c r="Y822" s="434"/>
      <c r="Z822" s="434"/>
    </row>
    <row r="823">
      <c r="A823" s="434"/>
      <c r="B823" s="434"/>
      <c r="C823" s="434"/>
      <c r="D823" s="434"/>
      <c r="E823" s="434"/>
      <c r="F823" s="434"/>
      <c r="G823" s="434"/>
      <c r="H823" s="1276"/>
      <c r="I823" s="1277"/>
      <c r="J823" s="1278"/>
      <c r="K823" s="1277"/>
      <c r="L823" s="1279"/>
      <c r="M823" s="434"/>
      <c r="N823" s="434"/>
      <c r="O823" s="434"/>
      <c r="P823" s="434"/>
      <c r="Q823" s="434"/>
      <c r="R823" s="434"/>
      <c r="S823" s="1279"/>
      <c r="T823" s="434"/>
      <c r="U823" s="434"/>
      <c r="V823" s="434"/>
      <c r="W823" s="434"/>
      <c r="X823" s="434"/>
      <c r="Y823" s="434"/>
      <c r="Z823" s="434"/>
    </row>
    <row r="824">
      <c r="A824" s="434"/>
      <c r="B824" s="434"/>
      <c r="C824" s="434"/>
      <c r="D824" s="434"/>
      <c r="E824" s="434"/>
      <c r="F824" s="434"/>
      <c r="G824" s="434"/>
      <c r="H824" s="1276"/>
      <c r="I824" s="1277"/>
      <c r="J824" s="1278"/>
      <c r="K824" s="1277"/>
      <c r="L824" s="1279"/>
      <c r="M824" s="434"/>
      <c r="N824" s="434"/>
      <c r="O824" s="434"/>
      <c r="P824" s="434"/>
      <c r="Q824" s="434"/>
      <c r="R824" s="434"/>
      <c r="S824" s="1279"/>
      <c r="T824" s="434"/>
      <c r="U824" s="434"/>
      <c r="V824" s="434"/>
      <c r="W824" s="434"/>
      <c r="X824" s="434"/>
      <c r="Y824" s="434"/>
      <c r="Z824" s="434"/>
    </row>
    <row r="825">
      <c r="A825" s="434"/>
      <c r="B825" s="434"/>
      <c r="C825" s="434"/>
      <c r="D825" s="434"/>
      <c r="E825" s="434"/>
      <c r="F825" s="434"/>
      <c r="G825" s="434"/>
      <c r="H825" s="1276"/>
      <c r="I825" s="1277"/>
      <c r="J825" s="1278"/>
      <c r="K825" s="1277"/>
      <c r="L825" s="1279"/>
      <c r="M825" s="434"/>
      <c r="N825" s="434"/>
      <c r="O825" s="434"/>
      <c r="P825" s="434"/>
      <c r="Q825" s="434"/>
      <c r="R825" s="434"/>
      <c r="S825" s="1279"/>
      <c r="T825" s="434"/>
      <c r="U825" s="434"/>
      <c r="V825" s="434"/>
      <c r="W825" s="434"/>
      <c r="X825" s="434"/>
      <c r="Y825" s="434"/>
      <c r="Z825" s="434"/>
    </row>
    <row r="826">
      <c r="A826" s="434"/>
      <c r="B826" s="434"/>
      <c r="C826" s="434"/>
      <c r="D826" s="434"/>
      <c r="E826" s="434"/>
      <c r="F826" s="434"/>
      <c r="G826" s="434"/>
      <c r="H826" s="1276"/>
      <c r="I826" s="1277"/>
      <c r="J826" s="1278"/>
      <c r="K826" s="1277"/>
      <c r="L826" s="1279"/>
      <c r="M826" s="434"/>
      <c r="N826" s="434"/>
      <c r="O826" s="434"/>
      <c r="P826" s="434"/>
      <c r="Q826" s="434"/>
      <c r="R826" s="434"/>
      <c r="S826" s="1279"/>
      <c r="T826" s="434"/>
      <c r="U826" s="434"/>
      <c r="V826" s="434"/>
      <c r="W826" s="434"/>
      <c r="X826" s="434"/>
      <c r="Y826" s="434"/>
      <c r="Z826" s="434"/>
    </row>
    <row r="827">
      <c r="A827" s="434"/>
      <c r="B827" s="434"/>
      <c r="C827" s="434"/>
      <c r="D827" s="434"/>
      <c r="E827" s="434"/>
      <c r="F827" s="434"/>
      <c r="G827" s="434"/>
      <c r="H827" s="1276"/>
      <c r="I827" s="1277"/>
      <c r="J827" s="1278"/>
      <c r="K827" s="1277"/>
      <c r="L827" s="1279"/>
      <c r="M827" s="434"/>
      <c r="N827" s="434"/>
      <c r="O827" s="434"/>
      <c r="P827" s="434"/>
      <c r="Q827" s="434"/>
      <c r="R827" s="434"/>
      <c r="S827" s="1279"/>
      <c r="T827" s="434"/>
      <c r="U827" s="434"/>
      <c r="V827" s="434"/>
      <c r="W827" s="434"/>
      <c r="X827" s="434"/>
      <c r="Y827" s="434"/>
      <c r="Z827" s="434"/>
    </row>
    <row r="828">
      <c r="A828" s="434"/>
      <c r="B828" s="434"/>
      <c r="C828" s="434"/>
      <c r="D828" s="434"/>
      <c r="E828" s="434"/>
      <c r="F828" s="434"/>
      <c r="G828" s="434"/>
      <c r="H828" s="1276"/>
      <c r="I828" s="1277"/>
      <c r="J828" s="1278"/>
      <c r="K828" s="1277"/>
      <c r="L828" s="1279"/>
      <c r="M828" s="434"/>
      <c r="N828" s="434"/>
      <c r="O828" s="434"/>
      <c r="P828" s="434"/>
      <c r="Q828" s="434"/>
      <c r="R828" s="434"/>
      <c r="S828" s="1279"/>
      <c r="T828" s="434"/>
      <c r="U828" s="434"/>
      <c r="V828" s="434"/>
      <c r="W828" s="434"/>
      <c r="X828" s="434"/>
      <c r="Y828" s="434"/>
      <c r="Z828" s="434"/>
    </row>
    <row r="829">
      <c r="A829" s="434"/>
      <c r="B829" s="434"/>
      <c r="C829" s="434"/>
      <c r="D829" s="434"/>
      <c r="E829" s="434"/>
      <c r="F829" s="434"/>
      <c r="G829" s="434"/>
      <c r="H829" s="1276"/>
      <c r="I829" s="1277"/>
      <c r="J829" s="1278"/>
      <c r="K829" s="1277"/>
      <c r="L829" s="1279"/>
      <c r="M829" s="434"/>
      <c r="N829" s="434"/>
      <c r="O829" s="434"/>
      <c r="P829" s="434"/>
      <c r="Q829" s="434"/>
      <c r="R829" s="434"/>
      <c r="S829" s="1279"/>
      <c r="T829" s="434"/>
      <c r="U829" s="434"/>
      <c r="V829" s="434"/>
      <c r="W829" s="434"/>
      <c r="X829" s="434"/>
      <c r="Y829" s="434"/>
      <c r="Z829" s="434"/>
    </row>
    <row r="830">
      <c r="A830" s="434"/>
      <c r="B830" s="434"/>
      <c r="C830" s="434"/>
      <c r="D830" s="434"/>
      <c r="E830" s="434"/>
      <c r="F830" s="434"/>
      <c r="G830" s="434"/>
      <c r="H830" s="1276"/>
      <c r="I830" s="1277"/>
      <c r="J830" s="1278"/>
      <c r="K830" s="1277"/>
      <c r="L830" s="1279"/>
      <c r="M830" s="434"/>
      <c r="N830" s="434"/>
      <c r="O830" s="434"/>
      <c r="P830" s="434"/>
      <c r="Q830" s="434"/>
      <c r="R830" s="434"/>
      <c r="S830" s="1279"/>
      <c r="T830" s="434"/>
      <c r="U830" s="434"/>
      <c r="V830" s="434"/>
      <c r="W830" s="434"/>
      <c r="X830" s="434"/>
      <c r="Y830" s="434"/>
      <c r="Z830" s="434"/>
    </row>
    <row r="831">
      <c r="A831" s="434"/>
      <c r="B831" s="434"/>
      <c r="C831" s="434"/>
      <c r="D831" s="434"/>
      <c r="E831" s="434"/>
      <c r="F831" s="434"/>
      <c r="G831" s="434"/>
      <c r="H831" s="1276"/>
      <c r="I831" s="1277"/>
      <c r="J831" s="1278"/>
      <c r="K831" s="1277"/>
      <c r="L831" s="1279"/>
      <c r="M831" s="434"/>
      <c r="N831" s="434"/>
      <c r="O831" s="434"/>
      <c r="P831" s="434"/>
      <c r="Q831" s="434"/>
      <c r="R831" s="434"/>
      <c r="S831" s="1279"/>
      <c r="T831" s="434"/>
      <c r="U831" s="434"/>
      <c r="V831" s="434"/>
      <c r="W831" s="434"/>
      <c r="X831" s="434"/>
      <c r="Y831" s="434"/>
      <c r="Z831" s="434"/>
    </row>
    <row r="832">
      <c r="A832" s="434"/>
      <c r="B832" s="434"/>
      <c r="C832" s="434"/>
      <c r="D832" s="434"/>
      <c r="E832" s="434"/>
      <c r="F832" s="434"/>
      <c r="G832" s="434"/>
      <c r="H832" s="1276"/>
      <c r="I832" s="1277"/>
      <c r="J832" s="1278"/>
      <c r="K832" s="1277"/>
      <c r="L832" s="1279"/>
      <c r="M832" s="434"/>
      <c r="N832" s="434"/>
      <c r="O832" s="434"/>
      <c r="P832" s="434"/>
      <c r="Q832" s="434"/>
      <c r="R832" s="434"/>
      <c r="S832" s="1279"/>
      <c r="T832" s="434"/>
      <c r="U832" s="434"/>
      <c r="V832" s="434"/>
      <c r="W832" s="434"/>
      <c r="X832" s="434"/>
      <c r="Y832" s="434"/>
      <c r="Z832" s="434"/>
    </row>
    <row r="833">
      <c r="A833" s="434"/>
      <c r="B833" s="434"/>
      <c r="C833" s="434"/>
      <c r="D833" s="434"/>
      <c r="E833" s="434"/>
      <c r="F833" s="434"/>
      <c r="G833" s="434"/>
      <c r="H833" s="1276"/>
      <c r="I833" s="1277"/>
      <c r="J833" s="1278"/>
      <c r="K833" s="1277"/>
      <c r="L833" s="1279"/>
      <c r="M833" s="434"/>
      <c r="N833" s="434"/>
      <c r="O833" s="434"/>
      <c r="P833" s="434"/>
      <c r="Q833" s="434"/>
      <c r="R833" s="434"/>
      <c r="S833" s="1279"/>
      <c r="T833" s="434"/>
      <c r="U833" s="434"/>
      <c r="V833" s="434"/>
      <c r="W833" s="434"/>
      <c r="X833" s="434"/>
      <c r="Y833" s="434"/>
      <c r="Z833" s="434"/>
    </row>
    <row r="834">
      <c r="A834" s="434"/>
      <c r="B834" s="434"/>
      <c r="C834" s="434"/>
      <c r="D834" s="434"/>
      <c r="E834" s="434"/>
      <c r="F834" s="434"/>
      <c r="G834" s="434"/>
      <c r="H834" s="1276"/>
      <c r="I834" s="1277"/>
      <c r="J834" s="1278"/>
      <c r="K834" s="1277"/>
      <c r="L834" s="1279"/>
      <c r="M834" s="434"/>
      <c r="N834" s="434"/>
      <c r="O834" s="434"/>
      <c r="P834" s="434"/>
      <c r="Q834" s="434"/>
      <c r="R834" s="434"/>
      <c r="S834" s="1279"/>
      <c r="T834" s="434"/>
      <c r="U834" s="434"/>
      <c r="V834" s="434"/>
      <c r="W834" s="434"/>
      <c r="X834" s="434"/>
      <c r="Y834" s="434"/>
      <c r="Z834" s="434"/>
    </row>
    <row r="835">
      <c r="A835" s="434"/>
      <c r="B835" s="434"/>
      <c r="C835" s="434"/>
      <c r="D835" s="434"/>
      <c r="E835" s="434"/>
      <c r="F835" s="434"/>
      <c r="G835" s="434"/>
      <c r="H835" s="1276"/>
      <c r="I835" s="1277"/>
      <c r="J835" s="1278"/>
      <c r="K835" s="1277"/>
      <c r="L835" s="1279"/>
      <c r="M835" s="434"/>
      <c r="N835" s="434"/>
      <c r="O835" s="434"/>
      <c r="P835" s="434"/>
      <c r="Q835" s="434"/>
      <c r="R835" s="434"/>
      <c r="S835" s="1279"/>
      <c r="T835" s="434"/>
      <c r="U835" s="434"/>
      <c r="V835" s="434"/>
      <c r="W835" s="434"/>
      <c r="X835" s="434"/>
      <c r="Y835" s="434"/>
      <c r="Z835" s="434"/>
    </row>
    <row r="836">
      <c r="A836" s="434"/>
      <c r="B836" s="434"/>
      <c r="C836" s="434"/>
      <c r="D836" s="434"/>
      <c r="E836" s="434"/>
      <c r="F836" s="434"/>
      <c r="G836" s="434"/>
      <c r="H836" s="1276"/>
      <c r="I836" s="1277"/>
      <c r="J836" s="1278"/>
      <c r="K836" s="1277"/>
      <c r="L836" s="1279"/>
      <c r="M836" s="434"/>
      <c r="N836" s="434"/>
      <c r="O836" s="434"/>
      <c r="P836" s="434"/>
      <c r="Q836" s="434"/>
      <c r="R836" s="434"/>
      <c r="S836" s="1279"/>
      <c r="T836" s="434"/>
      <c r="U836" s="434"/>
      <c r="V836" s="434"/>
      <c r="W836" s="434"/>
      <c r="X836" s="434"/>
      <c r="Y836" s="434"/>
      <c r="Z836" s="434"/>
    </row>
    <row r="837">
      <c r="A837" s="434"/>
      <c r="B837" s="434"/>
      <c r="C837" s="434"/>
      <c r="D837" s="434"/>
      <c r="E837" s="434"/>
      <c r="F837" s="434"/>
      <c r="G837" s="434"/>
      <c r="H837" s="1276"/>
      <c r="I837" s="1277"/>
      <c r="J837" s="1278"/>
      <c r="K837" s="1277"/>
      <c r="L837" s="1279"/>
      <c r="M837" s="434"/>
      <c r="N837" s="434"/>
      <c r="O837" s="434"/>
      <c r="P837" s="434"/>
      <c r="Q837" s="434"/>
      <c r="R837" s="434"/>
      <c r="S837" s="1279"/>
      <c r="T837" s="434"/>
      <c r="U837" s="434"/>
      <c r="V837" s="434"/>
      <c r="W837" s="434"/>
      <c r="X837" s="434"/>
      <c r="Y837" s="434"/>
      <c r="Z837" s="434"/>
    </row>
    <row r="838">
      <c r="A838" s="434"/>
      <c r="B838" s="434"/>
      <c r="C838" s="434"/>
      <c r="D838" s="434"/>
      <c r="E838" s="434"/>
      <c r="F838" s="434"/>
      <c r="G838" s="434"/>
      <c r="H838" s="1276"/>
      <c r="I838" s="1277"/>
      <c r="J838" s="1278"/>
      <c r="K838" s="1277"/>
      <c r="L838" s="1279"/>
      <c r="M838" s="434"/>
      <c r="N838" s="434"/>
      <c r="O838" s="434"/>
      <c r="P838" s="434"/>
      <c r="Q838" s="434"/>
      <c r="R838" s="434"/>
      <c r="S838" s="1279"/>
      <c r="T838" s="434"/>
      <c r="U838" s="434"/>
      <c r="V838" s="434"/>
      <c r="W838" s="434"/>
      <c r="X838" s="434"/>
      <c r="Y838" s="434"/>
      <c r="Z838" s="434"/>
    </row>
    <row r="839">
      <c r="A839" s="434"/>
      <c r="B839" s="434"/>
      <c r="C839" s="434"/>
      <c r="D839" s="434"/>
      <c r="E839" s="434"/>
      <c r="F839" s="434"/>
      <c r="G839" s="434"/>
      <c r="H839" s="1276"/>
      <c r="I839" s="1277"/>
      <c r="J839" s="1278"/>
      <c r="K839" s="1277"/>
      <c r="L839" s="1279"/>
      <c r="M839" s="434"/>
      <c r="N839" s="434"/>
      <c r="O839" s="434"/>
      <c r="P839" s="434"/>
      <c r="Q839" s="434"/>
      <c r="R839" s="434"/>
      <c r="S839" s="1279"/>
      <c r="T839" s="434"/>
      <c r="U839" s="434"/>
      <c r="V839" s="434"/>
      <c r="W839" s="434"/>
      <c r="X839" s="434"/>
      <c r="Y839" s="434"/>
      <c r="Z839" s="434"/>
    </row>
    <row r="840">
      <c r="A840" s="434"/>
      <c r="B840" s="434"/>
      <c r="C840" s="434"/>
      <c r="D840" s="434"/>
      <c r="E840" s="434"/>
      <c r="F840" s="434"/>
      <c r="G840" s="434"/>
      <c r="H840" s="1276"/>
      <c r="I840" s="1277"/>
      <c r="J840" s="1278"/>
      <c r="K840" s="1277"/>
      <c r="L840" s="1279"/>
      <c r="M840" s="434"/>
      <c r="N840" s="434"/>
      <c r="O840" s="434"/>
      <c r="P840" s="434"/>
      <c r="Q840" s="434"/>
      <c r="R840" s="434"/>
      <c r="S840" s="1279"/>
      <c r="T840" s="434"/>
      <c r="U840" s="434"/>
      <c r="V840" s="434"/>
      <c r="W840" s="434"/>
      <c r="X840" s="434"/>
      <c r="Y840" s="434"/>
      <c r="Z840" s="434"/>
    </row>
    <row r="841">
      <c r="A841" s="434"/>
      <c r="B841" s="434"/>
      <c r="C841" s="434"/>
      <c r="D841" s="434"/>
      <c r="E841" s="434"/>
      <c r="F841" s="434"/>
      <c r="G841" s="434"/>
      <c r="H841" s="1276"/>
      <c r="I841" s="1277"/>
      <c r="J841" s="1278"/>
      <c r="K841" s="1277"/>
      <c r="L841" s="1279"/>
      <c r="M841" s="434"/>
      <c r="N841" s="434"/>
      <c r="O841" s="434"/>
      <c r="P841" s="434"/>
      <c r="Q841" s="434"/>
      <c r="R841" s="434"/>
      <c r="S841" s="1279"/>
      <c r="T841" s="434"/>
      <c r="U841" s="434"/>
      <c r="V841" s="434"/>
      <c r="W841" s="434"/>
      <c r="X841" s="434"/>
      <c r="Y841" s="434"/>
      <c r="Z841" s="434"/>
    </row>
    <row r="842">
      <c r="A842" s="434"/>
      <c r="B842" s="434"/>
      <c r="C842" s="434"/>
      <c r="D842" s="434"/>
      <c r="E842" s="434"/>
      <c r="F842" s="434"/>
      <c r="G842" s="434"/>
      <c r="H842" s="1276"/>
      <c r="I842" s="1277"/>
      <c r="J842" s="1278"/>
      <c r="K842" s="1277"/>
      <c r="L842" s="1279"/>
      <c r="M842" s="434"/>
      <c r="N842" s="434"/>
      <c r="O842" s="434"/>
      <c r="P842" s="434"/>
      <c r="Q842" s="434"/>
      <c r="R842" s="434"/>
      <c r="S842" s="1279"/>
      <c r="T842" s="434"/>
      <c r="U842" s="434"/>
      <c r="V842" s="434"/>
      <c r="W842" s="434"/>
      <c r="X842" s="434"/>
      <c r="Y842" s="434"/>
      <c r="Z842" s="434"/>
    </row>
    <row r="843">
      <c r="A843" s="434"/>
      <c r="B843" s="434"/>
      <c r="C843" s="434"/>
      <c r="D843" s="434"/>
      <c r="E843" s="434"/>
      <c r="F843" s="434"/>
      <c r="G843" s="434"/>
      <c r="H843" s="1276"/>
      <c r="I843" s="1277"/>
      <c r="J843" s="1278"/>
      <c r="K843" s="1277"/>
      <c r="L843" s="1279"/>
      <c r="M843" s="434"/>
      <c r="N843" s="434"/>
      <c r="O843" s="434"/>
      <c r="P843" s="434"/>
      <c r="Q843" s="434"/>
      <c r="R843" s="434"/>
      <c r="S843" s="1279"/>
      <c r="T843" s="434"/>
      <c r="U843" s="434"/>
      <c r="V843" s="434"/>
      <c r="W843" s="434"/>
      <c r="X843" s="434"/>
      <c r="Y843" s="434"/>
      <c r="Z843" s="434"/>
    </row>
    <row r="844">
      <c r="A844" s="434"/>
      <c r="B844" s="434"/>
      <c r="C844" s="434"/>
      <c r="D844" s="434"/>
      <c r="E844" s="434"/>
      <c r="F844" s="434"/>
      <c r="G844" s="434"/>
      <c r="H844" s="1276"/>
      <c r="I844" s="1277"/>
      <c r="J844" s="1278"/>
      <c r="K844" s="1277"/>
      <c r="L844" s="1279"/>
      <c r="M844" s="434"/>
      <c r="N844" s="434"/>
      <c r="O844" s="434"/>
      <c r="P844" s="434"/>
      <c r="Q844" s="434"/>
      <c r="R844" s="434"/>
      <c r="S844" s="1279"/>
      <c r="T844" s="434"/>
      <c r="U844" s="434"/>
      <c r="V844" s="434"/>
      <c r="W844" s="434"/>
      <c r="X844" s="434"/>
      <c r="Y844" s="434"/>
      <c r="Z844" s="434"/>
    </row>
    <row r="845">
      <c r="A845" s="434"/>
      <c r="B845" s="434"/>
      <c r="C845" s="434"/>
      <c r="D845" s="434"/>
      <c r="E845" s="434"/>
      <c r="F845" s="434"/>
      <c r="G845" s="434"/>
      <c r="H845" s="1276"/>
      <c r="I845" s="1277"/>
      <c r="J845" s="1278"/>
      <c r="K845" s="1277"/>
      <c r="L845" s="1279"/>
      <c r="M845" s="434"/>
      <c r="N845" s="434"/>
      <c r="O845" s="434"/>
      <c r="P845" s="434"/>
      <c r="Q845" s="434"/>
      <c r="R845" s="434"/>
      <c r="S845" s="1279"/>
      <c r="T845" s="434"/>
      <c r="U845" s="434"/>
      <c r="V845" s="434"/>
      <c r="W845" s="434"/>
      <c r="X845" s="434"/>
      <c r="Y845" s="434"/>
      <c r="Z845" s="434"/>
    </row>
    <row r="846">
      <c r="A846" s="434"/>
      <c r="B846" s="434"/>
      <c r="C846" s="434"/>
      <c r="D846" s="434"/>
      <c r="E846" s="434"/>
      <c r="F846" s="434"/>
      <c r="G846" s="434"/>
      <c r="H846" s="1276"/>
      <c r="I846" s="1277"/>
      <c r="J846" s="1278"/>
      <c r="K846" s="1277"/>
      <c r="L846" s="1279"/>
      <c r="M846" s="434"/>
      <c r="N846" s="434"/>
      <c r="O846" s="434"/>
      <c r="P846" s="434"/>
      <c r="Q846" s="434"/>
      <c r="R846" s="434"/>
      <c r="S846" s="1279"/>
      <c r="T846" s="434"/>
      <c r="U846" s="434"/>
      <c r="V846" s="434"/>
      <c r="W846" s="434"/>
      <c r="X846" s="434"/>
      <c r="Y846" s="434"/>
      <c r="Z846" s="434"/>
    </row>
    <row r="847">
      <c r="A847" s="434"/>
      <c r="B847" s="434"/>
      <c r="C847" s="434"/>
      <c r="D847" s="434"/>
      <c r="E847" s="434"/>
      <c r="F847" s="434"/>
      <c r="G847" s="434"/>
      <c r="H847" s="1276"/>
      <c r="I847" s="1277"/>
      <c r="J847" s="1278"/>
      <c r="K847" s="1277"/>
      <c r="L847" s="1279"/>
      <c r="M847" s="434"/>
      <c r="N847" s="434"/>
      <c r="O847" s="434"/>
      <c r="P847" s="434"/>
      <c r="Q847" s="434"/>
      <c r="R847" s="434"/>
      <c r="S847" s="1279"/>
      <c r="T847" s="434"/>
      <c r="U847" s="434"/>
      <c r="V847" s="434"/>
      <c r="W847" s="434"/>
      <c r="X847" s="434"/>
      <c r="Y847" s="434"/>
      <c r="Z847" s="434"/>
    </row>
    <row r="848">
      <c r="A848" s="434"/>
      <c r="B848" s="434"/>
      <c r="C848" s="434"/>
      <c r="D848" s="434"/>
      <c r="E848" s="434"/>
      <c r="F848" s="434"/>
      <c r="G848" s="434"/>
      <c r="H848" s="1276"/>
      <c r="I848" s="1277"/>
      <c r="J848" s="1278"/>
      <c r="K848" s="1277"/>
      <c r="L848" s="1279"/>
      <c r="M848" s="434"/>
      <c r="N848" s="434"/>
      <c r="O848" s="434"/>
      <c r="P848" s="434"/>
      <c r="Q848" s="434"/>
      <c r="R848" s="434"/>
      <c r="S848" s="1279"/>
      <c r="T848" s="434"/>
      <c r="U848" s="434"/>
      <c r="V848" s="434"/>
      <c r="W848" s="434"/>
      <c r="X848" s="434"/>
      <c r="Y848" s="434"/>
      <c r="Z848" s="434"/>
    </row>
    <row r="849">
      <c r="A849" s="434"/>
      <c r="B849" s="434"/>
      <c r="C849" s="434"/>
      <c r="D849" s="434"/>
      <c r="E849" s="434"/>
      <c r="F849" s="434"/>
      <c r="G849" s="434"/>
      <c r="H849" s="1276"/>
      <c r="I849" s="1277"/>
      <c r="J849" s="1278"/>
      <c r="K849" s="1277"/>
      <c r="L849" s="1279"/>
      <c r="M849" s="434"/>
      <c r="N849" s="434"/>
      <c r="O849" s="434"/>
      <c r="P849" s="434"/>
      <c r="Q849" s="434"/>
      <c r="R849" s="434"/>
      <c r="S849" s="1279"/>
      <c r="T849" s="434"/>
      <c r="U849" s="434"/>
      <c r="V849" s="434"/>
      <c r="W849" s="434"/>
      <c r="X849" s="434"/>
      <c r="Y849" s="434"/>
      <c r="Z849" s="434"/>
    </row>
    <row r="850">
      <c r="A850" s="434"/>
      <c r="B850" s="434"/>
      <c r="C850" s="434"/>
      <c r="D850" s="434"/>
      <c r="E850" s="434"/>
      <c r="F850" s="434"/>
      <c r="G850" s="434"/>
      <c r="H850" s="1276"/>
      <c r="I850" s="1277"/>
      <c r="J850" s="1278"/>
      <c r="K850" s="1277"/>
      <c r="L850" s="1279"/>
      <c r="M850" s="434"/>
      <c r="N850" s="434"/>
      <c r="O850" s="434"/>
      <c r="P850" s="434"/>
      <c r="Q850" s="434"/>
      <c r="R850" s="434"/>
      <c r="S850" s="1279"/>
      <c r="T850" s="434"/>
      <c r="U850" s="434"/>
      <c r="V850" s="434"/>
      <c r="W850" s="434"/>
      <c r="X850" s="434"/>
      <c r="Y850" s="434"/>
      <c r="Z850" s="434"/>
    </row>
    <row r="851">
      <c r="A851" s="434"/>
      <c r="B851" s="434"/>
      <c r="C851" s="434"/>
      <c r="D851" s="434"/>
      <c r="E851" s="434"/>
      <c r="F851" s="434"/>
      <c r="G851" s="434"/>
      <c r="H851" s="1276"/>
      <c r="I851" s="1277"/>
      <c r="J851" s="1278"/>
      <c r="K851" s="1277"/>
      <c r="L851" s="1279"/>
      <c r="M851" s="434"/>
      <c r="N851" s="434"/>
      <c r="O851" s="434"/>
      <c r="P851" s="434"/>
      <c r="Q851" s="434"/>
      <c r="R851" s="434"/>
      <c r="S851" s="1279"/>
      <c r="T851" s="434"/>
      <c r="U851" s="434"/>
      <c r="V851" s="434"/>
      <c r="W851" s="434"/>
      <c r="X851" s="434"/>
      <c r="Y851" s="434"/>
      <c r="Z851" s="434"/>
    </row>
    <row r="852">
      <c r="A852" s="434"/>
      <c r="B852" s="434"/>
      <c r="C852" s="434"/>
      <c r="D852" s="434"/>
      <c r="E852" s="434"/>
      <c r="F852" s="434"/>
      <c r="G852" s="434"/>
      <c r="H852" s="1276"/>
      <c r="I852" s="1277"/>
      <c r="J852" s="1278"/>
      <c r="K852" s="1277"/>
      <c r="L852" s="1279"/>
      <c r="M852" s="434"/>
      <c r="N852" s="434"/>
      <c r="O852" s="434"/>
      <c r="P852" s="434"/>
      <c r="Q852" s="434"/>
      <c r="R852" s="434"/>
      <c r="S852" s="1279"/>
      <c r="T852" s="434"/>
      <c r="U852" s="434"/>
      <c r="V852" s="434"/>
      <c r="W852" s="434"/>
      <c r="X852" s="434"/>
      <c r="Y852" s="434"/>
      <c r="Z852" s="434"/>
    </row>
    <row r="853">
      <c r="A853" s="434"/>
      <c r="B853" s="434"/>
      <c r="C853" s="434"/>
      <c r="D853" s="434"/>
      <c r="E853" s="434"/>
      <c r="F853" s="434"/>
      <c r="G853" s="434"/>
      <c r="H853" s="1276"/>
      <c r="I853" s="1277"/>
      <c r="J853" s="1278"/>
      <c r="K853" s="1277"/>
      <c r="L853" s="1279"/>
      <c r="M853" s="434"/>
      <c r="N853" s="434"/>
      <c r="O853" s="434"/>
      <c r="P853" s="434"/>
      <c r="Q853" s="434"/>
      <c r="R853" s="434"/>
      <c r="S853" s="1279"/>
      <c r="T853" s="434"/>
      <c r="U853" s="434"/>
      <c r="V853" s="434"/>
      <c r="W853" s="434"/>
      <c r="X853" s="434"/>
      <c r="Y853" s="434"/>
      <c r="Z853" s="434"/>
    </row>
    <row r="854">
      <c r="A854" s="434"/>
      <c r="B854" s="434"/>
      <c r="C854" s="434"/>
      <c r="D854" s="434"/>
      <c r="E854" s="434"/>
      <c r="F854" s="434"/>
      <c r="G854" s="434"/>
      <c r="H854" s="1276"/>
      <c r="I854" s="1277"/>
      <c r="J854" s="1278"/>
      <c r="K854" s="1277"/>
      <c r="L854" s="1279"/>
      <c r="M854" s="434"/>
      <c r="N854" s="434"/>
      <c r="O854" s="434"/>
      <c r="P854" s="434"/>
      <c r="Q854" s="434"/>
      <c r="R854" s="434"/>
      <c r="S854" s="1279"/>
      <c r="T854" s="434"/>
      <c r="U854" s="434"/>
      <c r="V854" s="434"/>
      <c r="W854" s="434"/>
      <c r="X854" s="434"/>
      <c r="Y854" s="434"/>
      <c r="Z854" s="434"/>
    </row>
    <row r="855">
      <c r="A855" s="434"/>
      <c r="B855" s="434"/>
      <c r="C855" s="434"/>
      <c r="D855" s="434"/>
      <c r="E855" s="434"/>
      <c r="F855" s="434"/>
      <c r="G855" s="434"/>
      <c r="H855" s="1276"/>
      <c r="I855" s="1277"/>
      <c r="J855" s="1278"/>
      <c r="K855" s="1277"/>
      <c r="L855" s="1279"/>
      <c r="M855" s="434"/>
      <c r="N855" s="434"/>
      <c r="O855" s="434"/>
      <c r="P855" s="434"/>
      <c r="Q855" s="434"/>
      <c r="R855" s="434"/>
      <c r="S855" s="1279"/>
      <c r="T855" s="434"/>
      <c r="U855" s="434"/>
      <c r="V855" s="434"/>
      <c r="W855" s="434"/>
      <c r="X855" s="434"/>
      <c r="Y855" s="434"/>
      <c r="Z855" s="434"/>
    </row>
    <row r="856">
      <c r="A856" s="434"/>
      <c r="B856" s="434"/>
      <c r="C856" s="434"/>
      <c r="D856" s="434"/>
      <c r="E856" s="434"/>
      <c r="F856" s="434"/>
      <c r="G856" s="434"/>
      <c r="H856" s="1276"/>
      <c r="I856" s="1277"/>
      <c r="J856" s="1278"/>
      <c r="K856" s="1277"/>
      <c r="L856" s="1279"/>
      <c r="M856" s="434"/>
      <c r="N856" s="434"/>
      <c r="O856" s="434"/>
      <c r="P856" s="434"/>
      <c r="Q856" s="434"/>
      <c r="R856" s="434"/>
      <c r="S856" s="1279"/>
      <c r="T856" s="434"/>
      <c r="U856" s="434"/>
      <c r="V856" s="434"/>
      <c r="W856" s="434"/>
      <c r="X856" s="434"/>
      <c r="Y856" s="434"/>
      <c r="Z856" s="434"/>
    </row>
    <row r="857">
      <c r="A857" s="434"/>
      <c r="B857" s="434"/>
      <c r="C857" s="434"/>
      <c r="D857" s="434"/>
      <c r="E857" s="434"/>
      <c r="F857" s="434"/>
      <c r="G857" s="434"/>
      <c r="H857" s="1276"/>
      <c r="I857" s="1277"/>
      <c r="J857" s="1278"/>
      <c r="K857" s="1277"/>
      <c r="L857" s="1279"/>
      <c r="M857" s="434"/>
      <c r="N857" s="434"/>
      <c r="O857" s="434"/>
      <c r="P857" s="434"/>
      <c r="Q857" s="434"/>
      <c r="R857" s="434"/>
      <c r="S857" s="1279"/>
      <c r="T857" s="434"/>
      <c r="U857" s="434"/>
      <c r="V857" s="434"/>
      <c r="W857" s="434"/>
      <c r="X857" s="434"/>
      <c r="Y857" s="434"/>
      <c r="Z857" s="434"/>
    </row>
    <row r="858">
      <c r="A858" s="434"/>
      <c r="B858" s="434"/>
      <c r="C858" s="434"/>
      <c r="D858" s="434"/>
      <c r="E858" s="434"/>
      <c r="F858" s="434"/>
      <c r="G858" s="434"/>
      <c r="H858" s="1276"/>
      <c r="I858" s="1277"/>
      <c r="J858" s="1278"/>
      <c r="K858" s="1277"/>
      <c r="L858" s="1279"/>
      <c r="M858" s="434"/>
      <c r="N858" s="434"/>
      <c r="O858" s="434"/>
      <c r="P858" s="434"/>
      <c r="Q858" s="434"/>
      <c r="R858" s="434"/>
      <c r="S858" s="1279"/>
      <c r="T858" s="434"/>
      <c r="U858" s="434"/>
      <c r="V858" s="434"/>
      <c r="W858" s="434"/>
      <c r="X858" s="434"/>
      <c r="Y858" s="434"/>
      <c r="Z858" s="434"/>
    </row>
    <row r="859">
      <c r="A859" s="434"/>
      <c r="B859" s="434"/>
      <c r="C859" s="434"/>
      <c r="D859" s="434"/>
      <c r="E859" s="434"/>
      <c r="F859" s="434"/>
      <c r="G859" s="434"/>
      <c r="H859" s="1276"/>
      <c r="I859" s="1277"/>
      <c r="J859" s="1278"/>
      <c r="K859" s="1277"/>
      <c r="L859" s="1279"/>
      <c r="M859" s="434"/>
      <c r="N859" s="434"/>
      <c r="O859" s="434"/>
      <c r="P859" s="434"/>
      <c r="Q859" s="434"/>
      <c r="R859" s="434"/>
      <c r="S859" s="1279"/>
      <c r="T859" s="434"/>
      <c r="U859" s="434"/>
      <c r="V859" s="434"/>
      <c r="W859" s="434"/>
      <c r="X859" s="434"/>
      <c r="Y859" s="434"/>
      <c r="Z859" s="434"/>
    </row>
    <row r="860">
      <c r="A860" s="434"/>
      <c r="B860" s="434"/>
      <c r="C860" s="434"/>
      <c r="D860" s="434"/>
      <c r="E860" s="434"/>
      <c r="F860" s="434"/>
      <c r="G860" s="434"/>
      <c r="H860" s="1276"/>
      <c r="I860" s="1277"/>
      <c r="J860" s="1278"/>
      <c r="K860" s="1277"/>
      <c r="L860" s="1279"/>
      <c r="M860" s="434"/>
      <c r="N860" s="434"/>
      <c r="O860" s="434"/>
      <c r="P860" s="434"/>
      <c r="Q860" s="434"/>
      <c r="R860" s="434"/>
      <c r="S860" s="1279"/>
      <c r="T860" s="434"/>
      <c r="U860" s="434"/>
      <c r="V860" s="434"/>
      <c r="W860" s="434"/>
      <c r="X860" s="434"/>
      <c r="Y860" s="434"/>
      <c r="Z860" s="434"/>
    </row>
    <row r="861">
      <c r="A861" s="434"/>
      <c r="B861" s="434"/>
      <c r="C861" s="434"/>
      <c r="D861" s="434"/>
      <c r="E861" s="434"/>
      <c r="F861" s="434"/>
      <c r="G861" s="434"/>
      <c r="H861" s="1276"/>
      <c r="I861" s="1277"/>
      <c r="J861" s="1278"/>
      <c r="K861" s="1277"/>
      <c r="L861" s="1279"/>
      <c r="M861" s="434"/>
      <c r="N861" s="434"/>
      <c r="O861" s="434"/>
      <c r="P861" s="434"/>
      <c r="Q861" s="434"/>
      <c r="R861" s="434"/>
      <c r="S861" s="1279"/>
      <c r="T861" s="434"/>
      <c r="U861" s="434"/>
      <c r="V861" s="434"/>
      <c r="W861" s="434"/>
      <c r="X861" s="434"/>
      <c r="Y861" s="434"/>
      <c r="Z861" s="434"/>
    </row>
    <row r="862">
      <c r="A862" s="434"/>
      <c r="B862" s="434"/>
      <c r="C862" s="434"/>
      <c r="D862" s="434"/>
      <c r="E862" s="434"/>
      <c r="F862" s="434"/>
      <c r="G862" s="434"/>
      <c r="H862" s="1276"/>
      <c r="I862" s="1277"/>
      <c r="J862" s="1278"/>
      <c r="K862" s="1277"/>
      <c r="L862" s="1279"/>
      <c r="M862" s="434"/>
      <c r="N862" s="434"/>
      <c r="O862" s="434"/>
      <c r="P862" s="434"/>
      <c r="Q862" s="434"/>
      <c r="R862" s="434"/>
      <c r="S862" s="1279"/>
      <c r="T862" s="434"/>
      <c r="U862" s="434"/>
      <c r="V862" s="434"/>
      <c r="W862" s="434"/>
      <c r="X862" s="434"/>
      <c r="Y862" s="434"/>
      <c r="Z862" s="434"/>
    </row>
    <row r="863">
      <c r="A863" s="434"/>
      <c r="B863" s="434"/>
      <c r="C863" s="434"/>
      <c r="D863" s="434"/>
      <c r="E863" s="434"/>
      <c r="F863" s="434"/>
      <c r="G863" s="434"/>
      <c r="H863" s="1276"/>
      <c r="I863" s="1277"/>
      <c r="J863" s="1278"/>
      <c r="K863" s="1277"/>
      <c r="L863" s="1279"/>
      <c r="M863" s="434"/>
      <c r="N863" s="434"/>
      <c r="O863" s="434"/>
      <c r="P863" s="434"/>
      <c r="Q863" s="434"/>
      <c r="R863" s="434"/>
      <c r="S863" s="1279"/>
      <c r="T863" s="434"/>
      <c r="U863" s="434"/>
      <c r="V863" s="434"/>
      <c r="W863" s="434"/>
      <c r="X863" s="434"/>
      <c r="Y863" s="434"/>
      <c r="Z863" s="434"/>
    </row>
    <row r="864">
      <c r="A864" s="434"/>
      <c r="B864" s="434"/>
      <c r="C864" s="434"/>
      <c r="D864" s="434"/>
      <c r="E864" s="434"/>
      <c r="F864" s="434"/>
      <c r="G864" s="434"/>
      <c r="H864" s="1276"/>
      <c r="I864" s="1277"/>
      <c r="J864" s="1278"/>
      <c r="K864" s="1277"/>
      <c r="L864" s="1279"/>
      <c r="M864" s="434"/>
      <c r="N864" s="434"/>
      <c r="O864" s="434"/>
      <c r="P864" s="434"/>
      <c r="Q864" s="434"/>
      <c r="R864" s="434"/>
      <c r="S864" s="1279"/>
      <c r="T864" s="434"/>
      <c r="U864" s="434"/>
      <c r="V864" s="434"/>
      <c r="W864" s="434"/>
      <c r="X864" s="434"/>
      <c r="Y864" s="434"/>
      <c r="Z864" s="434"/>
    </row>
    <row r="865">
      <c r="A865" s="434"/>
      <c r="B865" s="434"/>
      <c r="C865" s="434"/>
      <c r="D865" s="434"/>
      <c r="E865" s="434"/>
      <c r="F865" s="434"/>
      <c r="G865" s="434"/>
      <c r="H865" s="1276"/>
      <c r="I865" s="1277"/>
      <c r="J865" s="1278"/>
      <c r="K865" s="1277"/>
      <c r="L865" s="1279"/>
      <c r="M865" s="434"/>
      <c r="N865" s="434"/>
      <c r="O865" s="434"/>
      <c r="P865" s="434"/>
      <c r="Q865" s="434"/>
      <c r="R865" s="434"/>
      <c r="S865" s="1279"/>
      <c r="T865" s="434"/>
      <c r="U865" s="434"/>
      <c r="V865" s="434"/>
      <c r="W865" s="434"/>
      <c r="X865" s="434"/>
      <c r="Y865" s="434"/>
      <c r="Z865" s="434"/>
    </row>
    <row r="866">
      <c r="A866" s="434"/>
      <c r="B866" s="434"/>
      <c r="C866" s="434"/>
      <c r="D866" s="434"/>
      <c r="E866" s="434"/>
      <c r="F866" s="434"/>
      <c r="G866" s="434"/>
      <c r="H866" s="1276"/>
      <c r="I866" s="1277"/>
      <c r="J866" s="1278"/>
      <c r="K866" s="1277"/>
      <c r="L866" s="1279"/>
      <c r="M866" s="434"/>
      <c r="N866" s="434"/>
      <c r="O866" s="434"/>
      <c r="P866" s="434"/>
      <c r="Q866" s="434"/>
      <c r="R866" s="434"/>
      <c r="S866" s="1279"/>
      <c r="T866" s="434"/>
      <c r="U866" s="434"/>
      <c r="V866" s="434"/>
      <c r="W866" s="434"/>
      <c r="X866" s="434"/>
      <c r="Y866" s="434"/>
      <c r="Z866" s="434"/>
    </row>
    <row r="867">
      <c r="A867" s="434"/>
      <c r="B867" s="434"/>
      <c r="C867" s="434"/>
      <c r="D867" s="434"/>
      <c r="E867" s="434"/>
      <c r="F867" s="434"/>
      <c r="G867" s="434"/>
      <c r="H867" s="1276"/>
      <c r="I867" s="1277"/>
      <c r="J867" s="1278"/>
      <c r="K867" s="1277"/>
      <c r="L867" s="1279"/>
      <c r="M867" s="434"/>
      <c r="N867" s="434"/>
      <c r="O867" s="434"/>
      <c r="P867" s="434"/>
      <c r="Q867" s="434"/>
      <c r="R867" s="434"/>
      <c r="S867" s="1279"/>
      <c r="T867" s="434"/>
      <c r="U867" s="434"/>
      <c r="V867" s="434"/>
      <c r="W867" s="434"/>
      <c r="X867" s="434"/>
      <c r="Y867" s="434"/>
      <c r="Z867" s="434"/>
    </row>
    <row r="868">
      <c r="A868" s="434"/>
      <c r="B868" s="434"/>
      <c r="C868" s="434"/>
      <c r="D868" s="434"/>
      <c r="E868" s="434"/>
      <c r="F868" s="434"/>
      <c r="G868" s="434"/>
      <c r="H868" s="1276"/>
      <c r="I868" s="1277"/>
      <c r="J868" s="1278"/>
      <c r="K868" s="1277"/>
      <c r="L868" s="1279"/>
      <c r="M868" s="434"/>
      <c r="N868" s="434"/>
      <c r="O868" s="434"/>
      <c r="P868" s="434"/>
      <c r="Q868" s="434"/>
      <c r="R868" s="434"/>
      <c r="S868" s="1279"/>
      <c r="T868" s="434"/>
      <c r="U868" s="434"/>
      <c r="V868" s="434"/>
      <c r="W868" s="434"/>
      <c r="X868" s="434"/>
      <c r="Y868" s="434"/>
      <c r="Z868" s="434"/>
    </row>
    <row r="869">
      <c r="A869" s="434"/>
      <c r="B869" s="434"/>
      <c r="C869" s="434"/>
      <c r="D869" s="434"/>
      <c r="E869" s="434"/>
      <c r="F869" s="434"/>
      <c r="G869" s="434"/>
      <c r="H869" s="1276"/>
      <c r="I869" s="1277"/>
      <c r="J869" s="1278"/>
      <c r="K869" s="1277"/>
      <c r="L869" s="1279"/>
      <c r="M869" s="434"/>
      <c r="N869" s="434"/>
      <c r="O869" s="434"/>
      <c r="P869" s="434"/>
      <c r="Q869" s="434"/>
      <c r="R869" s="434"/>
      <c r="S869" s="1279"/>
      <c r="T869" s="434"/>
      <c r="U869" s="434"/>
      <c r="V869" s="434"/>
      <c r="W869" s="434"/>
      <c r="X869" s="434"/>
      <c r="Y869" s="434"/>
      <c r="Z869" s="434"/>
    </row>
    <row r="870">
      <c r="A870" s="434"/>
      <c r="B870" s="434"/>
      <c r="C870" s="434"/>
      <c r="D870" s="434"/>
      <c r="E870" s="434"/>
      <c r="F870" s="434"/>
      <c r="G870" s="434"/>
      <c r="H870" s="1276"/>
      <c r="I870" s="1277"/>
      <c r="J870" s="1278"/>
      <c r="K870" s="1277"/>
      <c r="L870" s="1279"/>
      <c r="M870" s="434"/>
      <c r="N870" s="434"/>
      <c r="O870" s="434"/>
      <c r="P870" s="434"/>
      <c r="Q870" s="434"/>
      <c r="R870" s="434"/>
      <c r="S870" s="1279"/>
      <c r="T870" s="434"/>
      <c r="U870" s="434"/>
      <c r="V870" s="434"/>
      <c r="W870" s="434"/>
      <c r="X870" s="434"/>
      <c r="Y870" s="434"/>
      <c r="Z870" s="434"/>
    </row>
    <row r="871">
      <c r="A871" s="434"/>
      <c r="B871" s="434"/>
      <c r="C871" s="434"/>
      <c r="D871" s="434"/>
      <c r="E871" s="434"/>
      <c r="F871" s="434"/>
      <c r="G871" s="434"/>
      <c r="H871" s="1276"/>
      <c r="I871" s="1277"/>
      <c r="J871" s="1278"/>
      <c r="K871" s="1277"/>
      <c r="L871" s="1279"/>
      <c r="M871" s="434"/>
      <c r="N871" s="434"/>
      <c r="O871" s="434"/>
      <c r="P871" s="434"/>
      <c r="Q871" s="434"/>
      <c r="R871" s="434"/>
      <c r="S871" s="1279"/>
      <c r="T871" s="434"/>
      <c r="U871" s="434"/>
      <c r="V871" s="434"/>
      <c r="W871" s="434"/>
      <c r="X871" s="434"/>
      <c r="Y871" s="434"/>
      <c r="Z871" s="434"/>
    </row>
    <row r="872">
      <c r="A872" s="434"/>
      <c r="B872" s="434"/>
      <c r="C872" s="434"/>
      <c r="D872" s="434"/>
      <c r="E872" s="434"/>
      <c r="F872" s="434"/>
      <c r="G872" s="434"/>
      <c r="H872" s="1276"/>
      <c r="I872" s="1277"/>
      <c r="J872" s="1278"/>
      <c r="K872" s="1277"/>
      <c r="L872" s="1279"/>
      <c r="M872" s="434"/>
      <c r="N872" s="434"/>
      <c r="O872" s="434"/>
      <c r="P872" s="434"/>
      <c r="Q872" s="434"/>
      <c r="R872" s="434"/>
      <c r="S872" s="1279"/>
      <c r="T872" s="434"/>
      <c r="U872" s="434"/>
      <c r="V872" s="434"/>
      <c r="W872" s="434"/>
      <c r="X872" s="434"/>
      <c r="Y872" s="434"/>
      <c r="Z872" s="434"/>
    </row>
    <row r="873">
      <c r="A873" s="434"/>
      <c r="B873" s="434"/>
      <c r="C873" s="434"/>
      <c r="D873" s="434"/>
      <c r="E873" s="434"/>
      <c r="F873" s="434"/>
      <c r="G873" s="434"/>
      <c r="H873" s="1276"/>
      <c r="I873" s="1277"/>
      <c r="J873" s="1278"/>
      <c r="K873" s="1277"/>
      <c r="L873" s="1279"/>
      <c r="M873" s="434"/>
      <c r="N873" s="434"/>
      <c r="O873" s="434"/>
      <c r="P873" s="434"/>
      <c r="Q873" s="434"/>
      <c r="R873" s="434"/>
      <c r="S873" s="1279"/>
      <c r="T873" s="434"/>
      <c r="U873" s="434"/>
      <c r="V873" s="434"/>
      <c r="W873" s="434"/>
      <c r="X873" s="434"/>
      <c r="Y873" s="434"/>
      <c r="Z873" s="434"/>
    </row>
    <row r="874">
      <c r="A874" s="434"/>
      <c r="B874" s="434"/>
      <c r="C874" s="434"/>
      <c r="D874" s="434"/>
      <c r="E874" s="434"/>
      <c r="F874" s="434"/>
      <c r="G874" s="434"/>
      <c r="H874" s="1276"/>
      <c r="I874" s="1277"/>
      <c r="J874" s="1278"/>
      <c r="K874" s="1277"/>
      <c r="L874" s="1279"/>
      <c r="M874" s="434"/>
      <c r="N874" s="434"/>
      <c r="O874" s="434"/>
      <c r="P874" s="434"/>
      <c r="Q874" s="434"/>
      <c r="R874" s="434"/>
      <c r="S874" s="1279"/>
      <c r="T874" s="434"/>
      <c r="U874" s="434"/>
      <c r="V874" s="434"/>
      <c r="W874" s="434"/>
      <c r="X874" s="434"/>
      <c r="Y874" s="434"/>
      <c r="Z874" s="434"/>
    </row>
    <row r="875">
      <c r="A875" s="434"/>
      <c r="B875" s="434"/>
      <c r="C875" s="434"/>
      <c r="D875" s="434"/>
      <c r="E875" s="434"/>
      <c r="F875" s="434"/>
      <c r="G875" s="434"/>
      <c r="H875" s="1276"/>
      <c r="I875" s="1277"/>
      <c r="J875" s="1278"/>
      <c r="K875" s="1277"/>
      <c r="L875" s="1279"/>
      <c r="M875" s="434"/>
      <c r="N875" s="434"/>
      <c r="O875" s="434"/>
      <c r="P875" s="434"/>
      <c r="Q875" s="434"/>
      <c r="R875" s="434"/>
      <c r="S875" s="1279"/>
      <c r="T875" s="434"/>
      <c r="U875" s="434"/>
      <c r="V875" s="434"/>
      <c r="W875" s="434"/>
      <c r="X875" s="434"/>
      <c r="Y875" s="434"/>
      <c r="Z875" s="434"/>
    </row>
    <row r="876">
      <c r="A876" s="434"/>
      <c r="B876" s="434"/>
      <c r="C876" s="434"/>
      <c r="D876" s="434"/>
      <c r="E876" s="434"/>
      <c r="F876" s="434"/>
      <c r="G876" s="434"/>
      <c r="H876" s="1276"/>
      <c r="I876" s="1277"/>
      <c r="J876" s="1278"/>
      <c r="K876" s="1277"/>
      <c r="L876" s="1279"/>
      <c r="M876" s="434"/>
      <c r="N876" s="434"/>
      <c r="O876" s="434"/>
      <c r="P876" s="434"/>
      <c r="Q876" s="434"/>
      <c r="R876" s="434"/>
      <c r="S876" s="1279"/>
      <c r="T876" s="434"/>
      <c r="U876" s="434"/>
      <c r="V876" s="434"/>
      <c r="W876" s="434"/>
      <c r="X876" s="434"/>
      <c r="Y876" s="434"/>
      <c r="Z876" s="434"/>
    </row>
    <row r="877">
      <c r="A877" s="434"/>
      <c r="B877" s="434"/>
      <c r="C877" s="434"/>
      <c r="D877" s="434"/>
      <c r="E877" s="434"/>
      <c r="F877" s="434"/>
      <c r="G877" s="434"/>
      <c r="H877" s="1276"/>
      <c r="I877" s="1277"/>
      <c r="J877" s="1278"/>
      <c r="K877" s="1277"/>
      <c r="L877" s="1279"/>
      <c r="M877" s="434"/>
      <c r="N877" s="434"/>
      <c r="O877" s="434"/>
      <c r="P877" s="434"/>
      <c r="Q877" s="434"/>
      <c r="R877" s="434"/>
      <c r="S877" s="1279"/>
      <c r="T877" s="434"/>
      <c r="U877" s="434"/>
      <c r="V877" s="434"/>
      <c r="W877" s="434"/>
      <c r="X877" s="434"/>
      <c r="Y877" s="434"/>
      <c r="Z877" s="434"/>
    </row>
    <row r="878">
      <c r="A878" s="434"/>
      <c r="B878" s="434"/>
      <c r="C878" s="434"/>
      <c r="D878" s="434"/>
      <c r="E878" s="434"/>
      <c r="F878" s="434"/>
      <c r="G878" s="434"/>
      <c r="H878" s="1276"/>
      <c r="I878" s="1277"/>
      <c r="J878" s="1278"/>
      <c r="K878" s="1277"/>
      <c r="L878" s="1279"/>
      <c r="M878" s="434"/>
      <c r="N878" s="434"/>
      <c r="O878" s="434"/>
      <c r="P878" s="434"/>
      <c r="Q878" s="434"/>
      <c r="R878" s="434"/>
      <c r="S878" s="1279"/>
      <c r="T878" s="434"/>
      <c r="U878" s="434"/>
      <c r="V878" s="434"/>
      <c r="W878" s="434"/>
      <c r="X878" s="434"/>
      <c r="Y878" s="434"/>
      <c r="Z878" s="434"/>
    </row>
    <row r="879">
      <c r="A879" s="434"/>
      <c r="B879" s="434"/>
      <c r="C879" s="434"/>
      <c r="D879" s="434"/>
      <c r="E879" s="434"/>
      <c r="F879" s="434"/>
      <c r="G879" s="434"/>
      <c r="H879" s="1276"/>
      <c r="I879" s="1277"/>
      <c r="J879" s="1278"/>
      <c r="K879" s="1277"/>
      <c r="L879" s="1279"/>
      <c r="M879" s="434"/>
      <c r="N879" s="434"/>
      <c r="O879" s="434"/>
      <c r="P879" s="434"/>
      <c r="Q879" s="434"/>
      <c r="R879" s="434"/>
      <c r="S879" s="1279"/>
      <c r="T879" s="434"/>
      <c r="U879" s="434"/>
      <c r="V879" s="434"/>
      <c r="W879" s="434"/>
      <c r="X879" s="434"/>
      <c r="Y879" s="434"/>
      <c r="Z879" s="434"/>
    </row>
    <row r="880">
      <c r="A880" s="434"/>
      <c r="B880" s="434"/>
      <c r="C880" s="434"/>
      <c r="D880" s="434"/>
      <c r="E880" s="434"/>
      <c r="F880" s="434"/>
      <c r="G880" s="434"/>
      <c r="H880" s="1276"/>
      <c r="I880" s="1277"/>
      <c r="J880" s="1278"/>
      <c r="K880" s="1277"/>
      <c r="L880" s="1279"/>
      <c r="M880" s="434"/>
      <c r="N880" s="434"/>
      <c r="O880" s="434"/>
      <c r="P880" s="434"/>
      <c r="Q880" s="434"/>
      <c r="R880" s="434"/>
      <c r="S880" s="1279"/>
      <c r="T880" s="434"/>
      <c r="U880" s="434"/>
      <c r="V880" s="434"/>
      <c r="W880" s="434"/>
      <c r="X880" s="434"/>
      <c r="Y880" s="434"/>
      <c r="Z880" s="434"/>
    </row>
    <row r="881">
      <c r="A881" s="434"/>
      <c r="B881" s="434"/>
      <c r="C881" s="434"/>
      <c r="D881" s="434"/>
      <c r="E881" s="434"/>
      <c r="F881" s="434"/>
      <c r="G881" s="434"/>
      <c r="H881" s="1276"/>
      <c r="I881" s="1277"/>
      <c r="J881" s="1278"/>
      <c r="K881" s="1277"/>
      <c r="L881" s="1279"/>
      <c r="M881" s="434"/>
      <c r="N881" s="434"/>
      <c r="O881" s="434"/>
      <c r="P881" s="434"/>
      <c r="Q881" s="434"/>
      <c r="R881" s="434"/>
      <c r="S881" s="1279"/>
      <c r="T881" s="434"/>
      <c r="U881" s="434"/>
      <c r="V881" s="434"/>
      <c r="W881" s="434"/>
      <c r="X881" s="434"/>
      <c r="Y881" s="434"/>
      <c r="Z881" s="434"/>
    </row>
    <row r="882">
      <c r="A882" s="434"/>
      <c r="B882" s="434"/>
      <c r="C882" s="434"/>
      <c r="D882" s="434"/>
      <c r="E882" s="434"/>
      <c r="F882" s="434"/>
      <c r="G882" s="434"/>
      <c r="H882" s="1276"/>
      <c r="I882" s="1277"/>
      <c r="J882" s="1278"/>
      <c r="K882" s="1277"/>
      <c r="L882" s="1279"/>
      <c r="M882" s="434"/>
      <c r="N882" s="434"/>
      <c r="O882" s="434"/>
      <c r="P882" s="434"/>
      <c r="Q882" s="434"/>
      <c r="R882" s="434"/>
      <c r="S882" s="1279"/>
      <c r="T882" s="434"/>
      <c r="U882" s="434"/>
      <c r="V882" s="434"/>
      <c r="W882" s="434"/>
      <c r="X882" s="434"/>
      <c r="Y882" s="434"/>
      <c r="Z882" s="434"/>
    </row>
    <row r="883">
      <c r="A883" s="434"/>
      <c r="B883" s="434"/>
      <c r="C883" s="434"/>
      <c r="D883" s="434"/>
      <c r="E883" s="434"/>
      <c r="F883" s="434"/>
      <c r="G883" s="434"/>
      <c r="H883" s="1276"/>
      <c r="I883" s="1277"/>
      <c r="J883" s="1278"/>
      <c r="K883" s="1277"/>
      <c r="L883" s="1279"/>
      <c r="M883" s="434"/>
      <c r="N883" s="434"/>
      <c r="O883" s="434"/>
      <c r="P883" s="434"/>
      <c r="Q883" s="434"/>
      <c r="R883" s="434"/>
      <c r="S883" s="1279"/>
      <c r="T883" s="434"/>
      <c r="U883" s="434"/>
      <c r="V883" s="434"/>
      <c r="W883" s="434"/>
      <c r="X883" s="434"/>
      <c r="Y883" s="434"/>
      <c r="Z883" s="434"/>
    </row>
    <row r="884">
      <c r="A884" s="434"/>
      <c r="B884" s="434"/>
      <c r="C884" s="434"/>
      <c r="D884" s="434"/>
      <c r="E884" s="434"/>
      <c r="F884" s="434"/>
      <c r="G884" s="434"/>
      <c r="H884" s="1276"/>
      <c r="I884" s="1277"/>
      <c r="J884" s="1278"/>
      <c r="K884" s="1277"/>
      <c r="L884" s="1279"/>
      <c r="M884" s="434"/>
      <c r="N884" s="434"/>
      <c r="O884" s="434"/>
      <c r="P884" s="434"/>
      <c r="Q884" s="434"/>
      <c r="R884" s="434"/>
      <c r="S884" s="1279"/>
      <c r="T884" s="434"/>
      <c r="U884" s="434"/>
      <c r="V884" s="434"/>
      <c r="W884" s="434"/>
      <c r="X884" s="434"/>
      <c r="Y884" s="434"/>
      <c r="Z884" s="434"/>
    </row>
    <row r="885">
      <c r="A885" s="434"/>
      <c r="B885" s="434"/>
      <c r="C885" s="434"/>
      <c r="D885" s="434"/>
      <c r="E885" s="434"/>
      <c r="F885" s="434"/>
      <c r="G885" s="434"/>
      <c r="H885" s="1276"/>
      <c r="I885" s="1277"/>
      <c r="J885" s="1278"/>
      <c r="K885" s="1277"/>
      <c r="L885" s="1279"/>
      <c r="M885" s="434"/>
      <c r="N885" s="434"/>
      <c r="O885" s="434"/>
      <c r="P885" s="434"/>
      <c r="Q885" s="434"/>
      <c r="R885" s="434"/>
      <c r="S885" s="1279"/>
      <c r="T885" s="434"/>
      <c r="U885" s="434"/>
      <c r="V885" s="434"/>
      <c r="W885" s="434"/>
      <c r="X885" s="434"/>
      <c r="Y885" s="434"/>
      <c r="Z885" s="434"/>
    </row>
    <row r="886">
      <c r="A886" s="434"/>
      <c r="B886" s="434"/>
      <c r="C886" s="434"/>
      <c r="D886" s="434"/>
      <c r="E886" s="434"/>
      <c r="F886" s="434"/>
      <c r="G886" s="434"/>
      <c r="H886" s="1276"/>
      <c r="I886" s="1277"/>
      <c r="J886" s="1278"/>
      <c r="K886" s="1277"/>
      <c r="L886" s="1279"/>
      <c r="M886" s="434"/>
      <c r="N886" s="434"/>
      <c r="O886" s="434"/>
      <c r="P886" s="434"/>
      <c r="Q886" s="434"/>
      <c r="R886" s="434"/>
      <c r="S886" s="1279"/>
      <c r="T886" s="434"/>
      <c r="U886" s="434"/>
      <c r="V886" s="434"/>
      <c r="W886" s="434"/>
      <c r="X886" s="434"/>
      <c r="Y886" s="434"/>
      <c r="Z886" s="434"/>
    </row>
    <row r="887">
      <c r="A887" s="434"/>
      <c r="B887" s="434"/>
      <c r="C887" s="434"/>
      <c r="D887" s="434"/>
      <c r="E887" s="434"/>
      <c r="F887" s="434"/>
      <c r="G887" s="434"/>
      <c r="H887" s="1276"/>
      <c r="I887" s="1277"/>
      <c r="J887" s="1278"/>
      <c r="K887" s="1277"/>
      <c r="L887" s="1279"/>
      <c r="M887" s="434"/>
      <c r="N887" s="434"/>
      <c r="O887" s="434"/>
      <c r="P887" s="434"/>
      <c r="Q887" s="434"/>
      <c r="R887" s="434"/>
      <c r="S887" s="1279"/>
      <c r="T887" s="434"/>
      <c r="U887" s="434"/>
      <c r="V887" s="434"/>
      <c r="W887" s="434"/>
      <c r="X887" s="434"/>
      <c r="Y887" s="434"/>
      <c r="Z887" s="434"/>
    </row>
    <row r="888">
      <c r="A888" s="434"/>
      <c r="B888" s="434"/>
      <c r="C888" s="434"/>
      <c r="D888" s="434"/>
      <c r="E888" s="434"/>
      <c r="F888" s="434"/>
      <c r="G888" s="434"/>
      <c r="H888" s="1276"/>
      <c r="I888" s="1277"/>
      <c r="J888" s="1278"/>
      <c r="K888" s="1277"/>
      <c r="L888" s="1279"/>
      <c r="M888" s="434"/>
      <c r="N888" s="434"/>
      <c r="O888" s="434"/>
      <c r="P888" s="434"/>
      <c r="Q888" s="434"/>
      <c r="R888" s="434"/>
      <c r="S888" s="1279"/>
      <c r="T888" s="434"/>
      <c r="U888" s="434"/>
      <c r="V888" s="434"/>
      <c r="W888" s="434"/>
      <c r="X888" s="434"/>
      <c r="Y888" s="434"/>
      <c r="Z888" s="434"/>
    </row>
    <row r="889">
      <c r="A889" s="434"/>
      <c r="B889" s="434"/>
      <c r="C889" s="434"/>
      <c r="D889" s="434"/>
      <c r="E889" s="434"/>
      <c r="F889" s="434"/>
      <c r="G889" s="434"/>
      <c r="H889" s="1276"/>
      <c r="I889" s="1277"/>
      <c r="J889" s="1278"/>
      <c r="K889" s="1277"/>
      <c r="L889" s="1279"/>
      <c r="M889" s="434"/>
      <c r="N889" s="434"/>
      <c r="O889" s="434"/>
      <c r="P889" s="434"/>
      <c r="Q889" s="434"/>
      <c r="R889" s="434"/>
      <c r="S889" s="1279"/>
      <c r="T889" s="434"/>
      <c r="U889" s="434"/>
      <c r="V889" s="434"/>
      <c r="W889" s="434"/>
      <c r="X889" s="434"/>
      <c r="Y889" s="434"/>
      <c r="Z889" s="434"/>
    </row>
    <row r="890">
      <c r="A890" s="434"/>
      <c r="B890" s="434"/>
      <c r="C890" s="434"/>
      <c r="D890" s="434"/>
      <c r="E890" s="434"/>
      <c r="F890" s="434"/>
      <c r="G890" s="434"/>
      <c r="H890" s="1276"/>
      <c r="I890" s="1277"/>
      <c r="J890" s="1278"/>
      <c r="K890" s="1277"/>
      <c r="L890" s="1279"/>
      <c r="M890" s="434"/>
      <c r="N890" s="434"/>
      <c r="O890" s="434"/>
      <c r="P890" s="434"/>
      <c r="Q890" s="434"/>
      <c r="R890" s="434"/>
      <c r="S890" s="1279"/>
      <c r="T890" s="434"/>
      <c r="U890" s="434"/>
      <c r="V890" s="434"/>
      <c r="W890" s="434"/>
      <c r="X890" s="434"/>
      <c r="Y890" s="434"/>
      <c r="Z890" s="434"/>
    </row>
    <row r="891">
      <c r="A891" s="434"/>
      <c r="B891" s="434"/>
      <c r="C891" s="434"/>
      <c r="D891" s="434"/>
      <c r="E891" s="434"/>
      <c r="F891" s="434"/>
      <c r="G891" s="434"/>
      <c r="H891" s="1276"/>
      <c r="I891" s="1277"/>
      <c r="J891" s="1278"/>
      <c r="K891" s="1277"/>
      <c r="L891" s="1279"/>
      <c r="M891" s="434"/>
      <c r="N891" s="434"/>
      <c r="O891" s="434"/>
      <c r="P891" s="434"/>
      <c r="Q891" s="434"/>
      <c r="R891" s="434"/>
      <c r="S891" s="1279"/>
      <c r="T891" s="434"/>
      <c r="U891" s="434"/>
      <c r="V891" s="434"/>
      <c r="W891" s="434"/>
      <c r="X891" s="434"/>
      <c r="Y891" s="434"/>
      <c r="Z891" s="434"/>
    </row>
    <row r="892">
      <c r="A892" s="434"/>
      <c r="B892" s="434"/>
      <c r="C892" s="434"/>
      <c r="D892" s="434"/>
      <c r="E892" s="434"/>
      <c r="F892" s="434"/>
      <c r="G892" s="434"/>
      <c r="H892" s="1276"/>
      <c r="I892" s="1277"/>
      <c r="J892" s="1278"/>
      <c r="K892" s="1277"/>
      <c r="L892" s="1279"/>
      <c r="M892" s="434"/>
      <c r="N892" s="434"/>
      <c r="O892" s="434"/>
      <c r="P892" s="434"/>
      <c r="Q892" s="434"/>
      <c r="R892" s="434"/>
      <c r="S892" s="1279"/>
      <c r="T892" s="434"/>
      <c r="U892" s="434"/>
      <c r="V892" s="434"/>
      <c r="W892" s="434"/>
      <c r="X892" s="434"/>
      <c r="Y892" s="434"/>
      <c r="Z892" s="434"/>
    </row>
    <row r="893">
      <c r="A893" s="434"/>
      <c r="B893" s="434"/>
      <c r="C893" s="434"/>
      <c r="D893" s="434"/>
      <c r="E893" s="434"/>
      <c r="F893" s="434"/>
      <c r="G893" s="434"/>
      <c r="H893" s="1276"/>
      <c r="I893" s="1277"/>
      <c r="J893" s="1278"/>
      <c r="K893" s="1277"/>
      <c r="L893" s="1279"/>
      <c r="M893" s="434"/>
      <c r="N893" s="434"/>
      <c r="O893" s="434"/>
      <c r="P893" s="434"/>
      <c r="Q893" s="434"/>
      <c r="R893" s="434"/>
      <c r="S893" s="1279"/>
      <c r="T893" s="434"/>
      <c r="U893" s="434"/>
      <c r="V893" s="434"/>
      <c r="W893" s="434"/>
      <c r="X893" s="434"/>
      <c r="Y893" s="434"/>
      <c r="Z893" s="434"/>
    </row>
    <row r="894">
      <c r="A894" s="434"/>
      <c r="B894" s="434"/>
      <c r="C894" s="434"/>
      <c r="D894" s="434"/>
      <c r="E894" s="434"/>
      <c r="F894" s="434"/>
      <c r="G894" s="434"/>
      <c r="H894" s="1276"/>
      <c r="I894" s="1277"/>
      <c r="J894" s="1278"/>
      <c r="K894" s="1277"/>
      <c r="L894" s="1279"/>
      <c r="M894" s="434"/>
      <c r="N894" s="434"/>
      <c r="O894" s="434"/>
      <c r="P894" s="434"/>
      <c r="Q894" s="434"/>
      <c r="R894" s="434"/>
      <c r="S894" s="1279"/>
      <c r="T894" s="434"/>
      <c r="U894" s="434"/>
      <c r="V894" s="434"/>
      <c r="W894" s="434"/>
      <c r="X894" s="434"/>
      <c r="Y894" s="434"/>
      <c r="Z894" s="434"/>
    </row>
    <row r="895">
      <c r="A895" s="434"/>
      <c r="B895" s="434"/>
      <c r="C895" s="434"/>
      <c r="D895" s="434"/>
      <c r="E895" s="434"/>
      <c r="F895" s="434"/>
      <c r="G895" s="434"/>
      <c r="H895" s="1276"/>
      <c r="I895" s="1277"/>
      <c r="J895" s="1278"/>
      <c r="K895" s="1277"/>
      <c r="L895" s="1279"/>
      <c r="M895" s="434"/>
      <c r="N895" s="434"/>
      <c r="O895" s="434"/>
      <c r="P895" s="434"/>
      <c r="Q895" s="434"/>
      <c r="R895" s="434"/>
      <c r="S895" s="1279"/>
      <c r="T895" s="434"/>
      <c r="U895" s="434"/>
      <c r="V895" s="434"/>
      <c r="W895" s="434"/>
      <c r="X895" s="434"/>
      <c r="Y895" s="434"/>
      <c r="Z895" s="434"/>
    </row>
    <row r="896">
      <c r="A896" s="434"/>
      <c r="B896" s="434"/>
      <c r="C896" s="434"/>
      <c r="D896" s="434"/>
      <c r="E896" s="434"/>
      <c r="F896" s="434"/>
      <c r="G896" s="434"/>
      <c r="H896" s="1276"/>
      <c r="I896" s="1277"/>
      <c r="J896" s="1278"/>
      <c r="K896" s="1277"/>
      <c r="L896" s="1279"/>
      <c r="M896" s="434"/>
      <c r="N896" s="434"/>
      <c r="O896" s="434"/>
      <c r="P896" s="434"/>
      <c r="Q896" s="434"/>
      <c r="R896" s="434"/>
      <c r="S896" s="1279"/>
      <c r="T896" s="434"/>
      <c r="U896" s="434"/>
      <c r="V896" s="434"/>
      <c r="W896" s="434"/>
      <c r="X896" s="434"/>
      <c r="Y896" s="434"/>
      <c r="Z896" s="434"/>
    </row>
    <row r="897">
      <c r="A897" s="434"/>
      <c r="B897" s="434"/>
      <c r="C897" s="434"/>
      <c r="D897" s="434"/>
      <c r="E897" s="434"/>
      <c r="F897" s="434"/>
      <c r="G897" s="434"/>
      <c r="H897" s="1276"/>
      <c r="I897" s="1277"/>
      <c r="J897" s="1278"/>
      <c r="K897" s="1277"/>
      <c r="L897" s="1279"/>
      <c r="M897" s="434"/>
      <c r="N897" s="434"/>
      <c r="O897" s="434"/>
      <c r="P897" s="434"/>
      <c r="Q897" s="434"/>
      <c r="R897" s="434"/>
      <c r="S897" s="1279"/>
      <c r="T897" s="434"/>
      <c r="U897" s="434"/>
      <c r="V897" s="434"/>
      <c r="W897" s="434"/>
      <c r="X897" s="434"/>
      <c r="Y897" s="434"/>
      <c r="Z897" s="434"/>
    </row>
    <row r="898">
      <c r="A898" s="434"/>
      <c r="B898" s="434"/>
      <c r="C898" s="434"/>
      <c r="D898" s="434"/>
      <c r="E898" s="434"/>
      <c r="F898" s="434"/>
      <c r="G898" s="434"/>
      <c r="H898" s="1276"/>
      <c r="I898" s="1277"/>
      <c r="J898" s="1278"/>
      <c r="K898" s="1277"/>
      <c r="L898" s="1279"/>
      <c r="M898" s="434"/>
      <c r="N898" s="434"/>
      <c r="O898" s="434"/>
      <c r="P898" s="434"/>
      <c r="Q898" s="434"/>
      <c r="R898" s="434"/>
      <c r="S898" s="1279"/>
      <c r="T898" s="434"/>
      <c r="U898" s="434"/>
      <c r="V898" s="434"/>
      <c r="W898" s="434"/>
      <c r="X898" s="434"/>
      <c r="Y898" s="434"/>
      <c r="Z898" s="434"/>
    </row>
    <row r="899">
      <c r="A899" s="434"/>
      <c r="B899" s="434"/>
      <c r="C899" s="434"/>
      <c r="D899" s="434"/>
      <c r="E899" s="434"/>
      <c r="F899" s="434"/>
      <c r="G899" s="434"/>
      <c r="H899" s="1276"/>
      <c r="I899" s="1277"/>
      <c r="J899" s="1278"/>
      <c r="K899" s="1277"/>
      <c r="L899" s="1279"/>
      <c r="M899" s="434"/>
      <c r="N899" s="434"/>
      <c r="O899" s="434"/>
      <c r="P899" s="434"/>
      <c r="Q899" s="434"/>
      <c r="R899" s="434"/>
      <c r="S899" s="1279"/>
      <c r="T899" s="434"/>
      <c r="U899" s="434"/>
      <c r="V899" s="434"/>
      <c r="W899" s="434"/>
      <c r="X899" s="434"/>
      <c r="Y899" s="434"/>
      <c r="Z899" s="434"/>
    </row>
    <row r="900">
      <c r="A900" s="434"/>
      <c r="B900" s="434"/>
      <c r="C900" s="434"/>
      <c r="D900" s="434"/>
      <c r="E900" s="434"/>
      <c r="F900" s="434"/>
      <c r="G900" s="434"/>
      <c r="H900" s="1276"/>
      <c r="I900" s="1277"/>
      <c r="J900" s="1278"/>
      <c r="K900" s="1277"/>
      <c r="L900" s="1279"/>
      <c r="M900" s="434"/>
      <c r="N900" s="434"/>
      <c r="O900" s="434"/>
      <c r="P900" s="434"/>
      <c r="Q900" s="434"/>
      <c r="R900" s="434"/>
      <c r="S900" s="1279"/>
      <c r="T900" s="434"/>
      <c r="U900" s="434"/>
      <c r="V900" s="434"/>
      <c r="W900" s="434"/>
      <c r="X900" s="434"/>
      <c r="Y900" s="434"/>
      <c r="Z900" s="434"/>
    </row>
    <row r="901">
      <c r="A901" s="434"/>
      <c r="B901" s="434"/>
      <c r="C901" s="434"/>
      <c r="D901" s="434"/>
      <c r="E901" s="434"/>
      <c r="F901" s="434"/>
      <c r="G901" s="434"/>
      <c r="H901" s="1276"/>
      <c r="I901" s="1277"/>
      <c r="J901" s="1278"/>
      <c r="K901" s="1277"/>
      <c r="L901" s="1279"/>
      <c r="M901" s="434"/>
      <c r="N901" s="434"/>
      <c r="O901" s="434"/>
      <c r="P901" s="434"/>
      <c r="Q901" s="434"/>
      <c r="R901" s="434"/>
      <c r="S901" s="1279"/>
      <c r="T901" s="434"/>
      <c r="U901" s="434"/>
      <c r="V901" s="434"/>
      <c r="W901" s="434"/>
      <c r="X901" s="434"/>
      <c r="Y901" s="434"/>
      <c r="Z901" s="434"/>
    </row>
    <row r="902">
      <c r="A902" s="434"/>
      <c r="B902" s="434"/>
      <c r="C902" s="434"/>
      <c r="D902" s="434"/>
      <c r="E902" s="434"/>
      <c r="F902" s="434"/>
      <c r="G902" s="434"/>
      <c r="H902" s="1276"/>
      <c r="I902" s="1277"/>
      <c r="J902" s="1278"/>
      <c r="K902" s="1277"/>
      <c r="L902" s="1279"/>
      <c r="M902" s="434"/>
      <c r="N902" s="434"/>
      <c r="O902" s="434"/>
      <c r="P902" s="434"/>
      <c r="Q902" s="434"/>
      <c r="R902" s="434"/>
      <c r="S902" s="1279"/>
      <c r="T902" s="434"/>
      <c r="U902" s="434"/>
      <c r="V902" s="434"/>
      <c r="W902" s="434"/>
      <c r="X902" s="434"/>
      <c r="Y902" s="434"/>
      <c r="Z902" s="434"/>
    </row>
    <row r="903">
      <c r="A903" s="434"/>
      <c r="B903" s="434"/>
      <c r="C903" s="434"/>
      <c r="D903" s="434"/>
      <c r="E903" s="434"/>
      <c r="F903" s="434"/>
      <c r="G903" s="434"/>
      <c r="H903" s="1276"/>
      <c r="I903" s="1277"/>
      <c r="J903" s="1278"/>
      <c r="K903" s="1277"/>
      <c r="L903" s="1279"/>
      <c r="M903" s="434"/>
      <c r="N903" s="434"/>
      <c r="O903" s="434"/>
      <c r="P903" s="434"/>
      <c r="Q903" s="434"/>
      <c r="R903" s="434"/>
      <c r="S903" s="1279"/>
      <c r="T903" s="434"/>
      <c r="U903" s="434"/>
      <c r="V903" s="434"/>
      <c r="W903" s="434"/>
      <c r="X903" s="434"/>
      <c r="Y903" s="434"/>
      <c r="Z903" s="434"/>
    </row>
    <row r="904">
      <c r="A904" s="434"/>
      <c r="B904" s="434"/>
      <c r="C904" s="434"/>
      <c r="D904" s="434"/>
      <c r="E904" s="434"/>
      <c r="F904" s="434"/>
      <c r="G904" s="434"/>
      <c r="H904" s="1276"/>
      <c r="I904" s="1277"/>
      <c r="J904" s="1278"/>
      <c r="K904" s="1277"/>
      <c r="L904" s="1279"/>
      <c r="M904" s="434"/>
      <c r="N904" s="434"/>
      <c r="O904" s="434"/>
      <c r="P904" s="434"/>
      <c r="Q904" s="434"/>
      <c r="R904" s="434"/>
      <c r="S904" s="1279"/>
      <c r="T904" s="434"/>
      <c r="U904" s="434"/>
      <c r="V904" s="434"/>
      <c r="W904" s="434"/>
      <c r="X904" s="434"/>
      <c r="Y904" s="434"/>
      <c r="Z904" s="434"/>
    </row>
    <row r="905">
      <c r="A905" s="434"/>
      <c r="B905" s="434"/>
      <c r="C905" s="434"/>
      <c r="D905" s="434"/>
      <c r="E905" s="434"/>
      <c r="F905" s="434"/>
      <c r="G905" s="434"/>
      <c r="H905" s="1276"/>
      <c r="I905" s="1277"/>
      <c r="J905" s="1278"/>
      <c r="K905" s="1277"/>
      <c r="L905" s="1279"/>
      <c r="M905" s="434"/>
      <c r="N905" s="434"/>
      <c r="O905" s="434"/>
      <c r="P905" s="434"/>
      <c r="Q905" s="434"/>
      <c r="R905" s="434"/>
      <c r="S905" s="1279"/>
      <c r="T905" s="434"/>
      <c r="U905" s="434"/>
      <c r="V905" s="434"/>
      <c r="W905" s="434"/>
      <c r="X905" s="434"/>
      <c r="Y905" s="434"/>
      <c r="Z905" s="434"/>
    </row>
    <row r="906">
      <c r="A906" s="434"/>
      <c r="B906" s="434"/>
      <c r="C906" s="434"/>
      <c r="D906" s="434"/>
      <c r="E906" s="434"/>
      <c r="F906" s="434"/>
      <c r="G906" s="434"/>
      <c r="H906" s="1276"/>
      <c r="I906" s="1277"/>
      <c r="J906" s="1278"/>
      <c r="K906" s="1277"/>
      <c r="L906" s="1279"/>
      <c r="M906" s="434"/>
      <c r="N906" s="434"/>
      <c r="O906" s="434"/>
      <c r="P906" s="434"/>
      <c r="Q906" s="434"/>
      <c r="R906" s="434"/>
      <c r="S906" s="1279"/>
      <c r="T906" s="434"/>
      <c r="U906" s="434"/>
      <c r="V906" s="434"/>
      <c r="W906" s="434"/>
      <c r="X906" s="434"/>
      <c r="Y906" s="434"/>
      <c r="Z906" s="434"/>
    </row>
    <row r="907">
      <c r="A907" s="434"/>
      <c r="B907" s="434"/>
      <c r="C907" s="434"/>
      <c r="D907" s="434"/>
      <c r="E907" s="434"/>
      <c r="F907" s="434"/>
      <c r="G907" s="434"/>
      <c r="H907" s="1276"/>
      <c r="I907" s="1277"/>
      <c r="J907" s="1278"/>
      <c r="K907" s="1277"/>
      <c r="L907" s="1279"/>
      <c r="M907" s="434"/>
      <c r="N907" s="434"/>
      <c r="O907" s="434"/>
      <c r="P907" s="434"/>
      <c r="Q907" s="434"/>
      <c r="R907" s="434"/>
      <c r="S907" s="1279"/>
      <c r="T907" s="434"/>
      <c r="U907" s="434"/>
      <c r="V907" s="434"/>
      <c r="W907" s="434"/>
      <c r="X907" s="434"/>
      <c r="Y907" s="434"/>
      <c r="Z907" s="434"/>
    </row>
    <row r="908">
      <c r="A908" s="434"/>
      <c r="B908" s="434"/>
      <c r="C908" s="434"/>
      <c r="D908" s="434"/>
      <c r="E908" s="434"/>
      <c r="F908" s="434"/>
      <c r="G908" s="434"/>
      <c r="H908" s="1276"/>
      <c r="I908" s="1277"/>
      <c r="J908" s="1278"/>
      <c r="K908" s="1277"/>
      <c r="L908" s="1279"/>
      <c r="M908" s="434"/>
      <c r="N908" s="434"/>
      <c r="O908" s="434"/>
      <c r="P908" s="434"/>
      <c r="Q908" s="434"/>
      <c r="R908" s="434"/>
      <c r="S908" s="1279"/>
      <c r="T908" s="434"/>
      <c r="U908" s="434"/>
      <c r="V908" s="434"/>
      <c r="W908" s="434"/>
      <c r="X908" s="434"/>
      <c r="Y908" s="434"/>
      <c r="Z908" s="434"/>
    </row>
    <row r="909">
      <c r="A909" s="434"/>
      <c r="B909" s="434"/>
      <c r="C909" s="434"/>
      <c r="D909" s="434"/>
      <c r="E909" s="434"/>
      <c r="F909" s="434"/>
      <c r="G909" s="434"/>
      <c r="H909" s="1276"/>
      <c r="I909" s="1277"/>
      <c r="J909" s="1278"/>
      <c r="K909" s="1277"/>
      <c r="L909" s="1279"/>
      <c r="M909" s="434"/>
      <c r="N909" s="434"/>
      <c r="O909" s="434"/>
      <c r="P909" s="434"/>
      <c r="Q909" s="434"/>
      <c r="R909" s="434"/>
      <c r="S909" s="1279"/>
      <c r="T909" s="434"/>
      <c r="U909" s="434"/>
      <c r="V909" s="434"/>
      <c r="W909" s="434"/>
      <c r="X909" s="434"/>
      <c r="Y909" s="434"/>
      <c r="Z909" s="434"/>
    </row>
    <row r="910">
      <c r="A910" s="434"/>
      <c r="B910" s="434"/>
      <c r="C910" s="434"/>
      <c r="D910" s="434"/>
      <c r="E910" s="434"/>
      <c r="F910" s="434"/>
      <c r="G910" s="434"/>
      <c r="H910" s="1276"/>
      <c r="I910" s="1277"/>
      <c r="J910" s="1278"/>
      <c r="K910" s="1277"/>
      <c r="L910" s="1279"/>
      <c r="M910" s="434"/>
      <c r="N910" s="434"/>
      <c r="O910" s="434"/>
      <c r="P910" s="434"/>
      <c r="Q910" s="434"/>
      <c r="R910" s="434"/>
      <c r="S910" s="1279"/>
      <c r="T910" s="434"/>
      <c r="U910" s="434"/>
      <c r="V910" s="434"/>
      <c r="W910" s="434"/>
      <c r="X910" s="434"/>
      <c r="Y910" s="434"/>
      <c r="Z910" s="434"/>
    </row>
    <row r="911">
      <c r="A911" s="434"/>
      <c r="B911" s="434"/>
      <c r="C911" s="434"/>
      <c r="D911" s="434"/>
      <c r="E911" s="434"/>
      <c r="F911" s="434"/>
      <c r="G911" s="434"/>
      <c r="H911" s="1276"/>
      <c r="I911" s="1277"/>
      <c r="J911" s="1278"/>
      <c r="K911" s="1277"/>
      <c r="L911" s="1279"/>
      <c r="M911" s="434"/>
      <c r="N911" s="434"/>
      <c r="O911" s="434"/>
      <c r="P911" s="434"/>
      <c r="Q911" s="434"/>
      <c r="R911" s="434"/>
      <c r="S911" s="1279"/>
      <c r="T911" s="434"/>
      <c r="U911" s="434"/>
      <c r="V911" s="434"/>
      <c r="W911" s="434"/>
      <c r="X911" s="434"/>
      <c r="Y911" s="434"/>
      <c r="Z911" s="434"/>
    </row>
    <row r="912">
      <c r="A912" s="434"/>
      <c r="B912" s="434"/>
      <c r="C912" s="434"/>
      <c r="D912" s="434"/>
      <c r="E912" s="434"/>
      <c r="F912" s="434"/>
      <c r="G912" s="434"/>
      <c r="H912" s="1276"/>
      <c r="I912" s="1277"/>
      <c r="J912" s="1278"/>
      <c r="K912" s="1277"/>
      <c r="L912" s="1279"/>
      <c r="M912" s="434"/>
      <c r="N912" s="434"/>
      <c r="O912" s="434"/>
      <c r="P912" s="434"/>
      <c r="Q912" s="434"/>
      <c r="R912" s="434"/>
      <c r="S912" s="1279"/>
      <c r="T912" s="434"/>
      <c r="U912" s="434"/>
      <c r="V912" s="434"/>
      <c r="W912" s="434"/>
      <c r="X912" s="434"/>
      <c r="Y912" s="434"/>
      <c r="Z912" s="434"/>
    </row>
    <row r="913">
      <c r="A913" s="434"/>
      <c r="B913" s="434"/>
      <c r="C913" s="434"/>
      <c r="D913" s="434"/>
      <c r="E913" s="434"/>
      <c r="F913" s="434"/>
      <c r="G913" s="434"/>
      <c r="H913" s="1276"/>
      <c r="I913" s="1277"/>
      <c r="J913" s="1278"/>
      <c r="K913" s="1277"/>
      <c r="L913" s="1279"/>
      <c r="M913" s="434"/>
      <c r="N913" s="434"/>
      <c r="O913" s="434"/>
      <c r="P913" s="434"/>
      <c r="Q913" s="434"/>
      <c r="R913" s="434"/>
      <c r="S913" s="1279"/>
      <c r="T913" s="434"/>
      <c r="U913" s="434"/>
      <c r="V913" s="434"/>
      <c r="W913" s="434"/>
      <c r="X913" s="434"/>
      <c r="Y913" s="434"/>
      <c r="Z913" s="434"/>
    </row>
    <row r="914">
      <c r="A914" s="434"/>
      <c r="B914" s="434"/>
      <c r="C914" s="434"/>
      <c r="D914" s="434"/>
      <c r="E914" s="434"/>
      <c r="F914" s="434"/>
      <c r="G914" s="434"/>
      <c r="H914" s="1276"/>
      <c r="I914" s="1277"/>
      <c r="J914" s="1278"/>
      <c r="K914" s="1277"/>
      <c r="L914" s="1279"/>
      <c r="M914" s="434"/>
      <c r="N914" s="434"/>
      <c r="O914" s="434"/>
      <c r="P914" s="434"/>
      <c r="Q914" s="434"/>
      <c r="R914" s="434"/>
      <c r="S914" s="1279"/>
      <c r="T914" s="434"/>
      <c r="U914" s="434"/>
      <c r="V914" s="434"/>
      <c r="W914" s="434"/>
      <c r="X914" s="434"/>
      <c r="Y914" s="434"/>
      <c r="Z914" s="434"/>
    </row>
    <row r="915">
      <c r="A915" s="434"/>
      <c r="B915" s="434"/>
      <c r="C915" s="434"/>
      <c r="D915" s="434"/>
      <c r="E915" s="434"/>
      <c r="F915" s="434"/>
      <c r="G915" s="434"/>
      <c r="H915" s="1276"/>
      <c r="I915" s="1277"/>
      <c r="J915" s="1278"/>
      <c r="K915" s="1277"/>
      <c r="L915" s="1279"/>
      <c r="M915" s="434"/>
      <c r="N915" s="434"/>
      <c r="O915" s="434"/>
      <c r="P915" s="434"/>
      <c r="Q915" s="434"/>
      <c r="R915" s="434"/>
      <c r="S915" s="1279"/>
      <c r="T915" s="434"/>
      <c r="U915" s="434"/>
      <c r="V915" s="434"/>
      <c r="W915" s="434"/>
      <c r="X915" s="434"/>
      <c r="Y915" s="434"/>
      <c r="Z915" s="434"/>
    </row>
    <row r="916">
      <c r="A916" s="434"/>
      <c r="B916" s="434"/>
      <c r="C916" s="434"/>
      <c r="D916" s="434"/>
      <c r="E916" s="434"/>
      <c r="F916" s="434"/>
      <c r="G916" s="434"/>
      <c r="H916" s="1276"/>
      <c r="I916" s="1277"/>
      <c r="J916" s="1278"/>
      <c r="K916" s="1277"/>
      <c r="L916" s="1279"/>
      <c r="M916" s="434"/>
      <c r="N916" s="434"/>
      <c r="O916" s="434"/>
      <c r="P916" s="434"/>
      <c r="Q916" s="434"/>
      <c r="R916" s="434"/>
      <c r="S916" s="1279"/>
      <c r="T916" s="434"/>
      <c r="U916" s="434"/>
      <c r="V916" s="434"/>
      <c r="W916" s="434"/>
      <c r="X916" s="434"/>
      <c r="Y916" s="434"/>
      <c r="Z916" s="434"/>
    </row>
    <row r="917">
      <c r="A917" s="434"/>
      <c r="B917" s="434"/>
      <c r="C917" s="434"/>
      <c r="D917" s="434"/>
      <c r="E917" s="434"/>
      <c r="F917" s="434"/>
      <c r="G917" s="434"/>
      <c r="H917" s="1276"/>
      <c r="I917" s="1277"/>
      <c r="J917" s="1278"/>
      <c r="K917" s="1277"/>
      <c r="L917" s="1279"/>
      <c r="M917" s="434"/>
      <c r="N917" s="434"/>
      <c r="O917" s="434"/>
      <c r="P917" s="434"/>
      <c r="Q917" s="434"/>
      <c r="R917" s="434"/>
      <c r="S917" s="1279"/>
      <c r="T917" s="434"/>
      <c r="U917" s="434"/>
      <c r="V917" s="434"/>
      <c r="W917" s="434"/>
      <c r="X917" s="434"/>
      <c r="Y917" s="434"/>
      <c r="Z917" s="434"/>
    </row>
    <row r="918">
      <c r="A918" s="434"/>
      <c r="B918" s="434"/>
      <c r="C918" s="434"/>
      <c r="D918" s="434"/>
      <c r="E918" s="434"/>
      <c r="F918" s="434"/>
      <c r="G918" s="434"/>
      <c r="H918" s="1276"/>
      <c r="I918" s="1277"/>
      <c r="J918" s="1278"/>
      <c r="K918" s="1277"/>
      <c r="L918" s="1279"/>
      <c r="M918" s="434"/>
      <c r="N918" s="434"/>
      <c r="O918" s="434"/>
      <c r="P918" s="434"/>
      <c r="Q918" s="434"/>
      <c r="R918" s="434"/>
      <c r="S918" s="1279"/>
      <c r="T918" s="434"/>
      <c r="U918" s="434"/>
      <c r="V918" s="434"/>
      <c r="W918" s="434"/>
      <c r="X918" s="434"/>
      <c r="Y918" s="434"/>
      <c r="Z918" s="434"/>
    </row>
    <row r="919">
      <c r="A919" s="434"/>
      <c r="B919" s="434"/>
      <c r="C919" s="434"/>
      <c r="D919" s="434"/>
      <c r="E919" s="434"/>
      <c r="F919" s="434"/>
      <c r="G919" s="434"/>
      <c r="H919" s="1276"/>
      <c r="I919" s="1277"/>
      <c r="J919" s="1278"/>
      <c r="K919" s="1277"/>
      <c r="L919" s="1279"/>
      <c r="M919" s="434"/>
      <c r="N919" s="434"/>
      <c r="O919" s="434"/>
      <c r="P919" s="434"/>
      <c r="Q919" s="434"/>
      <c r="R919" s="434"/>
      <c r="S919" s="1279"/>
      <c r="T919" s="434"/>
      <c r="U919" s="434"/>
      <c r="V919" s="434"/>
      <c r="W919" s="434"/>
      <c r="X919" s="434"/>
      <c r="Y919" s="434"/>
      <c r="Z919" s="434"/>
    </row>
    <row r="920">
      <c r="A920" s="434"/>
      <c r="B920" s="434"/>
      <c r="C920" s="434"/>
      <c r="D920" s="434"/>
      <c r="E920" s="434"/>
      <c r="F920" s="434"/>
      <c r="G920" s="434"/>
      <c r="H920" s="1276"/>
      <c r="I920" s="1277"/>
      <c r="J920" s="1278"/>
      <c r="K920" s="1277"/>
      <c r="L920" s="1279"/>
      <c r="M920" s="434"/>
      <c r="N920" s="434"/>
      <c r="O920" s="434"/>
      <c r="P920" s="434"/>
      <c r="Q920" s="434"/>
      <c r="R920" s="434"/>
      <c r="S920" s="1279"/>
      <c r="T920" s="434"/>
      <c r="U920" s="434"/>
      <c r="V920" s="434"/>
      <c r="W920" s="434"/>
      <c r="X920" s="434"/>
      <c r="Y920" s="434"/>
      <c r="Z920" s="434"/>
    </row>
    <row r="921">
      <c r="A921" s="434"/>
      <c r="B921" s="434"/>
      <c r="C921" s="434"/>
      <c r="D921" s="434"/>
      <c r="E921" s="434"/>
      <c r="F921" s="434"/>
      <c r="G921" s="434"/>
      <c r="H921" s="1276"/>
      <c r="I921" s="1277"/>
      <c r="J921" s="1278"/>
      <c r="K921" s="1277"/>
      <c r="L921" s="1279"/>
      <c r="M921" s="434"/>
      <c r="N921" s="434"/>
      <c r="O921" s="434"/>
      <c r="P921" s="434"/>
      <c r="Q921" s="434"/>
      <c r="R921" s="434"/>
      <c r="S921" s="1279"/>
      <c r="T921" s="434"/>
      <c r="U921" s="434"/>
      <c r="V921" s="434"/>
      <c r="W921" s="434"/>
      <c r="X921" s="434"/>
      <c r="Y921" s="434"/>
      <c r="Z921" s="434"/>
    </row>
    <row r="922">
      <c r="A922" s="434"/>
      <c r="B922" s="434"/>
      <c r="C922" s="434"/>
      <c r="D922" s="434"/>
      <c r="E922" s="434"/>
      <c r="F922" s="434"/>
      <c r="G922" s="434"/>
      <c r="H922" s="1276"/>
      <c r="I922" s="1277"/>
      <c r="J922" s="1278"/>
      <c r="K922" s="1277"/>
      <c r="L922" s="1279"/>
      <c r="M922" s="434"/>
      <c r="N922" s="434"/>
      <c r="O922" s="434"/>
      <c r="P922" s="434"/>
      <c r="Q922" s="434"/>
      <c r="R922" s="434"/>
      <c r="S922" s="1279"/>
      <c r="T922" s="434"/>
      <c r="U922" s="434"/>
      <c r="V922" s="434"/>
      <c r="W922" s="434"/>
      <c r="X922" s="434"/>
      <c r="Y922" s="434"/>
      <c r="Z922" s="434"/>
    </row>
    <row r="923">
      <c r="A923" s="434"/>
      <c r="B923" s="434"/>
      <c r="C923" s="434"/>
      <c r="D923" s="434"/>
      <c r="E923" s="434"/>
      <c r="F923" s="434"/>
      <c r="G923" s="434"/>
      <c r="H923" s="1276"/>
      <c r="I923" s="1277"/>
      <c r="J923" s="1278"/>
      <c r="K923" s="1277"/>
      <c r="L923" s="1279"/>
      <c r="M923" s="434"/>
      <c r="N923" s="434"/>
      <c r="O923" s="434"/>
      <c r="P923" s="434"/>
      <c r="Q923" s="434"/>
      <c r="R923" s="434"/>
      <c r="S923" s="1279"/>
      <c r="T923" s="434"/>
      <c r="U923" s="434"/>
      <c r="V923" s="434"/>
      <c r="W923" s="434"/>
      <c r="X923" s="434"/>
      <c r="Y923" s="434"/>
      <c r="Z923" s="434"/>
    </row>
    <row r="924">
      <c r="A924" s="434"/>
      <c r="B924" s="434"/>
      <c r="C924" s="434"/>
      <c r="D924" s="434"/>
      <c r="E924" s="434"/>
      <c r="F924" s="434"/>
      <c r="G924" s="434"/>
      <c r="H924" s="1276"/>
      <c r="I924" s="1277"/>
      <c r="J924" s="1278"/>
      <c r="K924" s="1277"/>
      <c r="L924" s="1279"/>
      <c r="M924" s="434"/>
      <c r="N924" s="434"/>
      <c r="O924" s="434"/>
      <c r="P924" s="434"/>
      <c r="Q924" s="434"/>
      <c r="R924" s="434"/>
      <c r="S924" s="1279"/>
      <c r="T924" s="434"/>
      <c r="U924" s="434"/>
      <c r="V924" s="434"/>
      <c r="W924" s="434"/>
      <c r="X924" s="434"/>
      <c r="Y924" s="434"/>
      <c r="Z924" s="434"/>
    </row>
    <row r="925">
      <c r="A925" s="434"/>
      <c r="B925" s="434"/>
      <c r="C925" s="434"/>
      <c r="D925" s="434"/>
      <c r="E925" s="434"/>
      <c r="F925" s="434"/>
      <c r="G925" s="434"/>
      <c r="H925" s="1276"/>
      <c r="I925" s="1277"/>
      <c r="J925" s="1278"/>
      <c r="K925" s="1277"/>
      <c r="L925" s="1279"/>
      <c r="M925" s="434"/>
      <c r="N925" s="434"/>
      <c r="O925" s="434"/>
      <c r="P925" s="434"/>
      <c r="Q925" s="434"/>
      <c r="R925" s="434"/>
      <c r="S925" s="1279"/>
      <c r="T925" s="434"/>
      <c r="U925" s="434"/>
      <c r="V925" s="434"/>
      <c r="W925" s="434"/>
      <c r="X925" s="434"/>
      <c r="Y925" s="434"/>
      <c r="Z925" s="434"/>
    </row>
    <row r="926">
      <c r="A926" s="434"/>
      <c r="B926" s="434"/>
      <c r="C926" s="434"/>
      <c r="D926" s="434"/>
      <c r="E926" s="434"/>
      <c r="F926" s="434"/>
      <c r="G926" s="434"/>
      <c r="H926" s="1276"/>
      <c r="I926" s="1277"/>
      <c r="J926" s="1278"/>
      <c r="K926" s="1277"/>
      <c r="L926" s="1279"/>
      <c r="M926" s="434"/>
      <c r="N926" s="434"/>
      <c r="O926" s="434"/>
      <c r="P926" s="434"/>
      <c r="Q926" s="434"/>
      <c r="R926" s="434"/>
      <c r="S926" s="1279"/>
      <c r="T926" s="434"/>
      <c r="U926" s="434"/>
      <c r="V926" s="434"/>
      <c r="W926" s="434"/>
      <c r="X926" s="434"/>
      <c r="Y926" s="434"/>
      <c r="Z926" s="434"/>
    </row>
    <row r="927">
      <c r="A927" s="434"/>
      <c r="B927" s="434"/>
      <c r="C927" s="434"/>
      <c r="D927" s="434"/>
      <c r="E927" s="434"/>
      <c r="F927" s="434"/>
      <c r="G927" s="434"/>
      <c r="H927" s="1276"/>
      <c r="I927" s="1277"/>
      <c r="J927" s="1278"/>
      <c r="K927" s="1277"/>
      <c r="L927" s="1279"/>
      <c r="M927" s="434"/>
      <c r="N927" s="434"/>
      <c r="O927" s="434"/>
      <c r="P927" s="434"/>
      <c r="Q927" s="434"/>
      <c r="R927" s="434"/>
      <c r="S927" s="1279"/>
      <c r="T927" s="434"/>
      <c r="U927" s="434"/>
      <c r="V927" s="434"/>
      <c r="W927" s="434"/>
      <c r="X927" s="434"/>
      <c r="Y927" s="434"/>
      <c r="Z927" s="434"/>
    </row>
    <row r="928">
      <c r="A928" s="434"/>
      <c r="B928" s="434"/>
      <c r="C928" s="434"/>
      <c r="D928" s="434"/>
      <c r="E928" s="434"/>
      <c r="F928" s="434"/>
      <c r="G928" s="434"/>
      <c r="H928" s="1276"/>
      <c r="I928" s="1277"/>
      <c r="J928" s="1278"/>
      <c r="K928" s="1277"/>
      <c r="L928" s="1279"/>
      <c r="M928" s="434"/>
      <c r="N928" s="434"/>
      <c r="O928" s="434"/>
      <c r="P928" s="434"/>
      <c r="Q928" s="434"/>
      <c r="R928" s="434"/>
      <c r="S928" s="1279"/>
      <c r="T928" s="434"/>
      <c r="U928" s="434"/>
      <c r="V928" s="434"/>
      <c r="W928" s="434"/>
      <c r="X928" s="434"/>
      <c r="Y928" s="434"/>
      <c r="Z928" s="434"/>
    </row>
    <row r="929">
      <c r="A929" s="434"/>
      <c r="B929" s="434"/>
      <c r="C929" s="434"/>
      <c r="D929" s="434"/>
      <c r="E929" s="434"/>
      <c r="F929" s="434"/>
      <c r="G929" s="434"/>
      <c r="H929" s="1276"/>
      <c r="I929" s="1277"/>
      <c r="J929" s="1278"/>
      <c r="K929" s="1277"/>
      <c r="L929" s="1279"/>
      <c r="M929" s="434"/>
      <c r="N929" s="434"/>
      <c r="O929" s="434"/>
      <c r="P929" s="434"/>
      <c r="Q929" s="434"/>
      <c r="R929" s="434"/>
      <c r="S929" s="1279"/>
      <c r="T929" s="434"/>
      <c r="U929" s="434"/>
      <c r="V929" s="434"/>
      <c r="W929" s="434"/>
      <c r="X929" s="434"/>
      <c r="Y929" s="434"/>
      <c r="Z929" s="434"/>
    </row>
    <row r="930">
      <c r="A930" s="434"/>
      <c r="B930" s="434"/>
      <c r="C930" s="434"/>
      <c r="D930" s="434"/>
      <c r="E930" s="434"/>
      <c r="F930" s="434"/>
      <c r="G930" s="434"/>
      <c r="H930" s="1276"/>
      <c r="I930" s="1277"/>
      <c r="J930" s="1278"/>
      <c r="K930" s="1277"/>
      <c r="L930" s="1279"/>
      <c r="M930" s="434"/>
      <c r="N930" s="434"/>
      <c r="O930" s="434"/>
      <c r="P930" s="434"/>
      <c r="Q930" s="434"/>
      <c r="R930" s="434"/>
      <c r="S930" s="1279"/>
      <c r="T930" s="434"/>
      <c r="U930" s="434"/>
      <c r="V930" s="434"/>
      <c r="W930" s="434"/>
      <c r="X930" s="434"/>
      <c r="Y930" s="434"/>
      <c r="Z930" s="434"/>
    </row>
    <row r="931">
      <c r="A931" s="434"/>
      <c r="B931" s="434"/>
      <c r="C931" s="434"/>
      <c r="D931" s="434"/>
      <c r="E931" s="434"/>
      <c r="F931" s="434"/>
      <c r="G931" s="434"/>
      <c r="H931" s="1276"/>
      <c r="I931" s="1277"/>
      <c r="J931" s="1278"/>
      <c r="K931" s="1277"/>
      <c r="L931" s="1279"/>
      <c r="M931" s="434"/>
      <c r="N931" s="434"/>
      <c r="O931" s="434"/>
      <c r="P931" s="434"/>
      <c r="Q931" s="434"/>
      <c r="R931" s="434"/>
      <c r="S931" s="1279"/>
      <c r="T931" s="434"/>
      <c r="U931" s="434"/>
      <c r="V931" s="434"/>
      <c r="W931" s="434"/>
      <c r="X931" s="434"/>
      <c r="Y931" s="434"/>
      <c r="Z931" s="434"/>
    </row>
    <row r="932">
      <c r="A932" s="434"/>
      <c r="B932" s="434"/>
      <c r="C932" s="434"/>
      <c r="D932" s="434"/>
      <c r="E932" s="434"/>
      <c r="F932" s="434"/>
      <c r="G932" s="434"/>
      <c r="H932" s="1276"/>
      <c r="I932" s="1277"/>
      <c r="J932" s="1278"/>
      <c r="K932" s="1277"/>
      <c r="L932" s="1279"/>
      <c r="M932" s="434"/>
      <c r="N932" s="434"/>
      <c r="O932" s="434"/>
      <c r="P932" s="434"/>
      <c r="Q932" s="434"/>
      <c r="R932" s="434"/>
      <c r="S932" s="1279"/>
      <c r="T932" s="434"/>
      <c r="U932" s="434"/>
      <c r="V932" s="434"/>
      <c r="W932" s="434"/>
      <c r="X932" s="434"/>
      <c r="Y932" s="434"/>
      <c r="Z932" s="434"/>
    </row>
    <row r="933">
      <c r="A933" s="434"/>
      <c r="B933" s="434"/>
      <c r="C933" s="434"/>
      <c r="D933" s="434"/>
      <c r="E933" s="434"/>
      <c r="F933" s="434"/>
      <c r="G933" s="434"/>
      <c r="H933" s="1276"/>
      <c r="I933" s="1277"/>
      <c r="J933" s="1278"/>
      <c r="K933" s="1277"/>
      <c r="L933" s="1279"/>
      <c r="M933" s="434"/>
      <c r="N933" s="434"/>
      <c r="O933" s="434"/>
      <c r="P933" s="434"/>
      <c r="Q933" s="434"/>
      <c r="R933" s="434"/>
      <c r="S933" s="1279"/>
      <c r="T933" s="434"/>
      <c r="U933" s="434"/>
      <c r="V933" s="434"/>
      <c r="W933" s="434"/>
      <c r="X933" s="434"/>
      <c r="Y933" s="434"/>
      <c r="Z933" s="434"/>
    </row>
    <row r="934">
      <c r="A934" s="434"/>
      <c r="B934" s="434"/>
      <c r="C934" s="434"/>
      <c r="D934" s="434"/>
      <c r="E934" s="434"/>
      <c r="F934" s="434"/>
      <c r="G934" s="434"/>
      <c r="H934" s="1276"/>
      <c r="I934" s="1277"/>
      <c r="J934" s="1278"/>
      <c r="K934" s="1277"/>
      <c r="L934" s="1279"/>
      <c r="M934" s="434"/>
      <c r="N934" s="434"/>
      <c r="O934" s="434"/>
      <c r="P934" s="434"/>
      <c r="Q934" s="434"/>
      <c r="R934" s="434"/>
      <c r="S934" s="1279"/>
      <c r="T934" s="434"/>
      <c r="U934" s="434"/>
      <c r="V934" s="434"/>
      <c r="W934" s="434"/>
      <c r="X934" s="434"/>
      <c r="Y934" s="434"/>
      <c r="Z934" s="434"/>
    </row>
    <row r="935">
      <c r="A935" s="434"/>
      <c r="B935" s="434"/>
      <c r="C935" s="434"/>
      <c r="D935" s="434"/>
      <c r="E935" s="434"/>
      <c r="F935" s="434"/>
      <c r="G935" s="434"/>
      <c r="H935" s="1276"/>
      <c r="I935" s="1277"/>
      <c r="J935" s="1278"/>
      <c r="K935" s="1277"/>
      <c r="L935" s="1279"/>
      <c r="M935" s="434"/>
      <c r="N935" s="434"/>
      <c r="O935" s="434"/>
      <c r="P935" s="434"/>
      <c r="Q935" s="434"/>
      <c r="R935" s="434"/>
      <c r="S935" s="1279"/>
      <c r="T935" s="434"/>
      <c r="U935" s="434"/>
      <c r="V935" s="434"/>
      <c r="W935" s="434"/>
      <c r="X935" s="434"/>
      <c r="Y935" s="434"/>
      <c r="Z935" s="434"/>
    </row>
    <row r="936">
      <c r="A936" s="434"/>
      <c r="B936" s="434"/>
      <c r="C936" s="434"/>
      <c r="D936" s="434"/>
      <c r="E936" s="434"/>
      <c r="F936" s="434"/>
      <c r="G936" s="434"/>
      <c r="H936" s="1276"/>
      <c r="I936" s="1277"/>
      <c r="J936" s="1278"/>
      <c r="K936" s="1277"/>
      <c r="L936" s="1279"/>
      <c r="M936" s="434"/>
      <c r="N936" s="434"/>
      <c r="O936" s="434"/>
      <c r="P936" s="434"/>
      <c r="Q936" s="434"/>
      <c r="R936" s="434"/>
      <c r="S936" s="1279"/>
      <c r="T936" s="434"/>
      <c r="U936" s="434"/>
      <c r="V936" s="434"/>
      <c r="W936" s="434"/>
      <c r="X936" s="434"/>
      <c r="Y936" s="434"/>
      <c r="Z936" s="434"/>
    </row>
    <row r="937">
      <c r="A937" s="434"/>
      <c r="B937" s="434"/>
      <c r="C937" s="434"/>
      <c r="D937" s="434"/>
      <c r="E937" s="434"/>
      <c r="F937" s="434"/>
      <c r="G937" s="434"/>
      <c r="H937" s="1276"/>
      <c r="I937" s="1277"/>
      <c r="J937" s="1278"/>
      <c r="K937" s="1277"/>
      <c r="L937" s="1279"/>
      <c r="M937" s="434"/>
      <c r="N937" s="434"/>
      <c r="O937" s="434"/>
      <c r="P937" s="434"/>
      <c r="Q937" s="434"/>
      <c r="R937" s="434"/>
      <c r="S937" s="1279"/>
      <c r="T937" s="434"/>
      <c r="U937" s="434"/>
      <c r="V937" s="434"/>
      <c r="W937" s="434"/>
      <c r="X937" s="434"/>
      <c r="Y937" s="434"/>
      <c r="Z937" s="434"/>
    </row>
    <row r="938">
      <c r="A938" s="434"/>
      <c r="B938" s="434"/>
      <c r="C938" s="434"/>
      <c r="D938" s="434"/>
      <c r="E938" s="434"/>
      <c r="F938" s="434"/>
      <c r="G938" s="434"/>
      <c r="H938" s="1276"/>
      <c r="I938" s="1277"/>
      <c r="J938" s="1278"/>
      <c r="K938" s="1277"/>
      <c r="L938" s="1279"/>
      <c r="M938" s="434"/>
      <c r="N938" s="434"/>
      <c r="O938" s="434"/>
      <c r="P938" s="434"/>
      <c r="Q938" s="434"/>
      <c r="R938" s="434"/>
      <c r="S938" s="1279"/>
      <c r="T938" s="434"/>
      <c r="U938" s="434"/>
      <c r="V938" s="434"/>
      <c r="W938" s="434"/>
      <c r="X938" s="434"/>
      <c r="Y938" s="434"/>
      <c r="Z938" s="434"/>
    </row>
    <row r="939">
      <c r="A939" s="434"/>
      <c r="B939" s="434"/>
      <c r="C939" s="434"/>
      <c r="D939" s="434"/>
      <c r="E939" s="434"/>
      <c r="F939" s="434"/>
      <c r="G939" s="434"/>
      <c r="H939" s="1276"/>
      <c r="I939" s="1277"/>
      <c r="J939" s="1278"/>
      <c r="K939" s="1277"/>
      <c r="L939" s="1279"/>
      <c r="M939" s="434"/>
      <c r="N939" s="434"/>
      <c r="O939" s="434"/>
      <c r="P939" s="434"/>
      <c r="Q939" s="434"/>
      <c r="R939" s="434"/>
      <c r="S939" s="1279"/>
      <c r="T939" s="434"/>
      <c r="U939" s="434"/>
      <c r="V939" s="434"/>
      <c r="W939" s="434"/>
      <c r="X939" s="434"/>
      <c r="Y939" s="434"/>
      <c r="Z939" s="434"/>
    </row>
    <row r="940">
      <c r="A940" s="434"/>
      <c r="B940" s="434"/>
      <c r="C940" s="434"/>
      <c r="D940" s="434"/>
      <c r="E940" s="434"/>
      <c r="F940" s="434"/>
      <c r="G940" s="434"/>
      <c r="H940" s="1276"/>
      <c r="I940" s="1277"/>
      <c r="J940" s="1278"/>
      <c r="K940" s="1277"/>
      <c r="L940" s="1279"/>
      <c r="M940" s="434"/>
      <c r="N940" s="434"/>
      <c r="O940" s="434"/>
      <c r="P940" s="434"/>
      <c r="Q940" s="434"/>
      <c r="R940" s="434"/>
      <c r="S940" s="1279"/>
      <c r="T940" s="434"/>
      <c r="U940" s="434"/>
      <c r="V940" s="434"/>
      <c r="W940" s="434"/>
      <c r="X940" s="434"/>
      <c r="Y940" s="434"/>
      <c r="Z940" s="434"/>
    </row>
    <row r="941">
      <c r="A941" s="434"/>
      <c r="B941" s="434"/>
      <c r="C941" s="434"/>
      <c r="D941" s="434"/>
      <c r="E941" s="434"/>
      <c r="F941" s="434"/>
      <c r="G941" s="434"/>
      <c r="H941" s="1276"/>
      <c r="I941" s="1277"/>
      <c r="J941" s="1278"/>
      <c r="K941" s="1277"/>
      <c r="L941" s="1279"/>
      <c r="M941" s="434"/>
      <c r="N941" s="434"/>
      <c r="O941" s="434"/>
      <c r="P941" s="434"/>
      <c r="Q941" s="434"/>
      <c r="R941" s="434"/>
      <c r="S941" s="1279"/>
      <c r="T941" s="434"/>
      <c r="U941" s="434"/>
      <c r="V941" s="434"/>
      <c r="W941" s="434"/>
      <c r="X941" s="434"/>
      <c r="Y941" s="434"/>
      <c r="Z941" s="434"/>
    </row>
    <row r="942">
      <c r="A942" s="434"/>
      <c r="B942" s="434"/>
      <c r="C942" s="434"/>
      <c r="D942" s="434"/>
      <c r="E942" s="434"/>
      <c r="F942" s="434"/>
      <c r="G942" s="434"/>
      <c r="H942" s="1276"/>
      <c r="I942" s="1277"/>
      <c r="J942" s="1278"/>
      <c r="K942" s="1277"/>
      <c r="L942" s="1279"/>
      <c r="M942" s="434"/>
      <c r="N942" s="434"/>
      <c r="O942" s="434"/>
      <c r="P942" s="434"/>
      <c r="Q942" s="434"/>
      <c r="R942" s="434"/>
      <c r="S942" s="1279"/>
      <c r="T942" s="434"/>
      <c r="U942" s="434"/>
      <c r="V942" s="434"/>
      <c r="W942" s="434"/>
      <c r="X942" s="434"/>
      <c r="Y942" s="434"/>
      <c r="Z942" s="434"/>
    </row>
    <row r="943">
      <c r="A943" s="434"/>
      <c r="B943" s="434"/>
      <c r="C943" s="434"/>
      <c r="D943" s="434"/>
      <c r="E943" s="434"/>
      <c r="F943" s="434"/>
      <c r="G943" s="434"/>
      <c r="H943" s="1276"/>
      <c r="I943" s="1277"/>
      <c r="J943" s="1278"/>
      <c r="K943" s="1277"/>
      <c r="L943" s="1279"/>
      <c r="M943" s="434"/>
      <c r="N943" s="434"/>
      <c r="O943" s="434"/>
      <c r="P943" s="434"/>
      <c r="Q943" s="434"/>
      <c r="R943" s="434"/>
      <c r="S943" s="1279"/>
      <c r="T943" s="434"/>
      <c r="U943" s="434"/>
      <c r="V943" s="434"/>
      <c r="W943" s="434"/>
      <c r="X943" s="434"/>
      <c r="Y943" s="434"/>
      <c r="Z943" s="434"/>
    </row>
    <row r="944">
      <c r="A944" s="434"/>
      <c r="B944" s="434"/>
      <c r="C944" s="434"/>
      <c r="D944" s="434"/>
      <c r="E944" s="434"/>
      <c r="F944" s="434"/>
      <c r="G944" s="434"/>
      <c r="H944" s="1276"/>
      <c r="I944" s="1277"/>
      <c r="J944" s="1278"/>
      <c r="K944" s="1277"/>
      <c r="L944" s="1279"/>
      <c r="M944" s="434"/>
      <c r="N944" s="434"/>
      <c r="O944" s="434"/>
      <c r="P944" s="434"/>
      <c r="Q944" s="434"/>
      <c r="R944" s="434"/>
      <c r="S944" s="1279"/>
      <c r="T944" s="434"/>
      <c r="U944" s="434"/>
      <c r="V944" s="434"/>
      <c r="W944" s="434"/>
      <c r="X944" s="434"/>
      <c r="Y944" s="434"/>
      <c r="Z944" s="434"/>
    </row>
    <row r="945">
      <c r="A945" s="434"/>
      <c r="B945" s="434"/>
      <c r="C945" s="434"/>
      <c r="D945" s="434"/>
      <c r="E945" s="434"/>
      <c r="F945" s="434"/>
      <c r="G945" s="434"/>
      <c r="H945" s="1276"/>
      <c r="I945" s="1277"/>
      <c r="J945" s="1278"/>
      <c r="K945" s="1277"/>
      <c r="L945" s="1279"/>
      <c r="M945" s="434"/>
      <c r="N945" s="434"/>
      <c r="O945" s="434"/>
      <c r="P945" s="434"/>
      <c r="Q945" s="434"/>
      <c r="R945" s="434"/>
      <c r="S945" s="1279"/>
      <c r="T945" s="434"/>
      <c r="U945" s="434"/>
      <c r="V945" s="434"/>
      <c r="W945" s="434"/>
      <c r="X945" s="434"/>
      <c r="Y945" s="434"/>
      <c r="Z945" s="434"/>
    </row>
    <row r="946">
      <c r="A946" s="434"/>
      <c r="B946" s="434"/>
      <c r="C946" s="434"/>
      <c r="D946" s="434"/>
      <c r="E946" s="434"/>
      <c r="F946" s="434"/>
      <c r="G946" s="434"/>
      <c r="H946" s="1276"/>
      <c r="I946" s="1277"/>
      <c r="J946" s="1278"/>
      <c r="K946" s="1277"/>
      <c r="L946" s="1279"/>
      <c r="M946" s="434"/>
      <c r="N946" s="434"/>
      <c r="O946" s="434"/>
      <c r="P946" s="434"/>
      <c r="Q946" s="434"/>
      <c r="R946" s="434"/>
      <c r="S946" s="1279"/>
      <c r="T946" s="434"/>
      <c r="U946" s="434"/>
      <c r="V946" s="434"/>
      <c r="W946" s="434"/>
      <c r="X946" s="434"/>
      <c r="Y946" s="434"/>
      <c r="Z946" s="434"/>
    </row>
    <row r="947">
      <c r="A947" s="434"/>
      <c r="B947" s="434"/>
      <c r="C947" s="434"/>
      <c r="D947" s="434"/>
      <c r="E947" s="434"/>
      <c r="F947" s="434"/>
      <c r="G947" s="434"/>
      <c r="H947" s="1276"/>
      <c r="I947" s="1277"/>
      <c r="J947" s="1278"/>
      <c r="K947" s="1277"/>
      <c r="L947" s="1279"/>
      <c r="M947" s="434"/>
      <c r="N947" s="434"/>
      <c r="O947" s="434"/>
      <c r="P947" s="434"/>
      <c r="Q947" s="434"/>
      <c r="R947" s="434"/>
      <c r="S947" s="1279"/>
      <c r="T947" s="434"/>
      <c r="U947" s="434"/>
      <c r="V947" s="434"/>
      <c r="W947" s="434"/>
      <c r="X947" s="434"/>
      <c r="Y947" s="434"/>
      <c r="Z947" s="434"/>
    </row>
    <row r="948">
      <c r="A948" s="434"/>
      <c r="B948" s="434"/>
      <c r="C948" s="434"/>
      <c r="D948" s="434"/>
      <c r="E948" s="434"/>
      <c r="F948" s="434"/>
      <c r="G948" s="434"/>
      <c r="H948" s="1276"/>
      <c r="I948" s="1277"/>
      <c r="J948" s="1278"/>
      <c r="K948" s="1277"/>
      <c r="L948" s="1279"/>
      <c r="M948" s="434"/>
      <c r="N948" s="434"/>
      <c r="O948" s="434"/>
      <c r="P948" s="434"/>
      <c r="Q948" s="434"/>
      <c r="R948" s="434"/>
      <c r="S948" s="1279"/>
      <c r="T948" s="434"/>
      <c r="U948" s="434"/>
      <c r="V948" s="434"/>
      <c r="W948" s="434"/>
      <c r="X948" s="434"/>
      <c r="Y948" s="434"/>
      <c r="Z948" s="434"/>
    </row>
    <row r="949">
      <c r="A949" s="434"/>
      <c r="B949" s="434"/>
      <c r="C949" s="434"/>
      <c r="D949" s="434"/>
      <c r="E949" s="434"/>
      <c r="F949" s="434"/>
      <c r="G949" s="434"/>
      <c r="H949" s="1276"/>
      <c r="I949" s="1277"/>
      <c r="J949" s="1278"/>
      <c r="K949" s="1277"/>
      <c r="L949" s="1279"/>
      <c r="M949" s="434"/>
      <c r="N949" s="434"/>
      <c r="O949" s="434"/>
      <c r="P949" s="434"/>
      <c r="Q949" s="434"/>
      <c r="R949" s="434"/>
      <c r="S949" s="1279"/>
      <c r="T949" s="434"/>
      <c r="U949" s="434"/>
      <c r="V949" s="434"/>
      <c r="W949" s="434"/>
      <c r="X949" s="434"/>
      <c r="Y949" s="434"/>
      <c r="Z949" s="434"/>
    </row>
    <row r="950">
      <c r="A950" s="434"/>
      <c r="B950" s="434"/>
      <c r="C950" s="434"/>
      <c r="D950" s="434"/>
      <c r="E950" s="434"/>
      <c r="F950" s="434"/>
      <c r="G950" s="434"/>
      <c r="H950" s="1276"/>
      <c r="I950" s="1277"/>
      <c r="J950" s="1278"/>
      <c r="K950" s="1277"/>
      <c r="L950" s="1279"/>
      <c r="M950" s="434"/>
      <c r="N950" s="434"/>
      <c r="O950" s="434"/>
      <c r="P950" s="434"/>
      <c r="Q950" s="434"/>
      <c r="R950" s="434"/>
      <c r="S950" s="1279"/>
      <c r="T950" s="434"/>
      <c r="U950" s="434"/>
      <c r="V950" s="434"/>
      <c r="W950" s="434"/>
      <c r="X950" s="434"/>
      <c r="Y950" s="434"/>
      <c r="Z950" s="434"/>
    </row>
    <row r="951">
      <c r="A951" s="434"/>
      <c r="B951" s="434"/>
      <c r="C951" s="434"/>
      <c r="D951" s="434"/>
      <c r="E951" s="434"/>
      <c r="F951" s="434"/>
      <c r="G951" s="434"/>
      <c r="H951" s="1276"/>
      <c r="I951" s="1277"/>
      <c r="J951" s="1278"/>
      <c r="K951" s="1277"/>
      <c r="L951" s="1279"/>
      <c r="M951" s="434"/>
      <c r="N951" s="434"/>
      <c r="O951" s="434"/>
      <c r="P951" s="434"/>
      <c r="Q951" s="434"/>
      <c r="R951" s="434"/>
      <c r="S951" s="1279"/>
      <c r="T951" s="434"/>
      <c r="U951" s="434"/>
      <c r="V951" s="434"/>
      <c r="W951" s="434"/>
      <c r="X951" s="434"/>
      <c r="Y951" s="434"/>
      <c r="Z951" s="434"/>
    </row>
    <row r="952">
      <c r="A952" s="434"/>
      <c r="B952" s="434"/>
      <c r="C952" s="434"/>
      <c r="D952" s="434"/>
      <c r="E952" s="434"/>
      <c r="F952" s="434"/>
      <c r="G952" s="434"/>
      <c r="H952" s="1276"/>
      <c r="I952" s="1277"/>
      <c r="J952" s="1278"/>
      <c r="K952" s="1277"/>
      <c r="L952" s="1279"/>
      <c r="M952" s="434"/>
      <c r="N952" s="434"/>
      <c r="O952" s="434"/>
      <c r="P952" s="434"/>
      <c r="Q952" s="434"/>
      <c r="R952" s="434"/>
      <c r="S952" s="1279"/>
      <c r="T952" s="434"/>
      <c r="U952" s="434"/>
      <c r="V952" s="434"/>
      <c r="W952" s="434"/>
      <c r="X952" s="434"/>
      <c r="Y952" s="434"/>
      <c r="Z952" s="434"/>
    </row>
    <row r="953">
      <c r="A953" s="434"/>
      <c r="B953" s="434"/>
      <c r="C953" s="434"/>
      <c r="D953" s="434"/>
      <c r="E953" s="434"/>
      <c r="F953" s="434"/>
      <c r="G953" s="434"/>
      <c r="H953" s="1276"/>
      <c r="I953" s="1277"/>
      <c r="J953" s="1278"/>
      <c r="K953" s="1277"/>
      <c r="L953" s="1279"/>
      <c r="M953" s="434"/>
      <c r="N953" s="434"/>
      <c r="O953" s="434"/>
      <c r="P953" s="434"/>
      <c r="Q953" s="434"/>
      <c r="R953" s="434"/>
      <c r="S953" s="1279"/>
      <c r="T953" s="434"/>
      <c r="U953" s="434"/>
      <c r="V953" s="434"/>
      <c r="W953" s="434"/>
      <c r="X953" s="434"/>
      <c r="Y953" s="434"/>
      <c r="Z953" s="434"/>
    </row>
    <row r="954">
      <c r="A954" s="434"/>
      <c r="B954" s="434"/>
      <c r="C954" s="434"/>
      <c r="D954" s="434"/>
      <c r="E954" s="434"/>
      <c r="F954" s="434"/>
      <c r="G954" s="434"/>
      <c r="H954" s="1276"/>
      <c r="I954" s="1277"/>
      <c r="J954" s="1278"/>
      <c r="K954" s="1277"/>
      <c r="L954" s="1279"/>
      <c r="M954" s="434"/>
      <c r="N954" s="434"/>
      <c r="O954" s="434"/>
      <c r="P954" s="434"/>
      <c r="Q954" s="434"/>
      <c r="R954" s="434"/>
      <c r="S954" s="1279"/>
      <c r="T954" s="434"/>
      <c r="U954" s="434"/>
      <c r="V954" s="434"/>
      <c r="W954" s="434"/>
      <c r="X954" s="434"/>
      <c r="Y954" s="434"/>
      <c r="Z954" s="434"/>
    </row>
    <row r="955">
      <c r="A955" s="434"/>
      <c r="B955" s="434"/>
      <c r="C955" s="434"/>
      <c r="D955" s="434"/>
      <c r="E955" s="434"/>
      <c r="F955" s="434"/>
      <c r="G955" s="434"/>
      <c r="H955" s="1276"/>
      <c r="I955" s="1277"/>
      <c r="J955" s="1278"/>
      <c r="K955" s="1277"/>
      <c r="L955" s="1279"/>
      <c r="M955" s="434"/>
      <c r="N955" s="434"/>
      <c r="O955" s="434"/>
      <c r="P955" s="434"/>
      <c r="Q955" s="434"/>
      <c r="R955" s="434"/>
      <c r="S955" s="1279"/>
      <c r="T955" s="434"/>
      <c r="U955" s="434"/>
      <c r="V955" s="434"/>
      <c r="W955" s="434"/>
      <c r="X955" s="434"/>
      <c r="Y955" s="434"/>
      <c r="Z955" s="434"/>
    </row>
    <row r="956">
      <c r="A956" s="434"/>
      <c r="B956" s="434"/>
      <c r="C956" s="434"/>
      <c r="D956" s="434"/>
      <c r="E956" s="434"/>
      <c r="F956" s="434"/>
      <c r="G956" s="434"/>
      <c r="H956" s="1276"/>
      <c r="I956" s="1277"/>
      <c r="J956" s="1278"/>
      <c r="K956" s="1277"/>
      <c r="L956" s="1279"/>
      <c r="M956" s="434"/>
      <c r="N956" s="434"/>
      <c r="O956" s="434"/>
      <c r="P956" s="434"/>
      <c r="Q956" s="434"/>
      <c r="R956" s="434"/>
      <c r="S956" s="1279"/>
      <c r="T956" s="434"/>
      <c r="U956" s="434"/>
      <c r="V956" s="434"/>
      <c r="W956" s="434"/>
      <c r="X956" s="434"/>
      <c r="Y956" s="434"/>
      <c r="Z956" s="434"/>
    </row>
    <row r="957">
      <c r="A957" s="434"/>
      <c r="B957" s="434"/>
      <c r="C957" s="434"/>
      <c r="D957" s="434"/>
      <c r="E957" s="434"/>
      <c r="F957" s="434"/>
      <c r="G957" s="434"/>
      <c r="H957" s="1276"/>
      <c r="I957" s="1277"/>
      <c r="J957" s="1278"/>
      <c r="K957" s="1277"/>
      <c r="L957" s="1279"/>
      <c r="M957" s="434"/>
      <c r="N957" s="434"/>
      <c r="O957" s="434"/>
      <c r="P957" s="434"/>
      <c r="Q957" s="434"/>
      <c r="R957" s="434"/>
      <c r="S957" s="1279"/>
      <c r="T957" s="434"/>
      <c r="U957" s="434"/>
      <c r="V957" s="434"/>
      <c r="W957" s="434"/>
      <c r="X957" s="434"/>
      <c r="Y957" s="434"/>
      <c r="Z957" s="434"/>
    </row>
    <row r="958">
      <c r="A958" s="434"/>
      <c r="B958" s="434"/>
      <c r="C958" s="434"/>
      <c r="D958" s="434"/>
      <c r="E958" s="434"/>
      <c r="F958" s="434"/>
      <c r="G958" s="434"/>
      <c r="H958" s="1276"/>
      <c r="I958" s="1277"/>
      <c r="J958" s="1278"/>
      <c r="K958" s="1277"/>
      <c r="L958" s="1279"/>
      <c r="M958" s="434"/>
      <c r="N958" s="434"/>
      <c r="O958" s="434"/>
      <c r="P958" s="434"/>
      <c r="Q958" s="434"/>
      <c r="R958" s="434"/>
      <c r="S958" s="1279"/>
      <c r="T958" s="434"/>
      <c r="U958" s="434"/>
      <c r="V958" s="434"/>
      <c r="W958" s="434"/>
      <c r="X958" s="434"/>
      <c r="Y958" s="434"/>
      <c r="Z958" s="434"/>
    </row>
    <row r="959">
      <c r="A959" s="434"/>
      <c r="B959" s="434"/>
      <c r="C959" s="434"/>
      <c r="D959" s="434"/>
      <c r="E959" s="434"/>
      <c r="F959" s="434"/>
      <c r="G959" s="434"/>
      <c r="H959" s="1276"/>
      <c r="I959" s="1277"/>
      <c r="J959" s="1278"/>
      <c r="K959" s="1277"/>
      <c r="L959" s="1279"/>
      <c r="M959" s="434"/>
      <c r="N959" s="434"/>
      <c r="O959" s="434"/>
      <c r="P959" s="434"/>
      <c r="Q959" s="434"/>
      <c r="R959" s="434"/>
      <c r="S959" s="1279"/>
      <c r="T959" s="434"/>
      <c r="U959" s="434"/>
      <c r="V959" s="434"/>
      <c r="W959" s="434"/>
      <c r="X959" s="434"/>
      <c r="Y959" s="434"/>
      <c r="Z959" s="434"/>
    </row>
    <row r="960">
      <c r="A960" s="434"/>
      <c r="B960" s="434"/>
      <c r="C960" s="434"/>
      <c r="D960" s="434"/>
      <c r="E960" s="434"/>
      <c r="F960" s="434"/>
      <c r="G960" s="434"/>
      <c r="H960" s="1276"/>
      <c r="I960" s="1277"/>
      <c r="J960" s="1278"/>
      <c r="K960" s="1277"/>
      <c r="L960" s="1279"/>
      <c r="M960" s="434"/>
      <c r="N960" s="434"/>
      <c r="O960" s="434"/>
      <c r="P960" s="434"/>
      <c r="Q960" s="434"/>
      <c r="R960" s="434"/>
      <c r="S960" s="1279"/>
      <c r="T960" s="434"/>
      <c r="U960" s="434"/>
      <c r="V960" s="434"/>
      <c r="W960" s="434"/>
      <c r="X960" s="434"/>
      <c r="Y960" s="434"/>
      <c r="Z960" s="434"/>
    </row>
    <row r="961">
      <c r="A961" s="434"/>
      <c r="B961" s="434"/>
      <c r="C961" s="434"/>
      <c r="D961" s="434"/>
      <c r="E961" s="434"/>
      <c r="F961" s="434"/>
      <c r="G961" s="434"/>
      <c r="H961" s="1276"/>
      <c r="I961" s="1277"/>
      <c r="J961" s="1278"/>
      <c r="K961" s="1277"/>
      <c r="L961" s="1279"/>
      <c r="M961" s="434"/>
      <c r="N961" s="434"/>
      <c r="O961" s="434"/>
      <c r="P961" s="434"/>
      <c r="Q961" s="434"/>
      <c r="R961" s="434"/>
      <c r="S961" s="1279"/>
      <c r="T961" s="434"/>
      <c r="U961" s="434"/>
      <c r="V961" s="434"/>
      <c r="W961" s="434"/>
      <c r="X961" s="434"/>
      <c r="Y961" s="434"/>
      <c r="Z961" s="434"/>
    </row>
    <row r="962">
      <c r="A962" s="434"/>
      <c r="B962" s="434"/>
      <c r="C962" s="434"/>
      <c r="D962" s="434"/>
      <c r="E962" s="434"/>
      <c r="F962" s="434"/>
      <c r="G962" s="434"/>
      <c r="H962" s="1276"/>
      <c r="I962" s="1277"/>
      <c r="J962" s="1278"/>
      <c r="K962" s="1277"/>
      <c r="L962" s="1279"/>
      <c r="M962" s="434"/>
      <c r="N962" s="434"/>
      <c r="O962" s="434"/>
      <c r="P962" s="434"/>
      <c r="Q962" s="434"/>
      <c r="R962" s="434"/>
      <c r="S962" s="1279"/>
      <c r="T962" s="434"/>
      <c r="U962" s="434"/>
      <c r="V962" s="434"/>
      <c r="W962" s="434"/>
      <c r="X962" s="434"/>
      <c r="Y962" s="434"/>
      <c r="Z962" s="434"/>
    </row>
    <row r="963">
      <c r="A963" s="434"/>
      <c r="B963" s="434"/>
      <c r="C963" s="434"/>
      <c r="D963" s="434"/>
      <c r="E963" s="434"/>
      <c r="F963" s="434"/>
      <c r="G963" s="434"/>
      <c r="H963" s="1276"/>
      <c r="I963" s="1277"/>
      <c r="J963" s="1278"/>
      <c r="K963" s="1277"/>
      <c r="L963" s="1279"/>
      <c r="M963" s="434"/>
      <c r="N963" s="434"/>
      <c r="O963" s="434"/>
      <c r="P963" s="434"/>
      <c r="Q963" s="434"/>
      <c r="R963" s="434"/>
      <c r="S963" s="1279"/>
      <c r="T963" s="434"/>
      <c r="U963" s="434"/>
      <c r="V963" s="434"/>
      <c r="W963" s="434"/>
      <c r="X963" s="434"/>
      <c r="Y963" s="434"/>
      <c r="Z963" s="434"/>
    </row>
    <row r="964">
      <c r="A964" s="434"/>
      <c r="B964" s="434"/>
      <c r="C964" s="434"/>
      <c r="D964" s="434"/>
      <c r="E964" s="434"/>
      <c r="F964" s="434"/>
      <c r="G964" s="434"/>
      <c r="H964" s="1276"/>
      <c r="I964" s="1277"/>
      <c r="J964" s="1278"/>
      <c r="K964" s="1277"/>
      <c r="L964" s="1279"/>
      <c r="M964" s="434"/>
      <c r="N964" s="434"/>
      <c r="O964" s="434"/>
      <c r="P964" s="434"/>
      <c r="Q964" s="434"/>
      <c r="R964" s="434"/>
      <c r="S964" s="1279"/>
      <c r="T964" s="434"/>
      <c r="U964" s="434"/>
      <c r="V964" s="434"/>
      <c r="W964" s="434"/>
      <c r="X964" s="434"/>
      <c r="Y964" s="434"/>
      <c r="Z964" s="434"/>
    </row>
    <row r="965">
      <c r="A965" s="434"/>
      <c r="B965" s="434"/>
      <c r="C965" s="434"/>
      <c r="D965" s="434"/>
      <c r="E965" s="434"/>
      <c r="F965" s="434"/>
      <c r="G965" s="434"/>
      <c r="H965" s="1276"/>
      <c r="I965" s="1277"/>
      <c r="J965" s="1278"/>
      <c r="K965" s="1277"/>
      <c r="L965" s="1279"/>
      <c r="M965" s="434"/>
      <c r="N965" s="434"/>
      <c r="O965" s="434"/>
      <c r="P965" s="434"/>
      <c r="Q965" s="434"/>
      <c r="R965" s="434"/>
      <c r="S965" s="1279"/>
      <c r="T965" s="434"/>
      <c r="U965" s="434"/>
      <c r="V965" s="434"/>
      <c r="W965" s="434"/>
      <c r="X965" s="434"/>
      <c r="Y965" s="434"/>
      <c r="Z965" s="434"/>
    </row>
    <row r="966">
      <c r="A966" s="434"/>
      <c r="B966" s="434"/>
      <c r="C966" s="434"/>
      <c r="D966" s="434"/>
      <c r="E966" s="434"/>
      <c r="F966" s="434"/>
      <c r="G966" s="434"/>
      <c r="H966" s="1276"/>
      <c r="I966" s="1277"/>
      <c r="J966" s="1278"/>
      <c r="K966" s="1277"/>
      <c r="L966" s="1279"/>
      <c r="M966" s="434"/>
      <c r="N966" s="434"/>
      <c r="O966" s="434"/>
      <c r="P966" s="434"/>
      <c r="Q966" s="434"/>
      <c r="R966" s="434"/>
      <c r="S966" s="1279"/>
      <c r="T966" s="434"/>
      <c r="U966" s="434"/>
      <c r="V966" s="434"/>
      <c r="W966" s="434"/>
      <c r="X966" s="434"/>
      <c r="Y966" s="434"/>
      <c r="Z966" s="434"/>
    </row>
    <row r="967">
      <c r="A967" s="434"/>
      <c r="B967" s="434"/>
      <c r="C967" s="434"/>
      <c r="D967" s="434"/>
      <c r="E967" s="434"/>
      <c r="F967" s="434"/>
      <c r="G967" s="434"/>
      <c r="H967" s="1276"/>
      <c r="I967" s="1277"/>
      <c r="J967" s="1278"/>
      <c r="K967" s="1277"/>
      <c r="L967" s="1279"/>
      <c r="M967" s="434"/>
      <c r="N967" s="434"/>
      <c r="O967" s="434"/>
      <c r="P967" s="434"/>
      <c r="Q967" s="434"/>
      <c r="R967" s="434"/>
      <c r="S967" s="1279"/>
      <c r="T967" s="434"/>
      <c r="U967" s="434"/>
      <c r="V967" s="434"/>
      <c r="W967" s="434"/>
      <c r="X967" s="434"/>
      <c r="Y967" s="434"/>
      <c r="Z967" s="434"/>
    </row>
    <row r="968">
      <c r="A968" s="434"/>
      <c r="B968" s="434"/>
      <c r="C968" s="434"/>
      <c r="D968" s="434"/>
      <c r="E968" s="434"/>
      <c r="F968" s="434"/>
      <c r="G968" s="434"/>
      <c r="H968" s="1276"/>
      <c r="I968" s="1277"/>
      <c r="J968" s="1278"/>
      <c r="K968" s="1277"/>
      <c r="L968" s="1279"/>
      <c r="M968" s="434"/>
      <c r="N968" s="434"/>
      <c r="O968" s="434"/>
      <c r="P968" s="434"/>
      <c r="Q968" s="434"/>
      <c r="R968" s="434"/>
      <c r="S968" s="1279"/>
      <c r="T968" s="434"/>
      <c r="U968" s="434"/>
      <c r="V968" s="434"/>
      <c r="W968" s="434"/>
      <c r="X968" s="434"/>
      <c r="Y968" s="434"/>
      <c r="Z968" s="434"/>
    </row>
    <row r="969">
      <c r="A969" s="434"/>
      <c r="B969" s="434"/>
      <c r="C969" s="434"/>
      <c r="D969" s="434"/>
      <c r="E969" s="434"/>
      <c r="F969" s="434"/>
      <c r="G969" s="434"/>
      <c r="H969" s="1276"/>
      <c r="I969" s="1277"/>
      <c r="J969" s="1278"/>
      <c r="K969" s="1277"/>
      <c r="L969" s="1279"/>
      <c r="M969" s="434"/>
      <c r="N969" s="434"/>
      <c r="O969" s="434"/>
      <c r="P969" s="434"/>
      <c r="Q969" s="434"/>
      <c r="R969" s="434"/>
      <c r="S969" s="1279"/>
      <c r="T969" s="434"/>
      <c r="U969" s="434"/>
      <c r="V969" s="434"/>
      <c r="W969" s="434"/>
      <c r="X969" s="434"/>
      <c r="Y969" s="434"/>
      <c r="Z969" s="434"/>
    </row>
    <row r="970">
      <c r="A970" s="434"/>
      <c r="B970" s="434"/>
      <c r="C970" s="434"/>
      <c r="D970" s="434"/>
      <c r="E970" s="434"/>
      <c r="F970" s="434"/>
      <c r="G970" s="434"/>
      <c r="H970" s="1276"/>
      <c r="I970" s="1277"/>
      <c r="J970" s="1278"/>
      <c r="K970" s="1277"/>
      <c r="L970" s="1279"/>
      <c r="M970" s="434"/>
      <c r="N970" s="434"/>
      <c r="O970" s="434"/>
      <c r="P970" s="434"/>
      <c r="Q970" s="434"/>
      <c r="R970" s="434"/>
      <c r="S970" s="1279"/>
      <c r="T970" s="434"/>
      <c r="U970" s="434"/>
      <c r="V970" s="434"/>
      <c r="W970" s="434"/>
      <c r="X970" s="434"/>
      <c r="Y970" s="434"/>
      <c r="Z970" s="434"/>
    </row>
    <row r="971">
      <c r="A971" s="434"/>
      <c r="B971" s="434"/>
      <c r="C971" s="434"/>
      <c r="D971" s="434"/>
      <c r="E971" s="434"/>
      <c r="F971" s="434"/>
      <c r="G971" s="434"/>
      <c r="H971" s="1276"/>
      <c r="I971" s="1277"/>
      <c r="J971" s="1278"/>
      <c r="K971" s="1277"/>
      <c r="L971" s="1279"/>
      <c r="M971" s="434"/>
      <c r="N971" s="434"/>
      <c r="O971" s="434"/>
      <c r="P971" s="434"/>
      <c r="Q971" s="434"/>
      <c r="R971" s="434"/>
      <c r="S971" s="1279"/>
      <c r="T971" s="434"/>
      <c r="U971" s="434"/>
      <c r="V971" s="434"/>
      <c r="W971" s="434"/>
      <c r="X971" s="434"/>
      <c r="Y971" s="434"/>
      <c r="Z971" s="434"/>
    </row>
    <row r="972">
      <c r="A972" s="434"/>
      <c r="B972" s="434"/>
      <c r="C972" s="434"/>
      <c r="D972" s="434"/>
      <c r="E972" s="434"/>
      <c r="F972" s="434"/>
      <c r="G972" s="434"/>
      <c r="H972" s="1276"/>
      <c r="I972" s="1277"/>
      <c r="J972" s="1278"/>
      <c r="K972" s="1277"/>
      <c r="L972" s="1279"/>
      <c r="M972" s="434"/>
      <c r="N972" s="434"/>
      <c r="O972" s="434"/>
      <c r="P972" s="434"/>
      <c r="Q972" s="434"/>
      <c r="R972" s="434"/>
      <c r="S972" s="1279"/>
      <c r="T972" s="434"/>
      <c r="U972" s="434"/>
      <c r="V972" s="434"/>
      <c r="W972" s="434"/>
      <c r="X972" s="434"/>
      <c r="Y972" s="434"/>
      <c r="Z972" s="434"/>
    </row>
    <row r="973">
      <c r="A973" s="434"/>
      <c r="B973" s="434"/>
      <c r="C973" s="434"/>
      <c r="D973" s="434"/>
      <c r="E973" s="434"/>
      <c r="F973" s="434"/>
      <c r="G973" s="434"/>
      <c r="H973" s="1276"/>
      <c r="I973" s="1277"/>
      <c r="J973" s="1278"/>
      <c r="K973" s="1277"/>
      <c r="L973" s="1279"/>
      <c r="M973" s="434"/>
      <c r="N973" s="434"/>
      <c r="O973" s="434"/>
      <c r="P973" s="434"/>
      <c r="Q973" s="434"/>
      <c r="R973" s="434"/>
      <c r="S973" s="1279"/>
      <c r="T973" s="434"/>
      <c r="U973" s="434"/>
      <c r="V973" s="434"/>
      <c r="W973" s="434"/>
      <c r="X973" s="434"/>
      <c r="Y973" s="434"/>
      <c r="Z973" s="434"/>
    </row>
    <row r="974">
      <c r="A974" s="434"/>
      <c r="B974" s="434"/>
      <c r="C974" s="434"/>
      <c r="D974" s="434"/>
      <c r="E974" s="434"/>
      <c r="F974" s="434"/>
      <c r="G974" s="434"/>
      <c r="H974" s="1276"/>
      <c r="I974" s="1277"/>
      <c r="J974" s="1278"/>
      <c r="K974" s="1277"/>
      <c r="L974" s="1279"/>
      <c r="M974" s="434"/>
      <c r="N974" s="434"/>
      <c r="O974" s="434"/>
      <c r="P974" s="434"/>
      <c r="Q974" s="434"/>
      <c r="R974" s="434"/>
      <c r="S974" s="1279"/>
      <c r="T974" s="434"/>
      <c r="U974" s="434"/>
      <c r="V974" s="434"/>
      <c r="W974" s="434"/>
      <c r="X974" s="434"/>
      <c r="Y974" s="434"/>
      <c r="Z974" s="434"/>
    </row>
    <row r="975">
      <c r="A975" s="434"/>
      <c r="B975" s="434"/>
      <c r="C975" s="434"/>
      <c r="D975" s="434"/>
      <c r="E975" s="434"/>
      <c r="F975" s="434"/>
      <c r="G975" s="434"/>
      <c r="H975" s="1276"/>
      <c r="I975" s="1277"/>
      <c r="J975" s="1278"/>
      <c r="K975" s="1277"/>
      <c r="L975" s="1279"/>
      <c r="M975" s="434"/>
      <c r="N975" s="434"/>
      <c r="O975" s="434"/>
      <c r="P975" s="434"/>
      <c r="Q975" s="434"/>
      <c r="R975" s="434"/>
      <c r="S975" s="1279"/>
      <c r="T975" s="434"/>
      <c r="U975" s="434"/>
      <c r="V975" s="434"/>
      <c r="W975" s="434"/>
      <c r="X975" s="434"/>
      <c r="Y975" s="434"/>
      <c r="Z975" s="434"/>
    </row>
    <row r="976">
      <c r="A976" s="434"/>
      <c r="B976" s="434"/>
      <c r="C976" s="434"/>
      <c r="D976" s="434"/>
      <c r="E976" s="434"/>
      <c r="F976" s="434"/>
      <c r="G976" s="434"/>
      <c r="H976" s="1276"/>
      <c r="I976" s="1277"/>
      <c r="J976" s="1278"/>
      <c r="K976" s="1277"/>
      <c r="L976" s="1279"/>
      <c r="M976" s="434"/>
      <c r="N976" s="434"/>
      <c r="O976" s="434"/>
      <c r="P976" s="434"/>
      <c r="Q976" s="434"/>
      <c r="R976" s="434"/>
      <c r="S976" s="1279"/>
      <c r="T976" s="434"/>
      <c r="U976" s="434"/>
      <c r="V976" s="434"/>
      <c r="W976" s="434"/>
      <c r="X976" s="434"/>
      <c r="Y976" s="434"/>
      <c r="Z976" s="434"/>
    </row>
    <row r="977">
      <c r="A977" s="434"/>
      <c r="B977" s="434"/>
      <c r="C977" s="434"/>
      <c r="D977" s="434"/>
      <c r="E977" s="434"/>
      <c r="F977" s="434"/>
      <c r="G977" s="434"/>
      <c r="H977" s="1276"/>
      <c r="I977" s="1277"/>
      <c r="J977" s="1278"/>
      <c r="K977" s="1277"/>
      <c r="L977" s="1279"/>
      <c r="M977" s="434"/>
      <c r="N977" s="434"/>
      <c r="O977" s="434"/>
      <c r="P977" s="434"/>
      <c r="Q977" s="434"/>
      <c r="R977" s="434"/>
      <c r="S977" s="1279"/>
      <c r="T977" s="434"/>
      <c r="U977" s="434"/>
      <c r="V977" s="434"/>
      <c r="W977" s="434"/>
      <c r="X977" s="434"/>
      <c r="Y977" s="434"/>
      <c r="Z977" s="434"/>
    </row>
    <row r="978">
      <c r="A978" s="434"/>
      <c r="B978" s="434"/>
      <c r="C978" s="434"/>
      <c r="D978" s="434"/>
      <c r="E978" s="434"/>
      <c r="F978" s="434"/>
      <c r="G978" s="434"/>
      <c r="H978" s="1276"/>
      <c r="I978" s="1277"/>
      <c r="J978" s="1278"/>
      <c r="K978" s="1277"/>
      <c r="L978" s="1279"/>
      <c r="M978" s="434"/>
      <c r="N978" s="434"/>
      <c r="O978" s="434"/>
      <c r="P978" s="434"/>
      <c r="Q978" s="434"/>
      <c r="R978" s="434"/>
      <c r="S978" s="1279"/>
      <c r="T978" s="434"/>
      <c r="U978" s="434"/>
      <c r="V978" s="434"/>
      <c r="W978" s="434"/>
      <c r="X978" s="434"/>
      <c r="Y978" s="434"/>
      <c r="Z978" s="434"/>
    </row>
    <row r="979">
      <c r="A979" s="434"/>
      <c r="B979" s="434"/>
      <c r="C979" s="434"/>
      <c r="D979" s="434"/>
      <c r="E979" s="434"/>
      <c r="F979" s="434"/>
      <c r="G979" s="434"/>
      <c r="H979" s="1276"/>
      <c r="I979" s="1277"/>
      <c r="J979" s="1278"/>
      <c r="K979" s="1277"/>
      <c r="L979" s="1279"/>
      <c r="M979" s="434"/>
      <c r="N979" s="434"/>
      <c r="O979" s="434"/>
      <c r="P979" s="434"/>
      <c r="Q979" s="434"/>
      <c r="R979" s="434"/>
      <c r="S979" s="1279"/>
      <c r="T979" s="434"/>
      <c r="U979" s="434"/>
      <c r="V979" s="434"/>
      <c r="W979" s="434"/>
      <c r="X979" s="434"/>
      <c r="Y979" s="434"/>
      <c r="Z979" s="434"/>
    </row>
    <row r="980">
      <c r="A980" s="434"/>
      <c r="B980" s="434"/>
      <c r="C980" s="434"/>
      <c r="D980" s="434"/>
      <c r="E980" s="434"/>
      <c r="F980" s="434"/>
      <c r="G980" s="434"/>
      <c r="H980" s="1276"/>
      <c r="I980" s="1277"/>
      <c r="J980" s="1278"/>
      <c r="K980" s="1277"/>
      <c r="L980" s="1279"/>
      <c r="M980" s="434"/>
      <c r="N980" s="434"/>
      <c r="O980" s="434"/>
      <c r="P980" s="434"/>
      <c r="Q980" s="434"/>
      <c r="R980" s="434"/>
      <c r="S980" s="1279"/>
      <c r="T980" s="434"/>
      <c r="U980" s="434"/>
      <c r="V980" s="434"/>
      <c r="W980" s="434"/>
      <c r="X980" s="434"/>
      <c r="Y980" s="434"/>
      <c r="Z980" s="434"/>
    </row>
    <row r="981">
      <c r="A981" s="434"/>
      <c r="B981" s="434"/>
      <c r="C981" s="434"/>
      <c r="D981" s="434"/>
      <c r="E981" s="434"/>
      <c r="F981" s="434"/>
      <c r="G981" s="434"/>
      <c r="H981" s="1276"/>
      <c r="I981" s="1277"/>
      <c r="J981" s="1278"/>
      <c r="K981" s="1277"/>
      <c r="L981" s="1279"/>
      <c r="M981" s="434"/>
      <c r="N981" s="434"/>
      <c r="O981" s="434"/>
      <c r="P981" s="434"/>
      <c r="Q981" s="434"/>
      <c r="R981" s="434"/>
      <c r="S981" s="1279"/>
      <c r="T981" s="434"/>
      <c r="U981" s="434"/>
      <c r="V981" s="434"/>
      <c r="W981" s="434"/>
      <c r="X981" s="434"/>
      <c r="Y981" s="434"/>
      <c r="Z981" s="434"/>
    </row>
    <row r="982">
      <c r="A982" s="434"/>
      <c r="B982" s="434"/>
      <c r="C982" s="434"/>
      <c r="D982" s="434"/>
      <c r="E982" s="434"/>
      <c r="F982" s="434"/>
      <c r="G982" s="434"/>
      <c r="H982" s="1276"/>
      <c r="I982" s="1277"/>
      <c r="J982" s="1278"/>
      <c r="K982" s="1277"/>
      <c r="L982" s="1279"/>
      <c r="M982" s="434"/>
      <c r="N982" s="434"/>
      <c r="O982" s="434"/>
      <c r="P982" s="434"/>
      <c r="Q982" s="434"/>
      <c r="R982" s="434"/>
      <c r="S982" s="1279"/>
      <c r="T982" s="434"/>
      <c r="U982" s="434"/>
      <c r="V982" s="434"/>
      <c r="W982" s="434"/>
      <c r="X982" s="434"/>
      <c r="Y982" s="434"/>
      <c r="Z982" s="434"/>
    </row>
    <row r="983">
      <c r="A983" s="434"/>
      <c r="B983" s="434"/>
      <c r="C983" s="434"/>
      <c r="D983" s="434"/>
      <c r="E983" s="434"/>
      <c r="F983" s="434"/>
      <c r="G983" s="434"/>
      <c r="H983" s="1276"/>
      <c r="I983" s="1277"/>
      <c r="J983" s="1278"/>
      <c r="K983" s="1277"/>
      <c r="L983" s="1279"/>
      <c r="M983" s="434"/>
      <c r="N983" s="434"/>
      <c r="O983" s="434"/>
      <c r="P983" s="434"/>
      <c r="Q983" s="434"/>
      <c r="R983" s="434"/>
      <c r="S983" s="1279"/>
      <c r="T983" s="434"/>
      <c r="U983" s="434"/>
      <c r="V983" s="434"/>
      <c r="W983" s="434"/>
      <c r="X983" s="434"/>
      <c r="Y983" s="434"/>
      <c r="Z983" s="434"/>
    </row>
    <row r="984">
      <c r="A984" s="434"/>
      <c r="B984" s="434"/>
      <c r="C984" s="434"/>
      <c r="D984" s="434"/>
      <c r="E984" s="434"/>
      <c r="F984" s="434"/>
      <c r="G984" s="434"/>
      <c r="H984" s="1276"/>
      <c r="I984" s="1277"/>
      <c r="J984" s="1278"/>
      <c r="K984" s="1277"/>
      <c r="L984" s="1279"/>
      <c r="M984" s="434"/>
      <c r="N984" s="434"/>
      <c r="O984" s="434"/>
      <c r="P984" s="434"/>
      <c r="Q984" s="434"/>
      <c r="R984" s="434"/>
      <c r="S984" s="1279"/>
      <c r="T984" s="434"/>
      <c r="U984" s="434"/>
      <c r="V984" s="434"/>
      <c r="W984" s="434"/>
      <c r="X984" s="434"/>
      <c r="Y984" s="434"/>
      <c r="Z984" s="434"/>
    </row>
    <row r="985">
      <c r="A985" s="434"/>
      <c r="B985" s="434"/>
      <c r="C985" s="434"/>
      <c r="D985" s="434"/>
      <c r="E985" s="434"/>
      <c r="F985" s="434"/>
      <c r="G985" s="434"/>
      <c r="H985" s="1276"/>
      <c r="I985" s="1277"/>
      <c r="J985" s="1278"/>
      <c r="K985" s="1277"/>
      <c r="L985" s="1279"/>
      <c r="M985" s="434"/>
      <c r="N985" s="434"/>
      <c r="O985" s="434"/>
      <c r="P985" s="434"/>
      <c r="Q985" s="434"/>
      <c r="R985" s="434"/>
      <c r="S985" s="1279"/>
      <c r="T985" s="434"/>
      <c r="U985" s="434"/>
      <c r="V985" s="434"/>
      <c r="W985" s="434"/>
      <c r="X985" s="434"/>
      <c r="Y985" s="434"/>
      <c r="Z985" s="434"/>
    </row>
    <row r="986">
      <c r="A986" s="434"/>
      <c r="B986" s="434"/>
      <c r="C986" s="434"/>
      <c r="D986" s="434"/>
      <c r="E986" s="434"/>
      <c r="F986" s="434"/>
      <c r="G986" s="434"/>
      <c r="H986" s="1276"/>
      <c r="I986" s="1277"/>
      <c r="J986" s="1278"/>
      <c r="K986" s="1277"/>
      <c r="L986" s="1279"/>
      <c r="M986" s="434"/>
      <c r="N986" s="434"/>
      <c r="O986" s="434"/>
      <c r="P986" s="434"/>
      <c r="Q986" s="434"/>
      <c r="R986" s="434"/>
      <c r="S986" s="1279"/>
      <c r="T986" s="434"/>
      <c r="U986" s="434"/>
      <c r="V986" s="434"/>
      <c r="W986" s="434"/>
      <c r="X986" s="434"/>
      <c r="Y986" s="434"/>
      <c r="Z986" s="434"/>
    </row>
    <row r="987">
      <c r="A987" s="434"/>
      <c r="B987" s="434"/>
      <c r="C987" s="434"/>
      <c r="D987" s="434"/>
      <c r="E987" s="434"/>
      <c r="F987" s="434"/>
      <c r="G987" s="434"/>
      <c r="H987" s="1276"/>
      <c r="I987" s="1277"/>
      <c r="J987" s="1278"/>
      <c r="K987" s="1277"/>
      <c r="L987" s="1279"/>
      <c r="M987" s="434"/>
      <c r="N987" s="434"/>
      <c r="O987" s="434"/>
      <c r="P987" s="434"/>
      <c r="Q987" s="434"/>
      <c r="R987" s="434"/>
      <c r="S987" s="1279"/>
      <c r="T987" s="434"/>
      <c r="U987" s="434"/>
      <c r="V987" s="434"/>
      <c r="W987" s="434"/>
      <c r="X987" s="434"/>
      <c r="Y987" s="434"/>
      <c r="Z987" s="434"/>
    </row>
    <row r="988">
      <c r="A988" s="434"/>
      <c r="B988" s="434"/>
      <c r="C988" s="434"/>
      <c r="D988" s="434"/>
      <c r="E988" s="434"/>
      <c r="F988" s="434"/>
      <c r="G988" s="434"/>
      <c r="H988" s="1276"/>
      <c r="I988" s="1277"/>
      <c r="J988" s="1278"/>
      <c r="K988" s="1277"/>
      <c r="L988" s="1279"/>
      <c r="M988" s="434"/>
      <c r="N988" s="434"/>
      <c r="O988" s="434"/>
      <c r="P988" s="434"/>
      <c r="Q988" s="434"/>
      <c r="R988" s="434"/>
      <c r="S988" s="1279"/>
      <c r="T988" s="434"/>
      <c r="U988" s="434"/>
      <c r="V988" s="434"/>
      <c r="W988" s="434"/>
      <c r="X988" s="434"/>
      <c r="Y988" s="434"/>
      <c r="Z988" s="434"/>
    </row>
    <row r="989">
      <c r="A989" s="434"/>
      <c r="B989" s="434"/>
      <c r="C989" s="434"/>
      <c r="D989" s="434"/>
      <c r="E989" s="434"/>
      <c r="F989" s="434"/>
      <c r="G989" s="434"/>
      <c r="H989" s="1276"/>
      <c r="I989" s="1277"/>
      <c r="J989" s="1278"/>
      <c r="K989" s="1277"/>
      <c r="L989" s="1279"/>
      <c r="M989" s="434"/>
      <c r="N989" s="434"/>
      <c r="O989" s="434"/>
      <c r="P989" s="434"/>
      <c r="Q989" s="434"/>
      <c r="R989" s="434"/>
      <c r="S989" s="1279"/>
      <c r="T989" s="434"/>
      <c r="U989" s="434"/>
      <c r="V989" s="434"/>
      <c r="W989" s="434"/>
      <c r="X989" s="434"/>
      <c r="Y989" s="434"/>
      <c r="Z989" s="434"/>
    </row>
    <row r="990">
      <c r="A990" s="434"/>
      <c r="B990" s="434"/>
      <c r="C990" s="434"/>
      <c r="D990" s="434"/>
      <c r="E990" s="434"/>
      <c r="F990" s="434"/>
      <c r="G990" s="434"/>
      <c r="H990" s="1276"/>
      <c r="I990" s="1277"/>
      <c r="J990" s="1278"/>
      <c r="K990" s="1277"/>
      <c r="L990" s="1279"/>
      <c r="M990" s="434"/>
      <c r="N990" s="434"/>
      <c r="O990" s="434"/>
      <c r="P990" s="434"/>
      <c r="Q990" s="434"/>
      <c r="R990" s="434"/>
      <c r="S990" s="1279"/>
      <c r="T990" s="434"/>
      <c r="U990" s="434"/>
      <c r="V990" s="434"/>
      <c r="W990" s="434"/>
      <c r="X990" s="434"/>
      <c r="Y990" s="434"/>
      <c r="Z990" s="434"/>
    </row>
    <row r="991">
      <c r="A991" s="434"/>
      <c r="B991" s="434"/>
      <c r="C991" s="434"/>
      <c r="D991" s="434"/>
      <c r="E991" s="434"/>
      <c r="F991" s="434"/>
      <c r="G991" s="434"/>
      <c r="H991" s="1276"/>
      <c r="I991" s="1277"/>
      <c r="J991" s="1278"/>
      <c r="K991" s="1277"/>
      <c r="L991" s="1279"/>
      <c r="M991" s="434"/>
      <c r="N991" s="434"/>
      <c r="O991" s="434"/>
      <c r="P991" s="434"/>
      <c r="Q991" s="434"/>
      <c r="R991" s="434"/>
      <c r="S991" s="1279"/>
      <c r="T991" s="434"/>
      <c r="U991" s="434"/>
      <c r="V991" s="434"/>
      <c r="W991" s="434"/>
      <c r="X991" s="434"/>
      <c r="Y991" s="434"/>
      <c r="Z991" s="434"/>
    </row>
    <row r="992">
      <c r="A992" s="434"/>
      <c r="B992" s="434"/>
      <c r="C992" s="434"/>
      <c r="D992" s="434"/>
      <c r="E992" s="434"/>
      <c r="F992" s="434"/>
      <c r="G992" s="434"/>
      <c r="H992" s="1276"/>
      <c r="I992" s="1277"/>
      <c r="J992" s="1278"/>
      <c r="K992" s="1277"/>
      <c r="L992" s="1279"/>
      <c r="M992" s="434"/>
      <c r="N992" s="434"/>
      <c r="O992" s="434"/>
      <c r="P992" s="434"/>
      <c r="Q992" s="434"/>
      <c r="R992" s="434"/>
      <c r="S992" s="1279"/>
      <c r="T992" s="434"/>
      <c r="U992" s="434"/>
      <c r="V992" s="434"/>
      <c r="W992" s="434"/>
      <c r="X992" s="434"/>
      <c r="Y992" s="434"/>
      <c r="Z992" s="434"/>
    </row>
    <row r="993">
      <c r="A993" s="434"/>
      <c r="B993" s="434"/>
      <c r="C993" s="434"/>
      <c r="D993" s="434"/>
      <c r="E993" s="434"/>
      <c r="F993" s="434"/>
      <c r="G993" s="434"/>
      <c r="H993" s="1276"/>
      <c r="I993" s="1277"/>
      <c r="J993" s="1278"/>
      <c r="K993" s="1277"/>
      <c r="L993" s="1279"/>
      <c r="M993" s="434"/>
      <c r="N993" s="434"/>
      <c r="O993" s="434"/>
      <c r="P993" s="434"/>
      <c r="Q993" s="434"/>
      <c r="R993" s="434"/>
      <c r="S993" s="1279"/>
      <c r="T993" s="434"/>
      <c r="U993" s="434"/>
      <c r="V993" s="434"/>
      <c r="W993" s="434"/>
      <c r="X993" s="434"/>
      <c r="Y993" s="434"/>
      <c r="Z993" s="434"/>
    </row>
    <row r="994">
      <c r="A994" s="434"/>
      <c r="B994" s="434"/>
      <c r="C994" s="434"/>
      <c r="D994" s="434"/>
      <c r="E994" s="434"/>
      <c r="F994" s="434"/>
      <c r="G994" s="434"/>
      <c r="H994" s="1276"/>
      <c r="I994" s="1277"/>
      <c r="J994" s="1278"/>
      <c r="K994" s="1277"/>
      <c r="L994" s="1279"/>
      <c r="M994" s="434"/>
      <c r="N994" s="434"/>
      <c r="O994" s="434"/>
      <c r="P994" s="434"/>
      <c r="Q994" s="434"/>
      <c r="R994" s="434"/>
      <c r="S994" s="1279"/>
      <c r="T994" s="434"/>
      <c r="U994" s="434"/>
      <c r="V994" s="434"/>
      <c r="W994" s="434"/>
      <c r="X994" s="434"/>
      <c r="Y994" s="434"/>
      <c r="Z994" s="434"/>
    </row>
    <row r="995">
      <c r="A995" s="434"/>
      <c r="B995" s="434"/>
      <c r="C995" s="434"/>
      <c r="D995" s="434"/>
      <c r="E995" s="434"/>
      <c r="F995" s="434"/>
      <c r="G995" s="434"/>
      <c r="H995" s="1276"/>
      <c r="I995" s="1277"/>
      <c r="J995" s="1278"/>
      <c r="K995" s="1277"/>
      <c r="L995" s="1279"/>
      <c r="M995" s="434"/>
      <c r="N995" s="434"/>
      <c r="O995" s="434"/>
      <c r="P995" s="434"/>
      <c r="Q995" s="434"/>
      <c r="R995" s="434"/>
      <c r="S995" s="1279"/>
      <c r="T995" s="434"/>
      <c r="U995" s="434"/>
      <c r="V995" s="434"/>
      <c r="W995" s="434"/>
      <c r="X995" s="434"/>
      <c r="Y995" s="434"/>
      <c r="Z995" s="434"/>
    </row>
    <row r="996">
      <c r="A996" s="434"/>
      <c r="B996" s="434"/>
      <c r="C996" s="434"/>
      <c r="D996" s="434"/>
      <c r="E996" s="434"/>
      <c r="F996" s="434"/>
      <c r="G996" s="434"/>
      <c r="H996" s="1276"/>
      <c r="I996" s="1277"/>
      <c r="J996" s="1278"/>
      <c r="K996" s="1277"/>
      <c r="L996" s="1279"/>
      <c r="M996" s="434"/>
      <c r="N996" s="434"/>
      <c r="O996" s="434"/>
      <c r="P996" s="434"/>
      <c r="Q996" s="434"/>
      <c r="R996" s="434"/>
      <c r="S996" s="1279"/>
      <c r="T996" s="434"/>
      <c r="U996" s="434"/>
      <c r="V996" s="434"/>
      <c r="W996" s="434"/>
      <c r="X996" s="434"/>
      <c r="Y996" s="434"/>
      <c r="Z996" s="434"/>
    </row>
    <row r="997">
      <c r="A997" s="434"/>
      <c r="B997" s="434"/>
      <c r="C997" s="434"/>
      <c r="D997" s="434"/>
      <c r="E997" s="434"/>
      <c r="F997" s="434"/>
      <c r="G997" s="434"/>
      <c r="H997" s="1276"/>
      <c r="I997" s="1277"/>
      <c r="J997" s="1278"/>
      <c r="K997" s="1277"/>
      <c r="L997" s="1279"/>
      <c r="M997" s="434"/>
      <c r="N997" s="434"/>
      <c r="O997" s="434"/>
      <c r="P997" s="434"/>
      <c r="Q997" s="434"/>
      <c r="R997" s="434"/>
      <c r="S997" s="1279"/>
      <c r="T997" s="434"/>
      <c r="U997" s="434"/>
      <c r="V997" s="434"/>
      <c r="W997" s="434"/>
      <c r="X997" s="434"/>
      <c r="Y997" s="434"/>
      <c r="Z997" s="434"/>
    </row>
    <row r="998">
      <c r="A998" s="434"/>
      <c r="B998" s="434"/>
      <c r="C998" s="434"/>
      <c r="D998" s="434"/>
      <c r="E998" s="434"/>
      <c r="F998" s="434"/>
      <c r="G998" s="434"/>
      <c r="H998" s="1276"/>
      <c r="I998" s="1277"/>
      <c r="J998" s="1278"/>
      <c r="K998" s="1277"/>
      <c r="L998" s="1279"/>
      <c r="M998" s="434"/>
      <c r="N998" s="434"/>
      <c r="O998" s="434"/>
      <c r="P998" s="434"/>
      <c r="Q998" s="434"/>
      <c r="R998" s="434"/>
      <c r="S998" s="1279"/>
      <c r="T998" s="434"/>
      <c r="U998" s="434"/>
      <c r="V998" s="434"/>
      <c r="W998" s="434"/>
      <c r="X998" s="434"/>
      <c r="Y998" s="434"/>
      <c r="Z998" s="434"/>
    </row>
    <row r="999">
      <c r="A999" s="434"/>
      <c r="B999" s="434"/>
      <c r="C999" s="434"/>
      <c r="D999" s="434"/>
      <c r="E999" s="434"/>
      <c r="F999" s="434"/>
      <c r="G999" s="434"/>
      <c r="H999" s="1276"/>
      <c r="I999" s="1277"/>
      <c r="J999" s="1278"/>
      <c r="K999" s="1277"/>
      <c r="L999" s="1279"/>
      <c r="M999" s="434"/>
      <c r="N999" s="434"/>
      <c r="O999" s="434"/>
      <c r="P999" s="434"/>
      <c r="Q999" s="434"/>
      <c r="R999" s="434"/>
      <c r="S999" s="1279"/>
      <c r="T999" s="434"/>
      <c r="U999" s="434"/>
      <c r="V999" s="434"/>
      <c r="W999" s="434"/>
      <c r="X999" s="434"/>
      <c r="Y999" s="434"/>
      <c r="Z999" s="434"/>
    </row>
    <row r="1000">
      <c r="A1000" s="434"/>
      <c r="B1000" s="434"/>
      <c r="C1000" s="434"/>
      <c r="D1000" s="434"/>
      <c r="E1000" s="434"/>
      <c r="F1000" s="434"/>
      <c r="G1000" s="434"/>
      <c r="H1000" s="1276"/>
      <c r="I1000" s="1277"/>
      <c r="J1000" s="1278"/>
      <c r="K1000" s="1277"/>
      <c r="L1000" s="1279"/>
      <c r="M1000" s="434"/>
      <c r="N1000" s="434"/>
      <c r="O1000" s="434"/>
      <c r="P1000" s="434"/>
      <c r="Q1000" s="434"/>
      <c r="R1000" s="434"/>
      <c r="S1000" s="1279"/>
      <c r="T1000" s="434"/>
      <c r="U1000" s="434"/>
      <c r="V1000" s="434"/>
      <c r="W1000" s="434"/>
      <c r="X1000" s="434"/>
      <c r="Y1000" s="434"/>
      <c r="Z1000" s="434"/>
    </row>
    <row r="1001">
      <c r="A1001" s="434"/>
      <c r="B1001" s="434"/>
      <c r="C1001" s="434"/>
      <c r="D1001" s="434"/>
      <c r="E1001" s="434"/>
      <c r="F1001" s="434"/>
      <c r="G1001" s="434"/>
      <c r="H1001" s="1276"/>
      <c r="I1001" s="1277"/>
      <c r="J1001" s="1278"/>
      <c r="K1001" s="1277"/>
      <c r="L1001" s="1279"/>
      <c r="M1001" s="434"/>
      <c r="N1001" s="434"/>
      <c r="O1001" s="434"/>
      <c r="P1001" s="434"/>
      <c r="Q1001" s="434"/>
      <c r="R1001" s="434"/>
      <c r="S1001" s="1279"/>
      <c r="T1001" s="434"/>
      <c r="U1001" s="434"/>
      <c r="V1001" s="434"/>
      <c r="W1001" s="434"/>
      <c r="X1001" s="434"/>
      <c r="Y1001" s="434"/>
      <c r="Z1001" s="434"/>
    </row>
    <row r="1002">
      <c r="A1002" s="434"/>
      <c r="B1002" s="434"/>
      <c r="C1002" s="434"/>
      <c r="D1002" s="434"/>
      <c r="E1002" s="434"/>
      <c r="F1002" s="434"/>
      <c r="G1002" s="434"/>
      <c r="H1002" s="1276"/>
      <c r="I1002" s="1277"/>
      <c r="J1002" s="1278"/>
      <c r="K1002" s="1277"/>
      <c r="L1002" s="1279"/>
      <c r="M1002" s="434"/>
      <c r="N1002" s="434"/>
      <c r="O1002" s="434"/>
      <c r="P1002" s="434"/>
      <c r="Q1002" s="434"/>
      <c r="R1002" s="434"/>
      <c r="S1002" s="1279"/>
      <c r="T1002" s="434"/>
      <c r="U1002" s="434"/>
      <c r="V1002" s="434"/>
      <c r="W1002" s="434"/>
      <c r="X1002" s="434"/>
      <c r="Y1002" s="434"/>
      <c r="Z1002" s="434"/>
    </row>
    <row r="1003">
      <c r="A1003" s="434"/>
      <c r="B1003" s="434"/>
      <c r="C1003" s="434"/>
      <c r="D1003" s="434"/>
      <c r="E1003" s="434"/>
      <c r="F1003" s="434"/>
      <c r="G1003" s="434"/>
      <c r="H1003" s="1276"/>
      <c r="I1003" s="1277"/>
      <c r="J1003" s="1278"/>
      <c r="K1003" s="1277"/>
      <c r="L1003" s="1279"/>
      <c r="M1003" s="434"/>
      <c r="N1003" s="434"/>
      <c r="O1003" s="434"/>
      <c r="P1003" s="434"/>
      <c r="Q1003" s="434"/>
      <c r="R1003" s="434"/>
      <c r="S1003" s="1279"/>
      <c r="T1003" s="434"/>
      <c r="U1003" s="434"/>
      <c r="V1003" s="434"/>
      <c r="W1003" s="434"/>
      <c r="X1003" s="434"/>
      <c r="Y1003" s="434"/>
      <c r="Z1003" s="434"/>
    </row>
    <row r="1004">
      <c r="A1004" s="434"/>
      <c r="B1004" s="434"/>
      <c r="C1004" s="434"/>
      <c r="D1004" s="434"/>
      <c r="E1004" s="434"/>
      <c r="F1004" s="434"/>
      <c r="G1004" s="434"/>
      <c r="H1004" s="1276"/>
      <c r="I1004" s="1277"/>
      <c r="J1004" s="1278"/>
      <c r="K1004" s="1277"/>
      <c r="L1004" s="1279"/>
      <c r="M1004" s="434"/>
      <c r="N1004" s="434"/>
      <c r="O1004" s="434"/>
      <c r="P1004" s="434"/>
      <c r="Q1004" s="434"/>
      <c r="R1004" s="434"/>
      <c r="S1004" s="1279"/>
      <c r="T1004" s="434"/>
      <c r="U1004" s="434"/>
      <c r="V1004" s="434"/>
      <c r="W1004" s="434"/>
      <c r="X1004" s="434"/>
      <c r="Y1004" s="434"/>
      <c r="Z1004" s="434"/>
    </row>
    <row r="1005">
      <c r="A1005" s="434"/>
      <c r="B1005" s="434"/>
      <c r="C1005" s="434"/>
      <c r="D1005" s="434"/>
      <c r="E1005" s="434"/>
      <c r="F1005" s="434"/>
      <c r="G1005" s="434"/>
      <c r="H1005" s="1276"/>
      <c r="I1005" s="1277"/>
      <c r="J1005" s="1278"/>
      <c r="K1005" s="1277"/>
      <c r="L1005" s="1279"/>
      <c r="M1005" s="434"/>
      <c r="N1005" s="434"/>
      <c r="O1005" s="434"/>
      <c r="P1005" s="434"/>
      <c r="Q1005" s="434"/>
      <c r="R1005" s="434"/>
      <c r="S1005" s="1279"/>
      <c r="T1005" s="434"/>
      <c r="U1005" s="434"/>
      <c r="V1005" s="434"/>
      <c r="W1005" s="434"/>
      <c r="X1005" s="434"/>
      <c r="Y1005" s="434"/>
      <c r="Z1005" s="434"/>
    </row>
  </sheetData>
  <dataValidations>
    <dataValidation type="list" allowBlank="1" showDropDown="1" showErrorMessage="1" sqref="A2:A202">
      <formula1>"4AL22CS001,4AL22CS002,4AL22CS003,4AL22CS004,4AL22CS005,4AL22CS006,4AL22CS007,4AL22CS008,4AL22CS009,4AL22CS010,4AL22CS011,4AL22CS012,4AL22CS013,4AL22CS014,4AL22CS015,4AL22CS016,4AL22CS017,4AL22CS018,4AL22CS019,4AL22CS020,4AL22CS021,4AL22CS022,4AL22CS023,4A"&amp;"L22CS024,4AL22CS025,4AL22CS026,4AL22CS027,4AL22CS028,4AL22CS029,4AL22CS030,4AL22CS031,4AL22CS032,4AL22CS033,4AL22CS034,4AL22CS035,4AL22CS036,4AL22CS037,4AL22CS038,4AL22CS039,4AL22CS040,4AL22CS041,4AL22CS042,4AL22CS043,4AL22CS044,4AL22CS045,4AL22CS046,4AL2"&amp;"2CS047,4AL22CS048,4AL22CS049,4AL22CS050,4AL22CS051,4AL22CS052,4AL22CS053,4AL22CS055,4AL22CS056,4AL22CS057,4AL22CS058,4AL22CS059,4AL22CS060,4AL22CS061,4AL22CS063,4AL22CS064,4AL22CS065,4AL22CS066,4AL22CS067,4AL22CS068,4AL22CS069,4AL22CS070,4AL22CS071,4AL22C"&amp;"S072,4AL22CS073,4AL22CS074,4AL22CS075,4AL22CS076,4AL22CS077,4AL22CS078,4AL22CS079,4AL22CS080,4AL22CS081,4AL22CS082,4AL22CS083,4AL22CS084,4AL22CS085,4AL22CS086,4AL22CS087,4AL22CS088,4AL22CS089,4AL22CS090,4AL22CS091,4AL22CS092,4AL22CS093,4AL22CS094,4AL22CS0"&amp;"95,4AL22CS096,4AL22CS097,4AL22CS098,4AL22CS099,4AL22CS100,4AL22CS101,4AL22CS102,4AL22CS103,4AL22CS104,4AL22CS105,4AL22CS106,4AL22CS107,4AL22CS108,4AL22CS109,4AL22CS110,4AL22CS111,4AL22CS112,4AL22CS113,4AL22CS114,4AL22CS115,4AL22CS116,4AL22CS117,4AL22CS118"&amp;",4AL22CS119,4AL22CS120,4AL22CS121,4AL22CS122,4AL22CS123,4AL22CS124,4AL22CS125,4AL22CS126,4AL22CS127,4AL22CS128,4AL22CS129,4AL22CS130,4AL22CS131,4AL22CS132,4AL22CS133,4AL22CS134,4AL22CS135,4AL22CS136,4AL22CS137,4AL22CS138,4AL22CS139,4AL22CS140,4AL22CS141,4"&amp;"AL22CS142,4AL22CS143,4AL22CS144,4AL22CS145,4AL22CS146,4AL22CS147,4AL22CS148,4AL22CS149,4AL22CS150,4AL22CS151,4AL22CS152,4AL22CS153,4AL22CS154,4AL22CS155,4AL22CS156,4AL22CS157,4AL22CS158,4AL22CS159,4AL22CS160,4AL22CS161,4AL22CS162,4AL22CS163,4AL22CS164,4AL"&amp;"22CS165,4AL22CS166,4AL22CS167,4AL22CS168,4AL22CS169,4AL22CS170,4AL22CS171,4AL22CS172,4AL22CS173,4AL22CS174,4AL22CS175,4AL22CS176,4AL22CS177,4AL22CS178,4AL22CS179,4AL22CS180,4AL22CS181,4AL22CS182,4AL22CS183,4AL22CS184,4AL22CS185,4AL22CS186,4AL22CS187,4AL22"&amp;"CS188,4AL22CS189,4AL22CS190,4AL23CS400,4AL23CS401,4AL23CS402,4AL23CS403,4AL23CS404,4AL23CS405,4AL23CS406,4AL23CS407,4AL23CS408,4AL23CS409,4AL23CS410,4AL23CS411,4AL23CS412"</formula1>
    </dataValidation>
    <dataValidation type="custom" allowBlank="1" showDropDown="1" sqref="C2:L202 S2:S202">
      <formula1>AND(ISNUMBER(C2),(NOT(OR(NOT(ISERROR(DATEVALUE(C2))), AND(ISNUMBER(C2), LEFT(CELL("format", C2))="D")))))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40.38"/>
    <col customWidth="1" min="3" max="3" width="13.25"/>
    <col customWidth="1" min="4" max="4" width="13.88"/>
    <col customWidth="1" min="5" max="5" width="13.25"/>
    <col customWidth="1" min="6" max="6" width="13.88"/>
    <col customWidth="1" min="7" max="7" width="13.25"/>
    <col customWidth="1" min="8" max="8" width="13.88"/>
    <col customWidth="1" min="9" max="9" width="13.25"/>
    <col customWidth="1" min="10" max="10" width="13.88"/>
    <col customWidth="1" min="11" max="11" width="13.25"/>
    <col customWidth="1" min="12" max="12" width="13.88"/>
    <col customWidth="1" min="13" max="13" width="10.0"/>
    <col customWidth="1" min="14" max="14" width="10.63"/>
    <col customWidth="1" min="15" max="15" width="10.0"/>
    <col customWidth="1" min="16" max="16" width="10.63"/>
    <col customWidth="1" min="17" max="17" width="10.0"/>
    <col customWidth="1" min="18" max="18" width="10.63"/>
    <col customWidth="1" min="19" max="19" width="13.0"/>
  </cols>
  <sheetData>
    <row r="1">
      <c r="A1" s="1183" t="s">
        <v>2</v>
      </c>
      <c r="B1" s="1184" t="s">
        <v>623</v>
      </c>
      <c r="C1" s="1185" t="s">
        <v>624</v>
      </c>
      <c r="D1" s="1186" t="s">
        <v>625</v>
      </c>
      <c r="E1" s="1185" t="s">
        <v>626</v>
      </c>
      <c r="F1" s="1187" t="s">
        <v>627</v>
      </c>
      <c r="G1" s="1185" t="s">
        <v>628</v>
      </c>
      <c r="H1" s="1188" t="s">
        <v>629</v>
      </c>
      <c r="I1" s="1185" t="s">
        <v>630</v>
      </c>
      <c r="J1" s="1189" t="s">
        <v>631</v>
      </c>
      <c r="K1" s="1185" t="s">
        <v>632</v>
      </c>
      <c r="L1" s="1190" t="s">
        <v>633</v>
      </c>
      <c r="M1" s="1185" t="s">
        <v>634</v>
      </c>
      <c r="N1" s="1186" t="s">
        <v>635</v>
      </c>
      <c r="O1" s="1185" t="s">
        <v>636</v>
      </c>
      <c r="P1" s="1186" t="s">
        <v>637</v>
      </c>
      <c r="Q1" s="1185" t="s">
        <v>638</v>
      </c>
      <c r="R1" s="1186" t="s">
        <v>639</v>
      </c>
      <c r="S1" s="1191" t="s">
        <v>640</v>
      </c>
      <c r="T1" s="434"/>
      <c r="U1" s="434"/>
      <c r="V1" s="434"/>
      <c r="W1" s="434"/>
      <c r="X1" s="434"/>
      <c r="Y1" s="434"/>
      <c r="Z1" s="434"/>
    </row>
    <row r="2">
      <c r="A2" s="1192" t="s">
        <v>165</v>
      </c>
      <c r="B2" s="1193" t="s">
        <v>166</v>
      </c>
      <c r="C2" s="1280">
        <v>185.0</v>
      </c>
      <c r="D2" s="1281">
        <f t="shared" ref="D2:D93" si="1">C2/20</f>
        <v>9.25</v>
      </c>
      <c r="E2" s="1282">
        <v>192.0</v>
      </c>
      <c r="F2" s="1283">
        <f t="shared" ref="F2:F93" si="2">E2/20</f>
        <v>9.6</v>
      </c>
      <c r="G2" s="1197">
        <f>'3rdSemC'!AS24</f>
        <v>203</v>
      </c>
      <c r="H2" s="1198">
        <f t="shared" ref="H2:H199" si="3">G2/21</f>
        <v>9.666666667</v>
      </c>
      <c r="I2" s="1197">
        <f>'4th C'!AY24</f>
        <v>179</v>
      </c>
      <c r="J2" s="1199">
        <f t="shared" ref="J2:J199" si="4">I2/19</f>
        <v>9.421052632</v>
      </c>
      <c r="K2" s="1197">
        <f>'5th C'!AY24</f>
        <v>208</v>
      </c>
      <c r="L2" s="1200">
        <f t="shared" ref="L2:L199" si="5">K2/22</f>
        <v>9.454545455</v>
      </c>
      <c r="M2" s="1201"/>
      <c r="N2" s="1201"/>
      <c r="O2" s="1201"/>
      <c r="P2" s="1201"/>
      <c r="Q2" s="1201"/>
      <c r="R2" s="1201"/>
      <c r="S2" s="1200">
        <f t="shared" ref="S2:S93" si="6">(C2+E2+G2+I2+K2)/102</f>
        <v>9.480392157</v>
      </c>
      <c r="T2" s="434"/>
      <c r="U2" s="434"/>
      <c r="V2" s="434"/>
      <c r="W2" s="434"/>
      <c r="X2" s="434"/>
      <c r="Y2" s="434"/>
      <c r="Z2" s="434"/>
    </row>
    <row r="3">
      <c r="A3" s="1192" t="s">
        <v>375</v>
      </c>
      <c r="B3" s="1193" t="s">
        <v>376</v>
      </c>
      <c r="C3" s="1280">
        <v>186.0</v>
      </c>
      <c r="D3" s="1281">
        <f t="shared" si="1"/>
        <v>9.3</v>
      </c>
      <c r="E3" s="1280">
        <v>191.0</v>
      </c>
      <c r="F3" s="1283">
        <f t="shared" si="2"/>
        <v>9.55</v>
      </c>
      <c r="G3" s="1197">
        <f>'3rdSemC'!AS21</f>
        <v>193</v>
      </c>
      <c r="H3" s="1198">
        <f t="shared" si="3"/>
        <v>9.19047619</v>
      </c>
      <c r="I3" s="1197">
        <f>'4th C'!AY21</f>
        <v>178</v>
      </c>
      <c r="J3" s="1199">
        <f t="shared" si="4"/>
        <v>9.368421053</v>
      </c>
      <c r="K3" s="1197">
        <f>'5th C'!AY21</f>
        <v>203</v>
      </c>
      <c r="L3" s="1200">
        <f t="shared" si="5"/>
        <v>9.227272727</v>
      </c>
      <c r="M3" s="1201"/>
      <c r="N3" s="1201"/>
      <c r="O3" s="1201"/>
      <c r="P3" s="1201"/>
      <c r="Q3" s="1201"/>
      <c r="R3" s="1201"/>
      <c r="S3" s="1200">
        <f t="shared" si="6"/>
        <v>9.323529412</v>
      </c>
      <c r="T3" s="434"/>
      <c r="U3" s="434"/>
      <c r="V3" s="434"/>
      <c r="W3" s="434"/>
      <c r="X3" s="434"/>
      <c r="Y3" s="434"/>
      <c r="Z3" s="434"/>
    </row>
    <row r="4">
      <c r="A4" s="1192" t="s">
        <v>107</v>
      </c>
      <c r="B4" s="1193" t="s">
        <v>108</v>
      </c>
      <c r="C4" s="1280">
        <v>183.0</v>
      </c>
      <c r="D4" s="1281">
        <f t="shared" si="1"/>
        <v>9.15</v>
      </c>
      <c r="E4" s="1280">
        <v>192.0</v>
      </c>
      <c r="F4" s="1283">
        <f t="shared" si="2"/>
        <v>9.6</v>
      </c>
      <c r="G4" s="1197">
        <f>'3rdSemB'!AS23</f>
        <v>202</v>
      </c>
      <c r="H4" s="1198">
        <f t="shared" si="3"/>
        <v>9.619047619</v>
      </c>
      <c r="I4" s="1197">
        <f>'4th B'!AY23</f>
        <v>177</v>
      </c>
      <c r="J4" s="1199">
        <f t="shared" si="4"/>
        <v>9.315789474</v>
      </c>
      <c r="K4" s="1197">
        <f>'5th B'!AW23</f>
        <v>202</v>
      </c>
      <c r="L4" s="1200">
        <f t="shared" si="5"/>
        <v>9.181818182</v>
      </c>
      <c r="M4" s="1201"/>
      <c r="N4" s="1201"/>
      <c r="O4" s="1201"/>
      <c r="P4" s="1201"/>
      <c r="Q4" s="1201"/>
      <c r="R4" s="1201"/>
      <c r="S4" s="1200">
        <f t="shared" si="6"/>
        <v>9.37254902</v>
      </c>
      <c r="T4" s="434"/>
      <c r="U4" s="434"/>
      <c r="V4" s="434"/>
      <c r="W4" s="434"/>
      <c r="X4" s="434"/>
      <c r="Y4" s="434"/>
      <c r="Z4" s="434"/>
    </row>
    <row r="5">
      <c r="A5" s="1192" t="s">
        <v>127</v>
      </c>
      <c r="B5" s="1193" t="s">
        <v>128</v>
      </c>
      <c r="C5" s="1280">
        <v>189.0</v>
      </c>
      <c r="D5" s="1281">
        <f t="shared" si="1"/>
        <v>9.45</v>
      </c>
      <c r="E5" s="1280">
        <v>191.0</v>
      </c>
      <c r="F5" s="1283">
        <f t="shared" si="2"/>
        <v>9.55</v>
      </c>
      <c r="G5" s="1197">
        <f>'3rdSemB'!AS46</f>
        <v>195</v>
      </c>
      <c r="H5" s="1198">
        <f t="shared" si="3"/>
        <v>9.285714286</v>
      </c>
      <c r="I5" s="1197">
        <f>'4th B'!AY46</f>
        <v>174</v>
      </c>
      <c r="J5" s="1199">
        <f t="shared" si="4"/>
        <v>9.157894737</v>
      </c>
      <c r="K5" s="1197">
        <f>'5th B'!AW45</f>
        <v>205</v>
      </c>
      <c r="L5" s="1200">
        <f t="shared" si="5"/>
        <v>9.318181818</v>
      </c>
      <c r="M5" s="1201"/>
      <c r="N5" s="1201"/>
      <c r="O5" s="1201"/>
      <c r="P5" s="1201"/>
      <c r="Q5" s="1201"/>
      <c r="R5" s="1201"/>
      <c r="S5" s="1200">
        <f t="shared" si="6"/>
        <v>9.352941176</v>
      </c>
      <c r="T5" s="434"/>
      <c r="U5" s="434"/>
      <c r="V5" s="434"/>
      <c r="W5" s="434"/>
      <c r="X5" s="434"/>
      <c r="Y5" s="434"/>
      <c r="Z5" s="434"/>
    </row>
    <row r="6">
      <c r="A6" s="1192" t="s">
        <v>371</v>
      </c>
      <c r="B6" s="1193" t="s">
        <v>372</v>
      </c>
      <c r="C6" s="1280">
        <v>184.0</v>
      </c>
      <c r="D6" s="1281">
        <f t="shared" si="1"/>
        <v>9.2</v>
      </c>
      <c r="E6" s="1280">
        <v>182.0</v>
      </c>
      <c r="F6" s="1283">
        <f t="shared" si="2"/>
        <v>9.1</v>
      </c>
      <c r="G6" s="1197">
        <f>'3rdSemC'!AS19</f>
        <v>199</v>
      </c>
      <c r="H6" s="1198">
        <f t="shared" si="3"/>
        <v>9.476190476</v>
      </c>
      <c r="I6" s="1197">
        <f>'4th C'!AY19</f>
        <v>176</v>
      </c>
      <c r="J6" s="1199">
        <f t="shared" si="4"/>
        <v>9.263157895</v>
      </c>
      <c r="K6" s="1197">
        <f>'5th C'!AY19</f>
        <v>198</v>
      </c>
      <c r="L6" s="1200">
        <f t="shared" si="5"/>
        <v>9</v>
      </c>
      <c r="M6" s="1201"/>
      <c r="N6" s="1201"/>
      <c r="O6" s="1201"/>
      <c r="P6" s="1201"/>
      <c r="Q6" s="1201"/>
      <c r="R6" s="1201"/>
      <c r="S6" s="1200">
        <f t="shared" si="6"/>
        <v>9.205882353</v>
      </c>
      <c r="T6" s="434"/>
      <c r="U6" s="434"/>
      <c r="V6" s="434"/>
      <c r="W6" s="434"/>
      <c r="X6" s="434"/>
      <c r="Y6" s="434"/>
      <c r="Z6" s="434"/>
    </row>
    <row r="7">
      <c r="A7" s="1192" t="s">
        <v>123</v>
      </c>
      <c r="B7" s="1193" t="s">
        <v>124</v>
      </c>
      <c r="C7" s="1280">
        <v>186.0</v>
      </c>
      <c r="D7" s="1281">
        <f t="shared" si="1"/>
        <v>9.3</v>
      </c>
      <c r="E7" s="1280">
        <v>194.0</v>
      </c>
      <c r="F7" s="1283">
        <f t="shared" si="2"/>
        <v>9.7</v>
      </c>
      <c r="G7" s="1197">
        <f>'3rdSemB'!AS41</f>
        <v>200</v>
      </c>
      <c r="H7" s="1198">
        <f t="shared" si="3"/>
        <v>9.523809524</v>
      </c>
      <c r="I7" s="1197">
        <f>'4th B'!AY41</f>
        <v>174</v>
      </c>
      <c r="J7" s="1199">
        <f t="shared" si="4"/>
        <v>9.157894737</v>
      </c>
      <c r="K7" s="1197">
        <f>'5th B'!AW41</f>
        <v>189</v>
      </c>
      <c r="L7" s="1200">
        <f t="shared" si="5"/>
        <v>8.590909091</v>
      </c>
      <c r="M7" s="1201"/>
      <c r="N7" s="1201"/>
      <c r="O7" s="1201"/>
      <c r="P7" s="1201"/>
      <c r="Q7" s="1201"/>
      <c r="R7" s="1201"/>
      <c r="S7" s="1200">
        <f t="shared" si="6"/>
        <v>9.245098039</v>
      </c>
      <c r="T7" s="434"/>
      <c r="U7" s="434"/>
      <c r="V7" s="434"/>
      <c r="W7" s="434"/>
      <c r="X7" s="434"/>
      <c r="Y7" s="434"/>
      <c r="Z7" s="434"/>
    </row>
    <row r="8">
      <c r="A8" s="1192" t="s">
        <v>159</v>
      </c>
      <c r="B8" s="1193" t="s">
        <v>160</v>
      </c>
      <c r="C8" s="1280">
        <v>186.0</v>
      </c>
      <c r="D8" s="1281">
        <f t="shared" si="1"/>
        <v>9.3</v>
      </c>
      <c r="E8" s="1280">
        <v>187.0</v>
      </c>
      <c r="F8" s="1283">
        <f t="shared" si="2"/>
        <v>9.35</v>
      </c>
      <c r="G8" s="1197">
        <f>'3rdSemC'!AS17</f>
        <v>196</v>
      </c>
      <c r="H8" s="1198">
        <f t="shared" si="3"/>
        <v>9.333333333</v>
      </c>
      <c r="I8" s="1197">
        <f>'4th C'!AY17</f>
        <v>172</v>
      </c>
      <c r="J8" s="1199">
        <f t="shared" si="4"/>
        <v>9.052631579</v>
      </c>
      <c r="K8" s="1197">
        <f>'5th C'!AY17</f>
        <v>191</v>
      </c>
      <c r="L8" s="1200">
        <f t="shared" si="5"/>
        <v>8.681818182</v>
      </c>
      <c r="M8" s="1201"/>
      <c r="N8" s="1201"/>
      <c r="O8" s="1201"/>
      <c r="P8" s="1201"/>
      <c r="Q8" s="1201"/>
      <c r="R8" s="1201"/>
      <c r="S8" s="1200">
        <f t="shared" si="6"/>
        <v>9.137254902</v>
      </c>
      <c r="T8" s="434"/>
      <c r="U8" s="434"/>
      <c r="V8" s="434"/>
      <c r="W8" s="434"/>
      <c r="X8" s="434"/>
      <c r="Y8" s="434"/>
      <c r="Z8" s="434"/>
    </row>
    <row r="9">
      <c r="A9" s="1192" t="s">
        <v>373</v>
      </c>
      <c r="B9" s="1193" t="s">
        <v>374</v>
      </c>
      <c r="C9" s="1280">
        <v>191.0</v>
      </c>
      <c r="D9" s="1281">
        <f t="shared" si="1"/>
        <v>9.55</v>
      </c>
      <c r="E9" s="1280">
        <v>183.0</v>
      </c>
      <c r="F9" s="1283">
        <f t="shared" si="2"/>
        <v>9.15</v>
      </c>
      <c r="G9" s="1197">
        <f>'3rdSemC'!AS20</f>
        <v>199</v>
      </c>
      <c r="H9" s="1198">
        <f t="shared" si="3"/>
        <v>9.476190476</v>
      </c>
      <c r="I9" s="1197">
        <f>'4th C'!AY20</f>
        <v>172</v>
      </c>
      <c r="J9" s="1199">
        <f t="shared" si="4"/>
        <v>9.052631579</v>
      </c>
      <c r="K9" s="1197">
        <f>'5th C'!AY20</f>
        <v>186</v>
      </c>
      <c r="L9" s="1200">
        <f t="shared" si="5"/>
        <v>8.454545455</v>
      </c>
      <c r="M9" s="1201"/>
      <c r="N9" s="1201"/>
      <c r="O9" s="1201"/>
      <c r="P9" s="1201"/>
      <c r="Q9" s="1201"/>
      <c r="R9" s="1201"/>
      <c r="S9" s="1200">
        <f t="shared" si="6"/>
        <v>9.12745098</v>
      </c>
      <c r="T9" s="434"/>
      <c r="U9" s="434"/>
      <c r="V9" s="434"/>
      <c r="W9" s="434"/>
      <c r="X9" s="434"/>
      <c r="Y9" s="434"/>
      <c r="Z9" s="434"/>
    </row>
    <row r="10">
      <c r="A10" s="1192" t="s">
        <v>393</v>
      </c>
      <c r="B10" s="1193" t="s">
        <v>394</v>
      </c>
      <c r="C10" s="1280">
        <v>188.0</v>
      </c>
      <c r="D10" s="1281">
        <f t="shared" si="1"/>
        <v>9.4</v>
      </c>
      <c r="E10" s="1280">
        <v>180.0</v>
      </c>
      <c r="F10" s="1283">
        <f t="shared" si="2"/>
        <v>9</v>
      </c>
      <c r="G10" s="1197">
        <f>'3rdSemC'!AS38</f>
        <v>193</v>
      </c>
      <c r="H10" s="1198">
        <f t="shared" si="3"/>
        <v>9.19047619</v>
      </c>
      <c r="I10" s="1197">
        <f>'4th C'!AY38</f>
        <v>176</v>
      </c>
      <c r="J10" s="1199">
        <f t="shared" si="4"/>
        <v>9.263157895</v>
      </c>
      <c r="K10" s="1197">
        <f>'5th C'!AY38</f>
        <v>189</v>
      </c>
      <c r="L10" s="1200">
        <f t="shared" si="5"/>
        <v>8.590909091</v>
      </c>
      <c r="M10" s="1201"/>
      <c r="N10" s="1201"/>
      <c r="O10" s="1201"/>
      <c r="P10" s="1201"/>
      <c r="Q10" s="1201"/>
      <c r="R10" s="1201"/>
      <c r="S10" s="1200">
        <f t="shared" si="6"/>
        <v>9.078431373</v>
      </c>
      <c r="T10" s="434"/>
      <c r="U10" s="434"/>
      <c r="V10" s="434"/>
      <c r="W10" s="434"/>
      <c r="X10" s="434"/>
      <c r="Y10" s="434"/>
      <c r="Z10" s="434"/>
    </row>
    <row r="11">
      <c r="A11" s="1192" t="s">
        <v>381</v>
      </c>
      <c r="B11" s="1193" t="s">
        <v>382</v>
      </c>
      <c r="C11" s="1280">
        <v>186.0</v>
      </c>
      <c r="D11" s="1281">
        <f t="shared" si="1"/>
        <v>9.3</v>
      </c>
      <c r="E11" s="1280">
        <v>184.0</v>
      </c>
      <c r="F11" s="1283">
        <f t="shared" si="2"/>
        <v>9.2</v>
      </c>
      <c r="G11" s="1197">
        <f>'3rdSemC'!AS28</f>
        <v>196</v>
      </c>
      <c r="H11" s="1198">
        <f t="shared" si="3"/>
        <v>9.333333333</v>
      </c>
      <c r="I11" s="1197">
        <f>'4th C'!AY28</f>
        <v>172</v>
      </c>
      <c r="J11" s="1199">
        <f t="shared" si="4"/>
        <v>9.052631579</v>
      </c>
      <c r="K11" s="1197">
        <f>'5th C'!AY28</f>
        <v>187</v>
      </c>
      <c r="L11" s="1200">
        <f t="shared" si="5"/>
        <v>8.5</v>
      </c>
      <c r="M11" s="1201"/>
      <c r="N11" s="1201"/>
      <c r="O11" s="1201"/>
      <c r="P11" s="1201"/>
      <c r="Q11" s="1201"/>
      <c r="R11" s="1201"/>
      <c r="S11" s="1200">
        <f t="shared" si="6"/>
        <v>9.068627451</v>
      </c>
      <c r="T11" s="434"/>
      <c r="U11" s="434"/>
      <c r="V11" s="434"/>
      <c r="W11" s="434"/>
      <c r="X11" s="434"/>
      <c r="Y11" s="434"/>
      <c r="Z11" s="434"/>
    </row>
    <row r="12">
      <c r="A12" s="1192" t="s">
        <v>139</v>
      </c>
      <c r="B12" s="1193" t="s">
        <v>140</v>
      </c>
      <c r="C12" s="1280">
        <v>182.0</v>
      </c>
      <c r="D12" s="1281">
        <f t="shared" si="1"/>
        <v>9.1</v>
      </c>
      <c r="E12" s="1280">
        <v>188.0</v>
      </c>
      <c r="F12" s="1283">
        <f t="shared" si="2"/>
        <v>9.4</v>
      </c>
      <c r="G12" s="1197">
        <f>'3rdSemB'!AS56</f>
        <v>192</v>
      </c>
      <c r="H12" s="1198">
        <f t="shared" si="3"/>
        <v>9.142857143</v>
      </c>
      <c r="I12" s="1197">
        <f>'4th B'!AY56</f>
        <v>171</v>
      </c>
      <c r="J12" s="1199">
        <f t="shared" si="4"/>
        <v>9</v>
      </c>
      <c r="K12" s="1197">
        <f>'5th B'!AW55</f>
        <v>201</v>
      </c>
      <c r="L12" s="1200">
        <f t="shared" si="5"/>
        <v>9.136363636</v>
      </c>
      <c r="M12" s="1201"/>
      <c r="N12" s="1201"/>
      <c r="O12" s="1201"/>
      <c r="P12" s="1201"/>
      <c r="Q12" s="1201"/>
      <c r="R12" s="1201"/>
      <c r="S12" s="1200">
        <f t="shared" si="6"/>
        <v>9.156862745</v>
      </c>
      <c r="T12" s="434"/>
      <c r="U12" s="434"/>
      <c r="V12" s="434"/>
      <c r="W12" s="434"/>
      <c r="X12" s="434"/>
      <c r="Y12" s="434"/>
      <c r="Z12" s="434"/>
    </row>
    <row r="13">
      <c r="A13" s="1192" t="s">
        <v>177</v>
      </c>
      <c r="B13" s="1193" t="s">
        <v>178</v>
      </c>
      <c r="C13" s="1280">
        <v>174.0</v>
      </c>
      <c r="D13" s="1281">
        <f t="shared" si="1"/>
        <v>8.7</v>
      </c>
      <c r="E13" s="1280">
        <v>182.0</v>
      </c>
      <c r="F13" s="1283">
        <f t="shared" si="2"/>
        <v>9.1</v>
      </c>
      <c r="G13" s="1197">
        <f>'3rdSemC'!AS42</f>
        <v>195</v>
      </c>
      <c r="H13" s="1198">
        <f t="shared" si="3"/>
        <v>9.285714286</v>
      </c>
      <c r="I13" s="1197">
        <f>'4th C'!AY42</f>
        <v>183</v>
      </c>
      <c r="J13" s="1199">
        <f t="shared" si="4"/>
        <v>9.631578947</v>
      </c>
      <c r="K13" s="1197">
        <f>'5th C'!AY42</f>
        <v>190</v>
      </c>
      <c r="L13" s="1200">
        <f t="shared" si="5"/>
        <v>8.636363636</v>
      </c>
      <c r="M13" s="1201"/>
      <c r="N13" s="1201"/>
      <c r="O13" s="1201"/>
      <c r="P13" s="1201"/>
      <c r="Q13" s="1201"/>
      <c r="R13" s="1201"/>
      <c r="S13" s="1200">
        <f t="shared" si="6"/>
        <v>9.058823529</v>
      </c>
      <c r="T13" s="434"/>
      <c r="U13" s="434"/>
      <c r="V13" s="434"/>
      <c r="W13" s="434"/>
      <c r="X13" s="434"/>
      <c r="Y13" s="434"/>
      <c r="Z13" s="434"/>
    </row>
    <row r="14">
      <c r="A14" s="1192" t="s">
        <v>175</v>
      </c>
      <c r="B14" s="1193" t="s">
        <v>176</v>
      </c>
      <c r="C14" s="1280">
        <v>179.0</v>
      </c>
      <c r="D14" s="1281">
        <f t="shared" si="1"/>
        <v>8.95</v>
      </c>
      <c r="E14" s="1280">
        <v>184.0</v>
      </c>
      <c r="F14" s="1283">
        <f t="shared" si="2"/>
        <v>9.2</v>
      </c>
      <c r="G14" s="1197">
        <f>'3rdSemC'!AS37</f>
        <v>189</v>
      </c>
      <c r="H14" s="1198">
        <f t="shared" si="3"/>
        <v>9</v>
      </c>
      <c r="I14" s="1197">
        <f>'4th C'!AY37</f>
        <v>174</v>
      </c>
      <c r="J14" s="1199">
        <f t="shared" si="4"/>
        <v>9.157894737</v>
      </c>
      <c r="K14" s="1197">
        <f>'5th C'!AY37</f>
        <v>197</v>
      </c>
      <c r="L14" s="1200">
        <f t="shared" si="5"/>
        <v>8.954545455</v>
      </c>
      <c r="M14" s="1201"/>
      <c r="N14" s="1201"/>
      <c r="O14" s="1201"/>
      <c r="P14" s="1201"/>
      <c r="Q14" s="1201"/>
      <c r="R14" s="1201"/>
      <c r="S14" s="1200">
        <f t="shared" si="6"/>
        <v>9.049019608</v>
      </c>
      <c r="T14" s="434"/>
      <c r="U14" s="434"/>
      <c r="V14" s="434"/>
      <c r="W14" s="434"/>
      <c r="X14" s="434"/>
      <c r="Y14" s="434"/>
      <c r="Z14" s="434"/>
    </row>
    <row r="15">
      <c r="A15" s="1192" t="s">
        <v>71</v>
      </c>
      <c r="B15" s="1193" t="s">
        <v>72</v>
      </c>
      <c r="C15" s="1280">
        <v>175.0</v>
      </c>
      <c r="D15" s="1281">
        <f t="shared" si="1"/>
        <v>8.75</v>
      </c>
      <c r="E15" s="1280">
        <v>197.0</v>
      </c>
      <c r="F15" s="1283">
        <f t="shared" si="2"/>
        <v>9.85</v>
      </c>
      <c r="G15" s="1197">
        <f>'3rdSemA'!AS50</f>
        <v>201</v>
      </c>
      <c r="H15" s="1198">
        <f t="shared" si="3"/>
        <v>9.571428571</v>
      </c>
      <c r="I15" s="1197">
        <f>'4th A'!AY50</f>
        <v>168</v>
      </c>
      <c r="J15" s="1199">
        <f t="shared" si="4"/>
        <v>8.842105263</v>
      </c>
      <c r="K15" s="1197">
        <f>'5th A'!AW50</f>
        <v>187</v>
      </c>
      <c r="L15" s="1200">
        <f t="shared" si="5"/>
        <v>8.5</v>
      </c>
      <c r="M15" s="1201"/>
      <c r="N15" s="1201"/>
      <c r="O15" s="1201"/>
      <c r="P15" s="1201"/>
      <c r="Q15" s="1201"/>
      <c r="R15" s="1201"/>
      <c r="S15" s="1200">
        <f t="shared" si="6"/>
        <v>9.098039216</v>
      </c>
      <c r="T15" s="434"/>
      <c r="U15" s="434"/>
      <c r="V15" s="434"/>
      <c r="W15" s="434"/>
      <c r="X15" s="434"/>
      <c r="Y15" s="434"/>
      <c r="Z15" s="434"/>
    </row>
    <row r="16">
      <c r="A16" s="1192" t="s">
        <v>79</v>
      </c>
      <c r="B16" s="1193" t="s">
        <v>80</v>
      </c>
      <c r="C16" s="1280">
        <v>181.0</v>
      </c>
      <c r="D16" s="1281">
        <f t="shared" si="1"/>
        <v>9.05</v>
      </c>
      <c r="E16" s="1280">
        <v>190.0</v>
      </c>
      <c r="F16" s="1283">
        <f t="shared" si="2"/>
        <v>9.5</v>
      </c>
      <c r="G16" s="1197">
        <f>'3rdSemA'!AS61</f>
        <v>196</v>
      </c>
      <c r="H16" s="1198">
        <f t="shared" si="3"/>
        <v>9.333333333</v>
      </c>
      <c r="I16" s="1197">
        <f>'4th A'!AY60</f>
        <v>176</v>
      </c>
      <c r="J16" s="1199">
        <f t="shared" si="4"/>
        <v>9.263157895</v>
      </c>
      <c r="K16" s="1197">
        <f>'5th A'!AW60</f>
        <v>184</v>
      </c>
      <c r="L16" s="1200">
        <f t="shared" si="5"/>
        <v>8.363636364</v>
      </c>
      <c r="M16" s="1201"/>
      <c r="N16" s="1201"/>
      <c r="O16" s="1201"/>
      <c r="P16" s="1201"/>
      <c r="Q16" s="1201"/>
      <c r="R16" s="1201"/>
      <c r="S16" s="1200">
        <f t="shared" si="6"/>
        <v>9.088235294</v>
      </c>
      <c r="T16" s="434"/>
      <c r="U16" s="434"/>
      <c r="V16" s="434"/>
      <c r="W16" s="434"/>
      <c r="X16" s="434"/>
      <c r="Y16" s="434"/>
      <c r="Z16" s="434"/>
    </row>
    <row r="17">
      <c r="A17" s="1192" t="s">
        <v>345</v>
      </c>
      <c r="B17" s="1193" t="s">
        <v>346</v>
      </c>
      <c r="C17" s="1280">
        <v>186.0</v>
      </c>
      <c r="D17" s="1281">
        <f t="shared" si="1"/>
        <v>9.3</v>
      </c>
      <c r="E17" s="1280">
        <v>171.0</v>
      </c>
      <c r="F17" s="1283">
        <f t="shared" si="2"/>
        <v>8.55</v>
      </c>
      <c r="G17" s="1197">
        <f>'3rdSemB'!AS59</f>
        <v>200</v>
      </c>
      <c r="H17" s="1198">
        <f t="shared" si="3"/>
        <v>9.523809524</v>
      </c>
      <c r="I17" s="1197">
        <f>'4th B'!AY59</f>
        <v>175</v>
      </c>
      <c r="J17" s="1199">
        <f t="shared" si="4"/>
        <v>9.210526316</v>
      </c>
      <c r="K17" s="1197">
        <f>'5th B'!AW58</f>
        <v>194</v>
      </c>
      <c r="L17" s="1200">
        <f t="shared" si="5"/>
        <v>8.818181818</v>
      </c>
      <c r="M17" s="1201"/>
      <c r="N17" s="1201"/>
      <c r="O17" s="1201"/>
      <c r="P17" s="1201"/>
      <c r="Q17" s="1201"/>
      <c r="R17" s="1201"/>
      <c r="S17" s="1200">
        <f t="shared" si="6"/>
        <v>9.078431373</v>
      </c>
      <c r="T17" s="434"/>
      <c r="U17" s="434"/>
      <c r="V17" s="434"/>
      <c r="W17" s="434"/>
      <c r="X17" s="434"/>
      <c r="Y17" s="434"/>
      <c r="Z17" s="434"/>
    </row>
    <row r="18">
      <c r="A18" s="1192" t="s">
        <v>49</v>
      </c>
      <c r="B18" s="1193" t="s">
        <v>50</v>
      </c>
      <c r="C18" s="1280">
        <v>183.0</v>
      </c>
      <c r="D18" s="1281">
        <f t="shared" si="1"/>
        <v>9.15</v>
      </c>
      <c r="E18" s="1280">
        <v>188.0</v>
      </c>
      <c r="F18" s="1283">
        <f t="shared" si="2"/>
        <v>9.4</v>
      </c>
      <c r="G18" s="1197">
        <f>'3rdSemA'!AS34</f>
        <v>199</v>
      </c>
      <c r="H18" s="1198">
        <f t="shared" si="3"/>
        <v>9.476190476</v>
      </c>
      <c r="I18" s="1197">
        <f>'4th A'!AY34</f>
        <v>165</v>
      </c>
      <c r="J18" s="1199">
        <f t="shared" si="4"/>
        <v>8.684210526</v>
      </c>
      <c r="K18" s="1197">
        <f>'5th A'!AW34</f>
        <v>190</v>
      </c>
      <c r="L18" s="1200">
        <f t="shared" si="5"/>
        <v>8.636363636</v>
      </c>
      <c r="M18" s="1201"/>
      <c r="N18" s="1201"/>
      <c r="O18" s="1201"/>
      <c r="P18" s="1201"/>
      <c r="Q18" s="1201"/>
      <c r="R18" s="1201"/>
      <c r="S18" s="1200">
        <f t="shared" si="6"/>
        <v>9.068627451</v>
      </c>
      <c r="T18" s="434"/>
      <c r="U18" s="434"/>
      <c r="V18" s="434"/>
      <c r="W18" s="434"/>
      <c r="X18" s="434"/>
      <c r="Y18" s="434"/>
      <c r="Z18" s="434"/>
    </row>
    <row r="19">
      <c r="A19" s="1192" t="s">
        <v>117</v>
      </c>
      <c r="B19" s="1193" t="s">
        <v>118</v>
      </c>
      <c r="C19" s="1280">
        <v>180.0</v>
      </c>
      <c r="D19" s="1281">
        <f t="shared" si="1"/>
        <v>9</v>
      </c>
      <c r="E19" s="1280">
        <v>191.0</v>
      </c>
      <c r="F19" s="1283">
        <f t="shared" si="2"/>
        <v>9.55</v>
      </c>
      <c r="G19" s="1197">
        <f>'3rdSemB'!AS35</f>
        <v>189</v>
      </c>
      <c r="H19" s="1198">
        <f t="shared" si="3"/>
        <v>9</v>
      </c>
      <c r="I19" s="1197">
        <f>'4th B'!AY35</f>
        <v>172</v>
      </c>
      <c r="J19" s="1199">
        <f t="shared" si="4"/>
        <v>9.052631579</v>
      </c>
      <c r="K19" s="1197">
        <f>'5th B'!AW35</f>
        <v>191</v>
      </c>
      <c r="L19" s="1200">
        <f t="shared" si="5"/>
        <v>8.681818182</v>
      </c>
      <c r="M19" s="1201"/>
      <c r="N19" s="1201"/>
      <c r="O19" s="1201"/>
      <c r="P19" s="1201"/>
      <c r="Q19" s="1201"/>
      <c r="R19" s="1201"/>
      <c r="S19" s="1200">
        <f t="shared" si="6"/>
        <v>9.049019608</v>
      </c>
      <c r="T19" s="434"/>
      <c r="U19" s="434"/>
      <c r="V19" s="434"/>
      <c r="W19" s="434"/>
      <c r="X19" s="434"/>
      <c r="Y19" s="434"/>
      <c r="Z19" s="434"/>
    </row>
    <row r="20">
      <c r="A20" s="1192" t="s">
        <v>95</v>
      </c>
      <c r="B20" s="1193" t="s">
        <v>96</v>
      </c>
      <c r="C20" s="1280">
        <v>178.0</v>
      </c>
      <c r="D20" s="1281">
        <f t="shared" si="1"/>
        <v>8.9</v>
      </c>
      <c r="E20" s="1280">
        <v>189.0</v>
      </c>
      <c r="F20" s="1283">
        <f t="shared" si="2"/>
        <v>9.45</v>
      </c>
      <c r="G20" s="1197">
        <f>'3rdSemB'!AS14</f>
        <v>188</v>
      </c>
      <c r="H20" s="1198">
        <f t="shared" si="3"/>
        <v>8.952380952</v>
      </c>
      <c r="I20" s="1197">
        <f>'4th B'!AY14</f>
        <v>175</v>
      </c>
      <c r="J20" s="1199">
        <f t="shared" si="4"/>
        <v>9.210526316</v>
      </c>
      <c r="K20" s="1197">
        <f>'5th B'!AW14</f>
        <v>191</v>
      </c>
      <c r="L20" s="1200">
        <f t="shared" si="5"/>
        <v>8.681818182</v>
      </c>
      <c r="M20" s="1201"/>
      <c r="N20" s="1201"/>
      <c r="O20" s="1201"/>
      <c r="P20" s="1201"/>
      <c r="Q20" s="1201"/>
      <c r="R20" s="1201"/>
      <c r="S20" s="1200">
        <f t="shared" si="6"/>
        <v>9.029411765</v>
      </c>
      <c r="T20" s="434"/>
      <c r="U20" s="434"/>
      <c r="V20" s="434"/>
      <c r="W20" s="434"/>
      <c r="X20" s="434"/>
      <c r="Y20" s="434"/>
      <c r="Z20" s="434"/>
    </row>
    <row r="21">
      <c r="A21" s="1192" t="s">
        <v>385</v>
      </c>
      <c r="B21" s="1193" t="s">
        <v>386</v>
      </c>
      <c r="C21" s="1280">
        <v>184.0</v>
      </c>
      <c r="D21" s="1281">
        <f t="shared" si="1"/>
        <v>9.2</v>
      </c>
      <c r="E21" s="1280">
        <v>182.0</v>
      </c>
      <c r="F21" s="1283">
        <f t="shared" si="2"/>
        <v>9.1</v>
      </c>
      <c r="G21" s="1197">
        <f>'3rdSemC'!AS31</f>
        <v>197</v>
      </c>
      <c r="H21" s="1198">
        <f t="shared" si="3"/>
        <v>9.380952381</v>
      </c>
      <c r="I21" s="1197">
        <f>'4th C'!AY31</f>
        <v>166</v>
      </c>
      <c r="J21" s="1199">
        <f t="shared" si="4"/>
        <v>8.736842105</v>
      </c>
      <c r="K21" s="1197">
        <f>'5th C'!AY31</f>
        <v>191</v>
      </c>
      <c r="L21" s="1200">
        <f t="shared" si="5"/>
        <v>8.681818182</v>
      </c>
      <c r="M21" s="1201"/>
      <c r="N21" s="1201"/>
      <c r="O21" s="1201"/>
      <c r="P21" s="1201"/>
      <c r="Q21" s="1201"/>
      <c r="R21" s="1201"/>
      <c r="S21" s="1200">
        <f t="shared" si="6"/>
        <v>9.019607843</v>
      </c>
      <c r="T21" s="434"/>
      <c r="U21" s="434"/>
      <c r="V21" s="434"/>
      <c r="W21" s="434"/>
      <c r="X21" s="434"/>
      <c r="Y21" s="434"/>
      <c r="Z21" s="434"/>
    </row>
    <row r="22">
      <c r="A22" s="1192" t="s">
        <v>67</v>
      </c>
      <c r="B22" s="1193" t="s">
        <v>68</v>
      </c>
      <c r="C22" s="1280">
        <v>180.0</v>
      </c>
      <c r="D22" s="1281">
        <f t="shared" si="1"/>
        <v>9</v>
      </c>
      <c r="E22" s="1280">
        <v>186.0</v>
      </c>
      <c r="F22" s="1283">
        <f t="shared" si="2"/>
        <v>9.3</v>
      </c>
      <c r="G22" s="1197">
        <f>'3rdSemA'!AS44</f>
        <v>189</v>
      </c>
      <c r="H22" s="1198">
        <f t="shared" si="3"/>
        <v>9</v>
      </c>
      <c r="I22" s="1197">
        <f>'4th A'!AY44</f>
        <v>172</v>
      </c>
      <c r="J22" s="1199">
        <f t="shared" si="4"/>
        <v>9.052631579</v>
      </c>
      <c r="K22" s="1197">
        <f>'5th A'!AW44</f>
        <v>191</v>
      </c>
      <c r="L22" s="1200">
        <f t="shared" si="5"/>
        <v>8.681818182</v>
      </c>
      <c r="M22" s="1201"/>
      <c r="N22" s="1201"/>
      <c r="O22" s="1201"/>
      <c r="P22" s="1201"/>
      <c r="Q22" s="1201"/>
      <c r="R22" s="1201"/>
      <c r="S22" s="1200">
        <f t="shared" si="6"/>
        <v>9</v>
      </c>
      <c r="T22" s="434"/>
      <c r="U22" s="434"/>
      <c r="V22" s="434"/>
      <c r="W22" s="434"/>
      <c r="X22" s="434"/>
      <c r="Y22" s="434"/>
      <c r="Z22" s="434"/>
    </row>
    <row r="23">
      <c r="A23" s="1192" t="s">
        <v>171</v>
      </c>
      <c r="B23" s="1193" t="s">
        <v>172</v>
      </c>
      <c r="C23" s="1280">
        <v>175.0</v>
      </c>
      <c r="D23" s="1281">
        <f t="shared" si="1"/>
        <v>8.75</v>
      </c>
      <c r="E23" s="1280">
        <v>182.0</v>
      </c>
      <c r="F23" s="1283">
        <f t="shared" si="2"/>
        <v>9.1</v>
      </c>
      <c r="G23" s="1197">
        <f>'3rdSemC'!AS33</f>
        <v>192</v>
      </c>
      <c r="H23" s="1198">
        <f t="shared" si="3"/>
        <v>9.142857143</v>
      </c>
      <c r="I23" s="1197">
        <f>'4th C'!AY33</f>
        <v>164</v>
      </c>
      <c r="J23" s="1199">
        <f t="shared" si="4"/>
        <v>8.631578947</v>
      </c>
      <c r="K23" s="1197">
        <f>'5th C'!AY33</f>
        <v>194</v>
      </c>
      <c r="L23" s="1200">
        <f t="shared" si="5"/>
        <v>8.818181818</v>
      </c>
      <c r="M23" s="1201"/>
      <c r="N23" s="1201"/>
      <c r="O23" s="1201"/>
      <c r="P23" s="1201"/>
      <c r="Q23" s="1201"/>
      <c r="R23" s="1201"/>
      <c r="S23" s="1200">
        <f t="shared" si="6"/>
        <v>8.892156863</v>
      </c>
      <c r="T23" s="434"/>
      <c r="U23" s="434"/>
      <c r="V23" s="434"/>
      <c r="W23" s="434"/>
      <c r="X23" s="434"/>
      <c r="Y23" s="434"/>
      <c r="Z23" s="434"/>
    </row>
    <row r="24">
      <c r="A24" s="1192" t="s">
        <v>323</v>
      </c>
      <c r="B24" s="1193" t="s">
        <v>324</v>
      </c>
      <c r="C24" s="1280">
        <v>180.0</v>
      </c>
      <c r="D24" s="1281">
        <f t="shared" si="1"/>
        <v>9</v>
      </c>
      <c r="E24" s="1280">
        <v>189.0</v>
      </c>
      <c r="F24" s="1283">
        <f t="shared" si="2"/>
        <v>9.45</v>
      </c>
      <c r="G24" s="1197">
        <f>'3rdSemB'!AS38</f>
        <v>188</v>
      </c>
      <c r="H24" s="1198">
        <f t="shared" si="3"/>
        <v>8.952380952</v>
      </c>
      <c r="I24" s="1197">
        <f>'4th B'!AY38</f>
        <v>170</v>
      </c>
      <c r="J24" s="1199">
        <f t="shared" si="4"/>
        <v>8.947368421</v>
      </c>
      <c r="K24" s="1197">
        <f>'5th B'!AW38</f>
        <v>188</v>
      </c>
      <c r="L24" s="1200">
        <f t="shared" si="5"/>
        <v>8.545454545</v>
      </c>
      <c r="M24" s="1201"/>
      <c r="N24" s="1201"/>
      <c r="O24" s="1201"/>
      <c r="P24" s="1201"/>
      <c r="Q24" s="1201"/>
      <c r="R24" s="1201"/>
      <c r="S24" s="1200">
        <f t="shared" si="6"/>
        <v>8.970588235</v>
      </c>
      <c r="T24" s="434"/>
      <c r="U24" s="434"/>
      <c r="V24" s="434"/>
      <c r="W24" s="434"/>
      <c r="X24" s="434"/>
      <c r="Y24" s="434"/>
      <c r="Z24" s="434"/>
    </row>
    <row r="25">
      <c r="A25" s="1192" t="s">
        <v>260</v>
      </c>
      <c r="B25" s="1193" t="s">
        <v>261</v>
      </c>
      <c r="C25" s="1280">
        <v>189.0</v>
      </c>
      <c r="D25" s="1281">
        <f t="shared" si="1"/>
        <v>9.45</v>
      </c>
      <c r="E25" s="1280">
        <v>187.0</v>
      </c>
      <c r="F25" s="1283">
        <f t="shared" si="2"/>
        <v>9.35</v>
      </c>
      <c r="G25" s="1197">
        <f>'3rdSemA'!AS32</f>
        <v>189</v>
      </c>
      <c r="H25" s="1198">
        <f t="shared" si="3"/>
        <v>9</v>
      </c>
      <c r="I25" s="1197">
        <f>'4th A'!AY32</f>
        <v>168</v>
      </c>
      <c r="J25" s="1199">
        <f t="shared" si="4"/>
        <v>8.842105263</v>
      </c>
      <c r="K25" s="1197">
        <f>'5th A'!AW32</f>
        <v>181</v>
      </c>
      <c r="L25" s="1200">
        <f t="shared" si="5"/>
        <v>8.227272727</v>
      </c>
      <c r="M25" s="1201"/>
      <c r="N25" s="1201"/>
      <c r="O25" s="1201"/>
      <c r="P25" s="1201"/>
      <c r="Q25" s="1201"/>
      <c r="R25" s="1201"/>
      <c r="S25" s="1200">
        <f t="shared" si="6"/>
        <v>8.960784314</v>
      </c>
      <c r="T25" s="434"/>
      <c r="U25" s="434"/>
      <c r="V25" s="434"/>
      <c r="W25" s="434"/>
      <c r="X25" s="434"/>
      <c r="Y25" s="434"/>
      <c r="Z25" s="434"/>
    </row>
    <row r="26">
      <c r="A26" s="1192" t="s">
        <v>415</v>
      </c>
      <c r="B26" s="1193" t="s">
        <v>416</v>
      </c>
      <c r="C26" s="1280">
        <v>175.0</v>
      </c>
      <c r="D26" s="1281">
        <f t="shared" si="1"/>
        <v>8.75</v>
      </c>
      <c r="E26" s="1280">
        <v>173.0</v>
      </c>
      <c r="F26" s="1283">
        <f t="shared" si="2"/>
        <v>8.65</v>
      </c>
      <c r="G26" s="1197">
        <f>'3rdSemC'!AS54</f>
        <v>188</v>
      </c>
      <c r="H26" s="1198">
        <f t="shared" si="3"/>
        <v>8.952380952</v>
      </c>
      <c r="I26" s="1197">
        <f>'4th C'!AY54</f>
        <v>176</v>
      </c>
      <c r="J26" s="1199">
        <f t="shared" si="4"/>
        <v>9.263157895</v>
      </c>
      <c r="K26" s="1197">
        <f>'5th C'!AY54</f>
        <v>192</v>
      </c>
      <c r="L26" s="1200">
        <f t="shared" si="5"/>
        <v>8.727272727</v>
      </c>
      <c r="M26" s="1201"/>
      <c r="N26" s="1201"/>
      <c r="O26" s="1201"/>
      <c r="P26" s="1201"/>
      <c r="Q26" s="1201"/>
      <c r="R26" s="1201"/>
      <c r="S26" s="1200">
        <f t="shared" si="6"/>
        <v>8.862745098</v>
      </c>
      <c r="T26" s="434"/>
      <c r="U26" s="434"/>
      <c r="V26" s="434"/>
      <c r="W26" s="434"/>
      <c r="X26" s="434"/>
      <c r="Y26" s="434"/>
      <c r="Z26" s="434"/>
    </row>
    <row r="27">
      <c r="A27" s="1192" t="s">
        <v>28</v>
      </c>
      <c r="B27" s="1193" t="s">
        <v>29</v>
      </c>
      <c r="C27" s="1280">
        <v>180.0</v>
      </c>
      <c r="D27" s="1281">
        <f t="shared" si="1"/>
        <v>9</v>
      </c>
      <c r="E27" s="1280">
        <v>191.0</v>
      </c>
      <c r="F27" s="1283">
        <f t="shared" si="2"/>
        <v>9.55</v>
      </c>
      <c r="G27" s="1197">
        <f>'3rdSemA'!AS10</f>
        <v>186</v>
      </c>
      <c r="H27" s="1198">
        <f t="shared" si="3"/>
        <v>8.857142857</v>
      </c>
      <c r="I27" s="1197">
        <f>'4th A'!AY10</f>
        <v>170</v>
      </c>
      <c r="J27" s="1199">
        <f t="shared" si="4"/>
        <v>8.947368421</v>
      </c>
      <c r="K27" s="1197">
        <f>'5th A'!AW10</f>
        <v>186</v>
      </c>
      <c r="L27" s="1200">
        <f t="shared" si="5"/>
        <v>8.454545455</v>
      </c>
      <c r="M27" s="1201"/>
      <c r="N27" s="1201"/>
      <c r="O27" s="1201"/>
      <c r="P27" s="1201"/>
      <c r="Q27" s="1201"/>
      <c r="R27" s="1201"/>
      <c r="S27" s="1200">
        <f t="shared" si="6"/>
        <v>8.950980392</v>
      </c>
      <c r="T27" s="434"/>
      <c r="U27" s="434"/>
      <c r="V27" s="434"/>
      <c r="W27" s="434"/>
      <c r="X27" s="434"/>
      <c r="Y27" s="434"/>
      <c r="Z27" s="434"/>
    </row>
    <row r="28">
      <c r="A28" s="1192" t="s">
        <v>325</v>
      </c>
      <c r="B28" s="1193" t="s">
        <v>326</v>
      </c>
      <c r="C28" s="1280">
        <v>184.0</v>
      </c>
      <c r="D28" s="1281">
        <f t="shared" si="1"/>
        <v>9.2</v>
      </c>
      <c r="E28" s="1280">
        <v>175.0</v>
      </c>
      <c r="F28" s="1283">
        <f t="shared" si="2"/>
        <v>8.75</v>
      </c>
      <c r="G28" s="1197">
        <f>'3rdSemB'!AS39</f>
        <v>188</v>
      </c>
      <c r="H28" s="1198">
        <f t="shared" si="3"/>
        <v>8.952380952</v>
      </c>
      <c r="I28" s="1197">
        <f>'4th B'!AY39</f>
        <v>174</v>
      </c>
      <c r="J28" s="1199">
        <f t="shared" si="4"/>
        <v>9.157894737</v>
      </c>
      <c r="K28" s="1197">
        <f>'5th B'!AW39</f>
        <v>190</v>
      </c>
      <c r="L28" s="1200">
        <f t="shared" si="5"/>
        <v>8.636363636</v>
      </c>
      <c r="M28" s="1201"/>
      <c r="N28" s="1201"/>
      <c r="O28" s="1201"/>
      <c r="P28" s="1201"/>
      <c r="Q28" s="1201"/>
      <c r="R28" s="1201"/>
      <c r="S28" s="1200">
        <f t="shared" si="6"/>
        <v>8.931372549</v>
      </c>
      <c r="T28" s="434"/>
      <c r="U28" s="434"/>
      <c r="V28" s="434"/>
      <c r="W28" s="434"/>
      <c r="X28" s="434"/>
      <c r="Y28" s="434"/>
      <c r="Z28" s="434"/>
    </row>
    <row r="29">
      <c r="A29" s="1192" t="s">
        <v>361</v>
      </c>
      <c r="B29" s="1193" t="s">
        <v>362</v>
      </c>
      <c r="C29" s="1280">
        <v>173.0</v>
      </c>
      <c r="D29" s="1281">
        <f t="shared" si="1"/>
        <v>8.65</v>
      </c>
      <c r="E29" s="1280">
        <v>178.0</v>
      </c>
      <c r="F29" s="1283">
        <f t="shared" si="2"/>
        <v>8.9</v>
      </c>
      <c r="G29" s="1197">
        <f>'3rdSemC'!AS9</f>
        <v>189</v>
      </c>
      <c r="H29" s="1198">
        <f t="shared" si="3"/>
        <v>9</v>
      </c>
      <c r="I29" s="1197">
        <f>'4th C'!AY9</f>
        <v>170</v>
      </c>
      <c r="J29" s="1199">
        <f t="shared" si="4"/>
        <v>8.947368421</v>
      </c>
      <c r="K29" s="1197">
        <f>'5th C'!AY9</f>
        <v>187</v>
      </c>
      <c r="L29" s="1200">
        <f t="shared" si="5"/>
        <v>8.5</v>
      </c>
      <c r="M29" s="1201"/>
      <c r="N29" s="1201"/>
      <c r="O29" s="1201"/>
      <c r="P29" s="1201"/>
      <c r="Q29" s="1201"/>
      <c r="R29" s="1201"/>
      <c r="S29" s="1200">
        <f t="shared" si="6"/>
        <v>8.794117647</v>
      </c>
      <c r="T29" s="434"/>
      <c r="U29" s="434"/>
      <c r="V29" s="434"/>
      <c r="W29" s="434"/>
      <c r="X29" s="434"/>
      <c r="Y29" s="434"/>
      <c r="Z29" s="434"/>
    </row>
    <row r="30">
      <c r="A30" s="1192" t="s">
        <v>115</v>
      </c>
      <c r="B30" s="1193" t="s">
        <v>116</v>
      </c>
      <c r="C30" s="1280">
        <v>177.0</v>
      </c>
      <c r="D30" s="1281">
        <f t="shared" si="1"/>
        <v>8.85</v>
      </c>
      <c r="E30" s="1280">
        <v>185.0</v>
      </c>
      <c r="F30" s="1283">
        <f t="shared" si="2"/>
        <v>9.25</v>
      </c>
      <c r="G30" s="1197">
        <f>'3rdSemB'!AS33</f>
        <v>188</v>
      </c>
      <c r="H30" s="1198">
        <f t="shared" si="3"/>
        <v>8.952380952</v>
      </c>
      <c r="I30" s="1197">
        <f>'4th B'!AY33</f>
        <v>167</v>
      </c>
      <c r="J30" s="1199">
        <f t="shared" si="4"/>
        <v>8.789473684</v>
      </c>
      <c r="K30" s="1197">
        <f>'5th B'!AW33</f>
        <v>187</v>
      </c>
      <c r="L30" s="1200">
        <f t="shared" si="5"/>
        <v>8.5</v>
      </c>
      <c r="M30" s="1201"/>
      <c r="N30" s="1201"/>
      <c r="O30" s="1201"/>
      <c r="P30" s="1201"/>
      <c r="Q30" s="1201"/>
      <c r="R30" s="1201"/>
      <c r="S30" s="1200">
        <f t="shared" si="6"/>
        <v>8.862745098</v>
      </c>
      <c r="T30" s="434"/>
      <c r="U30" s="434"/>
      <c r="V30" s="434"/>
      <c r="W30" s="434"/>
      <c r="X30" s="434"/>
      <c r="Y30" s="434"/>
      <c r="Z30" s="434"/>
    </row>
    <row r="31">
      <c r="A31" s="1192" t="s">
        <v>387</v>
      </c>
      <c r="B31" s="1193" t="s">
        <v>388</v>
      </c>
      <c r="C31" s="1280">
        <v>179.0</v>
      </c>
      <c r="D31" s="1281">
        <f t="shared" si="1"/>
        <v>8.95</v>
      </c>
      <c r="E31" s="1280">
        <v>167.0</v>
      </c>
      <c r="F31" s="1283">
        <f t="shared" si="2"/>
        <v>8.35</v>
      </c>
      <c r="G31" s="1197">
        <f>'3rdSemC'!AS32</f>
        <v>192</v>
      </c>
      <c r="H31" s="1198">
        <f t="shared" si="3"/>
        <v>9.142857143</v>
      </c>
      <c r="I31" s="1197">
        <f>'4th C'!AY32</f>
        <v>171</v>
      </c>
      <c r="J31" s="1199">
        <f t="shared" si="4"/>
        <v>9</v>
      </c>
      <c r="K31" s="1197">
        <f>'5th C'!AY32</f>
        <v>186</v>
      </c>
      <c r="L31" s="1200">
        <f t="shared" si="5"/>
        <v>8.454545455</v>
      </c>
      <c r="M31" s="1201"/>
      <c r="N31" s="1201"/>
      <c r="O31" s="1201"/>
      <c r="P31" s="1201"/>
      <c r="Q31" s="1201"/>
      <c r="R31" s="1201"/>
      <c r="S31" s="1200">
        <f t="shared" si="6"/>
        <v>8.774509804</v>
      </c>
      <c r="T31" s="434"/>
      <c r="U31" s="434"/>
      <c r="V31" s="434"/>
      <c r="W31" s="434"/>
      <c r="X31" s="434"/>
      <c r="Y31" s="434"/>
      <c r="Z31" s="434"/>
    </row>
    <row r="32">
      <c r="A32" s="1192" t="s">
        <v>149</v>
      </c>
      <c r="B32" s="1193" t="s">
        <v>150</v>
      </c>
      <c r="C32" s="1280">
        <v>169.0</v>
      </c>
      <c r="D32" s="1281">
        <f t="shared" si="1"/>
        <v>8.45</v>
      </c>
      <c r="E32" s="1280">
        <v>183.0</v>
      </c>
      <c r="F32" s="1283">
        <f t="shared" si="2"/>
        <v>9.15</v>
      </c>
      <c r="G32" s="1197">
        <f>'3rdSemC'!AS8</f>
        <v>190</v>
      </c>
      <c r="H32" s="1198">
        <f t="shared" si="3"/>
        <v>9.047619048</v>
      </c>
      <c r="I32" s="1197">
        <f>'4th C'!AY8</f>
        <v>168</v>
      </c>
      <c r="J32" s="1199">
        <f t="shared" si="4"/>
        <v>8.842105263</v>
      </c>
      <c r="K32" s="1197">
        <f>'5th C'!AY8</f>
        <v>183</v>
      </c>
      <c r="L32" s="1200">
        <f t="shared" si="5"/>
        <v>8.318181818</v>
      </c>
      <c r="M32" s="1201"/>
      <c r="N32" s="1201"/>
      <c r="O32" s="1201"/>
      <c r="P32" s="1201"/>
      <c r="Q32" s="1201"/>
      <c r="R32" s="1201"/>
      <c r="S32" s="1200">
        <f t="shared" si="6"/>
        <v>8.754901961</v>
      </c>
      <c r="T32" s="434"/>
      <c r="U32" s="434"/>
      <c r="V32" s="434"/>
      <c r="W32" s="434"/>
      <c r="X32" s="434"/>
      <c r="Y32" s="434"/>
      <c r="Z32" s="434"/>
    </row>
    <row r="33">
      <c r="A33" s="1192" t="s">
        <v>417</v>
      </c>
      <c r="B33" s="1193" t="s">
        <v>418</v>
      </c>
      <c r="C33" s="1280">
        <v>178.0</v>
      </c>
      <c r="D33" s="1281">
        <f t="shared" si="1"/>
        <v>8.9</v>
      </c>
      <c r="E33" s="1280">
        <v>174.0</v>
      </c>
      <c r="F33" s="1283">
        <f t="shared" si="2"/>
        <v>8.7</v>
      </c>
      <c r="G33" s="1197">
        <f>'3rdSemC'!AS57</f>
        <v>190</v>
      </c>
      <c r="H33" s="1198">
        <f t="shared" si="3"/>
        <v>9.047619048</v>
      </c>
      <c r="I33" s="1197">
        <f>'4th C'!AY57</f>
        <v>166</v>
      </c>
      <c r="J33" s="1199">
        <f t="shared" si="4"/>
        <v>8.736842105</v>
      </c>
      <c r="K33" s="1197">
        <f>'5th C'!AY57</f>
        <v>190</v>
      </c>
      <c r="L33" s="1200">
        <f t="shared" si="5"/>
        <v>8.636363636</v>
      </c>
      <c r="M33" s="1201"/>
      <c r="N33" s="1201"/>
      <c r="O33" s="1201"/>
      <c r="P33" s="1201"/>
      <c r="Q33" s="1201"/>
      <c r="R33" s="1201"/>
      <c r="S33" s="1200">
        <f t="shared" si="6"/>
        <v>8.803921569</v>
      </c>
      <c r="T33" s="434"/>
      <c r="U33" s="434"/>
      <c r="V33" s="434"/>
      <c r="W33" s="434"/>
      <c r="X33" s="434"/>
      <c r="Y33" s="434"/>
      <c r="Z33" s="434"/>
    </row>
    <row r="34">
      <c r="A34" s="1192" t="s">
        <v>111</v>
      </c>
      <c r="B34" s="1193" t="s">
        <v>112</v>
      </c>
      <c r="C34" s="1280">
        <v>172.0</v>
      </c>
      <c r="D34" s="1281">
        <f t="shared" si="1"/>
        <v>8.6</v>
      </c>
      <c r="E34" s="1280">
        <v>187.0</v>
      </c>
      <c r="F34" s="1283">
        <f t="shared" si="2"/>
        <v>9.35</v>
      </c>
      <c r="G34" s="1197">
        <f>'3rdSemB'!AS25</f>
        <v>193</v>
      </c>
      <c r="H34" s="1198">
        <f t="shared" si="3"/>
        <v>9.19047619</v>
      </c>
      <c r="I34" s="1197">
        <f>'4th B'!AY25</f>
        <v>163</v>
      </c>
      <c r="J34" s="1199">
        <f t="shared" si="4"/>
        <v>8.578947368</v>
      </c>
      <c r="K34" s="1197">
        <f>'5th B'!AW25</f>
        <v>181</v>
      </c>
      <c r="L34" s="1200">
        <f t="shared" si="5"/>
        <v>8.227272727</v>
      </c>
      <c r="M34" s="1201"/>
      <c r="N34" s="1201"/>
      <c r="O34" s="1201"/>
      <c r="P34" s="1201"/>
      <c r="Q34" s="1201"/>
      <c r="R34" s="1201"/>
      <c r="S34" s="1200">
        <f t="shared" si="6"/>
        <v>8.784313725</v>
      </c>
      <c r="T34" s="434"/>
      <c r="U34" s="434"/>
      <c r="V34" s="434"/>
      <c r="W34" s="434"/>
      <c r="X34" s="434"/>
      <c r="Y34" s="434"/>
      <c r="Z34" s="434"/>
    </row>
    <row r="35">
      <c r="A35" s="1192" t="s">
        <v>119</v>
      </c>
      <c r="B35" s="1193" t="s">
        <v>120</v>
      </c>
      <c r="C35" s="1280">
        <v>186.0</v>
      </c>
      <c r="D35" s="1281">
        <f t="shared" si="1"/>
        <v>9.3</v>
      </c>
      <c r="E35" s="1280">
        <v>197.0</v>
      </c>
      <c r="F35" s="1283">
        <f t="shared" si="2"/>
        <v>9.85</v>
      </c>
      <c r="G35" s="1197">
        <f>'3rdSemB'!AS36</f>
        <v>189</v>
      </c>
      <c r="H35" s="1198">
        <f t="shared" si="3"/>
        <v>9</v>
      </c>
      <c r="I35" s="1197">
        <f>'4th B'!AY36</f>
        <v>172</v>
      </c>
      <c r="J35" s="1199">
        <f t="shared" si="4"/>
        <v>9.052631579</v>
      </c>
      <c r="K35" s="1197">
        <f>'5th B'!AW36</f>
        <v>184</v>
      </c>
      <c r="L35" s="1200">
        <f t="shared" si="5"/>
        <v>8.363636364</v>
      </c>
      <c r="M35" s="1201"/>
      <c r="N35" s="1201"/>
      <c r="O35" s="1201"/>
      <c r="P35" s="1201"/>
      <c r="Q35" s="1201"/>
      <c r="R35" s="1201"/>
      <c r="S35" s="1200">
        <f t="shared" si="6"/>
        <v>9.098039216</v>
      </c>
      <c r="T35" s="434"/>
      <c r="U35" s="434"/>
      <c r="V35" s="434"/>
      <c r="W35" s="434"/>
      <c r="X35" s="434"/>
      <c r="Y35" s="434"/>
      <c r="Z35" s="434"/>
    </row>
    <row r="36">
      <c r="A36" s="1192" t="s">
        <v>163</v>
      </c>
      <c r="B36" s="1193" t="s">
        <v>164</v>
      </c>
      <c r="C36" s="1280">
        <v>162.0</v>
      </c>
      <c r="D36" s="1281">
        <f t="shared" si="1"/>
        <v>8.1</v>
      </c>
      <c r="E36" s="1280">
        <v>171.0</v>
      </c>
      <c r="F36" s="1283">
        <f t="shared" si="2"/>
        <v>8.55</v>
      </c>
      <c r="G36" s="1197">
        <f>'3rdSemC'!AS23</f>
        <v>187</v>
      </c>
      <c r="H36" s="1198">
        <f t="shared" si="3"/>
        <v>8.904761905</v>
      </c>
      <c r="I36" s="1197">
        <f>'4th C'!AY23</f>
        <v>168</v>
      </c>
      <c r="J36" s="1199">
        <f t="shared" si="4"/>
        <v>8.842105263</v>
      </c>
      <c r="K36" s="1197">
        <f>'5th C'!AY23</f>
        <v>198</v>
      </c>
      <c r="L36" s="1200">
        <f t="shared" si="5"/>
        <v>9</v>
      </c>
      <c r="M36" s="1201"/>
      <c r="N36" s="1201"/>
      <c r="O36" s="1201"/>
      <c r="P36" s="1201"/>
      <c r="Q36" s="1201"/>
      <c r="R36" s="1201"/>
      <c r="S36" s="1200">
        <f t="shared" si="6"/>
        <v>8.68627451</v>
      </c>
      <c r="T36" s="434"/>
      <c r="U36" s="434"/>
      <c r="V36" s="434"/>
      <c r="W36" s="434"/>
      <c r="X36" s="434"/>
      <c r="Y36" s="434"/>
      <c r="Z36" s="434"/>
    </row>
    <row r="37">
      <c r="A37" s="1192" t="s">
        <v>191</v>
      </c>
      <c r="B37" s="1193" t="s">
        <v>192</v>
      </c>
      <c r="C37" s="1280">
        <v>172.0</v>
      </c>
      <c r="D37" s="1281">
        <f t="shared" si="1"/>
        <v>8.6</v>
      </c>
      <c r="E37" s="1280">
        <v>182.0</v>
      </c>
      <c r="F37" s="1283">
        <f t="shared" si="2"/>
        <v>9.1</v>
      </c>
      <c r="G37" s="1197">
        <f>'3rdSemC'!AS62</f>
        <v>181</v>
      </c>
      <c r="H37" s="1198">
        <f t="shared" si="3"/>
        <v>8.619047619</v>
      </c>
      <c r="I37" s="1197">
        <f>'4th C'!AY62</f>
        <v>168</v>
      </c>
      <c r="J37" s="1199">
        <f t="shared" si="4"/>
        <v>8.842105263</v>
      </c>
      <c r="K37" s="1197">
        <f>'5th C'!AY62</f>
        <v>181</v>
      </c>
      <c r="L37" s="1200">
        <f t="shared" si="5"/>
        <v>8.227272727</v>
      </c>
      <c r="M37" s="1201"/>
      <c r="N37" s="1201"/>
      <c r="O37" s="1201"/>
      <c r="P37" s="1201"/>
      <c r="Q37" s="1201"/>
      <c r="R37" s="1201"/>
      <c r="S37" s="1200">
        <f t="shared" si="6"/>
        <v>8.666666667</v>
      </c>
      <c r="T37" s="434"/>
      <c r="U37" s="434"/>
      <c r="V37" s="434"/>
      <c r="W37" s="434"/>
      <c r="X37" s="434"/>
      <c r="Y37" s="434"/>
      <c r="Z37" s="434"/>
    </row>
    <row r="38">
      <c r="A38" s="1192" t="s">
        <v>141</v>
      </c>
      <c r="B38" s="1193" t="s">
        <v>142</v>
      </c>
      <c r="C38" s="1280">
        <v>181.0</v>
      </c>
      <c r="D38" s="1281">
        <f t="shared" si="1"/>
        <v>9.05</v>
      </c>
      <c r="E38" s="1280">
        <v>179.0</v>
      </c>
      <c r="F38" s="1283">
        <f t="shared" si="2"/>
        <v>8.95</v>
      </c>
      <c r="G38" s="1197">
        <f>'3rdSemB'!AS62</f>
        <v>192</v>
      </c>
      <c r="H38" s="1198">
        <f t="shared" si="3"/>
        <v>9.142857143</v>
      </c>
      <c r="I38" s="1197">
        <f>'4th B'!AY62</f>
        <v>165</v>
      </c>
      <c r="J38" s="1199">
        <f t="shared" si="4"/>
        <v>8.684210526</v>
      </c>
      <c r="K38" s="1197">
        <f>'5th B'!AW61</f>
        <v>176</v>
      </c>
      <c r="L38" s="1200">
        <f t="shared" si="5"/>
        <v>8</v>
      </c>
      <c r="M38" s="1201"/>
      <c r="N38" s="1201"/>
      <c r="O38" s="1201"/>
      <c r="P38" s="1201"/>
      <c r="Q38" s="1201"/>
      <c r="R38" s="1201"/>
      <c r="S38" s="1200">
        <f t="shared" si="6"/>
        <v>8.754901961</v>
      </c>
      <c r="T38" s="434"/>
      <c r="U38" s="434"/>
      <c r="V38" s="434"/>
      <c r="W38" s="434"/>
      <c r="X38" s="434"/>
      <c r="Y38" s="434"/>
      <c r="Z38" s="434"/>
    </row>
    <row r="39">
      <c r="A39" s="1192" t="s">
        <v>121</v>
      </c>
      <c r="B39" s="1193" t="s">
        <v>122</v>
      </c>
      <c r="C39" s="1280">
        <v>162.0</v>
      </c>
      <c r="D39" s="1281">
        <f t="shared" si="1"/>
        <v>8.1</v>
      </c>
      <c r="E39" s="1280">
        <v>186.0</v>
      </c>
      <c r="F39" s="1283">
        <f t="shared" si="2"/>
        <v>9.3</v>
      </c>
      <c r="G39" s="1197">
        <f>'3rdSemB'!AS40</f>
        <v>192</v>
      </c>
      <c r="H39" s="1198">
        <f t="shared" si="3"/>
        <v>9.142857143</v>
      </c>
      <c r="I39" s="1197">
        <f>'4th B'!AY40</f>
        <v>165</v>
      </c>
      <c r="J39" s="1199">
        <f t="shared" si="4"/>
        <v>8.684210526</v>
      </c>
      <c r="K39" s="1197">
        <f>'5th B'!AW40</f>
        <v>187</v>
      </c>
      <c r="L39" s="1200">
        <f t="shared" si="5"/>
        <v>8.5</v>
      </c>
      <c r="M39" s="1201"/>
      <c r="N39" s="1201"/>
      <c r="O39" s="1201"/>
      <c r="P39" s="1201"/>
      <c r="Q39" s="1201"/>
      <c r="R39" s="1201"/>
      <c r="S39" s="1200">
        <f t="shared" si="6"/>
        <v>8.745098039</v>
      </c>
      <c r="T39" s="434"/>
      <c r="U39" s="434"/>
      <c r="V39" s="434"/>
      <c r="W39" s="434"/>
      <c r="X39" s="434"/>
      <c r="Y39" s="434"/>
      <c r="Z39" s="434"/>
    </row>
    <row r="40">
      <c r="A40" s="1192" t="s">
        <v>143</v>
      </c>
      <c r="B40" s="1193" t="s">
        <v>144</v>
      </c>
      <c r="C40" s="1280">
        <v>174.0</v>
      </c>
      <c r="D40" s="1281">
        <f t="shared" si="1"/>
        <v>8.7</v>
      </c>
      <c r="E40" s="1280">
        <v>178.0</v>
      </c>
      <c r="F40" s="1283">
        <f t="shared" si="2"/>
        <v>8.9</v>
      </c>
      <c r="G40" s="1197">
        <f>'3rdSemB'!AS63</f>
        <v>192</v>
      </c>
      <c r="H40" s="1198">
        <f t="shared" si="3"/>
        <v>9.142857143</v>
      </c>
      <c r="I40" s="1197">
        <f>'4th B'!AY63</f>
        <v>163</v>
      </c>
      <c r="J40" s="1199">
        <f t="shared" si="4"/>
        <v>8.578947368</v>
      </c>
      <c r="K40" s="1197">
        <f>'5th B'!AW62</f>
        <v>185</v>
      </c>
      <c r="L40" s="1200">
        <f t="shared" si="5"/>
        <v>8.409090909</v>
      </c>
      <c r="M40" s="1201"/>
      <c r="N40" s="1201"/>
      <c r="O40" s="1201"/>
      <c r="P40" s="1201"/>
      <c r="Q40" s="1201"/>
      <c r="R40" s="1201"/>
      <c r="S40" s="1200">
        <f t="shared" si="6"/>
        <v>8.745098039</v>
      </c>
      <c r="T40" s="434"/>
      <c r="U40" s="434"/>
      <c r="V40" s="434"/>
      <c r="W40" s="434"/>
      <c r="X40" s="434"/>
      <c r="Y40" s="434"/>
      <c r="Z40" s="434"/>
    </row>
    <row r="41">
      <c r="A41" s="1192" t="s">
        <v>63</v>
      </c>
      <c r="B41" s="1193" t="s">
        <v>64</v>
      </c>
      <c r="C41" s="1280">
        <v>173.0</v>
      </c>
      <c r="D41" s="1281">
        <f t="shared" si="1"/>
        <v>8.65</v>
      </c>
      <c r="E41" s="1280">
        <v>189.0</v>
      </c>
      <c r="F41" s="1283">
        <f t="shared" si="2"/>
        <v>9.45</v>
      </c>
      <c r="G41" s="1197">
        <f>'3rdSemA'!AS42</f>
        <v>189</v>
      </c>
      <c r="H41" s="1198">
        <f t="shared" si="3"/>
        <v>9</v>
      </c>
      <c r="I41" s="1197">
        <f>'4th A'!AY42</f>
        <v>151</v>
      </c>
      <c r="J41" s="1199">
        <f t="shared" si="4"/>
        <v>7.947368421</v>
      </c>
      <c r="K41" s="1197">
        <f>'5th A'!AW42</f>
        <v>188</v>
      </c>
      <c r="L41" s="1200">
        <f t="shared" si="5"/>
        <v>8.545454545</v>
      </c>
      <c r="M41" s="1201"/>
      <c r="N41" s="1201"/>
      <c r="O41" s="1201"/>
      <c r="P41" s="1201"/>
      <c r="Q41" s="1201"/>
      <c r="R41" s="1201"/>
      <c r="S41" s="1200">
        <f t="shared" si="6"/>
        <v>8.725490196</v>
      </c>
      <c r="T41" s="434"/>
      <c r="U41" s="434"/>
      <c r="V41" s="434"/>
      <c r="W41" s="434"/>
      <c r="X41" s="434"/>
      <c r="Y41" s="434"/>
      <c r="Z41" s="434"/>
    </row>
    <row r="42">
      <c r="A42" s="1192" t="s">
        <v>36</v>
      </c>
      <c r="B42" s="1193" t="s">
        <v>37</v>
      </c>
      <c r="C42" s="1280">
        <v>173.0</v>
      </c>
      <c r="D42" s="1281">
        <f t="shared" si="1"/>
        <v>8.65</v>
      </c>
      <c r="E42" s="1280">
        <v>180.0</v>
      </c>
      <c r="F42" s="1283">
        <f t="shared" si="2"/>
        <v>9</v>
      </c>
      <c r="G42" s="1197">
        <f>'3rdSemA'!AS19</f>
        <v>190</v>
      </c>
      <c r="H42" s="1198">
        <f t="shared" si="3"/>
        <v>9.047619048</v>
      </c>
      <c r="I42" s="1197">
        <f>'4th A'!AY19</f>
        <v>158</v>
      </c>
      <c r="J42" s="1199">
        <f t="shared" si="4"/>
        <v>8.315789474</v>
      </c>
      <c r="K42" s="1197">
        <f>'5th A'!AW19</f>
        <v>187</v>
      </c>
      <c r="L42" s="1200">
        <f t="shared" si="5"/>
        <v>8.5</v>
      </c>
      <c r="M42" s="1201"/>
      <c r="N42" s="1201"/>
      <c r="O42" s="1201"/>
      <c r="P42" s="1201"/>
      <c r="Q42" s="1201"/>
      <c r="R42" s="1201"/>
      <c r="S42" s="1200">
        <f t="shared" si="6"/>
        <v>8.705882353</v>
      </c>
      <c r="T42" s="434"/>
      <c r="U42" s="434"/>
      <c r="V42" s="434"/>
      <c r="W42" s="434"/>
      <c r="X42" s="434"/>
      <c r="Y42" s="434"/>
      <c r="Z42" s="434"/>
    </row>
    <row r="43">
      <c r="A43" s="1192" t="s">
        <v>349</v>
      </c>
      <c r="B43" s="1193" t="s">
        <v>350</v>
      </c>
      <c r="C43" s="1280">
        <v>167.0</v>
      </c>
      <c r="D43" s="1281">
        <f t="shared" si="1"/>
        <v>8.35</v>
      </c>
      <c r="E43" s="1280">
        <v>173.0</v>
      </c>
      <c r="F43" s="1283">
        <f t="shared" si="2"/>
        <v>8.65</v>
      </c>
      <c r="G43" s="1197">
        <f>'3rdSemB'!AS61</f>
        <v>193</v>
      </c>
      <c r="H43" s="1198">
        <f t="shared" si="3"/>
        <v>9.19047619</v>
      </c>
      <c r="I43" s="1197">
        <f>'4th B'!AY61</f>
        <v>165</v>
      </c>
      <c r="J43" s="1199">
        <f t="shared" si="4"/>
        <v>8.684210526</v>
      </c>
      <c r="K43" s="1197">
        <f>'5th B'!AW60</f>
        <v>190</v>
      </c>
      <c r="L43" s="1200">
        <f t="shared" si="5"/>
        <v>8.636363636</v>
      </c>
      <c r="M43" s="1201"/>
      <c r="N43" s="1201"/>
      <c r="O43" s="1201"/>
      <c r="P43" s="1201"/>
      <c r="Q43" s="1201"/>
      <c r="R43" s="1201"/>
      <c r="S43" s="1200">
        <f t="shared" si="6"/>
        <v>8.705882353</v>
      </c>
      <c r="T43" s="434"/>
      <c r="U43" s="434"/>
      <c r="V43" s="434"/>
      <c r="W43" s="434"/>
      <c r="X43" s="434"/>
      <c r="Y43" s="434"/>
      <c r="Z43" s="434"/>
    </row>
    <row r="44">
      <c r="A44" s="1192" t="s">
        <v>359</v>
      </c>
      <c r="B44" s="1193" t="s">
        <v>360</v>
      </c>
      <c r="C44" s="1280">
        <v>164.0</v>
      </c>
      <c r="D44" s="1281">
        <f t="shared" si="1"/>
        <v>8.2</v>
      </c>
      <c r="E44" s="1282">
        <v>172.0</v>
      </c>
      <c r="F44" s="1283">
        <f t="shared" si="2"/>
        <v>8.6</v>
      </c>
      <c r="G44" s="1197">
        <f>'3rdSemC'!AS6</f>
        <v>190</v>
      </c>
      <c r="H44" s="1198">
        <f t="shared" si="3"/>
        <v>9.047619048</v>
      </c>
      <c r="I44" s="1197">
        <f>'4th C'!AY6</f>
        <v>166</v>
      </c>
      <c r="J44" s="1199">
        <f t="shared" si="4"/>
        <v>8.736842105</v>
      </c>
      <c r="K44" s="1197">
        <f>'5th C'!AY6</f>
        <v>192</v>
      </c>
      <c r="L44" s="1200">
        <f t="shared" si="5"/>
        <v>8.727272727</v>
      </c>
      <c r="M44" s="1201"/>
      <c r="N44" s="1201"/>
      <c r="O44" s="1201"/>
      <c r="P44" s="1201"/>
      <c r="Q44" s="1201"/>
      <c r="R44" s="1201"/>
      <c r="S44" s="1200">
        <f t="shared" si="6"/>
        <v>8.666666667</v>
      </c>
      <c r="T44" s="434"/>
      <c r="U44" s="434"/>
      <c r="V44" s="434"/>
      <c r="W44" s="434"/>
      <c r="X44" s="434"/>
      <c r="Y44" s="434"/>
      <c r="Z44" s="434"/>
    </row>
    <row r="45">
      <c r="A45" s="1192" t="s">
        <v>109</v>
      </c>
      <c r="B45" s="1193" t="s">
        <v>110</v>
      </c>
      <c r="C45" s="1280">
        <v>172.0</v>
      </c>
      <c r="D45" s="1281">
        <f t="shared" si="1"/>
        <v>8.6</v>
      </c>
      <c r="E45" s="1280">
        <v>185.0</v>
      </c>
      <c r="F45" s="1283">
        <f t="shared" si="2"/>
        <v>9.25</v>
      </c>
      <c r="G45" s="1197">
        <f>'3rdSemB'!AS24</f>
        <v>181</v>
      </c>
      <c r="H45" s="1198">
        <f t="shared" si="3"/>
        <v>8.619047619</v>
      </c>
      <c r="I45" s="1197">
        <f>'4th B'!AY24</f>
        <v>158</v>
      </c>
      <c r="J45" s="1199">
        <f t="shared" si="4"/>
        <v>8.315789474</v>
      </c>
      <c r="K45" s="1197">
        <f>'5th B'!AW24</f>
        <v>187</v>
      </c>
      <c r="L45" s="1200">
        <f t="shared" si="5"/>
        <v>8.5</v>
      </c>
      <c r="M45" s="1201"/>
      <c r="N45" s="1201"/>
      <c r="O45" s="1201"/>
      <c r="P45" s="1201"/>
      <c r="Q45" s="1201"/>
      <c r="R45" s="1201"/>
      <c r="S45" s="1200">
        <f t="shared" si="6"/>
        <v>8.656862745</v>
      </c>
      <c r="T45" s="434"/>
      <c r="U45" s="434"/>
      <c r="V45" s="434"/>
      <c r="W45" s="434"/>
      <c r="X45" s="434"/>
      <c r="Y45" s="434"/>
      <c r="Z45" s="434"/>
    </row>
    <row r="46">
      <c r="A46" s="1192" t="s">
        <v>97</v>
      </c>
      <c r="B46" s="1193" t="s">
        <v>98</v>
      </c>
      <c r="C46" s="1280">
        <v>160.0</v>
      </c>
      <c r="D46" s="1281">
        <f t="shared" si="1"/>
        <v>8</v>
      </c>
      <c r="E46" s="1280">
        <v>168.0</v>
      </c>
      <c r="F46" s="1283">
        <f t="shared" si="2"/>
        <v>8.4</v>
      </c>
      <c r="G46" s="1197">
        <f>'3rdSemB'!AS15</f>
        <v>186</v>
      </c>
      <c r="H46" s="1198">
        <f t="shared" si="3"/>
        <v>8.857142857</v>
      </c>
      <c r="I46" s="1197">
        <f>'4th B'!AY15</f>
        <v>164</v>
      </c>
      <c r="J46" s="1199">
        <f t="shared" si="4"/>
        <v>8.631578947</v>
      </c>
      <c r="K46" s="1197">
        <f>'5th B'!AW15</f>
        <v>204</v>
      </c>
      <c r="L46" s="1200">
        <f t="shared" si="5"/>
        <v>9.272727273</v>
      </c>
      <c r="M46" s="1201"/>
      <c r="N46" s="1201"/>
      <c r="O46" s="1201"/>
      <c r="P46" s="1201"/>
      <c r="Q46" s="1201"/>
      <c r="R46" s="1201"/>
      <c r="S46" s="1200">
        <f t="shared" si="6"/>
        <v>8.647058824</v>
      </c>
      <c r="T46" s="434"/>
      <c r="U46" s="434"/>
      <c r="V46" s="434"/>
      <c r="W46" s="434"/>
      <c r="X46" s="434"/>
      <c r="Y46" s="434"/>
      <c r="Z46" s="434"/>
    </row>
    <row r="47">
      <c r="A47" s="1192" t="s">
        <v>133</v>
      </c>
      <c r="B47" s="1193" t="s">
        <v>134</v>
      </c>
      <c r="C47" s="1280">
        <v>172.0</v>
      </c>
      <c r="D47" s="1281">
        <f t="shared" si="1"/>
        <v>8.6</v>
      </c>
      <c r="E47" s="1280">
        <v>188.0</v>
      </c>
      <c r="F47" s="1283">
        <f t="shared" si="2"/>
        <v>9.4</v>
      </c>
      <c r="G47" s="1197">
        <f>'3rdSemB'!AS52</f>
        <v>185</v>
      </c>
      <c r="H47" s="1198">
        <f t="shared" si="3"/>
        <v>8.80952381</v>
      </c>
      <c r="I47" s="1197">
        <f>'4th B'!AY52</f>
        <v>158</v>
      </c>
      <c r="J47" s="1199">
        <f t="shared" si="4"/>
        <v>8.315789474</v>
      </c>
      <c r="K47" s="1197">
        <f>'5th B'!AW51</f>
        <v>179</v>
      </c>
      <c r="L47" s="1200">
        <f t="shared" si="5"/>
        <v>8.136363636</v>
      </c>
      <c r="M47" s="1201"/>
      <c r="N47" s="1201"/>
      <c r="O47" s="1201"/>
      <c r="P47" s="1201"/>
      <c r="Q47" s="1201"/>
      <c r="R47" s="1201"/>
      <c r="S47" s="1200">
        <f t="shared" si="6"/>
        <v>8.647058824</v>
      </c>
      <c r="T47" s="434"/>
      <c r="U47" s="434"/>
      <c r="V47" s="434"/>
      <c r="W47" s="434"/>
      <c r="X47" s="434"/>
      <c r="Y47" s="434"/>
      <c r="Z47" s="434"/>
    </row>
    <row r="48">
      <c r="A48" s="1192" t="s">
        <v>333</v>
      </c>
      <c r="B48" s="1193" t="s">
        <v>334</v>
      </c>
      <c r="C48" s="1280">
        <v>166.0</v>
      </c>
      <c r="D48" s="1281">
        <f t="shared" si="1"/>
        <v>8.3</v>
      </c>
      <c r="E48" s="1280">
        <v>173.0</v>
      </c>
      <c r="F48" s="1283">
        <f t="shared" si="2"/>
        <v>8.65</v>
      </c>
      <c r="G48" s="1197">
        <f>'3rdSemB'!AS47</f>
        <v>188</v>
      </c>
      <c r="H48" s="1198">
        <f t="shared" si="3"/>
        <v>8.952380952</v>
      </c>
      <c r="I48" s="1197">
        <f>'4th B'!AY47</f>
        <v>166</v>
      </c>
      <c r="J48" s="1199">
        <f t="shared" si="4"/>
        <v>8.736842105</v>
      </c>
      <c r="K48" s="1197">
        <f>'5th B'!AW46</f>
        <v>188</v>
      </c>
      <c r="L48" s="1200">
        <f t="shared" si="5"/>
        <v>8.545454545</v>
      </c>
      <c r="M48" s="1201"/>
      <c r="N48" s="1201"/>
      <c r="O48" s="1201"/>
      <c r="P48" s="1201"/>
      <c r="Q48" s="1201"/>
      <c r="R48" s="1201"/>
      <c r="S48" s="1200">
        <f t="shared" si="6"/>
        <v>8.637254902</v>
      </c>
      <c r="T48" s="434"/>
      <c r="U48" s="434"/>
      <c r="V48" s="434"/>
      <c r="W48" s="434"/>
      <c r="X48" s="434"/>
      <c r="Y48" s="434"/>
      <c r="Z48" s="434"/>
    </row>
    <row r="49">
      <c r="A49" s="1192" t="s">
        <v>187</v>
      </c>
      <c r="B49" s="1193" t="s">
        <v>188</v>
      </c>
      <c r="C49" s="1280">
        <v>170.0</v>
      </c>
      <c r="D49" s="1281">
        <f t="shared" si="1"/>
        <v>8.5</v>
      </c>
      <c r="E49" s="1280">
        <v>181.0</v>
      </c>
      <c r="F49" s="1283">
        <f t="shared" si="2"/>
        <v>9.05</v>
      </c>
      <c r="G49" s="1197">
        <f>'3rdSemC'!AS55</f>
        <v>181</v>
      </c>
      <c r="H49" s="1198">
        <f t="shared" si="3"/>
        <v>8.619047619</v>
      </c>
      <c r="I49" s="1197">
        <f>'4th C'!AY55</f>
        <v>161</v>
      </c>
      <c r="J49" s="1199">
        <f t="shared" si="4"/>
        <v>8.473684211</v>
      </c>
      <c r="K49" s="1197">
        <f>'5th C'!AY55</f>
        <v>178</v>
      </c>
      <c r="L49" s="1200">
        <f t="shared" si="5"/>
        <v>8.090909091</v>
      </c>
      <c r="M49" s="1201"/>
      <c r="N49" s="1201"/>
      <c r="O49" s="1201"/>
      <c r="P49" s="1201"/>
      <c r="Q49" s="1201"/>
      <c r="R49" s="1201"/>
      <c r="S49" s="1200">
        <f t="shared" si="6"/>
        <v>8.539215686</v>
      </c>
      <c r="T49" s="434"/>
      <c r="U49" s="434"/>
      <c r="V49" s="434"/>
      <c r="W49" s="434"/>
      <c r="X49" s="434"/>
      <c r="Y49" s="434"/>
      <c r="Z49" s="434"/>
    </row>
    <row r="50">
      <c r="A50" s="1192" t="s">
        <v>248</v>
      </c>
      <c r="B50" s="1193" t="s">
        <v>249</v>
      </c>
      <c r="C50" s="1280">
        <v>177.0</v>
      </c>
      <c r="D50" s="1281">
        <f t="shared" si="1"/>
        <v>8.85</v>
      </c>
      <c r="E50" s="1280">
        <v>183.0</v>
      </c>
      <c r="F50" s="1283">
        <f t="shared" si="2"/>
        <v>9.15</v>
      </c>
      <c r="G50" s="1197">
        <f>'3rdSemA'!AS23</f>
        <v>173</v>
      </c>
      <c r="H50" s="1198">
        <f t="shared" si="3"/>
        <v>8.238095238</v>
      </c>
      <c r="I50" s="1197">
        <f>'4th A'!AY23</f>
        <v>162</v>
      </c>
      <c r="J50" s="1199">
        <f t="shared" si="4"/>
        <v>8.526315789</v>
      </c>
      <c r="K50" s="1197">
        <f>'5th A'!AW23</f>
        <v>184</v>
      </c>
      <c r="L50" s="1200">
        <f t="shared" si="5"/>
        <v>8.363636364</v>
      </c>
      <c r="M50" s="1201"/>
      <c r="N50" s="1201"/>
      <c r="O50" s="1201"/>
      <c r="P50" s="1201"/>
      <c r="Q50" s="1201"/>
      <c r="R50" s="1201"/>
      <c r="S50" s="1200">
        <f t="shared" si="6"/>
        <v>8.617647059</v>
      </c>
      <c r="T50" s="434"/>
      <c r="U50" s="434"/>
      <c r="V50" s="434"/>
      <c r="W50" s="434"/>
      <c r="X50" s="434"/>
      <c r="Y50" s="434"/>
      <c r="Z50" s="434"/>
    </row>
    <row r="51">
      <c r="A51" s="1192" t="s">
        <v>53</v>
      </c>
      <c r="B51" s="1193" t="s">
        <v>54</v>
      </c>
      <c r="C51" s="1280">
        <v>178.0</v>
      </c>
      <c r="D51" s="1281">
        <f t="shared" si="1"/>
        <v>8.9</v>
      </c>
      <c r="E51" s="1280">
        <v>176.0</v>
      </c>
      <c r="F51" s="1283">
        <f t="shared" si="2"/>
        <v>8.8</v>
      </c>
      <c r="G51" s="1197">
        <f>'3rdSemA'!AS37</f>
        <v>184</v>
      </c>
      <c r="H51" s="1198">
        <f t="shared" si="3"/>
        <v>8.761904762</v>
      </c>
      <c r="I51" s="1197">
        <f>'4th A'!AY37</f>
        <v>159</v>
      </c>
      <c r="J51" s="1199">
        <f t="shared" si="4"/>
        <v>8.368421053</v>
      </c>
      <c r="K51" s="1197">
        <f>'5th A'!AW37</f>
        <v>182</v>
      </c>
      <c r="L51" s="1200">
        <f t="shared" si="5"/>
        <v>8.272727273</v>
      </c>
      <c r="M51" s="1201"/>
      <c r="N51" s="1201"/>
      <c r="O51" s="1201"/>
      <c r="P51" s="1201"/>
      <c r="Q51" s="1201"/>
      <c r="R51" s="1201"/>
      <c r="S51" s="1200">
        <f t="shared" si="6"/>
        <v>8.617647059</v>
      </c>
      <c r="T51" s="434"/>
      <c r="U51" s="434"/>
      <c r="V51" s="434"/>
      <c r="W51" s="434"/>
      <c r="X51" s="434"/>
      <c r="Y51" s="434"/>
      <c r="Z51" s="434"/>
    </row>
    <row r="52">
      <c r="A52" s="1192" t="s">
        <v>319</v>
      </c>
      <c r="B52" s="1193" t="s">
        <v>320</v>
      </c>
      <c r="C52" s="1280">
        <v>168.0</v>
      </c>
      <c r="D52" s="1281">
        <f t="shared" si="1"/>
        <v>8.4</v>
      </c>
      <c r="E52" s="1280">
        <v>178.0</v>
      </c>
      <c r="F52" s="1283">
        <f t="shared" si="2"/>
        <v>8.9</v>
      </c>
      <c r="G52" s="1197">
        <f>'3rdSemB'!AS34</f>
        <v>195</v>
      </c>
      <c r="H52" s="1198">
        <f t="shared" si="3"/>
        <v>9.285714286</v>
      </c>
      <c r="I52" s="1197">
        <f>'4th B'!AY34</f>
        <v>164</v>
      </c>
      <c r="J52" s="1199">
        <f t="shared" si="4"/>
        <v>8.631578947</v>
      </c>
      <c r="K52" s="1197">
        <f>'5th B'!AW34</f>
        <v>172</v>
      </c>
      <c r="L52" s="1200">
        <f t="shared" si="5"/>
        <v>7.818181818</v>
      </c>
      <c r="M52" s="1201"/>
      <c r="N52" s="1201"/>
      <c r="O52" s="1201"/>
      <c r="P52" s="1201"/>
      <c r="Q52" s="1201"/>
      <c r="R52" s="1201"/>
      <c r="S52" s="1200">
        <f t="shared" si="6"/>
        <v>8.598039216</v>
      </c>
      <c r="T52" s="434"/>
      <c r="U52" s="434"/>
      <c r="V52" s="434"/>
      <c r="W52" s="434"/>
      <c r="X52" s="434"/>
      <c r="Y52" s="434"/>
      <c r="Z52" s="434"/>
    </row>
    <row r="53">
      <c r="A53" s="1192" t="s">
        <v>181</v>
      </c>
      <c r="B53" s="1193" t="s">
        <v>182</v>
      </c>
      <c r="C53" s="1280">
        <v>167.0</v>
      </c>
      <c r="D53" s="1281">
        <f t="shared" si="1"/>
        <v>8.35</v>
      </c>
      <c r="E53" s="1280">
        <v>177.0</v>
      </c>
      <c r="F53" s="1283">
        <f t="shared" si="2"/>
        <v>8.85</v>
      </c>
      <c r="G53" s="1197">
        <f>'3rdSemC'!AS46</f>
        <v>185</v>
      </c>
      <c r="H53" s="1198">
        <f t="shared" si="3"/>
        <v>8.80952381</v>
      </c>
      <c r="I53" s="1197">
        <f>'4th C'!AY46</f>
        <v>163</v>
      </c>
      <c r="J53" s="1199">
        <f t="shared" si="4"/>
        <v>8.578947368</v>
      </c>
      <c r="K53" s="1197">
        <f>'5th C'!AY46</f>
        <v>176</v>
      </c>
      <c r="L53" s="1200">
        <f t="shared" si="5"/>
        <v>8</v>
      </c>
      <c r="M53" s="1201"/>
      <c r="N53" s="1201"/>
      <c r="O53" s="1201"/>
      <c r="P53" s="1201"/>
      <c r="Q53" s="1201"/>
      <c r="R53" s="1201"/>
      <c r="S53" s="1200">
        <f t="shared" si="6"/>
        <v>8.509803922</v>
      </c>
      <c r="T53" s="434"/>
      <c r="U53" s="434"/>
      <c r="V53" s="434"/>
      <c r="W53" s="434"/>
      <c r="X53" s="434"/>
      <c r="Y53" s="434"/>
      <c r="Z53" s="434"/>
    </row>
    <row r="54">
      <c r="A54" s="1192" t="s">
        <v>137</v>
      </c>
      <c r="B54" s="1193" t="s">
        <v>138</v>
      </c>
      <c r="C54" s="1280">
        <v>171.0</v>
      </c>
      <c r="D54" s="1281">
        <f t="shared" si="1"/>
        <v>8.55</v>
      </c>
      <c r="E54" s="1280">
        <v>176.0</v>
      </c>
      <c r="F54" s="1283">
        <f t="shared" si="2"/>
        <v>8.8</v>
      </c>
      <c r="G54" s="1197">
        <f>'3rdSemB'!AS54</f>
        <v>181</v>
      </c>
      <c r="H54" s="1198">
        <f t="shared" si="3"/>
        <v>8.619047619</v>
      </c>
      <c r="I54" s="1197">
        <f>'4th B'!AY54</f>
        <v>164</v>
      </c>
      <c r="J54" s="1199">
        <f t="shared" si="4"/>
        <v>8.631578947</v>
      </c>
      <c r="K54" s="1197">
        <f>'5th B'!AW53</f>
        <v>183</v>
      </c>
      <c r="L54" s="1200">
        <f t="shared" si="5"/>
        <v>8.318181818</v>
      </c>
      <c r="M54" s="1201"/>
      <c r="N54" s="1201"/>
      <c r="O54" s="1201"/>
      <c r="P54" s="1201"/>
      <c r="Q54" s="1201"/>
      <c r="R54" s="1201"/>
      <c r="S54" s="1200">
        <f t="shared" si="6"/>
        <v>8.578431373</v>
      </c>
      <c r="T54" s="434"/>
      <c r="U54" s="434"/>
      <c r="V54" s="434"/>
      <c r="W54" s="434"/>
      <c r="X54" s="434"/>
      <c r="Y54" s="434"/>
      <c r="Z54" s="434"/>
    </row>
    <row r="55">
      <c r="A55" s="1192" t="s">
        <v>321</v>
      </c>
      <c r="B55" s="1203" t="s">
        <v>322</v>
      </c>
      <c r="C55" s="1280">
        <v>173.0</v>
      </c>
      <c r="D55" s="1281">
        <f t="shared" si="1"/>
        <v>8.65</v>
      </c>
      <c r="E55" s="1280">
        <v>168.0</v>
      </c>
      <c r="F55" s="1283">
        <f t="shared" si="2"/>
        <v>8.4</v>
      </c>
      <c r="G55" s="1197">
        <f>'3rdSemB'!AS37</f>
        <v>189</v>
      </c>
      <c r="H55" s="1198">
        <f t="shared" si="3"/>
        <v>9</v>
      </c>
      <c r="I55" s="1197">
        <f>'4th B'!AY37</f>
        <v>164</v>
      </c>
      <c r="J55" s="1199">
        <f t="shared" si="4"/>
        <v>8.631578947</v>
      </c>
      <c r="K55" s="1197">
        <f>'5th B'!AW37</f>
        <v>180</v>
      </c>
      <c r="L55" s="1200">
        <f t="shared" si="5"/>
        <v>8.181818182</v>
      </c>
      <c r="M55" s="1201"/>
      <c r="N55" s="1201"/>
      <c r="O55" s="1201"/>
      <c r="P55" s="1201"/>
      <c r="Q55" s="1201"/>
      <c r="R55" s="1201"/>
      <c r="S55" s="1200">
        <f t="shared" si="6"/>
        <v>8.568627451</v>
      </c>
      <c r="T55" s="434"/>
      <c r="U55" s="434"/>
      <c r="V55" s="434"/>
      <c r="W55" s="434"/>
      <c r="X55" s="434"/>
      <c r="Y55" s="434"/>
      <c r="Z55" s="434"/>
    </row>
    <row r="56">
      <c r="A56" s="1192" t="s">
        <v>307</v>
      </c>
      <c r="B56" s="1193" t="s">
        <v>308</v>
      </c>
      <c r="C56" s="1280">
        <v>182.0</v>
      </c>
      <c r="D56" s="1281">
        <f t="shared" si="1"/>
        <v>9.1</v>
      </c>
      <c r="E56" s="1280">
        <v>167.0</v>
      </c>
      <c r="F56" s="1283">
        <f t="shared" si="2"/>
        <v>8.35</v>
      </c>
      <c r="G56" s="1197">
        <f>'3rdSemB'!AS26</f>
        <v>188</v>
      </c>
      <c r="H56" s="1198">
        <f t="shared" si="3"/>
        <v>8.952380952</v>
      </c>
      <c r="I56" s="1197">
        <f>'4th B'!AY26</f>
        <v>154</v>
      </c>
      <c r="J56" s="1199">
        <f t="shared" si="4"/>
        <v>8.105263158</v>
      </c>
      <c r="K56" s="1197">
        <f>'5th B'!AW26</f>
        <v>182</v>
      </c>
      <c r="L56" s="1200">
        <f t="shared" si="5"/>
        <v>8.272727273</v>
      </c>
      <c r="M56" s="1201"/>
      <c r="N56" s="1201"/>
      <c r="O56" s="1201"/>
      <c r="P56" s="1201"/>
      <c r="Q56" s="1201"/>
      <c r="R56" s="1201"/>
      <c r="S56" s="1200">
        <f t="shared" si="6"/>
        <v>8.558823529</v>
      </c>
      <c r="T56" s="434"/>
      <c r="U56" s="434"/>
      <c r="V56" s="434"/>
      <c r="W56" s="434"/>
      <c r="X56" s="434"/>
      <c r="Y56" s="434"/>
      <c r="Z56" s="434"/>
    </row>
    <row r="57">
      <c r="A57" s="1192" t="s">
        <v>59</v>
      </c>
      <c r="B57" s="1193" t="s">
        <v>60</v>
      </c>
      <c r="C57" s="1280">
        <v>177.0</v>
      </c>
      <c r="D57" s="1281">
        <f t="shared" si="1"/>
        <v>8.85</v>
      </c>
      <c r="E57" s="1280">
        <v>184.0</v>
      </c>
      <c r="F57" s="1283">
        <f t="shared" si="2"/>
        <v>9.2</v>
      </c>
      <c r="G57" s="1197">
        <f>'3rdSemA'!AS40</f>
        <v>185</v>
      </c>
      <c r="H57" s="1198">
        <f t="shared" si="3"/>
        <v>8.80952381</v>
      </c>
      <c r="I57" s="1197">
        <f>'4th A'!AY40</f>
        <v>146</v>
      </c>
      <c r="J57" s="1199">
        <f t="shared" si="4"/>
        <v>7.684210526</v>
      </c>
      <c r="K57" s="1197">
        <f>'5th A'!AW40</f>
        <v>180</v>
      </c>
      <c r="L57" s="1200">
        <f t="shared" si="5"/>
        <v>8.181818182</v>
      </c>
      <c r="M57" s="1201"/>
      <c r="N57" s="1201"/>
      <c r="O57" s="1201"/>
      <c r="P57" s="1201"/>
      <c r="Q57" s="1201"/>
      <c r="R57" s="1201"/>
      <c r="S57" s="1200">
        <f t="shared" si="6"/>
        <v>8.549019608</v>
      </c>
      <c r="T57" s="434"/>
      <c r="U57" s="434"/>
      <c r="V57" s="434"/>
      <c r="W57" s="434"/>
      <c r="X57" s="434"/>
      <c r="Y57" s="434"/>
      <c r="Z57" s="434"/>
    </row>
    <row r="58">
      <c r="A58" s="1192" t="s">
        <v>407</v>
      </c>
      <c r="B58" s="1193" t="s">
        <v>408</v>
      </c>
      <c r="C58" s="1280">
        <v>182.0</v>
      </c>
      <c r="D58" s="1281">
        <f t="shared" si="1"/>
        <v>9.1</v>
      </c>
      <c r="E58" s="1280">
        <v>170.0</v>
      </c>
      <c r="F58" s="1283">
        <f t="shared" si="2"/>
        <v>8.5</v>
      </c>
      <c r="G58" s="1197">
        <f>'3rdSemC'!AS48</f>
        <v>172</v>
      </c>
      <c r="H58" s="1198">
        <f t="shared" si="3"/>
        <v>8.19047619</v>
      </c>
      <c r="I58" s="1197">
        <f>'4th C'!AY48</f>
        <v>158</v>
      </c>
      <c r="J58" s="1199">
        <f t="shared" si="4"/>
        <v>8.315789474</v>
      </c>
      <c r="K58" s="1197">
        <f>'5th C'!AY48</f>
        <v>180</v>
      </c>
      <c r="L58" s="1200">
        <f t="shared" si="5"/>
        <v>8.181818182</v>
      </c>
      <c r="M58" s="1201"/>
      <c r="N58" s="1201"/>
      <c r="O58" s="1201"/>
      <c r="P58" s="1201"/>
      <c r="Q58" s="1201"/>
      <c r="R58" s="1201"/>
      <c r="S58" s="1200">
        <f t="shared" si="6"/>
        <v>8.450980392</v>
      </c>
      <c r="T58" s="434"/>
      <c r="U58" s="434"/>
      <c r="V58" s="434"/>
      <c r="W58" s="434"/>
      <c r="X58" s="434"/>
      <c r="Y58" s="434"/>
      <c r="Z58" s="434"/>
    </row>
    <row r="59">
      <c r="A59" s="1192" t="s">
        <v>145</v>
      </c>
      <c r="B59" s="1193" t="s">
        <v>146</v>
      </c>
      <c r="C59" s="1280">
        <v>162.0</v>
      </c>
      <c r="D59" s="1281">
        <f t="shared" si="1"/>
        <v>8.1</v>
      </c>
      <c r="E59" s="1280">
        <v>178.0</v>
      </c>
      <c r="F59" s="1283">
        <f t="shared" si="2"/>
        <v>8.9</v>
      </c>
      <c r="G59" s="1197">
        <f>'3rdSemB'!AS66</f>
        <v>188</v>
      </c>
      <c r="H59" s="1198">
        <f t="shared" si="3"/>
        <v>8.952380952</v>
      </c>
      <c r="I59" s="1197">
        <f>'4th B'!AY66</f>
        <v>161</v>
      </c>
      <c r="J59" s="1199">
        <f t="shared" si="4"/>
        <v>8.473684211</v>
      </c>
      <c r="K59" s="1197">
        <f>'5th B'!AW65</f>
        <v>178</v>
      </c>
      <c r="L59" s="1200">
        <f t="shared" si="5"/>
        <v>8.090909091</v>
      </c>
      <c r="M59" s="1201"/>
      <c r="N59" s="1201"/>
      <c r="O59" s="1201"/>
      <c r="P59" s="1201"/>
      <c r="Q59" s="1201"/>
      <c r="R59" s="1201"/>
      <c r="S59" s="1200">
        <f t="shared" si="6"/>
        <v>8.5</v>
      </c>
      <c r="T59" s="434"/>
      <c r="U59" s="434"/>
      <c r="V59" s="434"/>
      <c r="W59" s="434"/>
      <c r="X59" s="434"/>
      <c r="Y59" s="434"/>
      <c r="Z59" s="434"/>
    </row>
    <row r="60">
      <c r="A60" s="1192" t="s">
        <v>45</v>
      </c>
      <c r="B60" s="1193" t="s">
        <v>46</v>
      </c>
      <c r="C60" s="1280">
        <v>166.0</v>
      </c>
      <c r="D60" s="1281">
        <f t="shared" si="1"/>
        <v>8.3</v>
      </c>
      <c r="E60" s="1280">
        <v>184.0</v>
      </c>
      <c r="F60" s="1283">
        <f t="shared" si="2"/>
        <v>9.2</v>
      </c>
      <c r="G60" s="1197">
        <f>'3rdSemA'!AS29</f>
        <v>178</v>
      </c>
      <c r="H60" s="1198">
        <f t="shared" si="3"/>
        <v>8.476190476</v>
      </c>
      <c r="I60" s="1197">
        <f>'4th A'!AY29</f>
        <v>159</v>
      </c>
      <c r="J60" s="1199">
        <f t="shared" si="4"/>
        <v>8.368421053</v>
      </c>
      <c r="K60" s="1197">
        <f>'5th A'!AW29</f>
        <v>179</v>
      </c>
      <c r="L60" s="1200">
        <f t="shared" si="5"/>
        <v>8.136363636</v>
      </c>
      <c r="M60" s="1201"/>
      <c r="N60" s="1201"/>
      <c r="O60" s="1201"/>
      <c r="P60" s="1201"/>
      <c r="Q60" s="1201"/>
      <c r="R60" s="1201"/>
      <c r="S60" s="1200">
        <f t="shared" si="6"/>
        <v>8.490196078</v>
      </c>
      <c r="T60" s="434"/>
      <c r="U60" s="434"/>
      <c r="V60" s="434"/>
      <c r="W60" s="434"/>
      <c r="X60" s="434"/>
      <c r="Y60" s="434"/>
      <c r="Z60" s="434"/>
    </row>
    <row r="61">
      <c r="A61" s="1236" t="s">
        <v>293</v>
      </c>
      <c r="B61" s="1237" t="s">
        <v>294</v>
      </c>
      <c r="C61" s="1284">
        <v>173.0</v>
      </c>
      <c r="D61" s="1285">
        <f t="shared" si="1"/>
        <v>8.65</v>
      </c>
      <c r="E61" s="1284">
        <v>169.0</v>
      </c>
      <c r="F61" s="1286">
        <f t="shared" si="2"/>
        <v>8.45</v>
      </c>
      <c r="G61" s="1241">
        <f>'3rdSemB'!AS7</f>
        <v>187</v>
      </c>
      <c r="H61" s="1242">
        <f t="shared" si="3"/>
        <v>8.904761905</v>
      </c>
      <c r="I61" s="1197">
        <f>'4th B'!AY7</f>
        <v>158</v>
      </c>
      <c r="J61" s="1199">
        <f t="shared" si="4"/>
        <v>8.315789474</v>
      </c>
      <c r="K61" s="1197">
        <f>'5th B'!AW7</f>
        <v>177</v>
      </c>
      <c r="L61" s="1200">
        <f t="shared" si="5"/>
        <v>8.045454545</v>
      </c>
      <c r="M61" s="1243"/>
      <c r="N61" s="1243"/>
      <c r="O61" s="1243"/>
      <c r="P61" s="1243"/>
      <c r="Q61" s="1243"/>
      <c r="R61" s="1243"/>
      <c r="S61" s="1200">
        <f t="shared" si="6"/>
        <v>8.470588235</v>
      </c>
      <c r="T61" s="434"/>
      <c r="U61" s="434"/>
      <c r="V61" s="434"/>
      <c r="W61" s="434"/>
      <c r="X61" s="434"/>
      <c r="Y61" s="434"/>
      <c r="Z61" s="434"/>
    </row>
    <row r="62">
      <c r="A62" s="1225" t="s">
        <v>99</v>
      </c>
      <c r="B62" s="1226" t="s">
        <v>100</v>
      </c>
      <c r="C62" s="1287">
        <v>164.0</v>
      </c>
      <c r="D62" s="1288">
        <f t="shared" si="1"/>
        <v>8.2</v>
      </c>
      <c r="E62" s="1287">
        <v>179.0</v>
      </c>
      <c r="F62" s="1289">
        <f t="shared" si="2"/>
        <v>8.95</v>
      </c>
      <c r="G62" s="1230">
        <f>'3rdSemB'!AS17</f>
        <v>184</v>
      </c>
      <c r="H62" s="1231">
        <f t="shared" si="3"/>
        <v>8.761904762</v>
      </c>
      <c r="I62" s="1230">
        <f>'4th B'!AY17</f>
        <v>157</v>
      </c>
      <c r="J62" s="1199">
        <f t="shared" si="4"/>
        <v>8.263157895</v>
      </c>
      <c r="K62" s="1197">
        <f>'5th B'!AW17</f>
        <v>180</v>
      </c>
      <c r="L62" s="1200">
        <f t="shared" si="5"/>
        <v>8.181818182</v>
      </c>
      <c r="M62" s="1232"/>
      <c r="N62" s="1232"/>
      <c r="O62" s="1232"/>
      <c r="P62" s="1232"/>
      <c r="Q62" s="1232"/>
      <c r="R62" s="1232"/>
      <c r="S62" s="1200">
        <f t="shared" si="6"/>
        <v>8.470588235</v>
      </c>
      <c r="T62" s="434"/>
      <c r="U62" s="434"/>
      <c r="V62" s="434"/>
      <c r="W62" s="434"/>
      <c r="X62" s="434"/>
      <c r="Y62" s="434"/>
      <c r="Z62" s="434"/>
    </row>
    <row r="63">
      <c r="A63" s="1192" t="s">
        <v>315</v>
      </c>
      <c r="B63" s="1193" t="s">
        <v>316</v>
      </c>
      <c r="C63" s="1280">
        <v>171.0</v>
      </c>
      <c r="D63" s="1281">
        <f t="shared" si="1"/>
        <v>8.55</v>
      </c>
      <c r="E63" s="1280">
        <v>179.0</v>
      </c>
      <c r="F63" s="1283">
        <f t="shared" si="2"/>
        <v>8.95</v>
      </c>
      <c r="G63" s="1197">
        <f>'3rdSemB'!AS31</f>
        <v>176</v>
      </c>
      <c r="H63" s="1198">
        <f t="shared" si="3"/>
        <v>8.380952381</v>
      </c>
      <c r="I63" s="1233">
        <f>'4th B'!AY31</f>
        <v>168</v>
      </c>
      <c r="J63" s="1199">
        <f t="shared" si="4"/>
        <v>8.842105263</v>
      </c>
      <c r="K63" s="1197">
        <f>'5th B'!AW31</f>
        <v>177</v>
      </c>
      <c r="L63" s="1200">
        <f t="shared" si="5"/>
        <v>8.045454545</v>
      </c>
      <c r="M63" s="1201"/>
      <c r="N63" s="1201"/>
      <c r="O63" s="1201"/>
      <c r="P63" s="1201"/>
      <c r="Q63" s="1201"/>
      <c r="R63" s="1201"/>
      <c r="S63" s="1200">
        <f t="shared" si="6"/>
        <v>8.539215686</v>
      </c>
      <c r="T63" s="434"/>
      <c r="U63" s="434"/>
      <c r="V63" s="434"/>
      <c r="W63" s="434"/>
      <c r="X63" s="434"/>
      <c r="Y63" s="434"/>
      <c r="Z63" s="434"/>
    </row>
    <row r="64">
      <c r="A64" s="1192" t="s">
        <v>377</v>
      </c>
      <c r="B64" s="1193" t="s">
        <v>378</v>
      </c>
      <c r="C64" s="1280">
        <v>157.0</v>
      </c>
      <c r="D64" s="1281">
        <f t="shared" si="1"/>
        <v>7.85</v>
      </c>
      <c r="E64" s="1280">
        <v>162.0</v>
      </c>
      <c r="F64" s="1283">
        <f t="shared" si="2"/>
        <v>8.1</v>
      </c>
      <c r="G64" s="1197">
        <f>'3rdSemC'!AS26</f>
        <v>183</v>
      </c>
      <c r="H64" s="1198">
        <f t="shared" si="3"/>
        <v>8.714285714</v>
      </c>
      <c r="I64" s="1230">
        <f>'4th C'!AY26</f>
        <v>164</v>
      </c>
      <c r="J64" s="1199">
        <f t="shared" si="4"/>
        <v>8.631578947</v>
      </c>
      <c r="K64" s="1197">
        <f>'5th C'!AY26</f>
        <v>184</v>
      </c>
      <c r="L64" s="1200">
        <f t="shared" si="5"/>
        <v>8.363636364</v>
      </c>
      <c r="M64" s="1201"/>
      <c r="N64" s="1201"/>
      <c r="O64" s="1201"/>
      <c r="P64" s="1201"/>
      <c r="Q64" s="1201"/>
      <c r="R64" s="1201"/>
      <c r="S64" s="1200">
        <f t="shared" si="6"/>
        <v>8.333333333</v>
      </c>
      <c r="T64" s="434"/>
      <c r="U64" s="434"/>
      <c r="V64" s="434"/>
      <c r="W64" s="434"/>
      <c r="X64" s="434"/>
      <c r="Y64" s="434"/>
      <c r="Z64" s="434"/>
    </row>
    <row r="65">
      <c r="A65" s="1192" t="s">
        <v>61</v>
      </c>
      <c r="B65" s="1193" t="s">
        <v>62</v>
      </c>
      <c r="C65" s="1280">
        <v>171.0</v>
      </c>
      <c r="D65" s="1281">
        <f t="shared" si="1"/>
        <v>8.55</v>
      </c>
      <c r="E65" s="1280">
        <v>179.0</v>
      </c>
      <c r="F65" s="1283">
        <f t="shared" si="2"/>
        <v>8.95</v>
      </c>
      <c r="G65" s="1197">
        <f>'3rdSemA'!AS41</f>
        <v>168</v>
      </c>
      <c r="H65" s="1198">
        <f t="shared" si="3"/>
        <v>8</v>
      </c>
      <c r="I65" s="1233">
        <f>'4th A'!AY41</f>
        <v>161</v>
      </c>
      <c r="J65" s="1199">
        <f t="shared" si="4"/>
        <v>8.473684211</v>
      </c>
      <c r="K65" s="1197">
        <f>'5th A'!AW41</f>
        <v>180</v>
      </c>
      <c r="L65" s="1200">
        <f t="shared" si="5"/>
        <v>8.181818182</v>
      </c>
      <c r="M65" s="1201"/>
      <c r="N65" s="1201"/>
      <c r="O65" s="1201"/>
      <c r="P65" s="1201"/>
      <c r="Q65" s="1201"/>
      <c r="R65" s="1201"/>
      <c r="S65" s="1200">
        <f t="shared" si="6"/>
        <v>8.421568627</v>
      </c>
      <c r="T65" s="434"/>
      <c r="U65" s="434"/>
      <c r="V65" s="434"/>
      <c r="W65" s="434"/>
      <c r="X65" s="434"/>
      <c r="Y65" s="434"/>
      <c r="Z65" s="434"/>
    </row>
    <row r="66">
      <c r="A66" s="1192" t="s">
        <v>369</v>
      </c>
      <c r="B66" s="1193" t="s">
        <v>370</v>
      </c>
      <c r="C66" s="1280">
        <v>161.0</v>
      </c>
      <c r="D66" s="1281">
        <f t="shared" si="1"/>
        <v>8.05</v>
      </c>
      <c r="E66" s="1280">
        <v>170.0</v>
      </c>
      <c r="F66" s="1283">
        <f t="shared" si="2"/>
        <v>8.5</v>
      </c>
      <c r="G66" s="1197">
        <f>'3rdSemC'!AS18</f>
        <v>172</v>
      </c>
      <c r="H66" s="1198">
        <f t="shared" si="3"/>
        <v>8.19047619</v>
      </c>
      <c r="I66" s="1230">
        <f>'4th C'!AY18</f>
        <v>165</v>
      </c>
      <c r="J66" s="1199">
        <f t="shared" si="4"/>
        <v>8.684210526</v>
      </c>
      <c r="K66" s="1197">
        <f>'5th C'!AY18</f>
        <v>180</v>
      </c>
      <c r="L66" s="1200">
        <f t="shared" si="5"/>
        <v>8.181818182</v>
      </c>
      <c r="M66" s="1201"/>
      <c r="N66" s="1201"/>
      <c r="O66" s="1201"/>
      <c r="P66" s="1201"/>
      <c r="Q66" s="1201"/>
      <c r="R66" s="1201"/>
      <c r="S66" s="1200">
        <f t="shared" si="6"/>
        <v>8.31372549</v>
      </c>
      <c r="T66" s="434"/>
      <c r="U66" s="434"/>
      <c r="V66" s="434"/>
      <c r="W66" s="434"/>
      <c r="X66" s="434"/>
      <c r="Y66" s="434"/>
      <c r="Z66" s="434"/>
    </row>
    <row r="67">
      <c r="A67" s="1192" t="s">
        <v>189</v>
      </c>
      <c r="B67" s="1203" t="s">
        <v>190</v>
      </c>
      <c r="C67" s="1280">
        <v>154.0</v>
      </c>
      <c r="D67" s="1281">
        <f t="shared" si="1"/>
        <v>7.7</v>
      </c>
      <c r="E67" s="1280">
        <v>177.0</v>
      </c>
      <c r="F67" s="1283">
        <f t="shared" si="2"/>
        <v>8.85</v>
      </c>
      <c r="G67" s="1197">
        <f>'3rdSemC'!AS56</f>
        <v>181</v>
      </c>
      <c r="H67" s="1198">
        <f t="shared" si="3"/>
        <v>8.619047619</v>
      </c>
      <c r="I67" s="1233">
        <f>'4th C'!AY56</f>
        <v>157</v>
      </c>
      <c r="J67" s="1199">
        <f t="shared" si="4"/>
        <v>8.263157895</v>
      </c>
      <c r="K67" s="1197">
        <f>'5th C'!AY56</f>
        <v>175</v>
      </c>
      <c r="L67" s="1200">
        <f t="shared" si="5"/>
        <v>7.954545455</v>
      </c>
      <c r="M67" s="1201"/>
      <c r="N67" s="1201"/>
      <c r="O67" s="1201"/>
      <c r="P67" s="1201"/>
      <c r="Q67" s="1201"/>
      <c r="R67" s="1201"/>
      <c r="S67" s="1200">
        <f t="shared" si="6"/>
        <v>8.274509804</v>
      </c>
      <c r="T67" s="434"/>
      <c r="U67" s="434"/>
      <c r="V67" s="434"/>
      <c r="W67" s="434"/>
      <c r="X67" s="434"/>
      <c r="Y67" s="434"/>
      <c r="Z67" s="434"/>
    </row>
    <row r="68">
      <c r="A68" s="1192" t="s">
        <v>167</v>
      </c>
      <c r="B68" s="1193" t="s">
        <v>168</v>
      </c>
      <c r="C68" s="1280">
        <v>152.0</v>
      </c>
      <c r="D68" s="1281">
        <f t="shared" si="1"/>
        <v>7.6</v>
      </c>
      <c r="E68" s="1280">
        <v>163.0</v>
      </c>
      <c r="F68" s="1283">
        <f t="shared" si="2"/>
        <v>8.15</v>
      </c>
      <c r="G68" s="1197">
        <f>'3rdSemC'!AS25</f>
        <v>176</v>
      </c>
      <c r="H68" s="1198">
        <f t="shared" si="3"/>
        <v>8.380952381</v>
      </c>
      <c r="I68" s="1230">
        <f>'4th C'!AY25</f>
        <v>172</v>
      </c>
      <c r="J68" s="1199">
        <f t="shared" si="4"/>
        <v>9.052631579</v>
      </c>
      <c r="K68" s="1197">
        <f>'5th C'!AY25</f>
        <v>180</v>
      </c>
      <c r="L68" s="1200">
        <f t="shared" si="5"/>
        <v>8.181818182</v>
      </c>
      <c r="M68" s="1201"/>
      <c r="N68" s="1201"/>
      <c r="O68" s="1201"/>
      <c r="P68" s="1201"/>
      <c r="Q68" s="1201"/>
      <c r="R68" s="1201"/>
      <c r="S68" s="1200">
        <f t="shared" si="6"/>
        <v>8.264705882</v>
      </c>
      <c r="T68" s="434"/>
      <c r="U68" s="434"/>
      <c r="V68" s="434"/>
      <c r="W68" s="434"/>
      <c r="X68" s="434"/>
      <c r="Y68" s="434"/>
      <c r="Z68" s="434"/>
    </row>
    <row r="69">
      <c r="A69" s="1192" t="s">
        <v>270</v>
      </c>
      <c r="B69" s="1193" t="s">
        <v>271</v>
      </c>
      <c r="C69" s="1280">
        <v>162.0</v>
      </c>
      <c r="D69" s="1281">
        <f t="shared" si="1"/>
        <v>8.1</v>
      </c>
      <c r="E69" s="1280">
        <v>172.0</v>
      </c>
      <c r="F69" s="1283">
        <f t="shared" si="2"/>
        <v>8.6</v>
      </c>
      <c r="G69" s="1197">
        <f>'3rdSemA'!AS48</f>
        <v>181</v>
      </c>
      <c r="H69" s="1198">
        <f t="shared" si="3"/>
        <v>8.619047619</v>
      </c>
      <c r="I69" s="1233">
        <f>'4th A'!AY48</f>
        <v>157</v>
      </c>
      <c r="J69" s="1199">
        <f t="shared" si="4"/>
        <v>8.263157895</v>
      </c>
      <c r="K69" s="1197">
        <f>'5th A'!AW48</f>
        <v>179</v>
      </c>
      <c r="L69" s="1200">
        <f t="shared" si="5"/>
        <v>8.136363636</v>
      </c>
      <c r="M69" s="1201"/>
      <c r="N69" s="1201"/>
      <c r="O69" s="1201"/>
      <c r="P69" s="1201"/>
      <c r="Q69" s="1201"/>
      <c r="R69" s="1201"/>
      <c r="S69" s="1200">
        <f t="shared" si="6"/>
        <v>8.343137255</v>
      </c>
      <c r="T69" s="434"/>
      <c r="U69" s="434"/>
      <c r="V69" s="434"/>
      <c r="W69" s="434"/>
      <c r="X69" s="434"/>
      <c r="Y69" s="434"/>
      <c r="Z69" s="434"/>
    </row>
    <row r="70">
      <c r="A70" s="1192" t="s">
        <v>185</v>
      </c>
      <c r="B70" s="1193" t="s">
        <v>186</v>
      </c>
      <c r="C70" s="1280">
        <v>165.0</v>
      </c>
      <c r="D70" s="1281">
        <f t="shared" si="1"/>
        <v>8.25</v>
      </c>
      <c r="E70" s="1280">
        <v>169.0</v>
      </c>
      <c r="F70" s="1283">
        <f t="shared" si="2"/>
        <v>8.45</v>
      </c>
      <c r="G70" s="1197">
        <f>'3rdSemC'!AS52</f>
        <v>175</v>
      </c>
      <c r="H70" s="1198">
        <f t="shared" si="3"/>
        <v>8.333333333</v>
      </c>
      <c r="I70" s="1230">
        <f>'4th C'!AY52</f>
        <v>160</v>
      </c>
      <c r="J70" s="1199">
        <f t="shared" si="4"/>
        <v>8.421052632</v>
      </c>
      <c r="K70" s="1197">
        <f>'5th C'!AY52</f>
        <v>171</v>
      </c>
      <c r="L70" s="1200">
        <f t="shared" si="5"/>
        <v>7.772727273</v>
      </c>
      <c r="M70" s="1201"/>
      <c r="N70" s="1201"/>
      <c r="O70" s="1201"/>
      <c r="P70" s="1201"/>
      <c r="Q70" s="1201"/>
      <c r="R70" s="1201"/>
      <c r="S70" s="1200">
        <f t="shared" si="6"/>
        <v>8.235294118</v>
      </c>
      <c r="T70" s="434"/>
      <c r="U70" s="434"/>
      <c r="V70" s="434"/>
      <c r="W70" s="434"/>
      <c r="X70" s="434"/>
      <c r="Y70" s="434"/>
      <c r="Z70" s="434"/>
    </row>
    <row r="71">
      <c r="A71" s="1192" t="s">
        <v>113</v>
      </c>
      <c r="B71" s="1193" t="s">
        <v>114</v>
      </c>
      <c r="C71" s="1280">
        <v>156.0</v>
      </c>
      <c r="D71" s="1281">
        <f t="shared" si="1"/>
        <v>7.8</v>
      </c>
      <c r="E71" s="1280">
        <v>168.0</v>
      </c>
      <c r="F71" s="1283">
        <f t="shared" si="2"/>
        <v>8.4</v>
      </c>
      <c r="G71" s="1197">
        <f>'3rdSemB'!AS27</f>
        <v>180</v>
      </c>
      <c r="H71" s="1198">
        <f t="shared" si="3"/>
        <v>8.571428571</v>
      </c>
      <c r="I71" s="1233">
        <f>'4th B'!AY27</f>
        <v>161</v>
      </c>
      <c r="J71" s="1199">
        <f t="shared" si="4"/>
        <v>8.473684211</v>
      </c>
      <c r="K71" s="1197">
        <f>'5th B'!AW27</f>
        <v>184</v>
      </c>
      <c r="L71" s="1200">
        <f t="shared" si="5"/>
        <v>8.363636364</v>
      </c>
      <c r="M71" s="1201"/>
      <c r="N71" s="1201"/>
      <c r="O71" s="1201"/>
      <c r="P71" s="1201"/>
      <c r="Q71" s="1201"/>
      <c r="R71" s="1201"/>
      <c r="S71" s="1200">
        <f t="shared" si="6"/>
        <v>8.323529412</v>
      </c>
      <c r="T71" s="434"/>
      <c r="U71" s="434"/>
      <c r="V71" s="434"/>
      <c r="W71" s="434"/>
      <c r="X71" s="434"/>
      <c r="Y71" s="434"/>
      <c r="Z71" s="434"/>
    </row>
    <row r="72">
      <c r="A72" s="1192" t="s">
        <v>395</v>
      </c>
      <c r="B72" s="1193" t="s">
        <v>396</v>
      </c>
      <c r="C72" s="1280">
        <v>152.0</v>
      </c>
      <c r="D72" s="1281">
        <f t="shared" si="1"/>
        <v>7.6</v>
      </c>
      <c r="E72" s="1280">
        <v>163.0</v>
      </c>
      <c r="F72" s="1283">
        <f t="shared" si="2"/>
        <v>8.15</v>
      </c>
      <c r="G72" s="1197">
        <f>'3rdSemC'!AS39</f>
        <v>180</v>
      </c>
      <c r="H72" s="1198">
        <f t="shared" si="3"/>
        <v>8.571428571</v>
      </c>
      <c r="I72" s="1230">
        <f>'4th C'!AY39</f>
        <v>165</v>
      </c>
      <c r="J72" s="1199">
        <f t="shared" si="4"/>
        <v>8.684210526</v>
      </c>
      <c r="K72" s="1197">
        <f>'5th C'!AY39</f>
        <v>179</v>
      </c>
      <c r="L72" s="1200">
        <f t="shared" si="5"/>
        <v>8.136363636</v>
      </c>
      <c r="M72" s="1201"/>
      <c r="N72" s="1201"/>
      <c r="O72" s="1201"/>
      <c r="P72" s="1201"/>
      <c r="Q72" s="1201"/>
      <c r="R72" s="1201"/>
      <c r="S72" s="1200">
        <f t="shared" si="6"/>
        <v>8.225490196</v>
      </c>
      <c r="T72" s="434"/>
      <c r="U72" s="434"/>
      <c r="V72" s="434"/>
      <c r="W72" s="434"/>
      <c r="X72" s="434"/>
      <c r="Y72" s="434"/>
      <c r="Z72" s="434"/>
    </row>
    <row r="73">
      <c r="A73" s="1192" t="s">
        <v>157</v>
      </c>
      <c r="B73" s="1193" t="s">
        <v>158</v>
      </c>
      <c r="C73" s="1280">
        <v>172.0</v>
      </c>
      <c r="D73" s="1281">
        <f t="shared" si="1"/>
        <v>8.6</v>
      </c>
      <c r="E73" s="1280">
        <v>172.0</v>
      </c>
      <c r="F73" s="1283">
        <f t="shared" si="2"/>
        <v>8.6</v>
      </c>
      <c r="G73" s="1197">
        <f>'3rdSemC'!AS14</f>
        <v>176</v>
      </c>
      <c r="H73" s="1198">
        <f t="shared" si="3"/>
        <v>8.380952381</v>
      </c>
      <c r="I73" s="1233">
        <f>'4th C'!AY14</f>
        <v>159</v>
      </c>
      <c r="J73" s="1199">
        <f t="shared" si="4"/>
        <v>8.368421053</v>
      </c>
      <c r="K73" s="1197">
        <f>'5th C'!AY14</f>
        <v>157</v>
      </c>
      <c r="L73" s="1200">
        <f t="shared" si="5"/>
        <v>7.136363636</v>
      </c>
      <c r="M73" s="1201"/>
      <c r="N73" s="1201"/>
      <c r="O73" s="1201"/>
      <c r="P73" s="1201"/>
      <c r="Q73" s="1201"/>
      <c r="R73" s="1201"/>
      <c r="S73" s="1200">
        <f t="shared" si="6"/>
        <v>8.196078431</v>
      </c>
      <c r="T73" s="434"/>
      <c r="U73" s="434"/>
      <c r="V73" s="434"/>
      <c r="W73" s="434"/>
      <c r="X73" s="434"/>
      <c r="Y73" s="434"/>
      <c r="Z73" s="434"/>
    </row>
    <row r="74">
      <c r="A74" s="1192" t="s">
        <v>161</v>
      </c>
      <c r="B74" s="1193" t="s">
        <v>162</v>
      </c>
      <c r="C74" s="1280">
        <v>158.0</v>
      </c>
      <c r="D74" s="1281">
        <f t="shared" si="1"/>
        <v>7.9</v>
      </c>
      <c r="E74" s="1280">
        <v>168.0</v>
      </c>
      <c r="F74" s="1283">
        <f t="shared" si="2"/>
        <v>8.4</v>
      </c>
      <c r="G74" s="1197">
        <f>'3rdSemC'!AS22</f>
        <v>172</v>
      </c>
      <c r="H74" s="1198">
        <f t="shared" si="3"/>
        <v>8.19047619</v>
      </c>
      <c r="I74" s="1230">
        <f>'4th C'!AY22</f>
        <v>156</v>
      </c>
      <c r="J74" s="1199">
        <f t="shared" si="4"/>
        <v>8.210526316</v>
      </c>
      <c r="K74" s="1197">
        <f>'5th C'!AY22</f>
        <v>183</v>
      </c>
      <c r="L74" s="1200">
        <f t="shared" si="5"/>
        <v>8.318181818</v>
      </c>
      <c r="M74" s="1201"/>
      <c r="N74" s="1201"/>
      <c r="O74" s="1201"/>
      <c r="P74" s="1201"/>
      <c r="Q74" s="1201"/>
      <c r="R74" s="1201"/>
      <c r="S74" s="1200">
        <f t="shared" si="6"/>
        <v>8.205882353</v>
      </c>
      <c r="T74" s="434"/>
      <c r="U74" s="434"/>
      <c r="V74" s="434"/>
      <c r="W74" s="434"/>
      <c r="X74" s="434"/>
      <c r="Y74" s="434"/>
      <c r="Z74" s="434"/>
    </row>
    <row r="75">
      <c r="A75" s="1192" t="s">
        <v>131</v>
      </c>
      <c r="B75" s="1193" t="s">
        <v>132</v>
      </c>
      <c r="C75" s="1280">
        <v>159.0</v>
      </c>
      <c r="D75" s="1281">
        <f t="shared" si="1"/>
        <v>7.95</v>
      </c>
      <c r="E75" s="1280">
        <v>183.0</v>
      </c>
      <c r="F75" s="1283">
        <f t="shared" si="2"/>
        <v>9.15</v>
      </c>
      <c r="G75" s="1197">
        <f>'3rdSemB'!AS51</f>
        <v>178</v>
      </c>
      <c r="H75" s="1198">
        <f t="shared" si="3"/>
        <v>8.476190476</v>
      </c>
      <c r="I75" s="1233">
        <f>'4th B'!AY51</f>
        <v>149</v>
      </c>
      <c r="J75" s="1199">
        <f t="shared" si="4"/>
        <v>7.842105263</v>
      </c>
      <c r="K75" s="1197">
        <f>'5th B'!AW50</f>
        <v>176</v>
      </c>
      <c r="L75" s="1200">
        <f t="shared" si="5"/>
        <v>8</v>
      </c>
      <c r="M75" s="1201"/>
      <c r="N75" s="1201"/>
      <c r="O75" s="1201"/>
      <c r="P75" s="1201"/>
      <c r="Q75" s="1201"/>
      <c r="R75" s="1201"/>
      <c r="S75" s="1200">
        <f t="shared" si="6"/>
        <v>8.284313725</v>
      </c>
      <c r="T75" s="434"/>
      <c r="U75" s="434"/>
      <c r="V75" s="434"/>
      <c r="W75" s="434"/>
      <c r="X75" s="434"/>
      <c r="Y75" s="434"/>
      <c r="Z75" s="434"/>
    </row>
    <row r="76">
      <c r="A76" s="1192" t="s">
        <v>103</v>
      </c>
      <c r="B76" s="1203" t="s">
        <v>104</v>
      </c>
      <c r="C76" s="1280">
        <v>157.0</v>
      </c>
      <c r="D76" s="1281">
        <f t="shared" si="1"/>
        <v>7.85</v>
      </c>
      <c r="E76" s="1280">
        <v>174.0</v>
      </c>
      <c r="F76" s="1283">
        <f t="shared" si="2"/>
        <v>8.7</v>
      </c>
      <c r="G76" s="1197">
        <f>'3rdSemB'!AS20</f>
        <v>180</v>
      </c>
      <c r="H76" s="1198">
        <f t="shared" si="3"/>
        <v>8.571428571</v>
      </c>
      <c r="I76" s="1230">
        <f>'4th B'!AY20</f>
        <v>154</v>
      </c>
      <c r="J76" s="1199">
        <f t="shared" si="4"/>
        <v>8.105263158</v>
      </c>
      <c r="K76" s="1197">
        <f>'5th B'!AW20</f>
        <v>179</v>
      </c>
      <c r="L76" s="1200">
        <f t="shared" si="5"/>
        <v>8.136363636</v>
      </c>
      <c r="M76" s="1201"/>
      <c r="N76" s="1201"/>
      <c r="O76" s="1201"/>
      <c r="P76" s="1201"/>
      <c r="Q76" s="1201"/>
      <c r="R76" s="1201"/>
      <c r="S76" s="1200">
        <f t="shared" si="6"/>
        <v>8.274509804</v>
      </c>
      <c r="T76" s="434"/>
      <c r="U76" s="434"/>
      <c r="V76" s="434"/>
      <c r="W76" s="434"/>
      <c r="X76" s="434"/>
      <c r="Y76" s="434"/>
      <c r="Z76" s="434"/>
    </row>
    <row r="77">
      <c r="A77" s="1192" t="s">
        <v>252</v>
      </c>
      <c r="B77" s="1193" t="s">
        <v>253</v>
      </c>
      <c r="C77" s="1280">
        <v>172.0</v>
      </c>
      <c r="D77" s="1281">
        <f t="shared" si="1"/>
        <v>8.6</v>
      </c>
      <c r="E77" s="1280">
        <v>166.0</v>
      </c>
      <c r="F77" s="1283">
        <f t="shared" si="2"/>
        <v>8.3</v>
      </c>
      <c r="G77" s="1197">
        <f>'3rdSemA'!AS25</f>
        <v>176</v>
      </c>
      <c r="H77" s="1198">
        <f t="shared" si="3"/>
        <v>8.380952381</v>
      </c>
      <c r="I77" s="1233">
        <f>'4th A'!AY25</f>
        <v>151</v>
      </c>
      <c r="J77" s="1199">
        <f t="shared" si="4"/>
        <v>7.947368421</v>
      </c>
      <c r="K77" s="1197">
        <f>'5th A'!AW25</f>
        <v>178</v>
      </c>
      <c r="L77" s="1200">
        <f t="shared" si="5"/>
        <v>8.090909091</v>
      </c>
      <c r="M77" s="1201"/>
      <c r="N77" s="1201"/>
      <c r="O77" s="1201"/>
      <c r="P77" s="1201"/>
      <c r="Q77" s="1201"/>
      <c r="R77" s="1201"/>
      <c r="S77" s="1200">
        <f t="shared" si="6"/>
        <v>8.264705882</v>
      </c>
      <c r="T77" s="434"/>
      <c r="U77" s="434"/>
      <c r="V77" s="434"/>
      <c r="W77" s="434"/>
      <c r="X77" s="434"/>
      <c r="Y77" s="434"/>
      <c r="Z77" s="434"/>
    </row>
    <row r="78">
      <c r="A78" s="1192" t="s">
        <v>244</v>
      </c>
      <c r="B78" s="1193" t="s">
        <v>245</v>
      </c>
      <c r="C78" s="1280">
        <v>161.0</v>
      </c>
      <c r="D78" s="1281">
        <f t="shared" si="1"/>
        <v>8.05</v>
      </c>
      <c r="E78" s="1280">
        <v>163.0</v>
      </c>
      <c r="F78" s="1283">
        <f t="shared" si="2"/>
        <v>8.15</v>
      </c>
      <c r="G78" s="1197">
        <f>'3rdSemA'!AS18</f>
        <v>179</v>
      </c>
      <c r="H78" s="1198">
        <f t="shared" si="3"/>
        <v>8.523809524</v>
      </c>
      <c r="I78" s="1230">
        <f>'4th A'!AY18</f>
        <v>156</v>
      </c>
      <c r="J78" s="1199">
        <f t="shared" si="4"/>
        <v>8.210526316</v>
      </c>
      <c r="K78" s="1197">
        <f>'5th A'!AW18</f>
        <v>183</v>
      </c>
      <c r="L78" s="1200">
        <f t="shared" si="5"/>
        <v>8.318181818</v>
      </c>
      <c r="M78" s="1201"/>
      <c r="N78" s="1201"/>
      <c r="O78" s="1201"/>
      <c r="P78" s="1201"/>
      <c r="Q78" s="1201"/>
      <c r="R78" s="1201"/>
      <c r="S78" s="1200">
        <f t="shared" si="6"/>
        <v>8.254901961</v>
      </c>
      <c r="T78" s="434"/>
      <c r="U78" s="434"/>
      <c r="V78" s="434"/>
      <c r="W78" s="434"/>
      <c r="X78" s="434"/>
      <c r="Y78" s="434"/>
      <c r="Z78" s="434"/>
    </row>
    <row r="79">
      <c r="A79" s="1192" t="s">
        <v>339</v>
      </c>
      <c r="B79" s="1193" t="s">
        <v>340</v>
      </c>
      <c r="C79" s="1280">
        <v>161.0</v>
      </c>
      <c r="D79" s="1281">
        <f t="shared" si="1"/>
        <v>8.05</v>
      </c>
      <c r="E79" s="1280">
        <v>162.0</v>
      </c>
      <c r="F79" s="1283">
        <f t="shared" si="2"/>
        <v>8.1</v>
      </c>
      <c r="G79" s="1197">
        <f>'3rdSemB'!AS55</f>
        <v>177</v>
      </c>
      <c r="H79" s="1198">
        <f t="shared" si="3"/>
        <v>8.428571429</v>
      </c>
      <c r="I79" s="1233">
        <f>'4th B'!AY55</f>
        <v>167</v>
      </c>
      <c r="J79" s="1199">
        <f t="shared" si="4"/>
        <v>8.789473684</v>
      </c>
      <c r="K79" s="1197">
        <f>'5th B'!AW54</f>
        <v>172</v>
      </c>
      <c r="L79" s="1200">
        <f t="shared" si="5"/>
        <v>7.818181818</v>
      </c>
      <c r="M79" s="1201"/>
      <c r="N79" s="1201"/>
      <c r="O79" s="1201"/>
      <c r="P79" s="1201"/>
      <c r="Q79" s="1201"/>
      <c r="R79" s="1201"/>
      <c r="S79" s="1200">
        <f t="shared" si="6"/>
        <v>8.225490196</v>
      </c>
      <c r="T79" s="434"/>
      <c r="U79" s="434"/>
      <c r="V79" s="434"/>
      <c r="W79" s="434"/>
      <c r="X79" s="434"/>
      <c r="Y79" s="434"/>
      <c r="Z79" s="434"/>
    </row>
    <row r="80">
      <c r="A80" s="1192" t="s">
        <v>264</v>
      </c>
      <c r="B80" s="1193" t="s">
        <v>265</v>
      </c>
      <c r="C80" s="1280">
        <v>164.0</v>
      </c>
      <c r="D80" s="1281">
        <f t="shared" si="1"/>
        <v>8.2</v>
      </c>
      <c r="E80" s="1280">
        <v>159.0</v>
      </c>
      <c r="F80" s="1283">
        <f t="shared" si="2"/>
        <v>7.95</v>
      </c>
      <c r="G80" s="1197">
        <f>'3rdSemA'!AS45</f>
        <v>172</v>
      </c>
      <c r="H80" s="1198">
        <f t="shared" si="3"/>
        <v>8.19047619</v>
      </c>
      <c r="I80" s="1230">
        <f>'4th A'!AY45</f>
        <v>158</v>
      </c>
      <c r="J80" s="1199">
        <f t="shared" si="4"/>
        <v>8.315789474</v>
      </c>
      <c r="K80" s="1197">
        <f>'5th A'!AW45</f>
        <v>184</v>
      </c>
      <c r="L80" s="1200">
        <f t="shared" si="5"/>
        <v>8.363636364</v>
      </c>
      <c r="M80" s="1201"/>
      <c r="N80" s="1201"/>
      <c r="O80" s="1201"/>
      <c r="P80" s="1201"/>
      <c r="Q80" s="1201"/>
      <c r="R80" s="1201"/>
      <c r="S80" s="1200">
        <f t="shared" si="6"/>
        <v>8.205882353</v>
      </c>
      <c r="T80" s="434"/>
      <c r="U80" s="434"/>
      <c r="V80" s="434"/>
      <c r="W80" s="434"/>
      <c r="X80" s="434"/>
      <c r="Y80" s="434"/>
      <c r="Z80" s="434"/>
    </row>
    <row r="81">
      <c r="A81" s="1192" t="s">
        <v>341</v>
      </c>
      <c r="B81" s="1193" t="s">
        <v>342</v>
      </c>
      <c r="C81" s="1280">
        <v>163.0</v>
      </c>
      <c r="D81" s="1281">
        <f t="shared" si="1"/>
        <v>8.15</v>
      </c>
      <c r="E81" s="1280">
        <v>148.0</v>
      </c>
      <c r="F81" s="1283">
        <f t="shared" si="2"/>
        <v>7.4</v>
      </c>
      <c r="G81" s="1197">
        <f>'3rdSemB'!AS57</f>
        <v>179</v>
      </c>
      <c r="H81" s="1198">
        <f t="shared" si="3"/>
        <v>8.523809524</v>
      </c>
      <c r="I81" s="1233">
        <f>'4th B'!AY57</f>
        <v>164</v>
      </c>
      <c r="J81" s="1199">
        <f t="shared" si="4"/>
        <v>8.631578947</v>
      </c>
      <c r="K81" s="1197">
        <f>'5th B'!AW56</f>
        <v>192</v>
      </c>
      <c r="L81" s="1200">
        <f t="shared" si="5"/>
        <v>8.727272727</v>
      </c>
      <c r="M81" s="1201"/>
      <c r="N81" s="1201"/>
      <c r="O81" s="1201"/>
      <c r="P81" s="1201"/>
      <c r="Q81" s="1201"/>
      <c r="R81" s="1201"/>
      <c r="S81" s="1200">
        <f t="shared" si="6"/>
        <v>8.294117647</v>
      </c>
      <c r="T81" s="434"/>
      <c r="U81" s="434"/>
      <c r="V81" s="434"/>
      <c r="W81" s="434"/>
      <c r="X81" s="434"/>
      <c r="Y81" s="434"/>
      <c r="Z81" s="434"/>
    </row>
    <row r="82">
      <c r="A82" s="1192" t="s">
        <v>284</v>
      </c>
      <c r="B82" s="1193" t="s">
        <v>285</v>
      </c>
      <c r="C82" s="1280">
        <v>164.0</v>
      </c>
      <c r="D82" s="1281">
        <f t="shared" si="1"/>
        <v>8.2</v>
      </c>
      <c r="E82" s="1280">
        <v>162.0</v>
      </c>
      <c r="F82" s="1283">
        <f t="shared" si="2"/>
        <v>8.1</v>
      </c>
      <c r="G82" s="1197">
        <f>'3rdSemA'!AS60</f>
        <v>188</v>
      </c>
      <c r="H82" s="1198">
        <f t="shared" si="3"/>
        <v>8.952380952</v>
      </c>
      <c r="I82" s="1230">
        <f>'4th A'!AY59</f>
        <v>146</v>
      </c>
      <c r="J82" s="1199">
        <f t="shared" si="4"/>
        <v>7.684210526</v>
      </c>
      <c r="K82" s="1197">
        <f>'5th A'!AW59</f>
        <v>175</v>
      </c>
      <c r="L82" s="1200">
        <f t="shared" si="5"/>
        <v>7.954545455</v>
      </c>
      <c r="M82" s="1201"/>
      <c r="N82" s="1201"/>
      <c r="O82" s="1201"/>
      <c r="P82" s="1201"/>
      <c r="Q82" s="1201"/>
      <c r="R82" s="1201"/>
      <c r="S82" s="1200">
        <f t="shared" si="6"/>
        <v>8.18627451</v>
      </c>
      <c r="T82" s="434"/>
      <c r="U82" s="434"/>
      <c r="V82" s="434"/>
      <c r="W82" s="434"/>
      <c r="X82" s="434"/>
      <c r="Y82" s="434"/>
      <c r="Z82" s="434"/>
    </row>
    <row r="83">
      <c r="A83" s="1192" t="s">
        <v>81</v>
      </c>
      <c r="B83" s="1193" t="s">
        <v>82</v>
      </c>
      <c r="C83" s="1280">
        <v>154.0</v>
      </c>
      <c r="D83" s="1281">
        <f t="shared" si="1"/>
        <v>7.7</v>
      </c>
      <c r="E83" s="1280">
        <v>182.0</v>
      </c>
      <c r="F83" s="1283">
        <f t="shared" si="2"/>
        <v>9.1</v>
      </c>
      <c r="G83" s="1197">
        <f>'3rdSemA'!AS62</f>
        <v>177</v>
      </c>
      <c r="H83" s="1198">
        <f t="shared" si="3"/>
        <v>8.428571429</v>
      </c>
      <c r="I83" s="1233">
        <f>'4th A'!AY61</f>
        <v>154</v>
      </c>
      <c r="J83" s="1199">
        <f t="shared" si="4"/>
        <v>8.105263158</v>
      </c>
      <c r="K83" s="1197">
        <f>'5th A'!AW61</f>
        <v>168</v>
      </c>
      <c r="L83" s="1200">
        <f t="shared" si="5"/>
        <v>7.636363636</v>
      </c>
      <c r="M83" s="1201"/>
      <c r="N83" s="1201"/>
      <c r="O83" s="1201"/>
      <c r="P83" s="1201"/>
      <c r="Q83" s="1201"/>
      <c r="R83" s="1201"/>
      <c r="S83" s="1200">
        <f t="shared" si="6"/>
        <v>8.18627451</v>
      </c>
      <c r="T83" s="434"/>
      <c r="U83" s="434"/>
      <c r="V83" s="434"/>
      <c r="W83" s="434"/>
      <c r="X83" s="434"/>
      <c r="Y83" s="434"/>
      <c r="Z83" s="434"/>
    </row>
    <row r="84">
      <c r="A84" s="1192" t="s">
        <v>69</v>
      </c>
      <c r="B84" s="1193" t="s">
        <v>70</v>
      </c>
      <c r="C84" s="1280">
        <v>157.0</v>
      </c>
      <c r="D84" s="1281">
        <f t="shared" si="1"/>
        <v>7.85</v>
      </c>
      <c r="E84" s="1280">
        <v>174.0</v>
      </c>
      <c r="F84" s="1283">
        <f t="shared" si="2"/>
        <v>8.7</v>
      </c>
      <c r="G84" s="1197">
        <f>'3rdSemA'!AS49</f>
        <v>181</v>
      </c>
      <c r="H84" s="1198">
        <f t="shared" si="3"/>
        <v>8.619047619</v>
      </c>
      <c r="I84" s="1230">
        <f>'4th A'!AY49</f>
        <v>146</v>
      </c>
      <c r="J84" s="1199">
        <f t="shared" si="4"/>
        <v>7.684210526</v>
      </c>
      <c r="K84" s="1197">
        <f>'5th A'!AW49</f>
        <v>176</v>
      </c>
      <c r="L84" s="1200">
        <f t="shared" si="5"/>
        <v>8</v>
      </c>
      <c r="M84" s="1201"/>
      <c r="N84" s="1201"/>
      <c r="O84" s="1201"/>
      <c r="P84" s="1201"/>
      <c r="Q84" s="1201"/>
      <c r="R84" s="1201"/>
      <c r="S84" s="1200">
        <f t="shared" si="6"/>
        <v>8.176470588</v>
      </c>
      <c r="T84" s="434"/>
      <c r="U84" s="434"/>
      <c r="V84" s="434"/>
      <c r="W84" s="434"/>
      <c r="X84" s="434"/>
      <c r="Y84" s="434"/>
      <c r="Z84" s="434"/>
    </row>
    <row r="85">
      <c r="A85" s="1192" t="s">
        <v>389</v>
      </c>
      <c r="B85" s="1193" t="s">
        <v>390</v>
      </c>
      <c r="C85" s="1280">
        <v>147.0</v>
      </c>
      <c r="D85" s="1281">
        <f t="shared" si="1"/>
        <v>7.35</v>
      </c>
      <c r="E85" s="1280">
        <v>160.0</v>
      </c>
      <c r="F85" s="1283">
        <f t="shared" si="2"/>
        <v>8</v>
      </c>
      <c r="G85" s="1197">
        <f>'3rdSemC'!AS34</f>
        <v>171</v>
      </c>
      <c r="H85" s="1198">
        <f t="shared" si="3"/>
        <v>8.142857143</v>
      </c>
      <c r="I85" s="1233">
        <f>'4th C'!AY34</f>
        <v>157</v>
      </c>
      <c r="J85" s="1199">
        <f t="shared" si="4"/>
        <v>8.263157895</v>
      </c>
      <c r="K85" s="1197">
        <f>'5th C'!AY34</f>
        <v>187</v>
      </c>
      <c r="L85" s="1200">
        <f t="shared" si="5"/>
        <v>8.5</v>
      </c>
      <c r="M85" s="1201"/>
      <c r="N85" s="1201"/>
      <c r="O85" s="1201"/>
      <c r="P85" s="1201"/>
      <c r="Q85" s="1201"/>
      <c r="R85" s="1201"/>
      <c r="S85" s="1200">
        <f t="shared" si="6"/>
        <v>8.058823529</v>
      </c>
      <c r="T85" s="434"/>
      <c r="U85" s="434"/>
      <c r="V85" s="434"/>
      <c r="W85" s="434"/>
      <c r="X85" s="434"/>
      <c r="Y85" s="434"/>
      <c r="Z85" s="434"/>
    </row>
    <row r="86">
      <c r="A86" s="1192" t="s">
        <v>38</v>
      </c>
      <c r="B86" s="1193" t="s">
        <v>37</v>
      </c>
      <c r="C86" s="1280">
        <v>162.0</v>
      </c>
      <c r="D86" s="1281">
        <f t="shared" si="1"/>
        <v>8.1</v>
      </c>
      <c r="E86" s="1280">
        <v>183.0</v>
      </c>
      <c r="F86" s="1283">
        <f t="shared" si="2"/>
        <v>9.15</v>
      </c>
      <c r="G86" s="1197">
        <f>'3rdSemA'!AS20</f>
        <v>165</v>
      </c>
      <c r="H86" s="1198">
        <f t="shared" si="3"/>
        <v>7.857142857</v>
      </c>
      <c r="I86" s="1230">
        <f>'4th A'!AY20</f>
        <v>156</v>
      </c>
      <c r="J86" s="1199">
        <f t="shared" si="4"/>
        <v>8.210526316</v>
      </c>
      <c r="K86" s="1197">
        <f>'5th A'!AW20</f>
        <v>165</v>
      </c>
      <c r="L86" s="1200">
        <f t="shared" si="5"/>
        <v>7.5</v>
      </c>
      <c r="M86" s="1201"/>
      <c r="N86" s="1201"/>
      <c r="O86" s="1201"/>
      <c r="P86" s="1201"/>
      <c r="Q86" s="1201"/>
      <c r="R86" s="1201"/>
      <c r="S86" s="1200">
        <f t="shared" si="6"/>
        <v>8.147058824</v>
      </c>
      <c r="T86" s="434"/>
      <c r="U86" s="434"/>
      <c r="V86" s="434"/>
      <c r="W86" s="434"/>
      <c r="X86" s="434"/>
      <c r="Y86" s="434"/>
      <c r="Z86" s="434"/>
    </row>
    <row r="87">
      <c r="A87" s="1192" t="s">
        <v>47</v>
      </c>
      <c r="B87" s="1193" t="s">
        <v>48</v>
      </c>
      <c r="C87" s="1280">
        <v>161.0</v>
      </c>
      <c r="D87" s="1281">
        <f t="shared" si="1"/>
        <v>8.05</v>
      </c>
      <c r="E87" s="1280">
        <v>171.0</v>
      </c>
      <c r="F87" s="1283">
        <f t="shared" si="2"/>
        <v>8.55</v>
      </c>
      <c r="G87" s="1197">
        <f>'3rdSemA'!AS33</f>
        <v>169</v>
      </c>
      <c r="H87" s="1198">
        <f t="shared" si="3"/>
        <v>8.047619048</v>
      </c>
      <c r="I87" s="1233">
        <f>'4th A'!AY33</f>
        <v>153</v>
      </c>
      <c r="J87" s="1199">
        <f t="shared" si="4"/>
        <v>8.052631579</v>
      </c>
      <c r="K87" s="1197">
        <f>'5th A'!AW33</f>
        <v>177</v>
      </c>
      <c r="L87" s="1200">
        <f t="shared" si="5"/>
        <v>8.045454545</v>
      </c>
      <c r="M87" s="1201"/>
      <c r="N87" s="1201"/>
      <c r="O87" s="1201"/>
      <c r="P87" s="1201"/>
      <c r="Q87" s="1201"/>
      <c r="R87" s="1201"/>
      <c r="S87" s="1200">
        <f t="shared" si="6"/>
        <v>8.147058824</v>
      </c>
      <c r="T87" s="434"/>
      <c r="U87" s="434"/>
      <c r="V87" s="434"/>
      <c r="W87" s="434"/>
      <c r="X87" s="434"/>
      <c r="Y87" s="434"/>
      <c r="Z87" s="434"/>
    </row>
    <row r="88">
      <c r="A88" s="1192" t="s">
        <v>337</v>
      </c>
      <c r="B88" s="1193" t="s">
        <v>338</v>
      </c>
      <c r="C88" s="1280">
        <v>155.0</v>
      </c>
      <c r="D88" s="1281">
        <f t="shared" si="1"/>
        <v>7.75</v>
      </c>
      <c r="E88" s="1280">
        <v>161.0</v>
      </c>
      <c r="F88" s="1283">
        <f t="shared" si="2"/>
        <v>8.05</v>
      </c>
      <c r="G88" s="1197">
        <f>'3rdSemB'!AS49</f>
        <v>181</v>
      </c>
      <c r="H88" s="1198">
        <f t="shared" si="3"/>
        <v>8.619047619</v>
      </c>
      <c r="I88" s="1230">
        <f>'4th B'!AY49</f>
        <v>159</v>
      </c>
      <c r="J88" s="1199">
        <f t="shared" si="4"/>
        <v>8.368421053</v>
      </c>
      <c r="K88" s="1197">
        <f>'5th B'!AW48</f>
        <v>175</v>
      </c>
      <c r="L88" s="1200">
        <f t="shared" si="5"/>
        <v>7.954545455</v>
      </c>
      <c r="M88" s="1201"/>
      <c r="N88" s="1201"/>
      <c r="O88" s="1201"/>
      <c r="P88" s="1201"/>
      <c r="Q88" s="1201"/>
      <c r="R88" s="1201"/>
      <c r="S88" s="1200">
        <f t="shared" si="6"/>
        <v>8.147058824</v>
      </c>
      <c r="T88" s="434"/>
      <c r="U88" s="434"/>
      <c r="V88" s="434"/>
      <c r="W88" s="434"/>
      <c r="X88" s="434"/>
      <c r="Y88" s="434"/>
      <c r="Z88" s="434"/>
    </row>
    <row r="89">
      <c r="A89" s="1192" t="s">
        <v>51</v>
      </c>
      <c r="B89" s="1193" t="s">
        <v>52</v>
      </c>
      <c r="C89" s="1280">
        <v>153.0</v>
      </c>
      <c r="D89" s="1281">
        <f t="shared" si="1"/>
        <v>7.65</v>
      </c>
      <c r="E89" s="1280">
        <v>173.0</v>
      </c>
      <c r="F89" s="1283">
        <f t="shared" si="2"/>
        <v>8.65</v>
      </c>
      <c r="G89" s="1197">
        <f>'3rdSemA'!AS35</f>
        <v>174</v>
      </c>
      <c r="H89" s="1198">
        <f t="shared" si="3"/>
        <v>8.285714286</v>
      </c>
      <c r="I89" s="1233">
        <f>'4th A'!AY35</f>
        <v>158</v>
      </c>
      <c r="J89" s="1199">
        <f t="shared" si="4"/>
        <v>8.315789474</v>
      </c>
      <c r="K89" s="1197">
        <f>'5th A'!AW35</f>
        <v>170</v>
      </c>
      <c r="L89" s="1200">
        <f t="shared" si="5"/>
        <v>7.727272727</v>
      </c>
      <c r="M89" s="1201"/>
      <c r="N89" s="1201"/>
      <c r="O89" s="1201"/>
      <c r="P89" s="1201"/>
      <c r="Q89" s="1201"/>
      <c r="R89" s="1201"/>
      <c r="S89" s="1200">
        <f t="shared" si="6"/>
        <v>8.117647059</v>
      </c>
      <c r="T89" s="434"/>
      <c r="U89" s="434"/>
      <c r="V89" s="434"/>
      <c r="W89" s="434"/>
      <c r="X89" s="434"/>
      <c r="Y89" s="434"/>
      <c r="Z89" s="434"/>
    </row>
    <row r="90">
      <c r="A90" s="1192" t="s">
        <v>303</v>
      </c>
      <c r="B90" s="1193" t="s">
        <v>304</v>
      </c>
      <c r="C90" s="1280">
        <v>163.0</v>
      </c>
      <c r="D90" s="1281">
        <f t="shared" si="1"/>
        <v>8.15</v>
      </c>
      <c r="E90" s="1280">
        <v>164.0</v>
      </c>
      <c r="F90" s="1283">
        <f t="shared" si="2"/>
        <v>8.2</v>
      </c>
      <c r="G90" s="1197">
        <f>'3rdSemB'!AS18</f>
        <v>176</v>
      </c>
      <c r="H90" s="1198">
        <f t="shared" si="3"/>
        <v>8.380952381</v>
      </c>
      <c r="I90" s="1230">
        <f>'4th B'!AY18</f>
        <v>154</v>
      </c>
      <c r="J90" s="1199">
        <f t="shared" si="4"/>
        <v>8.105263158</v>
      </c>
      <c r="K90" s="1197">
        <f>'5th B'!AW18</f>
        <v>171</v>
      </c>
      <c r="L90" s="1200">
        <f t="shared" si="5"/>
        <v>7.772727273</v>
      </c>
      <c r="M90" s="1201"/>
      <c r="N90" s="1201"/>
      <c r="O90" s="1201"/>
      <c r="P90" s="1201"/>
      <c r="Q90" s="1201"/>
      <c r="R90" s="1201"/>
      <c r="S90" s="1200">
        <f t="shared" si="6"/>
        <v>8.117647059</v>
      </c>
      <c r="T90" s="434"/>
      <c r="U90" s="434"/>
      <c r="V90" s="434"/>
      <c r="W90" s="434"/>
      <c r="X90" s="434"/>
      <c r="Y90" s="434"/>
      <c r="Z90" s="434"/>
    </row>
    <row r="91">
      <c r="A91" s="1192" t="s">
        <v>329</v>
      </c>
      <c r="B91" s="1193" t="s">
        <v>330</v>
      </c>
      <c r="C91" s="1280">
        <v>154.0</v>
      </c>
      <c r="D91" s="1281">
        <f t="shared" si="1"/>
        <v>7.7</v>
      </c>
      <c r="E91" s="1280">
        <v>162.0</v>
      </c>
      <c r="F91" s="1283">
        <f t="shared" si="2"/>
        <v>8.1</v>
      </c>
      <c r="G91" s="1197">
        <f>'3rdSemB'!AS44</f>
        <v>174</v>
      </c>
      <c r="H91" s="1198">
        <f t="shared" si="3"/>
        <v>8.285714286</v>
      </c>
      <c r="I91" s="1233">
        <f>'4th B'!AY44</f>
        <v>159</v>
      </c>
      <c r="J91" s="1199">
        <f t="shared" si="4"/>
        <v>8.368421053</v>
      </c>
      <c r="K91" s="1197">
        <f>'5th B'!AW43</f>
        <v>179</v>
      </c>
      <c r="L91" s="1200">
        <f t="shared" si="5"/>
        <v>8.136363636</v>
      </c>
      <c r="M91" s="1201"/>
      <c r="N91" s="1201"/>
      <c r="O91" s="1201"/>
      <c r="P91" s="1201"/>
      <c r="Q91" s="1201"/>
      <c r="R91" s="1201"/>
      <c r="S91" s="1200">
        <f t="shared" si="6"/>
        <v>8.117647059</v>
      </c>
      <c r="T91" s="434"/>
      <c r="U91" s="434"/>
      <c r="V91" s="434"/>
      <c r="W91" s="434"/>
      <c r="X91" s="434"/>
      <c r="Y91" s="434"/>
      <c r="Z91" s="434"/>
    </row>
    <row r="92">
      <c r="A92" s="1192" t="s">
        <v>41</v>
      </c>
      <c r="B92" s="1193" t="s">
        <v>42</v>
      </c>
      <c r="C92" s="1280">
        <v>156.0</v>
      </c>
      <c r="D92" s="1281">
        <f t="shared" si="1"/>
        <v>7.8</v>
      </c>
      <c r="E92" s="1280">
        <v>172.0</v>
      </c>
      <c r="F92" s="1283">
        <f t="shared" si="2"/>
        <v>8.6</v>
      </c>
      <c r="G92" s="1197">
        <f>'3rdSemA'!AS26</f>
        <v>172</v>
      </c>
      <c r="H92" s="1198">
        <f t="shared" si="3"/>
        <v>8.19047619</v>
      </c>
      <c r="I92" s="1230">
        <f>'4th A'!AY26</f>
        <v>146</v>
      </c>
      <c r="J92" s="1199">
        <f t="shared" si="4"/>
        <v>7.684210526</v>
      </c>
      <c r="K92" s="1197">
        <f>'5th A'!AW26</f>
        <v>181</v>
      </c>
      <c r="L92" s="1200">
        <f t="shared" si="5"/>
        <v>8.227272727</v>
      </c>
      <c r="M92" s="1201"/>
      <c r="N92" s="1201"/>
      <c r="O92" s="1201"/>
      <c r="P92" s="1201"/>
      <c r="Q92" s="1201"/>
      <c r="R92" s="1201"/>
      <c r="S92" s="1200">
        <f t="shared" si="6"/>
        <v>8.107843137</v>
      </c>
      <c r="T92" s="434"/>
      <c r="U92" s="434"/>
      <c r="V92" s="434"/>
      <c r="W92" s="434"/>
      <c r="X92" s="434"/>
      <c r="Y92" s="434"/>
      <c r="Z92" s="434"/>
    </row>
    <row r="93">
      <c r="A93" s="1192" t="s">
        <v>39</v>
      </c>
      <c r="B93" s="1193" t="s">
        <v>40</v>
      </c>
      <c r="C93" s="1280">
        <v>162.0</v>
      </c>
      <c r="D93" s="1281">
        <f t="shared" si="1"/>
        <v>8.1</v>
      </c>
      <c r="E93" s="1280">
        <v>170.0</v>
      </c>
      <c r="F93" s="1283">
        <f t="shared" si="2"/>
        <v>8.5</v>
      </c>
      <c r="G93" s="1197">
        <f>'3rdSemA'!AS21</f>
        <v>181</v>
      </c>
      <c r="H93" s="1198">
        <f t="shared" si="3"/>
        <v>8.619047619</v>
      </c>
      <c r="I93" s="1233">
        <f>'4th A'!AY21</f>
        <v>147</v>
      </c>
      <c r="J93" s="1199">
        <f t="shared" si="4"/>
        <v>7.736842105</v>
      </c>
      <c r="K93" s="1197">
        <f>'5th A'!AW21</f>
        <v>166</v>
      </c>
      <c r="L93" s="1200">
        <f t="shared" si="5"/>
        <v>7.545454545</v>
      </c>
      <c r="M93" s="1201"/>
      <c r="N93" s="1201"/>
      <c r="O93" s="1201"/>
      <c r="P93" s="1201"/>
      <c r="Q93" s="1201"/>
      <c r="R93" s="1201"/>
      <c r="S93" s="1200">
        <f t="shared" si="6"/>
        <v>8.098039216</v>
      </c>
      <c r="T93" s="434"/>
      <c r="U93" s="434"/>
      <c r="V93" s="434"/>
      <c r="W93" s="434"/>
      <c r="X93" s="434"/>
      <c r="Y93" s="434"/>
      <c r="Z93" s="434"/>
    </row>
    <row r="94">
      <c r="A94" s="1290" t="s">
        <v>488</v>
      </c>
      <c r="B94" s="1258" t="s">
        <v>489</v>
      </c>
      <c r="C94" s="1259"/>
      <c r="D94" s="1259"/>
      <c r="E94" s="1259"/>
      <c r="F94" s="1259"/>
      <c r="G94" s="1291">
        <f>'3rdSemA'!AS68</f>
        <v>165</v>
      </c>
      <c r="H94" s="1198">
        <f t="shared" si="3"/>
        <v>7.857142857</v>
      </c>
      <c r="I94" s="1255">
        <f>'4th A'!AY66</f>
        <v>156</v>
      </c>
      <c r="J94" s="1199">
        <f t="shared" si="4"/>
        <v>8.210526316</v>
      </c>
      <c r="K94" s="1197">
        <f>'5th A'!AW66</f>
        <v>181</v>
      </c>
      <c r="L94" s="1200">
        <f t="shared" si="5"/>
        <v>8.227272727</v>
      </c>
      <c r="M94" s="1262"/>
      <c r="N94" s="1262"/>
      <c r="O94" s="1262"/>
      <c r="P94" s="1262"/>
      <c r="Q94" s="1262"/>
      <c r="R94" s="1262"/>
      <c r="S94" s="1200">
        <f>(C94+E94+G94+I94+K94)/62</f>
        <v>8.096774194</v>
      </c>
      <c r="T94" s="434"/>
      <c r="U94" s="434"/>
      <c r="V94" s="434"/>
      <c r="W94" s="434"/>
      <c r="X94" s="434"/>
      <c r="Y94" s="434"/>
      <c r="Z94" s="434"/>
    </row>
    <row r="95">
      <c r="A95" s="1192" t="s">
        <v>135</v>
      </c>
      <c r="B95" s="1193" t="s">
        <v>136</v>
      </c>
      <c r="C95" s="1280">
        <v>162.0</v>
      </c>
      <c r="D95" s="1281">
        <f t="shared" ref="D95:D117" si="7">C95/20</f>
        <v>8.1</v>
      </c>
      <c r="E95" s="1280">
        <v>163.0</v>
      </c>
      <c r="F95" s="1283">
        <f t="shared" ref="F95:F117" si="8">E95/20</f>
        <v>8.15</v>
      </c>
      <c r="G95" s="1197">
        <f>'3rdSemB'!AS53</f>
        <v>176</v>
      </c>
      <c r="H95" s="1198">
        <f t="shared" si="3"/>
        <v>8.380952381</v>
      </c>
      <c r="I95" s="1233">
        <f>'4th B'!AY53</f>
        <v>152</v>
      </c>
      <c r="J95" s="1199">
        <f t="shared" si="4"/>
        <v>8</v>
      </c>
      <c r="K95" s="1197">
        <f>'5th B'!AW52</f>
        <v>172</v>
      </c>
      <c r="L95" s="1200">
        <f t="shared" si="5"/>
        <v>7.818181818</v>
      </c>
      <c r="M95" s="1201"/>
      <c r="N95" s="1201"/>
      <c r="O95" s="1201"/>
      <c r="P95" s="1201"/>
      <c r="Q95" s="1201"/>
      <c r="R95" s="1201"/>
      <c r="S95" s="1200">
        <f t="shared" ref="S95:S117" si="9">(C95+E95+G95+I95+K95)/102</f>
        <v>8.088235294</v>
      </c>
      <c r="T95" s="434"/>
      <c r="U95" s="434"/>
      <c r="V95" s="434"/>
      <c r="W95" s="434"/>
      <c r="X95" s="434"/>
      <c r="Y95" s="434"/>
      <c r="Z95" s="434"/>
    </row>
    <row r="96">
      <c r="A96" s="1192" t="s">
        <v>309</v>
      </c>
      <c r="B96" s="1193" t="s">
        <v>310</v>
      </c>
      <c r="C96" s="1280">
        <v>158.0</v>
      </c>
      <c r="D96" s="1281">
        <f t="shared" si="7"/>
        <v>7.9</v>
      </c>
      <c r="E96" s="1280">
        <v>156.0</v>
      </c>
      <c r="F96" s="1283">
        <f t="shared" si="8"/>
        <v>7.8</v>
      </c>
      <c r="G96" s="1197">
        <f>'3rdSemB'!AS28</f>
        <v>172</v>
      </c>
      <c r="H96" s="1198">
        <f t="shared" si="3"/>
        <v>8.19047619</v>
      </c>
      <c r="I96" s="1230">
        <f>'4th B'!AY28</f>
        <v>150</v>
      </c>
      <c r="J96" s="1199">
        <f t="shared" si="4"/>
        <v>7.894736842</v>
      </c>
      <c r="K96" s="1197">
        <f>'5th B'!AW28</f>
        <v>188</v>
      </c>
      <c r="L96" s="1200">
        <f t="shared" si="5"/>
        <v>8.545454545</v>
      </c>
      <c r="M96" s="1201"/>
      <c r="N96" s="1201"/>
      <c r="O96" s="1201"/>
      <c r="P96" s="1201"/>
      <c r="Q96" s="1201"/>
      <c r="R96" s="1201"/>
      <c r="S96" s="1200">
        <f t="shared" si="9"/>
        <v>8.078431373</v>
      </c>
      <c r="T96" s="434"/>
      <c r="U96" s="434"/>
      <c r="V96" s="434"/>
      <c r="W96" s="434"/>
      <c r="X96" s="434"/>
      <c r="Y96" s="434"/>
      <c r="Z96" s="434"/>
    </row>
    <row r="97">
      <c r="A97" s="1192" t="s">
        <v>93</v>
      </c>
      <c r="B97" s="1193" t="s">
        <v>94</v>
      </c>
      <c r="C97" s="1280">
        <v>161.0</v>
      </c>
      <c r="D97" s="1281">
        <f t="shared" si="7"/>
        <v>8.05</v>
      </c>
      <c r="E97" s="1280">
        <v>171.0</v>
      </c>
      <c r="F97" s="1283">
        <f t="shared" si="8"/>
        <v>8.55</v>
      </c>
      <c r="G97" s="1197">
        <f>'3rdSemB'!AS12</f>
        <v>185</v>
      </c>
      <c r="H97" s="1198">
        <f t="shared" si="3"/>
        <v>8.80952381</v>
      </c>
      <c r="I97" s="1233">
        <f>'4th B'!AY12</f>
        <v>149</v>
      </c>
      <c r="J97" s="1199">
        <f t="shared" si="4"/>
        <v>7.842105263</v>
      </c>
      <c r="K97" s="1197">
        <f>'5th B'!AW12</f>
        <v>156</v>
      </c>
      <c r="L97" s="1200">
        <f t="shared" si="5"/>
        <v>7.090909091</v>
      </c>
      <c r="M97" s="1201"/>
      <c r="N97" s="1201"/>
      <c r="O97" s="1201"/>
      <c r="P97" s="1201"/>
      <c r="Q97" s="1201"/>
      <c r="R97" s="1201"/>
      <c r="S97" s="1200">
        <f t="shared" si="9"/>
        <v>8.058823529</v>
      </c>
      <c r="T97" s="434"/>
      <c r="U97" s="434"/>
      <c r="V97" s="434"/>
      <c r="W97" s="434"/>
      <c r="X97" s="434"/>
      <c r="Y97" s="434"/>
      <c r="Z97" s="434"/>
    </row>
    <row r="98">
      <c r="A98" s="1192" t="s">
        <v>357</v>
      </c>
      <c r="B98" s="1193" t="s">
        <v>358</v>
      </c>
      <c r="C98" s="1280">
        <v>161.0</v>
      </c>
      <c r="D98" s="1281">
        <f t="shared" si="7"/>
        <v>8.05</v>
      </c>
      <c r="E98" s="1280">
        <v>151.0</v>
      </c>
      <c r="F98" s="1283">
        <f t="shared" si="8"/>
        <v>7.55</v>
      </c>
      <c r="G98" s="1197">
        <f>'3rdSemC'!AS5</f>
        <v>170</v>
      </c>
      <c r="H98" s="1198">
        <f t="shared" si="3"/>
        <v>8.095238095</v>
      </c>
      <c r="I98" s="1230">
        <f>'4th C'!AY5</f>
        <v>157</v>
      </c>
      <c r="J98" s="1199">
        <f t="shared" si="4"/>
        <v>8.263157895</v>
      </c>
      <c r="K98" s="1197">
        <f>'5th C'!AY5</f>
        <v>173</v>
      </c>
      <c r="L98" s="1200">
        <f t="shared" si="5"/>
        <v>7.863636364</v>
      </c>
      <c r="M98" s="1201"/>
      <c r="N98" s="1201"/>
      <c r="O98" s="1201"/>
      <c r="P98" s="1201"/>
      <c r="Q98" s="1201"/>
      <c r="R98" s="1201"/>
      <c r="S98" s="1200">
        <f t="shared" si="9"/>
        <v>7.960784314</v>
      </c>
      <c r="T98" s="434"/>
      <c r="U98" s="434"/>
      <c r="V98" s="434"/>
      <c r="W98" s="434"/>
      <c r="X98" s="434"/>
      <c r="Y98" s="434"/>
      <c r="Z98" s="434"/>
    </row>
    <row r="99">
      <c r="A99" s="1192" t="s">
        <v>101</v>
      </c>
      <c r="B99" s="1193" t="s">
        <v>102</v>
      </c>
      <c r="C99" s="1280">
        <v>151.0</v>
      </c>
      <c r="D99" s="1281">
        <f t="shared" si="7"/>
        <v>7.55</v>
      </c>
      <c r="E99" s="1280">
        <v>167.0</v>
      </c>
      <c r="F99" s="1283">
        <f t="shared" si="8"/>
        <v>8.35</v>
      </c>
      <c r="G99" s="1197">
        <f>'3rdSemB'!AS19</f>
        <v>172</v>
      </c>
      <c r="H99" s="1198">
        <f t="shared" si="3"/>
        <v>8.19047619</v>
      </c>
      <c r="I99" s="1233">
        <f>'4th B'!AY19</f>
        <v>149</v>
      </c>
      <c r="J99" s="1199">
        <f t="shared" si="4"/>
        <v>7.842105263</v>
      </c>
      <c r="K99" s="1197">
        <f>'5th B'!AW19</f>
        <v>182</v>
      </c>
      <c r="L99" s="1200">
        <f t="shared" si="5"/>
        <v>8.272727273</v>
      </c>
      <c r="M99" s="1201"/>
      <c r="N99" s="1201"/>
      <c r="O99" s="1201"/>
      <c r="P99" s="1201"/>
      <c r="Q99" s="1201"/>
      <c r="R99" s="1201"/>
      <c r="S99" s="1200">
        <f t="shared" si="9"/>
        <v>8.049019608</v>
      </c>
      <c r="T99" s="434"/>
      <c r="U99" s="434"/>
      <c r="V99" s="434"/>
      <c r="W99" s="434"/>
      <c r="X99" s="434"/>
      <c r="Y99" s="434"/>
      <c r="Z99" s="434"/>
    </row>
    <row r="100">
      <c r="A100" s="1192" t="s">
        <v>423</v>
      </c>
      <c r="B100" s="1193" t="s">
        <v>424</v>
      </c>
      <c r="C100" s="1280">
        <v>158.0</v>
      </c>
      <c r="D100" s="1281">
        <f t="shared" si="7"/>
        <v>7.9</v>
      </c>
      <c r="E100" s="1280">
        <v>159.0</v>
      </c>
      <c r="F100" s="1283">
        <f t="shared" si="8"/>
        <v>7.95</v>
      </c>
      <c r="G100" s="1197">
        <f>'3rdSemC'!AS60</f>
        <v>170</v>
      </c>
      <c r="H100" s="1198">
        <f t="shared" si="3"/>
        <v>8.095238095</v>
      </c>
      <c r="I100" s="1230">
        <f>'4th C'!AY60</f>
        <v>158</v>
      </c>
      <c r="J100" s="1292">
        <f t="shared" si="4"/>
        <v>8.315789474</v>
      </c>
      <c r="K100" s="1230">
        <f>'5th C'!AY60</f>
        <v>166</v>
      </c>
      <c r="L100" s="1293">
        <f t="shared" si="5"/>
        <v>7.545454545</v>
      </c>
      <c r="M100" s="1201"/>
      <c r="N100" s="1201"/>
      <c r="O100" s="1201"/>
      <c r="P100" s="1201"/>
      <c r="Q100" s="1201"/>
      <c r="R100" s="1201"/>
      <c r="S100" s="1200">
        <f t="shared" si="9"/>
        <v>7.950980392</v>
      </c>
      <c r="T100" s="434"/>
      <c r="U100" s="434"/>
      <c r="V100" s="434"/>
      <c r="W100" s="434"/>
      <c r="X100" s="434"/>
      <c r="Y100" s="434"/>
      <c r="Z100" s="434"/>
    </row>
    <row r="101">
      <c r="A101" s="1192" t="s">
        <v>73</v>
      </c>
      <c r="B101" s="1193" t="s">
        <v>74</v>
      </c>
      <c r="C101" s="1280">
        <v>151.0</v>
      </c>
      <c r="D101" s="1281">
        <f t="shared" si="7"/>
        <v>7.55</v>
      </c>
      <c r="E101" s="1280">
        <v>174.0</v>
      </c>
      <c r="F101" s="1283">
        <f t="shared" si="8"/>
        <v>8.7</v>
      </c>
      <c r="G101" s="1197">
        <f>'3rdSemA'!AS52</f>
        <v>160</v>
      </c>
      <c r="H101" s="1198">
        <f t="shared" si="3"/>
        <v>7.619047619</v>
      </c>
      <c r="I101" s="1233">
        <f>'4th A'!AY52</f>
        <v>155</v>
      </c>
      <c r="J101" s="1199">
        <f t="shared" si="4"/>
        <v>8.157894737</v>
      </c>
      <c r="K101" s="1197">
        <f>'5th A'!AW52</f>
        <v>179</v>
      </c>
      <c r="L101" s="1200">
        <f t="shared" si="5"/>
        <v>8.136363636</v>
      </c>
      <c r="M101" s="1201"/>
      <c r="N101" s="1201"/>
      <c r="O101" s="1201"/>
      <c r="P101" s="1201"/>
      <c r="Q101" s="1201"/>
      <c r="R101" s="1201"/>
      <c r="S101" s="1200">
        <f t="shared" si="9"/>
        <v>8.029411765</v>
      </c>
      <c r="T101" s="434"/>
      <c r="U101" s="434"/>
      <c r="V101" s="434"/>
      <c r="W101" s="434"/>
      <c r="X101" s="434"/>
      <c r="Y101" s="434"/>
      <c r="Z101" s="434"/>
    </row>
    <row r="102">
      <c r="A102" s="1192" t="s">
        <v>355</v>
      </c>
      <c r="B102" s="1193" t="s">
        <v>356</v>
      </c>
      <c r="C102" s="1280">
        <v>169.0</v>
      </c>
      <c r="D102" s="1281">
        <f t="shared" si="7"/>
        <v>8.45</v>
      </c>
      <c r="E102" s="1280">
        <v>161.0</v>
      </c>
      <c r="F102" s="1283">
        <f t="shared" si="8"/>
        <v>8.05</v>
      </c>
      <c r="G102" s="1197">
        <f>'3rdSemB'!AS67</f>
        <v>165</v>
      </c>
      <c r="H102" s="1198">
        <f t="shared" si="3"/>
        <v>7.857142857</v>
      </c>
      <c r="I102" s="1230">
        <f>'4th B'!AY67</f>
        <v>153</v>
      </c>
      <c r="J102" s="1199">
        <f t="shared" si="4"/>
        <v>8.052631579</v>
      </c>
      <c r="K102" s="1197">
        <f>'5th B'!AW66</f>
        <v>171</v>
      </c>
      <c r="L102" s="1200">
        <f t="shared" si="5"/>
        <v>7.772727273</v>
      </c>
      <c r="M102" s="1201"/>
      <c r="N102" s="1201"/>
      <c r="O102" s="1201"/>
      <c r="P102" s="1201"/>
      <c r="Q102" s="1201"/>
      <c r="R102" s="1201"/>
      <c r="S102" s="1200">
        <f t="shared" si="9"/>
        <v>8.029411765</v>
      </c>
      <c r="T102" s="434"/>
      <c r="U102" s="434"/>
      <c r="V102" s="434"/>
      <c r="W102" s="434"/>
      <c r="X102" s="434"/>
      <c r="Y102" s="434"/>
      <c r="Z102" s="434"/>
    </row>
    <row r="103">
      <c r="A103" s="1192" t="s">
        <v>266</v>
      </c>
      <c r="B103" s="1193" t="s">
        <v>267</v>
      </c>
      <c r="C103" s="1280">
        <v>169.0</v>
      </c>
      <c r="D103" s="1281">
        <f t="shared" si="7"/>
        <v>8.45</v>
      </c>
      <c r="E103" s="1280">
        <v>153.0</v>
      </c>
      <c r="F103" s="1283">
        <f t="shared" si="8"/>
        <v>7.65</v>
      </c>
      <c r="G103" s="1197">
        <f>'3rdSemA'!AS46</f>
        <v>173</v>
      </c>
      <c r="H103" s="1198">
        <f t="shared" si="3"/>
        <v>8.238095238</v>
      </c>
      <c r="I103" s="1233">
        <f>'4th A'!AY46</f>
        <v>158</v>
      </c>
      <c r="J103" s="1199">
        <f t="shared" si="4"/>
        <v>8.315789474</v>
      </c>
      <c r="K103" s="1197">
        <f>'5th A'!AW46</f>
        <v>165</v>
      </c>
      <c r="L103" s="1200">
        <f t="shared" si="5"/>
        <v>7.5</v>
      </c>
      <c r="M103" s="1201"/>
      <c r="N103" s="1201"/>
      <c r="O103" s="1201"/>
      <c r="P103" s="1201"/>
      <c r="Q103" s="1201"/>
      <c r="R103" s="1201"/>
      <c r="S103" s="1200">
        <f t="shared" si="9"/>
        <v>8.019607843</v>
      </c>
      <c r="T103" s="434"/>
      <c r="U103" s="434"/>
      <c r="V103" s="434"/>
      <c r="W103" s="434"/>
      <c r="X103" s="434"/>
      <c r="Y103" s="434"/>
      <c r="Z103" s="434"/>
    </row>
    <row r="104">
      <c r="A104" s="1192" t="s">
        <v>55</v>
      </c>
      <c r="B104" s="1193" t="s">
        <v>56</v>
      </c>
      <c r="C104" s="1280">
        <v>150.0</v>
      </c>
      <c r="D104" s="1281">
        <f t="shared" si="7"/>
        <v>7.5</v>
      </c>
      <c r="E104" s="1280">
        <v>174.0</v>
      </c>
      <c r="F104" s="1283">
        <f t="shared" si="8"/>
        <v>8.7</v>
      </c>
      <c r="G104" s="1197">
        <f>'3rdSemA'!AS38</f>
        <v>174</v>
      </c>
      <c r="H104" s="1198">
        <f t="shared" si="3"/>
        <v>8.285714286</v>
      </c>
      <c r="I104" s="1230">
        <f>'4th A'!AY38</f>
        <v>149</v>
      </c>
      <c r="J104" s="1199">
        <f t="shared" si="4"/>
        <v>7.842105263</v>
      </c>
      <c r="K104" s="1197">
        <f>'5th A'!AW38</f>
        <v>170</v>
      </c>
      <c r="L104" s="1200">
        <f t="shared" si="5"/>
        <v>7.727272727</v>
      </c>
      <c r="M104" s="1201"/>
      <c r="N104" s="1201"/>
      <c r="O104" s="1201"/>
      <c r="P104" s="1201"/>
      <c r="Q104" s="1201"/>
      <c r="R104" s="1201"/>
      <c r="S104" s="1200">
        <f t="shared" si="9"/>
        <v>8.009803922</v>
      </c>
      <c r="T104" s="434"/>
      <c r="U104" s="434"/>
      <c r="V104" s="434"/>
      <c r="W104" s="434"/>
      <c r="X104" s="434"/>
      <c r="Y104" s="434"/>
      <c r="Z104" s="434"/>
    </row>
    <row r="105">
      <c r="A105" s="1192" t="s">
        <v>193</v>
      </c>
      <c r="B105" s="1193" t="s">
        <v>194</v>
      </c>
      <c r="C105" s="1280">
        <v>150.0</v>
      </c>
      <c r="D105" s="1281">
        <f t="shared" si="7"/>
        <v>7.5</v>
      </c>
      <c r="E105" s="1280">
        <v>163.0</v>
      </c>
      <c r="F105" s="1283">
        <f t="shared" si="8"/>
        <v>8.15</v>
      </c>
      <c r="G105" s="1197">
        <f>'3rdSemC'!AS64</f>
        <v>179</v>
      </c>
      <c r="H105" s="1198">
        <f t="shared" si="3"/>
        <v>8.523809524</v>
      </c>
      <c r="I105" s="1233">
        <f>'4th C'!AY64</f>
        <v>147</v>
      </c>
      <c r="J105" s="1199">
        <f t="shared" si="4"/>
        <v>7.736842105</v>
      </c>
      <c r="K105" s="1197">
        <f>'5th C'!AY64</f>
        <v>169</v>
      </c>
      <c r="L105" s="1200">
        <f t="shared" si="5"/>
        <v>7.681818182</v>
      </c>
      <c r="M105" s="1201"/>
      <c r="N105" s="1201"/>
      <c r="O105" s="1201"/>
      <c r="P105" s="1201"/>
      <c r="Q105" s="1201"/>
      <c r="R105" s="1201"/>
      <c r="S105" s="1200">
        <f t="shared" si="9"/>
        <v>7.921568627</v>
      </c>
      <c r="T105" s="434"/>
      <c r="U105" s="434"/>
      <c r="V105" s="434"/>
      <c r="W105" s="434"/>
      <c r="X105" s="434"/>
      <c r="Y105" s="434"/>
      <c r="Z105" s="434"/>
    </row>
    <row r="106">
      <c r="A106" s="1192" t="s">
        <v>183</v>
      </c>
      <c r="B106" s="1193" t="s">
        <v>184</v>
      </c>
      <c r="C106" s="1280">
        <v>154.0</v>
      </c>
      <c r="D106" s="1281">
        <f t="shared" si="7"/>
        <v>7.7</v>
      </c>
      <c r="E106" s="1280">
        <v>156.0</v>
      </c>
      <c r="F106" s="1283">
        <f t="shared" si="8"/>
        <v>7.8</v>
      </c>
      <c r="G106" s="1197">
        <f>'3rdSemC'!AS51</f>
        <v>169</v>
      </c>
      <c r="H106" s="1198">
        <f t="shared" si="3"/>
        <v>8.047619048</v>
      </c>
      <c r="I106" s="1230">
        <f>'4th C'!AY51</f>
        <v>146</v>
      </c>
      <c r="J106" s="1199">
        <f t="shared" si="4"/>
        <v>7.684210526</v>
      </c>
      <c r="K106" s="1197">
        <f>'5th C'!AY51</f>
        <v>181</v>
      </c>
      <c r="L106" s="1200">
        <f t="shared" si="5"/>
        <v>8.227272727</v>
      </c>
      <c r="M106" s="1201"/>
      <c r="N106" s="1201"/>
      <c r="O106" s="1201"/>
      <c r="P106" s="1201"/>
      <c r="Q106" s="1201"/>
      <c r="R106" s="1201"/>
      <c r="S106" s="1200">
        <f t="shared" si="9"/>
        <v>7.901960784</v>
      </c>
      <c r="T106" s="434"/>
      <c r="U106" s="434"/>
      <c r="V106" s="434"/>
      <c r="W106" s="434"/>
      <c r="X106" s="434"/>
      <c r="Y106" s="434"/>
      <c r="Z106" s="434"/>
    </row>
    <row r="107">
      <c r="A107" s="1192" t="s">
        <v>351</v>
      </c>
      <c r="B107" s="1193" t="s">
        <v>352</v>
      </c>
      <c r="C107" s="1280">
        <v>152.0</v>
      </c>
      <c r="D107" s="1281">
        <f t="shared" si="7"/>
        <v>7.6</v>
      </c>
      <c r="E107" s="1280">
        <v>163.0</v>
      </c>
      <c r="F107" s="1283">
        <f t="shared" si="8"/>
        <v>8.15</v>
      </c>
      <c r="G107" s="1197">
        <f>'3rdSemB'!AS64</f>
        <v>173</v>
      </c>
      <c r="H107" s="1198">
        <f t="shared" si="3"/>
        <v>8.238095238</v>
      </c>
      <c r="I107" s="1233">
        <f>'4th B'!AY64</f>
        <v>152</v>
      </c>
      <c r="J107" s="1199">
        <f t="shared" si="4"/>
        <v>8</v>
      </c>
      <c r="K107" s="1197">
        <f>'5th B'!AW63</f>
        <v>172</v>
      </c>
      <c r="L107" s="1200">
        <f t="shared" si="5"/>
        <v>7.818181818</v>
      </c>
      <c r="M107" s="1201"/>
      <c r="N107" s="1201"/>
      <c r="O107" s="1201"/>
      <c r="P107" s="1201"/>
      <c r="Q107" s="1201"/>
      <c r="R107" s="1201"/>
      <c r="S107" s="1200">
        <f t="shared" si="9"/>
        <v>7.960784314</v>
      </c>
      <c r="T107" s="434"/>
      <c r="U107" s="434"/>
      <c r="V107" s="434"/>
      <c r="W107" s="434"/>
      <c r="X107" s="434"/>
      <c r="Y107" s="434"/>
      <c r="Z107" s="434"/>
    </row>
    <row r="108">
      <c r="A108" s="1192" t="s">
        <v>409</v>
      </c>
      <c r="B108" s="1193" t="s">
        <v>410</v>
      </c>
      <c r="C108" s="1280">
        <v>151.0</v>
      </c>
      <c r="D108" s="1281">
        <f t="shared" si="7"/>
        <v>7.55</v>
      </c>
      <c r="E108" s="1280">
        <v>143.0</v>
      </c>
      <c r="F108" s="1283">
        <f t="shared" si="8"/>
        <v>7.15</v>
      </c>
      <c r="G108" s="1197">
        <f>'3rdSemC'!AS49</f>
        <v>175</v>
      </c>
      <c r="H108" s="1198">
        <f t="shared" si="3"/>
        <v>8.333333333</v>
      </c>
      <c r="I108" s="1230">
        <f>'4th C'!AY49</f>
        <v>157</v>
      </c>
      <c r="J108" s="1199">
        <f t="shared" si="4"/>
        <v>8.263157895</v>
      </c>
      <c r="K108" s="1197">
        <f>'5th C'!AY49</f>
        <v>176</v>
      </c>
      <c r="L108" s="1200">
        <f t="shared" si="5"/>
        <v>8</v>
      </c>
      <c r="M108" s="1201"/>
      <c r="N108" s="1201"/>
      <c r="O108" s="1201"/>
      <c r="P108" s="1201"/>
      <c r="Q108" s="1201"/>
      <c r="R108" s="1201"/>
      <c r="S108" s="1200">
        <f t="shared" si="9"/>
        <v>7.862745098</v>
      </c>
      <c r="T108" s="434"/>
      <c r="U108" s="434"/>
      <c r="V108" s="434"/>
      <c r="W108" s="434"/>
      <c r="X108" s="434"/>
      <c r="Y108" s="434"/>
      <c r="Z108" s="434"/>
    </row>
    <row r="109">
      <c r="A109" s="1192" t="s">
        <v>278</v>
      </c>
      <c r="B109" s="1193" t="s">
        <v>279</v>
      </c>
      <c r="C109" s="1280">
        <v>152.0</v>
      </c>
      <c r="D109" s="1281">
        <f t="shared" si="7"/>
        <v>7.6</v>
      </c>
      <c r="E109" s="1280">
        <v>167.0</v>
      </c>
      <c r="F109" s="1283">
        <f t="shared" si="8"/>
        <v>8.35</v>
      </c>
      <c r="G109" s="1197">
        <f>'3rdSemA'!AS55</f>
        <v>165</v>
      </c>
      <c r="H109" s="1198">
        <f t="shared" si="3"/>
        <v>7.857142857</v>
      </c>
      <c r="I109" s="1233">
        <f>'4th A'!AY55</f>
        <v>149</v>
      </c>
      <c r="J109" s="1199">
        <f t="shared" si="4"/>
        <v>7.842105263</v>
      </c>
      <c r="K109" s="1197">
        <f>'5th A'!AW55</f>
        <v>178</v>
      </c>
      <c r="L109" s="1200">
        <f t="shared" si="5"/>
        <v>8.090909091</v>
      </c>
      <c r="M109" s="1201"/>
      <c r="N109" s="1201"/>
      <c r="O109" s="1201"/>
      <c r="P109" s="1201"/>
      <c r="Q109" s="1201"/>
      <c r="R109" s="1201"/>
      <c r="S109" s="1200">
        <f t="shared" si="9"/>
        <v>7.950980392</v>
      </c>
      <c r="T109" s="434"/>
      <c r="U109" s="434"/>
      <c r="V109" s="434"/>
      <c r="W109" s="434"/>
      <c r="X109" s="434"/>
      <c r="Y109" s="434"/>
      <c r="Z109" s="434"/>
    </row>
    <row r="110">
      <c r="A110" s="1192" t="s">
        <v>401</v>
      </c>
      <c r="B110" s="1193" t="s">
        <v>402</v>
      </c>
      <c r="C110" s="1280">
        <v>156.0</v>
      </c>
      <c r="D110" s="1281">
        <f t="shared" si="7"/>
        <v>7.8</v>
      </c>
      <c r="E110" s="1280">
        <v>142.0</v>
      </c>
      <c r="F110" s="1283">
        <f t="shared" si="8"/>
        <v>7.1</v>
      </c>
      <c r="G110" s="1197">
        <f>'3rdSemC'!AS43</f>
        <v>170</v>
      </c>
      <c r="H110" s="1198">
        <f t="shared" si="3"/>
        <v>8.095238095</v>
      </c>
      <c r="I110" s="1230">
        <f>'4th C'!AY43</f>
        <v>143</v>
      </c>
      <c r="J110" s="1199">
        <f t="shared" si="4"/>
        <v>7.526315789</v>
      </c>
      <c r="K110" s="1197">
        <f>'5th C'!AY43</f>
        <v>190</v>
      </c>
      <c r="L110" s="1200">
        <f t="shared" si="5"/>
        <v>8.636363636</v>
      </c>
      <c r="M110" s="1201"/>
      <c r="N110" s="1201"/>
      <c r="O110" s="1201"/>
      <c r="P110" s="1201"/>
      <c r="Q110" s="1201"/>
      <c r="R110" s="1201"/>
      <c r="S110" s="1200">
        <f t="shared" si="9"/>
        <v>7.852941176</v>
      </c>
      <c r="T110" s="434"/>
      <c r="U110" s="434"/>
      <c r="V110" s="434"/>
      <c r="W110" s="434"/>
      <c r="X110" s="434"/>
      <c r="Y110" s="434"/>
      <c r="Z110" s="434"/>
    </row>
    <row r="111">
      <c r="A111" s="1192" t="s">
        <v>268</v>
      </c>
      <c r="B111" s="1193" t="s">
        <v>269</v>
      </c>
      <c r="C111" s="1280">
        <v>152.0</v>
      </c>
      <c r="D111" s="1281">
        <f t="shared" si="7"/>
        <v>7.6</v>
      </c>
      <c r="E111" s="1280">
        <v>156.0</v>
      </c>
      <c r="F111" s="1283">
        <f t="shared" si="8"/>
        <v>7.8</v>
      </c>
      <c r="G111" s="1197">
        <f>'3rdSemA'!AS47</f>
        <v>170</v>
      </c>
      <c r="H111" s="1198">
        <f t="shared" si="3"/>
        <v>8.095238095</v>
      </c>
      <c r="I111" s="1233">
        <f>'4th A'!AY47</f>
        <v>155</v>
      </c>
      <c r="J111" s="1199">
        <f t="shared" si="4"/>
        <v>8.157894737</v>
      </c>
      <c r="K111" s="1197">
        <f>'5th A'!AW47</f>
        <v>177</v>
      </c>
      <c r="L111" s="1200">
        <f t="shared" si="5"/>
        <v>8.045454545</v>
      </c>
      <c r="M111" s="1201"/>
      <c r="N111" s="1201"/>
      <c r="O111" s="1201"/>
      <c r="P111" s="1201"/>
      <c r="Q111" s="1201"/>
      <c r="R111" s="1201"/>
      <c r="S111" s="1200">
        <f t="shared" si="9"/>
        <v>7.941176471</v>
      </c>
      <c r="T111" s="434"/>
      <c r="U111" s="434"/>
      <c r="V111" s="434"/>
      <c r="W111" s="434"/>
      <c r="X111" s="434"/>
      <c r="Y111" s="434"/>
      <c r="Z111" s="434"/>
    </row>
    <row r="112">
      <c r="A112" s="1192" t="s">
        <v>353</v>
      </c>
      <c r="B112" s="1193" t="s">
        <v>354</v>
      </c>
      <c r="C112" s="1280">
        <v>152.0</v>
      </c>
      <c r="D112" s="1281">
        <f t="shared" si="7"/>
        <v>7.6</v>
      </c>
      <c r="E112" s="1280">
        <v>152.0</v>
      </c>
      <c r="F112" s="1283">
        <f t="shared" si="8"/>
        <v>7.6</v>
      </c>
      <c r="G112" s="1197">
        <f>'3rdSemB'!AS65</f>
        <v>185</v>
      </c>
      <c r="H112" s="1198">
        <f t="shared" si="3"/>
        <v>8.80952381</v>
      </c>
      <c r="I112" s="1230">
        <f>'4th B'!AY65</f>
        <v>147</v>
      </c>
      <c r="J112" s="1199">
        <f t="shared" si="4"/>
        <v>7.736842105</v>
      </c>
      <c r="K112" s="1197">
        <f>'5th B'!AW64</f>
        <v>174</v>
      </c>
      <c r="L112" s="1200">
        <f t="shared" si="5"/>
        <v>7.909090909</v>
      </c>
      <c r="M112" s="1201"/>
      <c r="N112" s="1201"/>
      <c r="O112" s="1201"/>
      <c r="P112" s="1201"/>
      <c r="Q112" s="1201"/>
      <c r="R112" s="1201"/>
      <c r="S112" s="1200">
        <f t="shared" si="9"/>
        <v>7.941176471</v>
      </c>
      <c r="T112" s="434"/>
      <c r="U112" s="434"/>
      <c r="V112" s="434"/>
      <c r="W112" s="434"/>
      <c r="X112" s="434"/>
      <c r="Y112" s="434"/>
      <c r="Z112" s="434"/>
    </row>
    <row r="113">
      <c r="A113" s="1192" t="s">
        <v>347</v>
      </c>
      <c r="B113" s="1193" t="s">
        <v>348</v>
      </c>
      <c r="C113" s="1280">
        <v>158.0</v>
      </c>
      <c r="D113" s="1281">
        <f t="shared" si="7"/>
        <v>7.9</v>
      </c>
      <c r="E113" s="1280">
        <v>146.0</v>
      </c>
      <c r="F113" s="1283">
        <f t="shared" si="8"/>
        <v>7.3</v>
      </c>
      <c r="G113" s="1197">
        <f>'3rdSemB'!AS60</f>
        <v>173</v>
      </c>
      <c r="H113" s="1198">
        <f t="shared" si="3"/>
        <v>8.238095238</v>
      </c>
      <c r="I113" s="1233">
        <f>'4th B'!AY60</f>
        <v>153</v>
      </c>
      <c r="J113" s="1199">
        <f t="shared" si="4"/>
        <v>8.052631579</v>
      </c>
      <c r="K113" s="1197">
        <f>'5th B'!AW59</f>
        <v>178</v>
      </c>
      <c r="L113" s="1200">
        <f t="shared" si="5"/>
        <v>8.090909091</v>
      </c>
      <c r="M113" s="1201"/>
      <c r="N113" s="1201"/>
      <c r="O113" s="1201"/>
      <c r="P113" s="1201"/>
      <c r="Q113" s="1201"/>
      <c r="R113" s="1201"/>
      <c r="S113" s="1200">
        <f t="shared" si="9"/>
        <v>7.921568627</v>
      </c>
      <c r="T113" s="434"/>
      <c r="U113" s="434"/>
      <c r="V113" s="434"/>
      <c r="W113" s="434"/>
      <c r="X113" s="434"/>
      <c r="Y113" s="434"/>
      <c r="Z113" s="434"/>
    </row>
    <row r="114">
      <c r="A114" s="1192" t="s">
        <v>274</v>
      </c>
      <c r="B114" s="1193" t="s">
        <v>275</v>
      </c>
      <c r="C114" s="1280">
        <v>162.0</v>
      </c>
      <c r="D114" s="1281">
        <f t="shared" si="7"/>
        <v>8.1</v>
      </c>
      <c r="E114" s="1280">
        <v>159.0</v>
      </c>
      <c r="F114" s="1283">
        <f t="shared" si="8"/>
        <v>7.95</v>
      </c>
      <c r="G114" s="1197">
        <f>'3rdSemA'!AS53</f>
        <v>166</v>
      </c>
      <c r="H114" s="1198">
        <f t="shared" si="3"/>
        <v>7.904761905</v>
      </c>
      <c r="I114" s="1230">
        <f>'4th A'!AY53</f>
        <v>147</v>
      </c>
      <c r="J114" s="1199">
        <f t="shared" si="4"/>
        <v>7.736842105</v>
      </c>
      <c r="K114" s="1197">
        <f>'5th A'!AW53</f>
        <v>172</v>
      </c>
      <c r="L114" s="1200">
        <f t="shared" si="5"/>
        <v>7.818181818</v>
      </c>
      <c r="M114" s="1201"/>
      <c r="N114" s="1201"/>
      <c r="O114" s="1201"/>
      <c r="P114" s="1201"/>
      <c r="Q114" s="1201"/>
      <c r="R114" s="1201"/>
      <c r="S114" s="1200">
        <f t="shared" si="9"/>
        <v>7.901960784</v>
      </c>
      <c r="T114" s="434"/>
      <c r="U114" s="434"/>
      <c r="V114" s="434"/>
      <c r="W114" s="434"/>
      <c r="X114" s="434"/>
      <c r="Y114" s="434"/>
      <c r="Z114" s="434"/>
    </row>
    <row r="115">
      <c r="A115" s="1192" t="s">
        <v>85</v>
      </c>
      <c r="B115" s="1193" t="s">
        <v>86</v>
      </c>
      <c r="C115" s="1280">
        <v>156.0</v>
      </c>
      <c r="D115" s="1281">
        <f t="shared" si="7"/>
        <v>7.8</v>
      </c>
      <c r="E115" s="1280">
        <v>178.0</v>
      </c>
      <c r="F115" s="1283">
        <f t="shared" si="8"/>
        <v>8.9</v>
      </c>
      <c r="G115" s="1197">
        <f>'3rdSemA'!AS65</f>
        <v>171</v>
      </c>
      <c r="H115" s="1198">
        <f t="shared" si="3"/>
        <v>8.142857143</v>
      </c>
      <c r="I115" s="1233">
        <f>'4th A'!AY64</f>
        <v>147</v>
      </c>
      <c r="J115" s="1199">
        <f t="shared" si="4"/>
        <v>7.736842105</v>
      </c>
      <c r="K115" s="1197">
        <f>'5th A'!AW64</f>
        <v>154</v>
      </c>
      <c r="L115" s="1200">
        <f t="shared" si="5"/>
        <v>7</v>
      </c>
      <c r="M115" s="1201"/>
      <c r="N115" s="1201"/>
      <c r="O115" s="1201"/>
      <c r="P115" s="1201"/>
      <c r="Q115" s="1201"/>
      <c r="R115" s="1201"/>
      <c r="S115" s="1200">
        <f t="shared" si="9"/>
        <v>7.901960784</v>
      </c>
      <c r="T115" s="434"/>
      <c r="U115" s="434"/>
      <c r="V115" s="434"/>
      <c r="W115" s="434"/>
      <c r="X115" s="434"/>
      <c r="Y115" s="434"/>
      <c r="Z115" s="434"/>
    </row>
    <row r="116">
      <c r="A116" s="1192" t="s">
        <v>87</v>
      </c>
      <c r="B116" s="1193" t="s">
        <v>88</v>
      </c>
      <c r="C116" s="1280">
        <v>160.0</v>
      </c>
      <c r="D116" s="1281">
        <f t="shared" si="7"/>
        <v>8</v>
      </c>
      <c r="E116" s="1280">
        <v>171.0</v>
      </c>
      <c r="F116" s="1283">
        <f t="shared" si="8"/>
        <v>8.55</v>
      </c>
      <c r="G116" s="1197">
        <f>'3rdSemB'!AS5</f>
        <v>168</v>
      </c>
      <c r="H116" s="1198">
        <f t="shared" si="3"/>
        <v>8</v>
      </c>
      <c r="I116" s="1230">
        <f>'4th B'!AY5</f>
        <v>133</v>
      </c>
      <c r="J116" s="1199">
        <f t="shared" si="4"/>
        <v>7</v>
      </c>
      <c r="K116" s="1197">
        <f>'5th B'!AW5</f>
        <v>171</v>
      </c>
      <c r="L116" s="1200">
        <f t="shared" si="5"/>
        <v>7.772727273</v>
      </c>
      <c r="M116" s="1201"/>
      <c r="N116" s="1201"/>
      <c r="O116" s="1201"/>
      <c r="P116" s="1201"/>
      <c r="Q116" s="1201"/>
      <c r="R116" s="1201"/>
      <c r="S116" s="1200">
        <f t="shared" si="9"/>
        <v>7.87254902</v>
      </c>
      <c r="T116" s="434"/>
      <c r="U116" s="434"/>
      <c r="V116" s="434"/>
      <c r="W116" s="434"/>
      <c r="X116" s="434"/>
      <c r="Y116" s="434"/>
      <c r="Z116" s="434"/>
    </row>
    <row r="117">
      <c r="A117" s="1192" t="s">
        <v>397</v>
      </c>
      <c r="B117" s="1193" t="s">
        <v>398</v>
      </c>
      <c r="C117" s="1280">
        <v>135.0</v>
      </c>
      <c r="D117" s="1281">
        <f t="shared" si="7"/>
        <v>6.75</v>
      </c>
      <c r="E117" s="1280">
        <v>144.0</v>
      </c>
      <c r="F117" s="1283">
        <f t="shared" si="8"/>
        <v>7.2</v>
      </c>
      <c r="G117" s="1197">
        <f>'3rdSemC'!AS40</f>
        <v>180</v>
      </c>
      <c r="H117" s="1198">
        <f t="shared" si="3"/>
        <v>8.571428571</v>
      </c>
      <c r="I117" s="1233">
        <f>'4th C'!AY40</f>
        <v>158</v>
      </c>
      <c r="J117" s="1199">
        <f t="shared" si="4"/>
        <v>8.315789474</v>
      </c>
      <c r="K117" s="1197">
        <f>'5th C'!AY40</f>
        <v>177</v>
      </c>
      <c r="L117" s="1200">
        <f t="shared" si="5"/>
        <v>8.045454545</v>
      </c>
      <c r="M117" s="1201"/>
      <c r="N117" s="1201"/>
      <c r="O117" s="1201"/>
      <c r="P117" s="1201"/>
      <c r="Q117" s="1201"/>
      <c r="R117" s="1201"/>
      <c r="S117" s="1200">
        <f t="shared" si="9"/>
        <v>7.784313725</v>
      </c>
      <c r="T117" s="434"/>
      <c r="U117" s="434"/>
      <c r="V117" s="434"/>
      <c r="W117" s="434"/>
      <c r="X117" s="434"/>
      <c r="Y117" s="434"/>
      <c r="Z117" s="434"/>
    </row>
    <row r="118">
      <c r="A118" s="1294" t="s">
        <v>513</v>
      </c>
      <c r="B118" s="1295" t="s">
        <v>514</v>
      </c>
      <c r="C118" s="1259"/>
      <c r="D118" s="1259"/>
      <c r="E118" s="1259"/>
      <c r="F118" s="1259"/>
      <c r="G118" s="1291">
        <f>'3rdSemB'!AS70</f>
        <v>172</v>
      </c>
      <c r="H118" s="1198">
        <f t="shared" si="3"/>
        <v>8.19047619</v>
      </c>
      <c r="I118" s="1255">
        <f>'4th B'!AY70</f>
        <v>150</v>
      </c>
      <c r="J118" s="1199">
        <f t="shared" si="4"/>
        <v>7.894736842</v>
      </c>
      <c r="K118" s="1197">
        <f>'5th B'!AW69</f>
        <v>166</v>
      </c>
      <c r="L118" s="1200">
        <f t="shared" si="5"/>
        <v>7.545454545</v>
      </c>
      <c r="M118" s="1262"/>
      <c r="N118" s="1262"/>
      <c r="O118" s="1262"/>
      <c r="P118" s="1262"/>
      <c r="Q118" s="1262"/>
      <c r="R118" s="1262"/>
      <c r="S118" s="1200">
        <f>(C118+E118+G118+I118+K118)/62</f>
        <v>7.870967742</v>
      </c>
      <c r="T118" s="434"/>
      <c r="U118" s="434"/>
      <c r="V118" s="434"/>
      <c r="W118" s="434"/>
      <c r="X118" s="434"/>
      <c r="Y118" s="434"/>
      <c r="Z118" s="434"/>
    </row>
    <row r="119">
      <c r="A119" s="1192" t="s">
        <v>411</v>
      </c>
      <c r="B119" s="1193" t="s">
        <v>412</v>
      </c>
      <c r="C119" s="1280">
        <v>145.0</v>
      </c>
      <c r="D119" s="1281">
        <f t="shared" ref="D119:D138" si="10">C119/20</f>
        <v>7.25</v>
      </c>
      <c r="E119" s="1280">
        <v>150.0</v>
      </c>
      <c r="F119" s="1283">
        <f t="shared" ref="F119:F138" si="11">E119/20</f>
        <v>7.5</v>
      </c>
      <c r="G119" s="1197">
        <f>'3rdSemC'!AS50</f>
        <v>173</v>
      </c>
      <c r="H119" s="1198">
        <f t="shared" si="3"/>
        <v>8.238095238</v>
      </c>
      <c r="I119" s="1233">
        <f>'4th C'!AY50</f>
        <v>148</v>
      </c>
      <c r="J119" s="1199">
        <f t="shared" si="4"/>
        <v>7.789473684</v>
      </c>
      <c r="K119" s="1197">
        <f>'5th C'!AY50</f>
        <v>176</v>
      </c>
      <c r="L119" s="1200">
        <f t="shared" si="5"/>
        <v>8</v>
      </c>
      <c r="M119" s="1201"/>
      <c r="N119" s="1201"/>
      <c r="O119" s="1201"/>
      <c r="P119" s="1201"/>
      <c r="Q119" s="1201"/>
      <c r="R119" s="1201"/>
      <c r="S119" s="1200">
        <f t="shared" ref="S119:S138" si="12">(C119+E119+G119+I119+K119)/102</f>
        <v>7.764705882</v>
      </c>
      <c r="T119" s="434"/>
      <c r="U119" s="434"/>
      <c r="V119" s="434"/>
      <c r="W119" s="434"/>
      <c r="X119" s="434"/>
      <c r="Y119" s="434"/>
      <c r="Z119" s="434"/>
    </row>
    <row r="120">
      <c r="A120" s="1192" t="s">
        <v>34</v>
      </c>
      <c r="B120" s="1193" t="s">
        <v>35</v>
      </c>
      <c r="C120" s="1280">
        <v>161.0</v>
      </c>
      <c r="D120" s="1281">
        <f t="shared" si="10"/>
        <v>8.05</v>
      </c>
      <c r="E120" s="1280">
        <v>167.0</v>
      </c>
      <c r="F120" s="1283">
        <f t="shared" si="11"/>
        <v>8.35</v>
      </c>
      <c r="G120" s="1197">
        <f>'3rdSemA'!AS17</f>
        <v>163</v>
      </c>
      <c r="H120" s="1198">
        <f t="shared" si="3"/>
        <v>7.761904762</v>
      </c>
      <c r="I120" s="1230">
        <f>'4th A'!AY17</f>
        <v>138</v>
      </c>
      <c r="J120" s="1199">
        <f t="shared" si="4"/>
        <v>7.263157895</v>
      </c>
      <c r="K120" s="1197">
        <f>'5th A'!AW17</f>
        <v>169</v>
      </c>
      <c r="L120" s="1200">
        <f t="shared" si="5"/>
        <v>7.681818182</v>
      </c>
      <c r="M120" s="1201"/>
      <c r="N120" s="1201"/>
      <c r="O120" s="1201"/>
      <c r="P120" s="1201"/>
      <c r="Q120" s="1201"/>
      <c r="R120" s="1201"/>
      <c r="S120" s="1200">
        <f t="shared" si="12"/>
        <v>7.823529412</v>
      </c>
      <c r="T120" s="434"/>
      <c r="U120" s="434"/>
      <c r="V120" s="434"/>
      <c r="W120" s="434"/>
      <c r="X120" s="434"/>
      <c r="Y120" s="434"/>
      <c r="Z120" s="434"/>
    </row>
    <row r="121">
      <c r="A121" s="1192" t="s">
        <v>30</v>
      </c>
      <c r="B121" s="1193" t="s">
        <v>31</v>
      </c>
      <c r="C121" s="1280">
        <v>161.0</v>
      </c>
      <c r="D121" s="1281">
        <f t="shared" si="10"/>
        <v>8.05</v>
      </c>
      <c r="E121" s="1280">
        <v>175.0</v>
      </c>
      <c r="F121" s="1283">
        <f t="shared" si="11"/>
        <v>8.75</v>
      </c>
      <c r="G121" s="1197">
        <f>'3rdSemA'!AS11</f>
        <v>172</v>
      </c>
      <c r="H121" s="1198">
        <f t="shared" si="3"/>
        <v>8.19047619</v>
      </c>
      <c r="I121" s="1233">
        <f>'4th A'!AY11</f>
        <v>128</v>
      </c>
      <c r="J121" s="1199">
        <f t="shared" si="4"/>
        <v>6.736842105</v>
      </c>
      <c r="K121" s="1197">
        <f>'5th A'!AW11</f>
        <v>161</v>
      </c>
      <c r="L121" s="1200">
        <f t="shared" si="5"/>
        <v>7.318181818</v>
      </c>
      <c r="M121" s="1201"/>
      <c r="N121" s="1201"/>
      <c r="O121" s="1201"/>
      <c r="P121" s="1201"/>
      <c r="Q121" s="1201"/>
      <c r="R121" s="1201"/>
      <c r="S121" s="1200">
        <f t="shared" si="12"/>
        <v>7.81372549</v>
      </c>
      <c r="T121" s="434"/>
      <c r="U121" s="434"/>
      <c r="V121" s="434"/>
      <c r="W121" s="434"/>
      <c r="X121" s="434"/>
      <c r="Y121" s="434"/>
      <c r="Z121" s="434"/>
    </row>
    <row r="122">
      <c r="A122" s="1192" t="s">
        <v>173</v>
      </c>
      <c r="B122" s="1193" t="s">
        <v>174</v>
      </c>
      <c r="C122" s="1280">
        <v>144.0</v>
      </c>
      <c r="D122" s="1281">
        <f t="shared" si="10"/>
        <v>7.2</v>
      </c>
      <c r="E122" s="1280">
        <v>172.0</v>
      </c>
      <c r="F122" s="1283">
        <f t="shared" si="11"/>
        <v>8.6</v>
      </c>
      <c r="G122" s="1197">
        <f>'3rdSemC'!AS36</f>
        <v>162</v>
      </c>
      <c r="H122" s="1198">
        <f t="shared" si="3"/>
        <v>7.714285714</v>
      </c>
      <c r="I122" s="1230">
        <f>'4th C'!AY36</f>
        <v>132</v>
      </c>
      <c r="J122" s="1199">
        <f t="shared" si="4"/>
        <v>6.947368421</v>
      </c>
      <c r="K122" s="1197">
        <f>'5th C'!AY36</f>
        <v>178</v>
      </c>
      <c r="L122" s="1200">
        <f t="shared" si="5"/>
        <v>8.090909091</v>
      </c>
      <c r="M122" s="1201"/>
      <c r="N122" s="1201"/>
      <c r="O122" s="1201"/>
      <c r="P122" s="1201"/>
      <c r="Q122" s="1201"/>
      <c r="R122" s="1201"/>
      <c r="S122" s="1200">
        <f t="shared" si="12"/>
        <v>7.725490196</v>
      </c>
      <c r="T122" s="434"/>
      <c r="U122" s="434"/>
      <c r="V122" s="434"/>
      <c r="W122" s="434"/>
      <c r="X122" s="434"/>
      <c r="Y122" s="434"/>
      <c r="Z122" s="434"/>
    </row>
    <row r="123">
      <c r="A123" s="1192" t="s">
        <v>91</v>
      </c>
      <c r="B123" s="1193" t="s">
        <v>92</v>
      </c>
      <c r="C123" s="1280">
        <v>157.0</v>
      </c>
      <c r="D123" s="1281">
        <f t="shared" si="10"/>
        <v>7.85</v>
      </c>
      <c r="E123" s="1280">
        <v>168.0</v>
      </c>
      <c r="F123" s="1283">
        <f t="shared" si="11"/>
        <v>8.4</v>
      </c>
      <c r="G123" s="1197">
        <f>'3rdSemB'!AS11</f>
        <v>174</v>
      </c>
      <c r="H123" s="1198">
        <f t="shared" si="3"/>
        <v>8.285714286</v>
      </c>
      <c r="I123" s="1233">
        <f>'4th B'!AY11</f>
        <v>139</v>
      </c>
      <c r="J123" s="1199">
        <f t="shared" si="4"/>
        <v>7.315789474</v>
      </c>
      <c r="K123" s="1197">
        <f>'5th B'!AW11</f>
        <v>158</v>
      </c>
      <c r="L123" s="1200">
        <f t="shared" si="5"/>
        <v>7.181818182</v>
      </c>
      <c r="M123" s="1201"/>
      <c r="N123" s="1201"/>
      <c r="O123" s="1201"/>
      <c r="P123" s="1201"/>
      <c r="Q123" s="1201"/>
      <c r="R123" s="1201"/>
      <c r="S123" s="1200">
        <f t="shared" si="12"/>
        <v>7.803921569</v>
      </c>
      <c r="T123" s="434"/>
      <c r="U123" s="434"/>
      <c r="V123" s="434"/>
      <c r="W123" s="434"/>
      <c r="X123" s="434"/>
      <c r="Y123" s="434"/>
      <c r="Z123" s="434"/>
    </row>
    <row r="124">
      <c r="A124" s="1236" t="s">
        <v>105</v>
      </c>
      <c r="B124" s="1237" t="s">
        <v>106</v>
      </c>
      <c r="C124" s="1284">
        <v>151.0</v>
      </c>
      <c r="D124" s="1285">
        <f t="shared" si="10"/>
        <v>7.55</v>
      </c>
      <c r="E124" s="1284">
        <v>169.0</v>
      </c>
      <c r="F124" s="1286">
        <f t="shared" si="11"/>
        <v>8.45</v>
      </c>
      <c r="G124" s="1241">
        <f>'3rdSemB'!AS22</f>
        <v>171</v>
      </c>
      <c r="H124" s="1242">
        <f t="shared" si="3"/>
        <v>8.142857143</v>
      </c>
      <c r="I124" s="1230">
        <f>'4th B'!AY22</f>
        <v>130</v>
      </c>
      <c r="J124" s="1199">
        <f t="shared" si="4"/>
        <v>6.842105263</v>
      </c>
      <c r="K124" s="1197">
        <f>'5th B'!AW22</f>
        <v>173</v>
      </c>
      <c r="L124" s="1200">
        <f t="shared" si="5"/>
        <v>7.863636364</v>
      </c>
      <c r="M124" s="1243"/>
      <c r="N124" s="1243"/>
      <c r="O124" s="1243"/>
      <c r="P124" s="1243"/>
      <c r="Q124" s="1243"/>
      <c r="R124" s="1243"/>
      <c r="S124" s="1200">
        <f t="shared" si="12"/>
        <v>7.784313725</v>
      </c>
      <c r="T124" s="434"/>
      <c r="U124" s="434"/>
      <c r="V124" s="434"/>
      <c r="W124" s="434"/>
      <c r="X124" s="434"/>
      <c r="Y124" s="434"/>
      <c r="Z124" s="434"/>
    </row>
    <row r="125">
      <c r="A125" s="1244" t="s">
        <v>305</v>
      </c>
      <c r="B125" s="1245" t="s">
        <v>306</v>
      </c>
      <c r="C125" s="1296">
        <v>169.0</v>
      </c>
      <c r="D125" s="1297">
        <f t="shared" si="10"/>
        <v>8.45</v>
      </c>
      <c r="E125" s="1296">
        <v>159.0</v>
      </c>
      <c r="F125" s="1298">
        <f t="shared" si="11"/>
        <v>7.95</v>
      </c>
      <c r="G125" s="1233">
        <f>'3rdSemB'!AS21</f>
        <v>153</v>
      </c>
      <c r="H125" s="1249">
        <f t="shared" si="3"/>
        <v>7.285714286</v>
      </c>
      <c r="I125" s="1233">
        <f>'4th B'!AY21</f>
        <v>141</v>
      </c>
      <c r="J125" s="1199">
        <f t="shared" si="4"/>
        <v>7.421052632</v>
      </c>
      <c r="K125" s="1197">
        <f>'5th B'!AW21</f>
        <v>171</v>
      </c>
      <c r="L125" s="1200">
        <f t="shared" si="5"/>
        <v>7.772727273</v>
      </c>
      <c r="M125" s="1250"/>
      <c r="N125" s="1250"/>
      <c r="O125" s="1250"/>
      <c r="P125" s="1250"/>
      <c r="Q125" s="1250"/>
      <c r="R125" s="1250"/>
      <c r="S125" s="1200">
        <f t="shared" si="12"/>
        <v>7.774509804</v>
      </c>
      <c r="T125" s="434"/>
      <c r="U125" s="434"/>
      <c r="V125" s="434"/>
      <c r="W125" s="434"/>
      <c r="X125" s="434"/>
      <c r="Y125" s="434"/>
      <c r="Z125" s="434"/>
    </row>
    <row r="126">
      <c r="A126" s="1192" t="s">
        <v>151</v>
      </c>
      <c r="B126" s="1193" t="s">
        <v>152</v>
      </c>
      <c r="C126" s="1280">
        <v>154.0</v>
      </c>
      <c r="D126" s="1281">
        <f t="shared" si="10"/>
        <v>7.7</v>
      </c>
      <c r="E126" s="1280">
        <v>159.0</v>
      </c>
      <c r="F126" s="1283">
        <f t="shared" si="11"/>
        <v>7.95</v>
      </c>
      <c r="G126" s="1197">
        <f>'3rdSemC'!AS10</f>
        <v>165</v>
      </c>
      <c r="H126" s="1198">
        <f t="shared" si="3"/>
        <v>7.857142857</v>
      </c>
      <c r="I126" s="1230">
        <f>'4th C'!AY10</f>
        <v>146</v>
      </c>
      <c r="J126" s="1199">
        <f t="shared" si="4"/>
        <v>7.684210526</v>
      </c>
      <c r="K126" s="1197">
        <f>'5th C'!AY10</f>
        <v>160</v>
      </c>
      <c r="L126" s="1200">
        <f t="shared" si="5"/>
        <v>7.272727273</v>
      </c>
      <c r="M126" s="1201"/>
      <c r="N126" s="1201"/>
      <c r="O126" s="1201"/>
      <c r="P126" s="1201"/>
      <c r="Q126" s="1201"/>
      <c r="R126" s="1201"/>
      <c r="S126" s="1200">
        <f t="shared" si="12"/>
        <v>7.68627451</v>
      </c>
      <c r="T126" s="434"/>
      <c r="U126" s="434"/>
      <c r="V126" s="434"/>
      <c r="W126" s="434"/>
      <c r="X126" s="434"/>
      <c r="Y126" s="434"/>
      <c r="Z126" s="434"/>
    </row>
    <row r="127">
      <c r="A127" s="1192" t="s">
        <v>254</v>
      </c>
      <c r="B127" s="1193" t="s">
        <v>255</v>
      </c>
      <c r="C127" s="1280">
        <v>151.0</v>
      </c>
      <c r="D127" s="1281">
        <f t="shared" si="10"/>
        <v>7.55</v>
      </c>
      <c r="E127" s="1280">
        <v>159.0</v>
      </c>
      <c r="F127" s="1283">
        <f t="shared" si="11"/>
        <v>7.95</v>
      </c>
      <c r="G127" s="1197">
        <f>'3rdSemA'!AS27</f>
        <v>165</v>
      </c>
      <c r="H127" s="1198">
        <f t="shared" si="3"/>
        <v>7.857142857</v>
      </c>
      <c r="I127" s="1233">
        <f>'4th A'!AY27</f>
        <v>145</v>
      </c>
      <c r="J127" s="1199">
        <f t="shared" si="4"/>
        <v>7.631578947</v>
      </c>
      <c r="K127" s="1197">
        <f>'5th A'!AW27</f>
        <v>171</v>
      </c>
      <c r="L127" s="1200">
        <f t="shared" si="5"/>
        <v>7.772727273</v>
      </c>
      <c r="M127" s="1201"/>
      <c r="N127" s="1201"/>
      <c r="O127" s="1201"/>
      <c r="P127" s="1201"/>
      <c r="Q127" s="1201"/>
      <c r="R127" s="1201"/>
      <c r="S127" s="1200">
        <f t="shared" si="12"/>
        <v>7.754901961</v>
      </c>
      <c r="T127" s="434"/>
      <c r="U127" s="434"/>
      <c r="V127" s="434"/>
      <c r="W127" s="434"/>
      <c r="X127" s="434"/>
      <c r="Y127" s="434"/>
      <c r="Z127" s="434"/>
    </row>
    <row r="128">
      <c r="A128" s="1192" t="s">
        <v>301</v>
      </c>
      <c r="B128" s="1193" t="s">
        <v>302</v>
      </c>
      <c r="C128" s="1280">
        <v>149.0</v>
      </c>
      <c r="D128" s="1281">
        <f t="shared" si="10"/>
        <v>7.45</v>
      </c>
      <c r="E128" s="1280">
        <v>143.0</v>
      </c>
      <c r="F128" s="1283">
        <f t="shared" si="11"/>
        <v>7.15</v>
      </c>
      <c r="G128" s="1197">
        <f>'3rdSemB'!AS16</f>
        <v>169</v>
      </c>
      <c r="H128" s="1198">
        <f t="shared" si="3"/>
        <v>8.047619048</v>
      </c>
      <c r="I128" s="1230">
        <f>'4th B'!AY16</f>
        <v>151</v>
      </c>
      <c r="J128" s="1199">
        <f t="shared" si="4"/>
        <v>7.947368421</v>
      </c>
      <c r="K128" s="1197">
        <f>'5th B'!AW16</f>
        <v>179</v>
      </c>
      <c r="L128" s="1200">
        <f t="shared" si="5"/>
        <v>8.136363636</v>
      </c>
      <c r="M128" s="1201"/>
      <c r="N128" s="1201"/>
      <c r="O128" s="1201"/>
      <c r="P128" s="1201"/>
      <c r="Q128" s="1201"/>
      <c r="R128" s="1201"/>
      <c r="S128" s="1200">
        <f t="shared" si="12"/>
        <v>7.754901961</v>
      </c>
      <c r="T128" s="434"/>
      <c r="U128" s="434"/>
      <c r="V128" s="434"/>
      <c r="W128" s="434"/>
      <c r="X128" s="434"/>
      <c r="Y128" s="434"/>
      <c r="Z128" s="434"/>
    </row>
    <row r="129">
      <c r="A129" s="1192" t="s">
        <v>232</v>
      </c>
      <c r="B129" s="1193" t="s">
        <v>233</v>
      </c>
      <c r="C129" s="1280">
        <v>137.0</v>
      </c>
      <c r="D129" s="1281">
        <f t="shared" si="10"/>
        <v>6.85</v>
      </c>
      <c r="E129" s="1280">
        <v>163.0</v>
      </c>
      <c r="F129" s="1283">
        <f t="shared" si="11"/>
        <v>8.15</v>
      </c>
      <c r="G129" s="1197">
        <f>'3rdSemA'!AS8</f>
        <v>176</v>
      </c>
      <c r="H129" s="1198">
        <f t="shared" si="3"/>
        <v>8.380952381</v>
      </c>
      <c r="I129" s="1233">
        <f>'4th A'!AY8</f>
        <v>153</v>
      </c>
      <c r="J129" s="1199">
        <f t="shared" si="4"/>
        <v>8.052631579</v>
      </c>
      <c r="K129" s="1197">
        <f>'5th A'!AW8</f>
        <v>161</v>
      </c>
      <c r="L129" s="1200">
        <f t="shared" si="5"/>
        <v>7.318181818</v>
      </c>
      <c r="M129" s="1201"/>
      <c r="N129" s="1201"/>
      <c r="O129" s="1201"/>
      <c r="P129" s="1201"/>
      <c r="Q129" s="1201"/>
      <c r="R129" s="1201"/>
      <c r="S129" s="1200">
        <f t="shared" si="12"/>
        <v>7.745098039</v>
      </c>
      <c r="T129" s="434"/>
      <c r="U129" s="434"/>
      <c r="V129" s="434"/>
      <c r="W129" s="434"/>
      <c r="X129" s="434"/>
      <c r="Y129" s="434"/>
      <c r="Z129" s="434"/>
    </row>
    <row r="130">
      <c r="A130" s="1192" t="s">
        <v>57</v>
      </c>
      <c r="B130" s="1193" t="s">
        <v>58</v>
      </c>
      <c r="C130" s="1280">
        <v>147.0</v>
      </c>
      <c r="D130" s="1281">
        <f t="shared" si="10"/>
        <v>7.35</v>
      </c>
      <c r="E130" s="1280">
        <v>167.0</v>
      </c>
      <c r="F130" s="1283">
        <f t="shared" si="11"/>
        <v>8.35</v>
      </c>
      <c r="G130" s="1197">
        <f>'3rdSemA'!AS39</f>
        <v>165</v>
      </c>
      <c r="H130" s="1198">
        <f t="shared" si="3"/>
        <v>7.857142857</v>
      </c>
      <c r="I130" s="1230">
        <f>'4th A'!AY39</f>
        <v>149</v>
      </c>
      <c r="J130" s="1199">
        <f t="shared" si="4"/>
        <v>7.842105263</v>
      </c>
      <c r="K130" s="1197">
        <f>'5th A'!AW39</f>
        <v>162</v>
      </c>
      <c r="L130" s="1200">
        <f t="shared" si="5"/>
        <v>7.363636364</v>
      </c>
      <c r="M130" s="1201"/>
      <c r="N130" s="1201"/>
      <c r="O130" s="1201"/>
      <c r="P130" s="1201"/>
      <c r="Q130" s="1201"/>
      <c r="R130" s="1201"/>
      <c r="S130" s="1200">
        <f t="shared" si="12"/>
        <v>7.745098039</v>
      </c>
      <c r="T130" s="434"/>
      <c r="U130" s="434"/>
      <c r="V130" s="434"/>
      <c r="W130" s="434"/>
      <c r="X130" s="434"/>
      <c r="Y130" s="434"/>
      <c r="Z130" s="434"/>
    </row>
    <row r="131">
      <c r="A131" s="1192" t="s">
        <v>431</v>
      </c>
      <c r="B131" s="1193" t="s">
        <v>432</v>
      </c>
      <c r="C131" s="1280">
        <v>149.0</v>
      </c>
      <c r="D131" s="1281">
        <f t="shared" si="10"/>
        <v>7.45</v>
      </c>
      <c r="E131" s="1280">
        <v>156.0</v>
      </c>
      <c r="F131" s="1283">
        <f t="shared" si="11"/>
        <v>7.8</v>
      </c>
      <c r="G131" s="1197">
        <f>'3rdSemC'!AS67</f>
        <v>169</v>
      </c>
      <c r="H131" s="1198">
        <f t="shared" si="3"/>
        <v>8.047619048</v>
      </c>
      <c r="I131" s="1233">
        <f>'4th C'!AY67</f>
        <v>144</v>
      </c>
      <c r="J131" s="1199">
        <f t="shared" si="4"/>
        <v>7.578947368</v>
      </c>
      <c r="K131" s="1197">
        <f>'5th C'!AY67</f>
        <v>163</v>
      </c>
      <c r="L131" s="1200">
        <f t="shared" si="5"/>
        <v>7.409090909</v>
      </c>
      <c r="M131" s="1201"/>
      <c r="N131" s="1201"/>
      <c r="O131" s="1201"/>
      <c r="P131" s="1201"/>
      <c r="Q131" s="1201"/>
      <c r="R131" s="1201"/>
      <c r="S131" s="1200">
        <f t="shared" si="12"/>
        <v>7.656862745</v>
      </c>
      <c r="T131" s="434"/>
      <c r="U131" s="434"/>
      <c r="V131" s="434"/>
      <c r="W131" s="434"/>
      <c r="X131" s="434"/>
      <c r="Y131" s="434"/>
      <c r="Z131" s="434"/>
    </row>
    <row r="132">
      <c r="A132" s="1192" t="s">
        <v>246</v>
      </c>
      <c r="B132" s="1193" t="s">
        <v>247</v>
      </c>
      <c r="C132" s="1280">
        <v>161.0</v>
      </c>
      <c r="D132" s="1281">
        <f t="shared" si="10"/>
        <v>8.05</v>
      </c>
      <c r="E132" s="1280">
        <v>153.0</v>
      </c>
      <c r="F132" s="1283">
        <f t="shared" si="11"/>
        <v>7.65</v>
      </c>
      <c r="G132" s="1197">
        <f>'3rdSemA'!AS22</f>
        <v>165</v>
      </c>
      <c r="H132" s="1198">
        <f t="shared" si="3"/>
        <v>7.857142857</v>
      </c>
      <c r="I132" s="1230">
        <f>'4th A'!AY22</f>
        <v>145</v>
      </c>
      <c r="J132" s="1199">
        <f t="shared" si="4"/>
        <v>7.631578947</v>
      </c>
      <c r="K132" s="1197">
        <f>'5th A'!AW22</f>
        <v>165</v>
      </c>
      <c r="L132" s="1200">
        <f t="shared" si="5"/>
        <v>7.5</v>
      </c>
      <c r="M132" s="1201"/>
      <c r="N132" s="1201"/>
      <c r="O132" s="1201"/>
      <c r="P132" s="1201"/>
      <c r="Q132" s="1201"/>
      <c r="R132" s="1201"/>
      <c r="S132" s="1200">
        <f t="shared" si="12"/>
        <v>7.735294118</v>
      </c>
      <c r="T132" s="434"/>
      <c r="U132" s="434"/>
      <c r="V132" s="434"/>
      <c r="W132" s="434"/>
      <c r="X132" s="434"/>
      <c r="Y132" s="434"/>
      <c r="Z132" s="434"/>
    </row>
    <row r="133">
      <c r="A133" s="1192" t="s">
        <v>77</v>
      </c>
      <c r="B133" s="1193" t="s">
        <v>78</v>
      </c>
      <c r="C133" s="1280">
        <v>143.0</v>
      </c>
      <c r="D133" s="1281">
        <f t="shared" si="10"/>
        <v>7.15</v>
      </c>
      <c r="E133" s="1280">
        <v>153.0</v>
      </c>
      <c r="F133" s="1283">
        <f t="shared" si="11"/>
        <v>7.65</v>
      </c>
      <c r="G133" s="1197">
        <f>'3rdSemA'!AS57</f>
        <v>169</v>
      </c>
      <c r="H133" s="1198">
        <f t="shared" si="3"/>
        <v>8.047619048</v>
      </c>
      <c r="I133" s="1233">
        <f>'4th A'!AY57</f>
        <v>151</v>
      </c>
      <c r="J133" s="1199">
        <f t="shared" si="4"/>
        <v>7.947368421</v>
      </c>
      <c r="K133" s="1197">
        <f>'5th A'!AW57</f>
        <v>173</v>
      </c>
      <c r="L133" s="1200">
        <f t="shared" si="5"/>
        <v>7.863636364</v>
      </c>
      <c r="M133" s="1201"/>
      <c r="N133" s="1201"/>
      <c r="O133" s="1201"/>
      <c r="P133" s="1201"/>
      <c r="Q133" s="1201"/>
      <c r="R133" s="1201"/>
      <c r="S133" s="1200">
        <f t="shared" si="12"/>
        <v>7.735294118</v>
      </c>
      <c r="T133" s="434"/>
      <c r="U133" s="434"/>
      <c r="V133" s="434"/>
      <c r="W133" s="434"/>
      <c r="X133" s="434"/>
      <c r="Y133" s="434"/>
      <c r="Z133" s="434"/>
    </row>
    <row r="134">
      <c r="A134" s="1192" t="s">
        <v>242</v>
      </c>
      <c r="B134" s="1193" t="s">
        <v>243</v>
      </c>
      <c r="C134" s="1280">
        <v>169.0</v>
      </c>
      <c r="D134" s="1281">
        <f t="shared" si="10"/>
        <v>8.45</v>
      </c>
      <c r="E134" s="1280">
        <v>152.0</v>
      </c>
      <c r="F134" s="1283">
        <f t="shared" si="11"/>
        <v>7.6</v>
      </c>
      <c r="G134" s="1197">
        <f>'3rdSemA'!AS16</f>
        <v>154</v>
      </c>
      <c r="H134" s="1198">
        <f t="shared" si="3"/>
        <v>7.333333333</v>
      </c>
      <c r="I134" s="1230">
        <f>'4th A'!AY16</f>
        <v>146</v>
      </c>
      <c r="J134" s="1199">
        <f t="shared" si="4"/>
        <v>7.684210526</v>
      </c>
      <c r="K134" s="1197">
        <f>'5th A'!AW16</f>
        <v>167</v>
      </c>
      <c r="L134" s="1200">
        <f t="shared" si="5"/>
        <v>7.590909091</v>
      </c>
      <c r="M134" s="1201"/>
      <c r="N134" s="1201"/>
      <c r="O134" s="1201"/>
      <c r="P134" s="1201"/>
      <c r="Q134" s="1201"/>
      <c r="R134" s="1201"/>
      <c r="S134" s="1200">
        <f t="shared" si="12"/>
        <v>7.725490196</v>
      </c>
      <c r="T134" s="434"/>
      <c r="U134" s="434"/>
      <c r="V134" s="434"/>
      <c r="W134" s="434"/>
      <c r="X134" s="434"/>
      <c r="Y134" s="434"/>
      <c r="Z134" s="434"/>
    </row>
    <row r="135">
      <c r="A135" s="1192" t="s">
        <v>179</v>
      </c>
      <c r="B135" s="1193" t="s">
        <v>180</v>
      </c>
      <c r="C135" s="1280">
        <v>155.0</v>
      </c>
      <c r="D135" s="1281">
        <f t="shared" si="10"/>
        <v>7.75</v>
      </c>
      <c r="E135" s="1280">
        <v>174.0</v>
      </c>
      <c r="F135" s="1283">
        <f t="shared" si="11"/>
        <v>8.7</v>
      </c>
      <c r="G135" s="1197">
        <f>'3rdSemC'!AS44</f>
        <v>161</v>
      </c>
      <c r="H135" s="1198">
        <f t="shared" si="3"/>
        <v>7.666666667</v>
      </c>
      <c r="I135" s="1233">
        <f>'4th C'!AY44</f>
        <v>125</v>
      </c>
      <c r="J135" s="1199">
        <f t="shared" si="4"/>
        <v>6.578947368</v>
      </c>
      <c r="K135" s="1197">
        <f>'5th C'!AY44</f>
        <v>161</v>
      </c>
      <c r="L135" s="1200">
        <f t="shared" si="5"/>
        <v>7.318181818</v>
      </c>
      <c r="M135" s="1201"/>
      <c r="N135" s="1201"/>
      <c r="O135" s="1201"/>
      <c r="P135" s="1201"/>
      <c r="Q135" s="1201"/>
      <c r="R135" s="1201"/>
      <c r="S135" s="1200">
        <f t="shared" si="12"/>
        <v>7.607843137</v>
      </c>
      <c r="T135" s="434"/>
      <c r="U135" s="434"/>
      <c r="V135" s="434"/>
      <c r="W135" s="434"/>
      <c r="X135" s="434"/>
      <c r="Y135" s="434"/>
      <c r="Z135" s="434"/>
    </row>
    <row r="136">
      <c r="A136" s="1192" t="s">
        <v>299</v>
      </c>
      <c r="B136" s="1193" t="s">
        <v>300</v>
      </c>
      <c r="C136" s="1280">
        <v>154.0</v>
      </c>
      <c r="D136" s="1281">
        <f t="shared" si="10"/>
        <v>7.7</v>
      </c>
      <c r="E136" s="1280">
        <v>150.0</v>
      </c>
      <c r="F136" s="1283">
        <f t="shared" si="11"/>
        <v>7.5</v>
      </c>
      <c r="G136" s="1197">
        <f>'3rdSemB'!AS13</f>
        <v>167</v>
      </c>
      <c r="H136" s="1198">
        <f t="shared" si="3"/>
        <v>7.952380952</v>
      </c>
      <c r="I136" s="1230">
        <f>'4th B'!AY13</f>
        <v>147</v>
      </c>
      <c r="J136" s="1199">
        <f t="shared" si="4"/>
        <v>7.736842105</v>
      </c>
      <c r="K136" s="1197">
        <f>'5th B'!AW13</f>
        <v>166</v>
      </c>
      <c r="L136" s="1200">
        <f t="shared" si="5"/>
        <v>7.545454545</v>
      </c>
      <c r="M136" s="1201"/>
      <c r="N136" s="1201"/>
      <c r="O136" s="1201"/>
      <c r="P136" s="1201"/>
      <c r="Q136" s="1201"/>
      <c r="R136" s="1201"/>
      <c r="S136" s="1200">
        <f t="shared" si="12"/>
        <v>7.68627451</v>
      </c>
      <c r="T136" s="434"/>
      <c r="U136" s="434"/>
      <c r="V136" s="434"/>
      <c r="W136" s="434"/>
      <c r="X136" s="434"/>
      <c r="Y136" s="434"/>
      <c r="Z136" s="434"/>
    </row>
    <row r="137">
      <c r="A137" s="1192" t="s">
        <v>238</v>
      </c>
      <c r="B137" s="1193" t="s">
        <v>239</v>
      </c>
      <c r="C137" s="1280">
        <v>142.0</v>
      </c>
      <c r="D137" s="1281">
        <f t="shared" si="10"/>
        <v>7.1</v>
      </c>
      <c r="E137" s="1280">
        <v>154.0</v>
      </c>
      <c r="F137" s="1283">
        <f t="shared" si="11"/>
        <v>7.7</v>
      </c>
      <c r="G137" s="1197">
        <f>'3rdSemA'!AS14</f>
        <v>174</v>
      </c>
      <c r="H137" s="1198">
        <f t="shared" si="3"/>
        <v>8.285714286</v>
      </c>
      <c r="I137" s="1233">
        <f>'4th A'!AY14</f>
        <v>139</v>
      </c>
      <c r="J137" s="1199">
        <f t="shared" si="4"/>
        <v>7.315789474</v>
      </c>
      <c r="K137" s="1197">
        <f>'5th A'!AW14</f>
        <v>174</v>
      </c>
      <c r="L137" s="1200">
        <f t="shared" si="5"/>
        <v>7.909090909</v>
      </c>
      <c r="M137" s="1201"/>
      <c r="N137" s="1201"/>
      <c r="O137" s="1201"/>
      <c r="P137" s="1201"/>
      <c r="Q137" s="1201"/>
      <c r="R137" s="1201"/>
      <c r="S137" s="1200">
        <f t="shared" si="12"/>
        <v>7.676470588</v>
      </c>
      <c r="T137" s="434"/>
      <c r="U137" s="434"/>
      <c r="V137" s="434"/>
      <c r="W137" s="434"/>
      <c r="X137" s="434"/>
      <c r="Y137" s="434"/>
      <c r="Z137" s="434"/>
    </row>
    <row r="138">
      <c r="A138" s="1192" t="s">
        <v>379</v>
      </c>
      <c r="B138" s="1193" t="s">
        <v>380</v>
      </c>
      <c r="C138" s="1280">
        <v>152.0</v>
      </c>
      <c r="D138" s="1281">
        <f t="shared" si="10"/>
        <v>7.6</v>
      </c>
      <c r="E138" s="1280">
        <v>157.0</v>
      </c>
      <c r="F138" s="1283">
        <f t="shared" si="11"/>
        <v>7.85</v>
      </c>
      <c r="G138" s="1197">
        <f>'3rdSemC'!AS27</f>
        <v>155</v>
      </c>
      <c r="H138" s="1198">
        <f t="shared" si="3"/>
        <v>7.380952381</v>
      </c>
      <c r="I138" s="1230">
        <f>'4th C'!AY27</f>
        <v>143</v>
      </c>
      <c r="J138" s="1199">
        <f t="shared" si="4"/>
        <v>7.526315789</v>
      </c>
      <c r="K138" s="1197">
        <f>'5th C'!AY27</f>
        <v>164</v>
      </c>
      <c r="L138" s="1200">
        <f t="shared" si="5"/>
        <v>7.454545455</v>
      </c>
      <c r="M138" s="1201"/>
      <c r="N138" s="1201"/>
      <c r="O138" s="1201"/>
      <c r="P138" s="1201"/>
      <c r="Q138" s="1201"/>
      <c r="R138" s="1201"/>
      <c r="S138" s="1200">
        <f t="shared" si="12"/>
        <v>7.558823529</v>
      </c>
      <c r="T138" s="434"/>
      <c r="U138" s="434"/>
      <c r="V138" s="434"/>
      <c r="W138" s="434"/>
      <c r="X138" s="434"/>
      <c r="Y138" s="434"/>
      <c r="Z138" s="434"/>
    </row>
    <row r="139">
      <c r="A139" s="1294" t="s">
        <v>530</v>
      </c>
      <c r="B139" s="1274" t="s">
        <v>531</v>
      </c>
      <c r="C139" s="1275"/>
      <c r="D139" s="1275"/>
      <c r="E139" s="1275"/>
      <c r="F139" s="1275"/>
      <c r="G139" s="1272">
        <f>'3rdSemC'!AS70</f>
        <v>149</v>
      </c>
      <c r="H139" s="1198">
        <f t="shared" si="3"/>
        <v>7.095238095</v>
      </c>
      <c r="I139" s="1261">
        <f>'4th C'!AY70</f>
        <v>135</v>
      </c>
      <c r="J139" s="1199">
        <f t="shared" si="4"/>
        <v>7.105263158</v>
      </c>
      <c r="K139" s="1197">
        <f>'5th C'!AY70</f>
        <v>180</v>
      </c>
      <c r="L139" s="1200">
        <f t="shared" si="5"/>
        <v>8.181818182</v>
      </c>
      <c r="M139" s="1201"/>
      <c r="N139" s="1201"/>
      <c r="O139" s="1201"/>
      <c r="P139" s="1201"/>
      <c r="Q139" s="1201"/>
      <c r="R139" s="1201"/>
      <c r="S139" s="1200">
        <f>(C139+E139+G139+I139+K139)/62</f>
        <v>7.483870968</v>
      </c>
      <c r="T139" s="434"/>
      <c r="U139" s="434"/>
      <c r="V139" s="434"/>
      <c r="W139" s="434"/>
      <c r="X139" s="434"/>
      <c r="Y139" s="434"/>
      <c r="Z139" s="434"/>
    </row>
    <row r="140">
      <c r="A140" s="1192" t="s">
        <v>89</v>
      </c>
      <c r="B140" s="1193" t="s">
        <v>90</v>
      </c>
      <c r="C140" s="1280">
        <v>142.0</v>
      </c>
      <c r="D140" s="1281">
        <f t="shared" ref="D140:D145" si="13">C140/20</f>
        <v>7.1</v>
      </c>
      <c r="E140" s="1280">
        <v>161.0</v>
      </c>
      <c r="F140" s="1283">
        <f t="shared" ref="F140:F145" si="14">E140/20</f>
        <v>8.05</v>
      </c>
      <c r="G140" s="1197">
        <f>'3rdSemB'!AS8</f>
        <v>160</v>
      </c>
      <c r="H140" s="1198">
        <f t="shared" si="3"/>
        <v>7.619047619</v>
      </c>
      <c r="I140" s="1230">
        <f>'4th B'!AY8</f>
        <v>144</v>
      </c>
      <c r="J140" s="1199">
        <f t="shared" si="4"/>
        <v>7.578947368</v>
      </c>
      <c r="K140" s="1197">
        <f>'5th B'!AW8</f>
        <v>170</v>
      </c>
      <c r="L140" s="1200">
        <f t="shared" si="5"/>
        <v>7.727272727</v>
      </c>
      <c r="M140" s="1201"/>
      <c r="N140" s="1201"/>
      <c r="O140" s="1201"/>
      <c r="P140" s="1201"/>
      <c r="Q140" s="1201"/>
      <c r="R140" s="1201"/>
      <c r="S140" s="1200">
        <f t="shared" ref="S140:S145" si="15">(C140+E140+G140+I140+K140)/102</f>
        <v>7.617647059</v>
      </c>
      <c r="T140" s="434"/>
      <c r="U140" s="434"/>
      <c r="V140" s="434"/>
      <c r="W140" s="434"/>
      <c r="X140" s="434"/>
      <c r="Y140" s="434"/>
      <c r="Z140" s="434"/>
    </row>
    <row r="141">
      <c r="A141" s="1192" t="s">
        <v>75</v>
      </c>
      <c r="B141" s="1193" t="s">
        <v>76</v>
      </c>
      <c r="C141" s="1280">
        <v>136.0</v>
      </c>
      <c r="D141" s="1281">
        <f t="shared" si="13"/>
        <v>6.8</v>
      </c>
      <c r="E141" s="1280">
        <v>168.0</v>
      </c>
      <c r="F141" s="1283">
        <f t="shared" si="14"/>
        <v>8.4</v>
      </c>
      <c r="G141" s="1197">
        <f>'3rdSemA'!AS56</f>
        <v>168</v>
      </c>
      <c r="H141" s="1198">
        <f t="shared" si="3"/>
        <v>8</v>
      </c>
      <c r="I141" s="1233">
        <f>'4th A'!AY56</f>
        <v>147</v>
      </c>
      <c r="J141" s="1199">
        <f t="shared" si="4"/>
        <v>7.736842105</v>
      </c>
      <c r="K141" s="1197">
        <f>'5th A'!AW56</f>
        <v>157</v>
      </c>
      <c r="L141" s="1200">
        <f t="shared" si="5"/>
        <v>7.136363636</v>
      </c>
      <c r="M141" s="1201"/>
      <c r="N141" s="1201"/>
      <c r="O141" s="1201"/>
      <c r="P141" s="1201"/>
      <c r="Q141" s="1201"/>
      <c r="R141" s="1201"/>
      <c r="S141" s="1200">
        <f t="shared" si="15"/>
        <v>7.607843137</v>
      </c>
      <c r="T141" s="434"/>
      <c r="U141" s="434"/>
      <c r="V141" s="434"/>
      <c r="W141" s="434"/>
      <c r="X141" s="434"/>
      <c r="Y141" s="434"/>
      <c r="Z141" s="434"/>
    </row>
    <row r="142">
      <c r="A142" s="1192" t="s">
        <v>343</v>
      </c>
      <c r="B142" s="1193" t="s">
        <v>344</v>
      </c>
      <c r="C142" s="1280">
        <v>142.0</v>
      </c>
      <c r="D142" s="1281">
        <f t="shared" si="13"/>
        <v>7.1</v>
      </c>
      <c r="E142" s="1280">
        <v>148.0</v>
      </c>
      <c r="F142" s="1283">
        <f t="shared" si="14"/>
        <v>7.4</v>
      </c>
      <c r="G142" s="1197">
        <f>'3rdSemB'!AS58</f>
        <v>163</v>
      </c>
      <c r="H142" s="1198">
        <f t="shared" si="3"/>
        <v>7.761904762</v>
      </c>
      <c r="I142" s="1230">
        <f>'4th B'!AY58</f>
        <v>152</v>
      </c>
      <c r="J142" s="1199">
        <f t="shared" si="4"/>
        <v>8</v>
      </c>
      <c r="K142" s="1197">
        <f>'5th B'!AW57</f>
        <v>169</v>
      </c>
      <c r="L142" s="1200">
        <f t="shared" si="5"/>
        <v>7.681818182</v>
      </c>
      <c r="M142" s="1201"/>
      <c r="N142" s="1201"/>
      <c r="O142" s="1201"/>
      <c r="P142" s="1201"/>
      <c r="Q142" s="1201"/>
      <c r="R142" s="1201"/>
      <c r="S142" s="1200">
        <f t="shared" si="15"/>
        <v>7.588235294</v>
      </c>
      <c r="T142" s="434"/>
      <c r="U142" s="434"/>
      <c r="V142" s="434"/>
      <c r="W142" s="434"/>
      <c r="X142" s="434"/>
      <c r="Y142" s="434"/>
      <c r="Z142" s="434"/>
    </row>
    <row r="143">
      <c r="A143" s="1192" t="s">
        <v>147</v>
      </c>
      <c r="B143" s="1193" t="s">
        <v>148</v>
      </c>
      <c r="C143" s="1280">
        <v>146.0</v>
      </c>
      <c r="D143" s="1281">
        <f t="shared" si="13"/>
        <v>7.3</v>
      </c>
      <c r="E143" s="1280">
        <v>159.0</v>
      </c>
      <c r="F143" s="1283">
        <f t="shared" si="14"/>
        <v>7.95</v>
      </c>
      <c r="G143" s="1197">
        <f>'3rdSemC'!AS7</f>
        <v>158</v>
      </c>
      <c r="H143" s="1198">
        <f t="shared" si="3"/>
        <v>7.523809524</v>
      </c>
      <c r="I143" s="1233">
        <f>'4th C'!AY7</f>
        <v>134</v>
      </c>
      <c r="J143" s="1199">
        <f t="shared" si="4"/>
        <v>7.052631579</v>
      </c>
      <c r="K143" s="1197">
        <f>'5th C'!AY7</f>
        <v>166</v>
      </c>
      <c r="L143" s="1200">
        <f t="shared" si="5"/>
        <v>7.545454545</v>
      </c>
      <c r="M143" s="1201"/>
      <c r="N143" s="1201"/>
      <c r="O143" s="1201"/>
      <c r="P143" s="1201"/>
      <c r="Q143" s="1201"/>
      <c r="R143" s="1201"/>
      <c r="S143" s="1200">
        <f t="shared" si="15"/>
        <v>7.480392157</v>
      </c>
      <c r="T143" s="434"/>
      <c r="U143" s="434"/>
      <c r="V143" s="434"/>
      <c r="W143" s="434"/>
      <c r="X143" s="434"/>
      <c r="Y143" s="434"/>
      <c r="Z143" s="434"/>
    </row>
    <row r="144">
      <c r="A144" s="1192" t="s">
        <v>236</v>
      </c>
      <c r="B144" s="1193" t="s">
        <v>237</v>
      </c>
      <c r="C144" s="1280">
        <v>153.0</v>
      </c>
      <c r="D144" s="1281">
        <f t="shared" si="13"/>
        <v>7.65</v>
      </c>
      <c r="E144" s="1280">
        <v>149.0</v>
      </c>
      <c r="F144" s="1283">
        <f t="shared" si="14"/>
        <v>7.45</v>
      </c>
      <c r="G144" s="1197">
        <f>'3rdSemA'!AS13</f>
        <v>165</v>
      </c>
      <c r="H144" s="1198">
        <f t="shared" si="3"/>
        <v>7.857142857</v>
      </c>
      <c r="I144" s="1230">
        <f>'4th A'!AY13</f>
        <v>148</v>
      </c>
      <c r="J144" s="1199">
        <f t="shared" si="4"/>
        <v>7.789473684</v>
      </c>
      <c r="K144" s="1197">
        <f>'5th A'!AW13</f>
        <v>152</v>
      </c>
      <c r="L144" s="1200">
        <f t="shared" si="5"/>
        <v>6.909090909</v>
      </c>
      <c r="M144" s="1201"/>
      <c r="N144" s="1201"/>
      <c r="O144" s="1201"/>
      <c r="P144" s="1201"/>
      <c r="Q144" s="1201"/>
      <c r="R144" s="1201"/>
      <c r="S144" s="1200">
        <f t="shared" si="15"/>
        <v>7.519607843</v>
      </c>
      <c r="T144" s="434"/>
      <c r="U144" s="434"/>
      <c r="V144" s="434"/>
      <c r="W144" s="434"/>
      <c r="X144" s="434"/>
      <c r="Y144" s="434"/>
      <c r="Z144" s="434"/>
    </row>
    <row r="145">
      <c r="A145" s="1192" t="s">
        <v>272</v>
      </c>
      <c r="B145" s="1193" t="s">
        <v>273</v>
      </c>
      <c r="C145" s="1280">
        <v>150.0</v>
      </c>
      <c r="D145" s="1281">
        <f t="shared" si="13"/>
        <v>7.5</v>
      </c>
      <c r="E145" s="1282">
        <v>149.0</v>
      </c>
      <c r="F145" s="1283">
        <f t="shared" si="14"/>
        <v>7.45</v>
      </c>
      <c r="G145" s="1197">
        <f>'3rdSemA'!AS51</f>
        <v>174</v>
      </c>
      <c r="H145" s="1198">
        <f t="shared" si="3"/>
        <v>8.285714286</v>
      </c>
      <c r="I145" s="1233">
        <f>'4th A'!AY51</f>
        <v>145</v>
      </c>
      <c r="J145" s="1199">
        <f t="shared" si="4"/>
        <v>7.631578947</v>
      </c>
      <c r="K145" s="1197">
        <f>'5th A'!AW51</f>
        <v>147</v>
      </c>
      <c r="L145" s="1200">
        <f t="shared" si="5"/>
        <v>6.681818182</v>
      </c>
      <c r="M145" s="1201"/>
      <c r="N145" s="1201"/>
      <c r="O145" s="1201"/>
      <c r="P145" s="1201"/>
      <c r="Q145" s="1201"/>
      <c r="R145" s="1201"/>
      <c r="S145" s="1200">
        <f t="shared" si="15"/>
        <v>7.5</v>
      </c>
      <c r="T145" s="434"/>
      <c r="U145" s="434"/>
      <c r="V145" s="434"/>
      <c r="W145" s="434"/>
      <c r="X145" s="434"/>
      <c r="Y145" s="434"/>
      <c r="Z145" s="434"/>
    </row>
    <row r="146">
      <c r="A146" s="1294" t="s">
        <v>526</v>
      </c>
      <c r="B146" s="1299" t="s">
        <v>527</v>
      </c>
      <c r="C146" s="1259"/>
      <c r="D146" s="1259"/>
      <c r="E146" s="1259"/>
      <c r="F146" s="1259"/>
      <c r="G146" s="1272">
        <f>'3rdSemC'!AS68</f>
        <v>160</v>
      </c>
      <c r="H146" s="1198">
        <f t="shared" si="3"/>
        <v>7.619047619</v>
      </c>
      <c r="I146" s="1255">
        <f>'4th C'!AY68</f>
        <v>144</v>
      </c>
      <c r="J146" s="1199">
        <f t="shared" si="4"/>
        <v>7.578947368</v>
      </c>
      <c r="K146" s="1197">
        <f>'5th C'!AY68</f>
        <v>150</v>
      </c>
      <c r="L146" s="1200">
        <f t="shared" si="5"/>
        <v>6.818181818</v>
      </c>
      <c r="M146" s="1262"/>
      <c r="N146" s="1262"/>
      <c r="O146" s="1262"/>
      <c r="P146" s="1262"/>
      <c r="Q146" s="1262"/>
      <c r="R146" s="1262"/>
      <c r="S146" s="1200">
        <f>(C146+E146+G146+I146+K146)/62</f>
        <v>7.322580645</v>
      </c>
      <c r="T146" s="434"/>
      <c r="U146" s="434"/>
      <c r="V146" s="434"/>
      <c r="W146" s="434"/>
      <c r="X146" s="434"/>
      <c r="Y146" s="434"/>
      <c r="Z146" s="434"/>
    </row>
    <row r="147">
      <c r="A147" s="1192" t="s">
        <v>367</v>
      </c>
      <c r="B147" s="1193" t="s">
        <v>368</v>
      </c>
      <c r="C147" s="1280">
        <v>147.0</v>
      </c>
      <c r="D147" s="1281">
        <f t="shared" ref="D147:D151" si="16">C147/20</f>
        <v>7.35</v>
      </c>
      <c r="E147" s="1280">
        <v>150.0</v>
      </c>
      <c r="F147" s="1283">
        <f t="shared" ref="F147:F151" si="17">E147/20</f>
        <v>7.5</v>
      </c>
      <c r="G147" s="1197">
        <f>'3rdSemC'!AS16</f>
        <v>146</v>
      </c>
      <c r="H147" s="1198">
        <f t="shared" si="3"/>
        <v>6.952380952</v>
      </c>
      <c r="I147" s="1233">
        <f>'4th C'!AY16</f>
        <v>143</v>
      </c>
      <c r="J147" s="1199">
        <f t="shared" si="4"/>
        <v>7.526315789</v>
      </c>
      <c r="K147" s="1197">
        <f>'5th C'!AY16</f>
        <v>166</v>
      </c>
      <c r="L147" s="1200">
        <f t="shared" si="5"/>
        <v>7.545454545</v>
      </c>
      <c r="M147" s="1201"/>
      <c r="N147" s="1201"/>
      <c r="O147" s="1201"/>
      <c r="P147" s="1201"/>
      <c r="Q147" s="1201"/>
      <c r="R147" s="1201"/>
      <c r="S147" s="1200">
        <f t="shared" ref="S147:S151" si="18">(C147+E147+G147+I147+K147)/102</f>
        <v>7.37254902</v>
      </c>
      <c r="T147" s="434"/>
      <c r="U147" s="434"/>
      <c r="V147" s="434"/>
      <c r="W147" s="434"/>
      <c r="X147" s="434"/>
      <c r="Y147" s="434"/>
      <c r="Z147" s="434"/>
    </row>
    <row r="148">
      <c r="A148" s="1192" t="s">
        <v>405</v>
      </c>
      <c r="B148" s="1193" t="s">
        <v>406</v>
      </c>
      <c r="C148" s="1280">
        <v>145.0</v>
      </c>
      <c r="D148" s="1281">
        <f t="shared" si="16"/>
        <v>7.25</v>
      </c>
      <c r="E148" s="1280">
        <v>138.0</v>
      </c>
      <c r="F148" s="1283">
        <f t="shared" si="17"/>
        <v>6.9</v>
      </c>
      <c r="G148" s="1197">
        <f>'3rdSemC'!AS47</f>
        <v>158</v>
      </c>
      <c r="H148" s="1198">
        <f t="shared" si="3"/>
        <v>7.523809524</v>
      </c>
      <c r="I148" s="1230">
        <f>'4th C'!AY47</f>
        <v>150</v>
      </c>
      <c r="J148" s="1199">
        <f t="shared" si="4"/>
        <v>7.894736842</v>
      </c>
      <c r="K148" s="1197">
        <f>'5th C'!AY47</f>
        <v>159</v>
      </c>
      <c r="L148" s="1200">
        <f t="shared" si="5"/>
        <v>7.227272727</v>
      </c>
      <c r="M148" s="1201"/>
      <c r="N148" s="1201"/>
      <c r="O148" s="1201"/>
      <c r="P148" s="1201"/>
      <c r="Q148" s="1201"/>
      <c r="R148" s="1201"/>
      <c r="S148" s="1200">
        <f t="shared" si="18"/>
        <v>7.352941176</v>
      </c>
      <c r="T148" s="434"/>
      <c r="U148" s="434"/>
      <c r="V148" s="434"/>
      <c r="W148" s="434"/>
      <c r="X148" s="434"/>
      <c r="Y148" s="434"/>
      <c r="Z148" s="434"/>
    </row>
    <row r="149">
      <c r="A149" s="1192" t="s">
        <v>429</v>
      </c>
      <c r="B149" s="1193" t="s">
        <v>430</v>
      </c>
      <c r="C149" s="1280">
        <v>142.0</v>
      </c>
      <c r="D149" s="1281">
        <f t="shared" si="16"/>
        <v>7.1</v>
      </c>
      <c r="E149" s="1280">
        <v>147.0</v>
      </c>
      <c r="F149" s="1283">
        <f t="shared" si="17"/>
        <v>7.35</v>
      </c>
      <c r="G149" s="1197">
        <f>'3rdSemC'!AS65</f>
        <v>153</v>
      </c>
      <c r="H149" s="1198">
        <f t="shared" si="3"/>
        <v>7.285714286</v>
      </c>
      <c r="I149" s="1233">
        <f>'4th C'!AY65</f>
        <v>138</v>
      </c>
      <c r="J149" s="1199">
        <f t="shared" si="4"/>
        <v>7.263157895</v>
      </c>
      <c r="K149" s="1197">
        <f>'5th C'!AY65</f>
        <v>167</v>
      </c>
      <c r="L149" s="1200">
        <f t="shared" si="5"/>
        <v>7.590909091</v>
      </c>
      <c r="M149" s="1201"/>
      <c r="N149" s="1201"/>
      <c r="O149" s="1201"/>
      <c r="P149" s="1201"/>
      <c r="Q149" s="1201"/>
      <c r="R149" s="1201"/>
      <c r="S149" s="1200">
        <f t="shared" si="18"/>
        <v>7.323529412</v>
      </c>
      <c r="T149" s="434"/>
      <c r="U149" s="434"/>
      <c r="V149" s="434"/>
      <c r="W149" s="434"/>
      <c r="X149" s="434"/>
      <c r="Y149" s="434"/>
      <c r="Z149" s="434"/>
    </row>
    <row r="150">
      <c r="A150" s="1192" t="s">
        <v>291</v>
      </c>
      <c r="B150" s="1193" t="s">
        <v>292</v>
      </c>
      <c r="C150" s="1280">
        <v>143.0</v>
      </c>
      <c r="D150" s="1281">
        <f t="shared" si="16"/>
        <v>7.15</v>
      </c>
      <c r="E150" s="1280">
        <v>140.0</v>
      </c>
      <c r="F150" s="1283">
        <f t="shared" si="17"/>
        <v>7</v>
      </c>
      <c r="G150" s="1197">
        <f>'3rdSemB'!AS6</f>
        <v>172</v>
      </c>
      <c r="H150" s="1198">
        <f t="shared" si="3"/>
        <v>8.19047619</v>
      </c>
      <c r="I150" s="1230">
        <f>'4th B'!AY6</f>
        <v>131</v>
      </c>
      <c r="J150" s="1199">
        <f t="shared" si="4"/>
        <v>6.894736842</v>
      </c>
      <c r="K150" s="1197">
        <f>'5th B'!AW6</f>
        <v>176</v>
      </c>
      <c r="L150" s="1200">
        <f t="shared" si="5"/>
        <v>8</v>
      </c>
      <c r="M150" s="1201"/>
      <c r="N150" s="1201"/>
      <c r="O150" s="1201"/>
      <c r="P150" s="1201"/>
      <c r="Q150" s="1201"/>
      <c r="R150" s="1201"/>
      <c r="S150" s="1200">
        <f t="shared" si="18"/>
        <v>7.470588235</v>
      </c>
      <c r="T150" s="434"/>
      <c r="U150" s="434"/>
      <c r="V150" s="434"/>
      <c r="W150" s="434"/>
      <c r="X150" s="434"/>
      <c r="Y150" s="434"/>
      <c r="Z150" s="434"/>
    </row>
    <row r="151">
      <c r="A151" s="1192" t="s">
        <v>125</v>
      </c>
      <c r="B151" s="1193" t="s">
        <v>126</v>
      </c>
      <c r="C151" s="1280">
        <v>151.0</v>
      </c>
      <c r="D151" s="1281">
        <f t="shared" si="16"/>
        <v>7.55</v>
      </c>
      <c r="E151" s="1280">
        <v>166.0</v>
      </c>
      <c r="F151" s="1283">
        <f t="shared" si="17"/>
        <v>8.3</v>
      </c>
      <c r="G151" s="1197">
        <f>'3rdSemB'!AS42</f>
        <v>160</v>
      </c>
      <c r="H151" s="1198">
        <f t="shared" si="3"/>
        <v>7.619047619</v>
      </c>
      <c r="I151" s="1233">
        <f>'4th B'!AY42</f>
        <v>132</v>
      </c>
      <c r="J151" s="1199">
        <f t="shared" si="4"/>
        <v>6.947368421</v>
      </c>
      <c r="K151" s="1197">
        <f>'5th B'!AW42</f>
        <v>146</v>
      </c>
      <c r="L151" s="1200">
        <f t="shared" si="5"/>
        <v>6.636363636</v>
      </c>
      <c r="M151" s="1201"/>
      <c r="N151" s="1201"/>
      <c r="O151" s="1201"/>
      <c r="P151" s="1201"/>
      <c r="Q151" s="1201"/>
      <c r="R151" s="1201"/>
      <c r="S151" s="1200">
        <f t="shared" si="18"/>
        <v>7.401960784</v>
      </c>
      <c r="T151" s="434"/>
      <c r="U151" s="434"/>
      <c r="V151" s="434"/>
      <c r="W151" s="434"/>
      <c r="X151" s="434"/>
      <c r="Y151" s="434"/>
      <c r="Z151" s="434"/>
    </row>
    <row r="152">
      <c r="A152" s="1294" t="s">
        <v>494</v>
      </c>
      <c r="B152" s="1264" t="s">
        <v>495</v>
      </c>
      <c r="C152" s="1259"/>
      <c r="D152" s="1259"/>
      <c r="E152" s="1259"/>
      <c r="F152" s="1259"/>
      <c r="G152" s="1291">
        <f>'3rdSemA'!AS71</f>
        <v>155</v>
      </c>
      <c r="H152" s="1198">
        <f t="shared" si="3"/>
        <v>7.380952381</v>
      </c>
      <c r="I152" s="1255">
        <f>'4th A'!AY69</f>
        <v>139</v>
      </c>
      <c r="J152" s="1199">
        <f t="shared" si="4"/>
        <v>7.315789474</v>
      </c>
      <c r="K152" s="1197">
        <f>'5th A'!AW69</f>
        <v>162</v>
      </c>
      <c r="L152" s="1200">
        <f t="shared" si="5"/>
        <v>7.363636364</v>
      </c>
      <c r="M152" s="1262"/>
      <c r="N152" s="1262"/>
      <c r="O152" s="1262"/>
      <c r="P152" s="1262"/>
      <c r="Q152" s="1262"/>
      <c r="R152" s="1262"/>
      <c r="S152" s="1200">
        <f>(C152+E152+G152+I152+K152)/62</f>
        <v>7.35483871</v>
      </c>
      <c r="T152" s="434"/>
      <c r="U152" s="434"/>
      <c r="V152" s="434"/>
      <c r="W152" s="434"/>
      <c r="X152" s="434"/>
      <c r="Y152" s="434"/>
      <c r="Z152" s="434"/>
    </row>
    <row r="153">
      <c r="A153" s="1192" t="s">
        <v>226</v>
      </c>
      <c r="B153" s="1193" t="s">
        <v>227</v>
      </c>
      <c r="C153" s="1280">
        <f>'1SemChem'!AT5</f>
        <v>143</v>
      </c>
      <c r="D153" s="1281">
        <f t="shared" ref="D153:D154" si="19">C153/20</f>
        <v>7.15</v>
      </c>
      <c r="E153" s="1280">
        <v>142.0</v>
      </c>
      <c r="F153" s="1283">
        <f t="shared" ref="F153:F154" si="20">E153/20</f>
        <v>7.1</v>
      </c>
      <c r="G153" s="1197">
        <f>'3rdSemA'!AS5</f>
        <v>167</v>
      </c>
      <c r="H153" s="1198">
        <f t="shared" si="3"/>
        <v>7.952380952</v>
      </c>
      <c r="I153" s="1233">
        <f>'4th A'!AY5</f>
        <v>123</v>
      </c>
      <c r="J153" s="1199">
        <f t="shared" si="4"/>
        <v>6.473684211</v>
      </c>
      <c r="K153" s="1197">
        <f>'5th A'!AW5</f>
        <v>172</v>
      </c>
      <c r="L153" s="1200">
        <f t="shared" si="5"/>
        <v>7.818181818</v>
      </c>
      <c r="M153" s="1201"/>
      <c r="N153" s="1201"/>
      <c r="O153" s="1201"/>
      <c r="P153" s="1201"/>
      <c r="Q153" s="1201"/>
      <c r="R153" s="1201"/>
      <c r="S153" s="1200">
        <f t="shared" ref="S153:S154" si="21">(C153+E153+G153+I153+K153)/102</f>
        <v>7.323529412</v>
      </c>
      <c r="T153" s="434"/>
      <c r="U153" s="434"/>
      <c r="V153" s="434"/>
      <c r="W153" s="434"/>
      <c r="X153" s="434"/>
      <c r="Y153" s="434"/>
      <c r="Z153" s="434"/>
    </row>
    <row r="154">
      <c r="A154" s="1192" t="s">
        <v>195</v>
      </c>
      <c r="B154" s="1193" t="s">
        <v>196</v>
      </c>
      <c r="C154" s="1280">
        <v>149.0</v>
      </c>
      <c r="D154" s="1281">
        <f t="shared" si="19"/>
        <v>7.45</v>
      </c>
      <c r="E154" s="1280">
        <v>152.0</v>
      </c>
      <c r="F154" s="1283">
        <f t="shared" si="20"/>
        <v>7.6</v>
      </c>
      <c r="G154" s="1197">
        <f>'3rdSemC'!AS66</f>
        <v>165</v>
      </c>
      <c r="H154" s="1198">
        <f t="shared" si="3"/>
        <v>7.857142857</v>
      </c>
      <c r="I154" s="1230">
        <f>'4th C'!AY66</f>
        <v>138</v>
      </c>
      <c r="J154" s="1199">
        <f t="shared" si="4"/>
        <v>7.263157895</v>
      </c>
      <c r="K154" s="1197">
        <f>'5th C'!AY66</f>
        <v>134</v>
      </c>
      <c r="L154" s="1200">
        <f t="shared" si="5"/>
        <v>6.090909091</v>
      </c>
      <c r="M154" s="1201"/>
      <c r="N154" s="1201"/>
      <c r="O154" s="1201"/>
      <c r="P154" s="1201"/>
      <c r="Q154" s="1201"/>
      <c r="R154" s="1201"/>
      <c r="S154" s="1200">
        <f t="shared" si="21"/>
        <v>7.235294118</v>
      </c>
      <c r="T154" s="434"/>
      <c r="U154" s="434"/>
      <c r="V154" s="434"/>
      <c r="W154" s="434"/>
      <c r="X154" s="434"/>
      <c r="Y154" s="434"/>
      <c r="Z154" s="434"/>
    </row>
    <row r="155">
      <c r="A155" s="1294" t="s">
        <v>515</v>
      </c>
      <c r="B155" s="1264" t="s">
        <v>516</v>
      </c>
      <c r="C155" s="1259"/>
      <c r="D155" s="1259"/>
      <c r="E155" s="1259"/>
      <c r="F155" s="1259"/>
      <c r="G155" s="1291">
        <f>'3rdSemB'!AS71</f>
        <v>151</v>
      </c>
      <c r="H155" s="1198">
        <f t="shared" si="3"/>
        <v>7.19047619</v>
      </c>
      <c r="I155" s="1261">
        <f>'4th B'!AY71</f>
        <v>141</v>
      </c>
      <c r="J155" s="1199">
        <f t="shared" si="4"/>
        <v>7.421052632</v>
      </c>
      <c r="K155" s="1197">
        <f>'5th B'!AW70</f>
        <v>162</v>
      </c>
      <c r="L155" s="1200">
        <f t="shared" si="5"/>
        <v>7.363636364</v>
      </c>
      <c r="M155" s="1262"/>
      <c r="N155" s="1262"/>
      <c r="O155" s="1262"/>
      <c r="P155" s="1262"/>
      <c r="Q155" s="1262"/>
      <c r="R155" s="1262"/>
      <c r="S155" s="1200">
        <f>(C155+E155+G155+I155+K155)/62</f>
        <v>7.322580645</v>
      </c>
      <c r="T155" s="434"/>
      <c r="U155" s="434"/>
      <c r="V155" s="434"/>
      <c r="W155" s="434"/>
      <c r="X155" s="434"/>
      <c r="Y155" s="434"/>
      <c r="Z155" s="434"/>
    </row>
    <row r="156">
      <c r="A156" s="1192" t="s">
        <v>32</v>
      </c>
      <c r="B156" s="1203" t="s">
        <v>464</v>
      </c>
      <c r="C156" s="1280">
        <v>139.0</v>
      </c>
      <c r="D156" s="1281">
        <f t="shared" ref="D156:D166" si="22">C156/20</f>
        <v>6.95</v>
      </c>
      <c r="E156" s="1282">
        <v>168.0</v>
      </c>
      <c r="F156" s="1300">
        <v>8.4</v>
      </c>
      <c r="G156" s="1197">
        <f>'3rdSemA'!AS12</f>
        <v>148</v>
      </c>
      <c r="H156" s="1198">
        <f t="shared" si="3"/>
        <v>7.047619048</v>
      </c>
      <c r="I156" s="1230">
        <f>'4th A'!AY12</f>
        <v>131</v>
      </c>
      <c r="J156" s="1199">
        <f t="shared" si="4"/>
        <v>6.894736842</v>
      </c>
      <c r="K156" s="1197">
        <f>'5th A'!AW12</f>
        <v>157</v>
      </c>
      <c r="L156" s="1200">
        <f t="shared" si="5"/>
        <v>7.136363636</v>
      </c>
      <c r="M156" s="1201"/>
      <c r="N156" s="1201"/>
      <c r="O156" s="1201"/>
      <c r="P156" s="1201"/>
      <c r="Q156" s="1201"/>
      <c r="R156" s="1201"/>
      <c r="S156" s="1200">
        <f t="shared" ref="S156:S166" si="23">(C156+E156+G156+I156+K156)/102</f>
        <v>7.284313725</v>
      </c>
      <c r="T156" s="434"/>
      <c r="U156" s="434"/>
      <c r="V156" s="434"/>
      <c r="W156" s="434"/>
      <c r="X156" s="434"/>
      <c r="Y156" s="434"/>
      <c r="Z156" s="434"/>
    </row>
    <row r="157">
      <c r="A157" s="1192" t="s">
        <v>311</v>
      </c>
      <c r="B157" s="1193" t="s">
        <v>312</v>
      </c>
      <c r="C157" s="1280">
        <v>135.0</v>
      </c>
      <c r="D157" s="1281">
        <f t="shared" si="22"/>
        <v>6.75</v>
      </c>
      <c r="E157" s="1280">
        <v>143.0</v>
      </c>
      <c r="F157" s="1283">
        <f t="shared" ref="F157:F166" si="24">E157/20</f>
        <v>7.15</v>
      </c>
      <c r="G157" s="1197">
        <f>'3rdSemB'!AS29</f>
        <v>158</v>
      </c>
      <c r="H157" s="1198">
        <f t="shared" si="3"/>
        <v>7.523809524</v>
      </c>
      <c r="I157" s="1233">
        <f>'4th B'!AY29</f>
        <v>138</v>
      </c>
      <c r="J157" s="1199">
        <f t="shared" si="4"/>
        <v>7.263157895</v>
      </c>
      <c r="K157" s="1197">
        <f>'5th B'!AW29</f>
        <v>169</v>
      </c>
      <c r="L157" s="1200">
        <f t="shared" si="5"/>
        <v>7.681818182</v>
      </c>
      <c r="M157" s="1201"/>
      <c r="N157" s="1201"/>
      <c r="O157" s="1201"/>
      <c r="P157" s="1201"/>
      <c r="Q157" s="1201"/>
      <c r="R157" s="1201"/>
      <c r="S157" s="1200">
        <f t="shared" si="23"/>
        <v>7.284313725</v>
      </c>
      <c r="T157" s="434"/>
      <c r="U157" s="434"/>
      <c r="V157" s="434"/>
      <c r="W157" s="434"/>
      <c r="X157" s="434"/>
      <c r="Y157" s="434"/>
      <c r="Z157" s="434"/>
    </row>
    <row r="158">
      <c r="A158" s="1192" t="s">
        <v>363</v>
      </c>
      <c r="B158" s="1193" t="s">
        <v>364</v>
      </c>
      <c r="C158" s="1280">
        <v>147.0</v>
      </c>
      <c r="D158" s="1281">
        <f t="shared" si="22"/>
        <v>7.35</v>
      </c>
      <c r="E158" s="1280">
        <v>158.0</v>
      </c>
      <c r="F158" s="1283">
        <f t="shared" si="24"/>
        <v>7.9</v>
      </c>
      <c r="G158" s="1197">
        <f>'3rdSemC'!AS12</f>
        <v>157</v>
      </c>
      <c r="H158" s="1198">
        <f t="shared" si="3"/>
        <v>7.476190476</v>
      </c>
      <c r="I158" s="1230">
        <f>'4th C'!AY12</f>
        <v>103</v>
      </c>
      <c r="J158" s="1199">
        <f t="shared" si="4"/>
        <v>5.421052632</v>
      </c>
      <c r="K158" s="1197">
        <f>'5th C'!AY12</f>
        <v>167</v>
      </c>
      <c r="L158" s="1200">
        <f t="shared" si="5"/>
        <v>7.590909091</v>
      </c>
      <c r="M158" s="1201"/>
      <c r="N158" s="1201"/>
      <c r="O158" s="1201"/>
      <c r="P158" s="1201"/>
      <c r="Q158" s="1201"/>
      <c r="R158" s="1201"/>
      <c r="S158" s="1200">
        <f t="shared" si="23"/>
        <v>7.176470588</v>
      </c>
      <c r="T158" s="434"/>
      <c r="U158" s="434"/>
      <c r="V158" s="434"/>
      <c r="W158" s="434"/>
      <c r="X158" s="434"/>
      <c r="Y158" s="434"/>
      <c r="Z158" s="434"/>
    </row>
    <row r="159">
      <c r="A159" s="1192" t="s">
        <v>258</v>
      </c>
      <c r="B159" s="1193" t="s">
        <v>259</v>
      </c>
      <c r="C159" s="1280">
        <v>166.0</v>
      </c>
      <c r="D159" s="1281">
        <f t="shared" si="22"/>
        <v>8.3</v>
      </c>
      <c r="E159" s="1280">
        <v>158.0</v>
      </c>
      <c r="F159" s="1283">
        <f t="shared" si="24"/>
        <v>7.9</v>
      </c>
      <c r="G159" s="1197">
        <f>'3rdSemA'!AS31</f>
        <v>176</v>
      </c>
      <c r="H159" s="1198">
        <f t="shared" si="3"/>
        <v>8.380952381</v>
      </c>
      <c r="I159" s="1233">
        <f>'4th A'!AY31</f>
        <v>81</v>
      </c>
      <c r="J159" s="1199">
        <f t="shared" si="4"/>
        <v>4.263157895</v>
      </c>
      <c r="K159" s="1197">
        <f>'5th A'!AW31</f>
        <v>169</v>
      </c>
      <c r="L159" s="1200">
        <f t="shared" si="5"/>
        <v>7.681818182</v>
      </c>
      <c r="M159" s="1201"/>
      <c r="N159" s="1201"/>
      <c r="O159" s="1201"/>
      <c r="P159" s="1201"/>
      <c r="Q159" s="1201"/>
      <c r="R159" s="1201"/>
      <c r="S159" s="1200">
        <f t="shared" si="23"/>
        <v>7.352941176</v>
      </c>
      <c r="T159" s="434"/>
      <c r="U159" s="434"/>
      <c r="V159" s="434"/>
      <c r="W159" s="434"/>
      <c r="X159" s="434"/>
      <c r="Y159" s="434"/>
      <c r="Z159" s="434"/>
    </row>
    <row r="160">
      <c r="A160" s="1192" t="s">
        <v>276</v>
      </c>
      <c r="B160" s="1193" t="s">
        <v>277</v>
      </c>
      <c r="C160" s="1280">
        <v>142.0</v>
      </c>
      <c r="D160" s="1281">
        <f t="shared" si="22"/>
        <v>7.1</v>
      </c>
      <c r="E160" s="1280">
        <v>152.0</v>
      </c>
      <c r="F160" s="1283">
        <f t="shared" si="24"/>
        <v>7.6</v>
      </c>
      <c r="G160" s="1197">
        <f>'3rdSemA'!AS54</f>
        <v>165</v>
      </c>
      <c r="H160" s="1198">
        <f t="shared" si="3"/>
        <v>7.857142857</v>
      </c>
      <c r="I160" s="1230">
        <f>'4th A'!AY54</f>
        <v>135</v>
      </c>
      <c r="J160" s="1199">
        <f t="shared" si="4"/>
        <v>7.105263158</v>
      </c>
      <c r="K160" s="1197">
        <f>'5th A'!AW54</f>
        <v>143</v>
      </c>
      <c r="L160" s="1200">
        <f t="shared" si="5"/>
        <v>6.5</v>
      </c>
      <c r="M160" s="1201"/>
      <c r="N160" s="1201"/>
      <c r="O160" s="1201"/>
      <c r="P160" s="1201"/>
      <c r="Q160" s="1201"/>
      <c r="R160" s="1201"/>
      <c r="S160" s="1200">
        <f t="shared" si="23"/>
        <v>7.225490196</v>
      </c>
      <c r="T160" s="434"/>
      <c r="U160" s="434"/>
      <c r="V160" s="434"/>
      <c r="W160" s="434"/>
      <c r="X160" s="434"/>
      <c r="Y160" s="434"/>
      <c r="Z160" s="434"/>
    </row>
    <row r="161">
      <c r="A161" s="1192" t="s">
        <v>413</v>
      </c>
      <c r="B161" s="1193" t="s">
        <v>414</v>
      </c>
      <c r="C161" s="1280">
        <v>158.0</v>
      </c>
      <c r="D161" s="1281">
        <f t="shared" si="22"/>
        <v>7.9</v>
      </c>
      <c r="E161" s="1280">
        <v>156.0</v>
      </c>
      <c r="F161" s="1283">
        <f t="shared" si="24"/>
        <v>7.8</v>
      </c>
      <c r="G161" s="1197">
        <f>'3rdSemC'!AS53</f>
        <v>162</v>
      </c>
      <c r="H161" s="1198">
        <f t="shared" si="3"/>
        <v>7.714285714</v>
      </c>
      <c r="I161" s="1233">
        <f>'4th C'!AY53</f>
        <v>137</v>
      </c>
      <c r="J161" s="1199">
        <f t="shared" si="4"/>
        <v>7.210526316</v>
      </c>
      <c r="K161" s="1197">
        <f>'5th C'!AY53</f>
        <v>112</v>
      </c>
      <c r="L161" s="1200">
        <f t="shared" si="5"/>
        <v>5.090909091</v>
      </c>
      <c r="M161" s="1201"/>
      <c r="N161" s="1201"/>
      <c r="O161" s="1201"/>
      <c r="P161" s="1201"/>
      <c r="Q161" s="1201"/>
      <c r="R161" s="1201"/>
      <c r="S161" s="1200">
        <f t="shared" si="23"/>
        <v>7.107843137</v>
      </c>
      <c r="T161" s="434"/>
      <c r="U161" s="434"/>
      <c r="V161" s="434"/>
      <c r="W161" s="434"/>
      <c r="X161" s="434"/>
      <c r="Y161" s="434"/>
      <c r="Z161" s="434"/>
    </row>
    <row r="162">
      <c r="A162" s="1192" t="s">
        <v>399</v>
      </c>
      <c r="B162" s="1193" t="s">
        <v>400</v>
      </c>
      <c r="C162" s="1280">
        <v>157.0</v>
      </c>
      <c r="D162" s="1281">
        <f t="shared" si="22"/>
        <v>7.85</v>
      </c>
      <c r="E162" s="1282">
        <v>133.0</v>
      </c>
      <c r="F162" s="1283">
        <f t="shared" si="24"/>
        <v>6.65</v>
      </c>
      <c r="G162" s="1197">
        <f>'3rdSemC'!AS41</f>
        <v>145</v>
      </c>
      <c r="H162" s="1198">
        <f t="shared" si="3"/>
        <v>6.904761905</v>
      </c>
      <c r="I162" s="1230">
        <f>'4th C'!AY41</f>
        <v>118</v>
      </c>
      <c r="J162" s="1199">
        <f t="shared" si="4"/>
        <v>6.210526316</v>
      </c>
      <c r="K162" s="1197">
        <f>'5th C'!AY41</f>
        <v>168</v>
      </c>
      <c r="L162" s="1200">
        <f t="shared" si="5"/>
        <v>7.636363636</v>
      </c>
      <c r="M162" s="1201"/>
      <c r="N162" s="1201"/>
      <c r="O162" s="1201"/>
      <c r="P162" s="1201"/>
      <c r="Q162" s="1201"/>
      <c r="R162" s="1201"/>
      <c r="S162" s="1200">
        <f t="shared" si="23"/>
        <v>7.068627451</v>
      </c>
      <c r="T162" s="434"/>
      <c r="U162" s="434"/>
      <c r="V162" s="434"/>
      <c r="W162" s="434"/>
      <c r="X162" s="434"/>
      <c r="Y162" s="434"/>
      <c r="Z162" s="434"/>
    </row>
    <row r="163">
      <c r="A163" s="1192" t="s">
        <v>240</v>
      </c>
      <c r="B163" s="1193" t="s">
        <v>241</v>
      </c>
      <c r="C163" s="1280">
        <v>142.0</v>
      </c>
      <c r="D163" s="1281">
        <f t="shared" si="22"/>
        <v>7.1</v>
      </c>
      <c r="E163" s="1280">
        <v>151.0</v>
      </c>
      <c r="F163" s="1283">
        <f t="shared" si="24"/>
        <v>7.55</v>
      </c>
      <c r="G163" s="1197">
        <f>'3rdSemA'!AS15</f>
        <v>157</v>
      </c>
      <c r="H163" s="1198">
        <f t="shared" si="3"/>
        <v>7.476190476</v>
      </c>
      <c r="I163" s="1233">
        <f>'4th A'!AY15</f>
        <v>133</v>
      </c>
      <c r="J163" s="1199">
        <f t="shared" si="4"/>
        <v>7</v>
      </c>
      <c r="K163" s="1197">
        <f>'5th A'!AW15</f>
        <v>140</v>
      </c>
      <c r="L163" s="1200">
        <f t="shared" si="5"/>
        <v>6.363636364</v>
      </c>
      <c r="M163" s="1201"/>
      <c r="N163" s="1201"/>
      <c r="O163" s="1201"/>
      <c r="P163" s="1201"/>
      <c r="Q163" s="1201"/>
      <c r="R163" s="1201"/>
      <c r="S163" s="1200">
        <f t="shared" si="23"/>
        <v>7.088235294</v>
      </c>
      <c r="T163" s="434"/>
      <c r="U163" s="434"/>
      <c r="V163" s="434"/>
      <c r="W163" s="434"/>
      <c r="X163" s="434"/>
      <c r="Y163" s="434"/>
      <c r="Z163" s="434"/>
    </row>
    <row r="164">
      <c r="A164" s="1192" t="s">
        <v>421</v>
      </c>
      <c r="B164" s="1193" t="s">
        <v>422</v>
      </c>
      <c r="C164" s="1280">
        <v>144.0</v>
      </c>
      <c r="D164" s="1281">
        <f t="shared" si="22"/>
        <v>7.2</v>
      </c>
      <c r="E164" s="1280">
        <v>123.0</v>
      </c>
      <c r="F164" s="1283">
        <f t="shared" si="24"/>
        <v>6.15</v>
      </c>
      <c r="G164" s="1197">
        <f>'3rdSemC'!AS59</f>
        <v>151</v>
      </c>
      <c r="H164" s="1198">
        <f t="shared" si="3"/>
        <v>7.19047619</v>
      </c>
      <c r="I164" s="1230">
        <f>'4th C'!AY59</f>
        <v>132</v>
      </c>
      <c r="J164" s="1199">
        <f t="shared" si="4"/>
        <v>6.947368421</v>
      </c>
      <c r="K164" s="1197">
        <f>'5th C'!AY59</f>
        <v>164</v>
      </c>
      <c r="L164" s="1200">
        <f t="shared" si="5"/>
        <v>7.454545455</v>
      </c>
      <c r="M164" s="1201"/>
      <c r="N164" s="1201"/>
      <c r="O164" s="1201"/>
      <c r="P164" s="1201"/>
      <c r="Q164" s="1201"/>
      <c r="R164" s="1201"/>
      <c r="S164" s="1200">
        <f t="shared" si="23"/>
        <v>7</v>
      </c>
      <c r="T164" s="434"/>
      <c r="U164" s="434"/>
      <c r="V164" s="434"/>
      <c r="W164" s="434"/>
      <c r="X164" s="434"/>
      <c r="Y164" s="434"/>
      <c r="Z164" s="434"/>
    </row>
    <row r="165">
      <c r="A165" s="1192" t="s">
        <v>313</v>
      </c>
      <c r="B165" s="1193" t="s">
        <v>314</v>
      </c>
      <c r="C165" s="1280">
        <v>158.0</v>
      </c>
      <c r="D165" s="1281">
        <f t="shared" si="22"/>
        <v>7.9</v>
      </c>
      <c r="E165" s="1280">
        <v>150.0</v>
      </c>
      <c r="F165" s="1283">
        <f t="shared" si="24"/>
        <v>7.5</v>
      </c>
      <c r="G165" s="1197">
        <f>'3rdSemB'!AS30</f>
        <v>159</v>
      </c>
      <c r="H165" s="1198">
        <f t="shared" si="3"/>
        <v>7.571428571</v>
      </c>
      <c r="I165" s="1233">
        <f>'4th B'!AY30</f>
        <v>141</v>
      </c>
      <c r="J165" s="1199">
        <f t="shared" si="4"/>
        <v>7.421052632</v>
      </c>
      <c r="K165" s="1197">
        <f>'5th B'!AW30</f>
        <v>123</v>
      </c>
      <c r="L165" s="1200">
        <f t="shared" si="5"/>
        <v>5.590909091</v>
      </c>
      <c r="M165" s="1201"/>
      <c r="N165" s="1201"/>
      <c r="O165" s="1201"/>
      <c r="P165" s="1201"/>
      <c r="Q165" s="1201"/>
      <c r="R165" s="1201"/>
      <c r="S165" s="1200">
        <f t="shared" si="23"/>
        <v>7.166666667</v>
      </c>
      <c r="T165" s="434"/>
      <c r="U165" s="434"/>
      <c r="V165" s="434"/>
      <c r="W165" s="434"/>
      <c r="X165" s="434"/>
      <c r="Y165" s="434"/>
      <c r="Z165" s="434"/>
    </row>
    <row r="166">
      <c r="A166" s="1192" t="s">
        <v>403</v>
      </c>
      <c r="B166" s="1193" t="s">
        <v>404</v>
      </c>
      <c r="C166" s="1280">
        <v>142.0</v>
      </c>
      <c r="D166" s="1281">
        <f t="shared" si="22"/>
        <v>7.1</v>
      </c>
      <c r="E166" s="1280">
        <v>134.0</v>
      </c>
      <c r="F166" s="1283">
        <f t="shared" si="24"/>
        <v>6.7</v>
      </c>
      <c r="G166" s="1197">
        <f>'3rdSemC'!AS45</f>
        <v>148</v>
      </c>
      <c r="H166" s="1198">
        <f t="shared" si="3"/>
        <v>7.047619048</v>
      </c>
      <c r="I166" s="1230">
        <f>'4th C'!AY45</f>
        <v>138</v>
      </c>
      <c r="J166" s="1199">
        <f t="shared" si="4"/>
        <v>7.263157895</v>
      </c>
      <c r="K166" s="1197">
        <f>'5th C'!AY45</f>
        <v>150</v>
      </c>
      <c r="L166" s="1200">
        <f t="shared" si="5"/>
        <v>6.818181818</v>
      </c>
      <c r="M166" s="1201"/>
      <c r="N166" s="1201"/>
      <c r="O166" s="1201"/>
      <c r="P166" s="1201"/>
      <c r="Q166" s="1201"/>
      <c r="R166" s="1201"/>
      <c r="S166" s="1200">
        <f t="shared" si="23"/>
        <v>6.980392157</v>
      </c>
      <c r="T166" s="434"/>
      <c r="U166" s="434"/>
      <c r="V166" s="434"/>
      <c r="W166" s="434"/>
      <c r="X166" s="434"/>
      <c r="Y166" s="434"/>
      <c r="Z166" s="434"/>
    </row>
    <row r="167">
      <c r="A167" s="1290" t="s">
        <v>486</v>
      </c>
      <c r="B167" s="1301" t="s">
        <v>487</v>
      </c>
      <c r="C167" s="1259"/>
      <c r="D167" s="1259"/>
      <c r="E167" s="1259"/>
      <c r="F167" s="1259"/>
      <c r="G167" s="1291">
        <f>'3rdSemA'!AS67</f>
        <v>145</v>
      </c>
      <c r="H167" s="1198">
        <f t="shared" si="3"/>
        <v>6.904761905</v>
      </c>
      <c r="I167" s="1261">
        <f>'4th A'!AY65</f>
        <v>132</v>
      </c>
      <c r="J167" s="1199">
        <f t="shared" si="4"/>
        <v>6.947368421</v>
      </c>
      <c r="K167" s="1197">
        <f>'5th A'!AW65</f>
        <v>160</v>
      </c>
      <c r="L167" s="1200">
        <f t="shared" si="5"/>
        <v>7.272727273</v>
      </c>
      <c r="M167" s="1262"/>
      <c r="N167" s="1262"/>
      <c r="O167" s="1262"/>
      <c r="P167" s="1262"/>
      <c r="Q167" s="1262"/>
      <c r="R167" s="1262"/>
      <c r="S167" s="1200">
        <f>(C167+E167+G167+I167+K167)/62</f>
        <v>7.048387097</v>
      </c>
      <c r="T167" s="434"/>
      <c r="U167" s="434"/>
      <c r="V167" s="434"/>
      <c r="W167" s="434"/>
      <c r="X167" s="434"/>
      <c r="Y167" s="434"/>
      <c r="Z167" s="434"/>
    </row>
    <row r="168">
      <c r="A168" s="1192" t="s">
        <v>391</v>
      </c>
      <c r="B168" s="1193" t="s">
        <v>392</v>
      </c>
      <c r="C168" s="1280">
        <v>147.0</v>
      </c>
      <c r="D168" s="1281">
        <f>C168/20</f>
        <v>7.35</v>
      </c>
      <c r="E168" s="1280">
        <v>133.0</v>
      </c>
      <c r="F168" s="1283">
        <f>E168/20</f>
        <v>6.65</v>
      </c>
      <c r="G168" s="1197">
        <f>'3rdSemC'!AS35</f>
        <v>150</v>
      </c>
      <c r="H168" s="1198">
        <f t="shared" si="3"/>
        <v>7.142857143</v>
      </c>
      <c r="I168" s="1230">
        <f>'4th C'!AY35</f>
        <v>142</v>
      </c>
      <c r="J168" s="1199">
        <f t="shared" si="4"/>
        <v>7.473684211</v>
      </c>
      <c r="K168" s="1197">
        <f>'5th C'!AY35</f>
        <v>136</v>
      </c>
      <c r="L168" s="1200">
        <f t="shared" si="5"/>
        <v>6.181818182</v>
      </c>
      <c r="M168" s="1201"/>
      <c r="N168" s="1201"/>
      <c r="O168" s="1201"/>
      <c r="P168" s="1201"/>
      <c r="Q168" s="1201"/>
      <c r="R168" s="1201"/>
      <c r="S168" s="1200">
        <f>(C168+E168+G168+I168+K168)/102</f>
        <v>6.941176471</v>
      </c>
      <c r="T168" s="434"/>
      <c r="U168" s="434"/>
      <c r="V168" s="434"/>
      <c r="W168" s="434"/>
      <c r="X168" s="434"/>
      <c r="Y168" s="434"/>
      <c r="Z168" s="434"/>
    </row>
    <row r="169">
      <c r="A169" s="1294" t="s">
        <v>492</v>
      </c>
      <c r="B169" s="1258" t="s">
        <v>493</v>
      </c>
      <c r="C169" s="1259"/>
      <c r="D169" s="1259"/>
      <c r="E169" s="1259"/>
      <c r="F169" s="1259"/>
      <c r="G169" s="1291">
        <f>'3rdSemA'!AS70</f>
        <v>153</v>
      </c>
      <c r="H169" s="1198">
        <f t="shared" si="3"/>
        <v>7.285714286</v>
      </c>
      <c r="I169" s="1261">
        <f>'4th A'!AY68</f>
        <v>121</v>
      </c>
      <c r="J169" s="1199">
        <f t="shared" si="4"/>
        <v>6.368421053</v>
      </c>
      <c r="K169" s="1197">
        <f>'5th A'!AW68</f>
        <v>161</v>
      </c>
      <c r="L169" s="1200">
        <f t="shared" si="5"/>
        <v>7.318181818</v>
      </c>
      <c r="M169" s="1262"/>
      <c r="N169" s="1262"/>
      <c r="O169" s="1262"/>
      <c r="P169" s="1262"/>
      <c r="Q169" s="1262"/>
      <c r="R169" s="1262"/>
      <c r="S169" s="1200">
        <f>(C169+E169+G169+I169+K169)/62</f>
        <v>7.016129032</v>
      </c>
      <c r="T169" s="434"/>
      <c r="U169" s="434"/>
      <c r="V169" s="434"/>
      <c r="W169" s="434"/>
      <c r="X169" s="434"/>
      <c r="Y169" s="434"/>
      <c r="Z169" s="434"/>
    </row>
    <row r="170">
      <c r="A170" s="1192" t="s">
        <v>43</v>
      </c>
      <c r="B170" s="1193" t="s">
        <v>44</v>
      </c>
      <c r="C170" s="1280">
        <v>140.0</v>
      </c>
      <c r="D170" s="1281">
        <f t="shared" ref="D170:D173" si="25">C170/20</f>
        <v>7</v>
      </c>
      <c r="E170" s="1280">
        <v>157.0</v>
      </c>
      <c r="F170" s="1283">
        <f t="shared" ref="F170:F173" si="26">E170/20</f>
        <v>7.85</v>
      </c>
      <c r="G170" s="1197">
        <f>'3rdSemA'!AS28</f>
        <v>150</v>
      </c>
      <c r="H170" s="1198">
        <f t="shared" si="3"/>
        <v>7.142857143</v>
      </c>
      <c r="I170" s="1230">
        <f>'4th A'!AY28</f>
        <v>138</v>
      </c>
      <c r="J170" s="1199">
        <f t="shared" si="4"/>
        <v>7.263157895</v>
      </c>
      <c r="K170" s="1197">
        <f>'5th A'!AW28</f>
        <v>128</v>
      </c>
      <c r="L170" s="1200">
        <f t="shared" si="5"/>
        <v>5.818181818</v>
      </c>
      <c r="M170" s="1201"/>
      <c r="N170" s="1201"/>
      <c r="O170" s="1201"/>
      <c r="P170" s="1201"/>
      <c r="Q170" s="1201"/>
      <c r="R170" s="1201"/>
      <c r="S170" s="1200">
        <f t="shared" ref="S170:S173" si="27">(C170+E170+G170+I170+K170)/102</f>
        <v>6.990196078</v>
      </c>
      <c r="T170" s="434"/>
      <c r="U170" s="434"/>
      <c r="V170" s="434"/>
      <c r="W170" s="434"/>
      <c r="X170" s="434"/>
      <c r="Y170" s="434"/>
      <c r="Z170" s="434"/>
    </row>
    <row r="171">
      <c r="A171" s="1192" t="s">
        <v>286</v>
      </c>
      <c r="B171" s="1193" t="s">
        <v>82</v>
      </c>
      <c r="C171" s="1280">
        <v>139.0</v>
      </c>
      <c r="D171" s="1281">
        <f t="shared" si="25"/>
        <v>6.95</v>
      </c>
      <c r="E171" s="1280">
        <v>144.0</v>
      </c>
      <c r="F171" s="1283">
        <f t="shared" si="26"/>
        <v>7.2</v>
      </c>
      <c r="G171" s="1197">
        <f>'3rdSemA'!AS63</f>
        <v>157</v>
      </c>
      <c r="H171" s="1198">
        <f t="shared" si="3"/>
        <v>7.476190476</v>
      </c>
      <c r="I171" s="1233">
        <f>'4th A'!AY62</f>
        <v>136</v>
      </c>
      <c r="J171" s="1199">
        <f t="shared" si="4"/>
        <v>7.157894737</v>
      </c>
      <c r="K171" s="1197">
        <f>'5th A'!AW62</f>
        <v>131</v>
      </c>
      <c r="L171" s="1200">
        <f t="shared" si="5"/>
        <v>5.954545455</v>
      </c>
      <c r="M171" s="1201"/>
      <c r="N171" s="1201"/>
      <c r="O171" s="1201"/>
      <c r="P171" s="1201"/>
      <c r="Q171" s="1201"/>
      <c r="R171" s="1201"/>
      <c r="S171" s="1200">
        <f t="shared" si="27"/>
        <v>6.931372549</v>
      </c>
      <c r="T171" s="434"/>
      <c r="U171" s="434"/>
      <c r="V171" s="434"/>
      <c r="W171" s="434"/>
      <c r="X171" s="434"/>
      <c r="Y171" s="434"/>
      <c r="Z171" s="434"/>
    </row>
    <row r="172">
      <c r="A172" s="1192" t="s">
        <v>155</v>
      </c>
      <c r="B172" s="1193" t="s">
        <v>156</v>
      </c>
      <c r="C172" s="1280">
        <v>123.0</v>
      </c>
      <c r="D172" s="1281">
        <f t="shared" si="25"/>
        <v>6.15</v>
      </c>
      <c r="E172" s="1280">
        <v>147.0</v>
      </c>
      <c r="F172" s="1283">
        <f t="shared" si="26"/>
        <v>7.35</v>
      </c>
      <c r="G172" s="1197">
        <f>'3rdSemC'!AS13</f>
        <v>142</v>
      </c>
      <c r="H172" s="1198">
        <f t="shared" si="3"/>
        <v>6.761904762</v>
      </c>
      <c r="I172" s="1230">
        <f>'4th C'!AY13</f>
        <v>140</v>
      </c>
      <c r="J172" s="1199">
        <f t="shared" si="4"/>
        <v>7.368421053</v>
      </c>
      <c r="K172" s="1197">
        <f>'5th C'!AY13</f>
        <v>145</v>
      </c>
      <c r="L172" s="1200">
        <f t="shared" si="5"/>
        <v>6.590909091</v>
      </c>
      <c r="M172" s="1201"/>
      <c r="N172" s="1201"/>
      <c r="O172" s="1201"/>
      <c r="P172" s="1201"/>
      <c r="Q172" s="1201"/>
      <c r="R172" s="1201"/>
      <c r="S172" s="1200">
        <f t="shared" si="27"/>
        <v>6.833333333</v>
      </c>
      <c r="T172" s="434"/>
      <c r="U172" s="434"/>
      <c r="V172" s="434"/>
      <c r="W172" s="434"/>
      <c r="X172" s="434"/>
      <c r="Y172" s="434"/>
      <c r="Z172" s="434"/>
    </row>
    <row r="173">
      <c r="A173" s="1192" t="s">
        <v>383</v>
      </c>
      <c r="B173" s="1193" t="s">
        <v>384</v>
      </c>
      <c r="C173" s="1280">
        <v>134.0</v>
      </c>
      <c r="D173" s="1281">
        <f t="shared" si="25"/>
        <v>6.7</v>
      </c>
      <c r="E173" s="1280">
        <v>125.0</v>
      </c>
      <c r="F173" s="1283">
        <f t="shared" si="26"/>
        <v>6.25</v>
      </c>
      <c r="G173" s="1197">
        <f>'3rdSemC'!AS29</f>
        <v>147</v>
      </c>
      <c r="H173" s="1198">
        <f t="shared" si="3"/>
        <v>7</v>
      </c>
      <c r="I173" s="1233">
        <f>'4th C'!AY29</f>
        <v>135</v>
      </c>
      <c r="J173" s="1199">
        <f t="shared" si="4"/>
        <v>7.105263158</v>
      </c>
      <c r="K173" s="1197">
        <f>'5th C'!AY29</f>
        <v>153</v>
      </c>
      <c r="L173" s="1200">
        <f t="shared" si="5"/>
        <v>6.954545455</v>
      </c>
      <c r="M173" s="1201"/>
      <c r="N173" s="1201"/>
      <c r="O173" s="1201"/>
      <c r="P173" s="1201"/>
      <c r="Q173" s="1201"/>
      <c r="R173" s="1201"/>
      <c r="S173" s="1200">
        <f t="shared" si="27"/>
        <v>6.803921569</v>
      </c>
      <c r="T173" s="434"/>
      <c r="U173" s="434"/>
      <c r="V173" s="434"/>
      <c r="W173" s="434"/>
      <c r="X173" s="434"/>
      <c r="Y173" s="434"/>
      <c r="Z173" s="434"/>
    </row>
    <row r="174">
      <c r="A174" s="1294" t="s">
        <v>532</v>
      </c>
      <c r="B174" s="1274" t="s">
        <v>533</v>
      </c>
      <c r="C174" s="1275"/>
      <c r="D174" s="1275"/>
      <c r="E174" s="1275"/>
      <c r="F174" s="1275"/>
      <c r="G174" s="1272">
        <f>'3rdSemC'!AS71</f>
        <v>131</v>
      </c>
      <c r="H174" s="1198">
        <f t="shared" si="3"/>
        <v>6.238095238</v>
      </c>
      <c r="I174" s="1255">
        <f>'4th C'!AY71</f>
        <v>134</v>
      </c>
      <c r="J174" s="1199">
        <f t="shared" si="4"/>
        <v>7.052631579</v>
      </c>
      <c r="K174" s="1197">
        <f>'5th C'!AY71</f>
        <v>152</v>
      </c>
      <c r="L174" s="1200">
        <f t="shared" si="5"/>
        <v>6.909090909</v>
      </c>
      <c r="M174" s="1201"/>
      <c r="N174" s="1201"/>
      <c r="O174" s="1201"/>
      <c r="P174" s="1201"/>
      <c r="Q174" s="1201"/>
      <c r="R174" s="1201"/>
      <c r="S174" s="1200">
        <f>(C174+E174+G174+I174+K174)/62</f>
        <v>6.725806452</v>
      </c>
      <c r="T174" s="434"/>
      <c r="U174" s="434"/>
      <c r="V174" s="434"/>
      <c r="W174" s="434"/>
      <c r="X174" s="434"/>
      <c r="Y174" s="434"/>
      <c r="Z174" s="434"/>
    </row>
    <row r="175">
      <c r="A175" s="1192" t="s">
        <v>234</v>
      </c>
      <c r="B175" s="1193" t="s">
        <v>235</v>
      </c>
      <c r="C175" s="1280">
        <v>140.0</v>
      </c>
      <c r="D175" s="1281">
        <f>C175/20</f>
        <v>7</v>
      </c>
      <c r="E175" s="1282">
        <v>140.0</v>
      </c>
      <c r="F175" s="1283">
        <f>E175/20</f>
        <v>7</v>
      </c>
      <c r="G175" s="1197">
        <f>'3rdSemA'!AS9</f>
        <v>140</v>
      </c>
      <c r="H175" s="1198">
        <f t="shared" si="3"/>
        <v>6.666666667</v>
      </c>
      <c r="I175" s="1233">
        <f>'4th A'!AY9</f>
        <v>128</v>
      </c>
      <c r="J175" s="1199">
        <f t="shared" si="4"/>
        <v>6.736842105</v>
      </c>
      <c r="K175" s="1197">
        <f>'5th A'!AW9</f>
        <v>151</v>
      </c>
      <c r="L175" s="1200">
        <f t="shared" si="5"/>
        <v>6.863636364</v>
      </c>
      <c r="M175" s="1201"/>
      <c r="N175" s="1201"/>
      <c r="O175" s="1201"/>
      <c r="P175" s="1201"/>
      <c r="Q175" s="1201"/>
      <c r="R175" s="1201"/>
      <c r="S175" s="1200">
        <f>(C175+E175+G175+I175+K175)/102</f>
        <v>6.852941176</v>
      </c>
      <c r="T175" s="434"/>
      <c r="U175" s="434"/>
      <c r="V175" s="434"/>
      <c r="W175" s="434"/>
      <c r="X175" s="434"/>
      <c r="Y175" s="434"/>
      <c r="Z175" s="434"/>
    </row>
    <row r="176">
      <c r="A176" s="1294" t="s">
        <v>490</v>
      </c>
      <c r="B176" s="1264" t="s">
        <v>491</v>
      </c>
      <c r="C176" s="1259"/>
      <c r="D176" s="1259"/>
      <c r="E176" s="1259"/>
      <c r="F176" s="1259"/>
      <c r="G176" s="1291">
        <f>'3rdSemA'!AS69</f>
        <v>125</v>
      </c>
      <c r="H176" s="1198">
        <f t="shared" si="3"/>
        <v>5.952380952</v>
      </c>
      <c r="I176" s="1255">
        <f>'4th A'!AY67</f>
        <v>132</v>
      </c>
      <c r="J176" s="1199">
        <f t="shared" si="4"/>
        <v>6.947368421</v>
      </c>
      <c r="K176" s="1197">
        <f>'5th A'!AW67</f>
        <v>166</v>
      </c>
      <c r="L176" s="1200">
        <f t="shared" si="5"/>
        <v>7.545454545</v>
      </c>
      <c r="M176" s="1262"/>
      <c r="N176" s="1262"/>
      <c r="O176" s="1262"/>
      <c r="P176" s="1262"/>
      <c r="Q176" s="1262"/>
      <c r="R176" s="1262"/>
      <c r="S176" s="1200">
        <f t="shared" ref="S176:S177" si="28">(C176+E176+G176+I176+K176)/62</f>
        <v>6.822580645</v>
      </c>
      <c r="T176" s="434"/>
      <c r="U176" s="434"/>
      <c r="V176" s="434"/>
      <c r="W176" s="434"/>
      <c r="X176" s="434"/>
      <c r="Y176" s="434"/>
      <c r="Z176" s="434"/>
    </row>
    <row r="177">
      <c r="A177" s="1294" t="s">
        <v>528</v>
      </c>
      <c r="B177" s="1274" t="s">
        <v>529</v>
      </c>
      <c r="C177" s="1259"/>
      <c r="D177" s="1259"/>
      <c r="E177" s="1259"/>
      <c r="F177" s="1259"/>
      <c r="G177" s="1272">
        <f>'3rdSemC'!AS69</f>
        <v>130</v>
      </c>
      <c r="H177" s="1198">
        <f t="shared" si="3"/>
        <v>6.19047619</v>
      </c>
      <c r="I177" s="1261">
        <f>'4th C'!AY69</f>
        <v>123</v>
      </c>
      <c r="J177" s="1199">
        <f t="shared" si="4"/>
        <v>6.473684211</v>
      </c>
      <c r="K177" s="1197">
        <f>'5th C'!AY69</f>
        <v>158</v>
      </c>
      <c r="L177" s="1200">
        <f t="shared" si="5"/>
        <v>7.181818182</v>
      </c>
      <c r="M177" s="1262"/>
      <c r="N177" s="1262"/>
      <c r="O177" s="1262"/>
      <c r="P177" s="1262"/>
      <c r="Q177" s="1262"/>
      <c r="R177" s="1262"/>
      <c r="S177" s="1200">
        <f t="shared" si="28"/>
        <v>6.629032258</v>
      </c>
      <c r="T177" s="434"/>
      <c r="U177" s="434"/>
      <c r="V177" s="434"/>
      <c r="W177" s="434"/>
      <c r="X177" s="434"/>
      <c r="Y177" s="434"/>
      <c r="Z177" s="434"/>
    </row>
    <row r="178">
      <c r="A178" s="1192" t="s">
        <v>230</v>
      </c>
      <c r="B178" s="1193" t="s">
        <v>231</v>
      </c>
      <c r="C178" s="1280">
        <v>120.0</v>
      </c>
      <c r="D178" s="1281">
        <f t="shared" ref="D178:D180" si="29">C178/20</f>
        <v>6</v>
      </c>
      <c r="E178" s="1280">
        <v>143.0</v>
      </c>
      <c r="F178" s="1283">
        <f t="shared" ref="F178:F180" si="30">E178/20</f>
        <v>7.15</v>
      </c>
      <c r="G178" s="1197">
        <f>'3rdSemA'!AS7</f>
        <v>140</v>
      </c>
      <c r="H178" s="1198">
        <f t="shared" si="3"/>
        <v>6.666666667</v>
      </c>
      <c r="I178" s="1230">
        <f>'4th A'!AY7</f>
        <v>115</v>
      </c>
      <c r="J178" s="1199">
        <f t="shared" si="4"/>
        <v>6.052631579</v>
      </c>
      <c r="K178" s="1197">
        <f>'5th A'!AW7</f>
        <v>172</v>
      </c>
      <c r="L178" s="1200">
        <f t="shared" si="5"/>
        <v>7.818181818</v>
      </c>
      <c r="M178" s="1201"/>
      <c r="N178" s="1201"/>
      <c r="O178" s="1201"/>
      <c r="P178" s="1201"/>
      <c r="Q178" s="1201"/>
      <c r="R178" s="1201"/>
      <c r="S178" s="1200">
        <f t="shared" ref="S178:S180" si="31">(C178+E178+G178+I178+K178)/102</f>
        <v>6.764705882</v>
      </c>
      <c r="T178" s="434"/>
      <c r="U178" s="434"/>
      <c r="V178" s="434"/>
      <c r="W178" s="434"/>
      <c r="X178" s="434"/>
      <c r="Y178" s="434"/>
      <c r="Z178" s="434"/>
    </row>
    <row r="179">
      <c r="A179" s="1192" t="s">
        <v>65</v>
      </c>
      <c r="B179" s="1193" t="s">
        <v>66</v>
      </c>
      <c r="C179" s="1280">
        <v>141.0</v>
      </c>
      <c r="D179" s="1281">
        <f t="shared" si="29"/>
        <v>7.05</v>
      </c>
      <c r="E179" s="1280">
        <v>167.0</v>
      </c>
      <c r="F179" s="1283">
        <f t="shared" si="30"/>
        <v>8.35</v>
      </c>
      <c r="G179" s="1197">
        <f>'3rdSemA'!AS43</f>
        <v>138</v>
      </c>
      <c r="H179" s="1198">
        <f t="shared" si="3"/>
        <v>6.571428571</v>
      </c>
      <c r="I179" s="1233">
        <f>'4th A'!AY43</f>
        <v>132</v>
      </c>
      <c r="J179" s="1199">
        <f t="shared" si="4"/>
        <v>6.947368421</v>
      </c>
      <c r="K179" s="1197">
        <f>'5th A'!AW43</f>
        <v>107</v>
      </c>
      <c r="L179" s="1200">
        <f t="shared" si="5"/>
        <v>4.863636364</v>
      </c>
      <c r="M179" s="1201"/>
      <c r="N179" s="1201"/>
      <c r="O179" s="1201"/>
      <c r="P179" s="1201"/>
      <c r="Q179" s="1201"/>
      <c r="R179" s="1201"/>
      <c r="S179" s="1200">
        <f t="shared" si="31"/>
        <v>6.715686275</v>
      </c>
      <c r="T179" s="434"/>
      <c r="U179" s="434"/>
      <c r="V179" s="434"/>
      <c r="W179" s="434"/>
      <c r="X179" s="434"/>
      <c r="Y179" s="434"/>
      <c r="Z179" s="434"/>
    </row>
    <row r="180">
      <c r="A180" s="1192" t="s">
        <v>169</v>
      </c>
      <c r="B180" s="1203" t="s">
        <v>170</v>
      </c>
      <c r="C180" s="1280">
        <v>134.0</v>
      </c>
      <c r="D180" s="1281">
        <f t="shared" si="29"/>
        <v>6.7</v>
      </c>
      <c r="E180" s="1280">
        <v>155.0</v>
      </c>
      <c r="F180" s="1283">
        <f t="shared" si="30"/>
        <v>7.75</v>
      </c>
      <c r="G180" s="1197">
        <f>'3rdSemC'!AS30</f>
        <v>150</v>
      </c>
      <c r="H180" s="1198">
        <f t="shared" si="3"/>
        <v>7.142857143</v>
      </c>
      <c r="I180" s="1230">
        <f>'4th C'!AY30</f>
        <v>137</v>
      </c>
      <c r="J180" s="1199">
        <f t="shared" si="4"/>
        <v>7.210526316</v>
      </c>
      <c r="K180" s="1197">
        <f>'5th C'!AY30</f>
        <v>149</v>
      </c>
      <c r="L180" s="1200">
        <f t="shared" si="5"/>
        <v>6.772727273</v>
      </c>
      <c r="M180" s="1201"/>
      <c r="N180" s="1201"/>
      <c r="O180" s="1201"/>
      <c r="P180" s="1201"/>
      <c r="Q180" s="1201"/>
      <c r="R180" s="1201"/>
      <c r="S180" s="1200">
        <f t="shared" si="31"/>
        <v>7.107843137</v>
      </c>
      <c r="T180" s="434"/>
      <c r="U180" s="434"/>
      <c r="V180" s="434"/>
      <c r="W180" s="434"/>
      <c r="X180" s="434"/>
      <c r="Y180" s="434"/>
      <c r="Z180" s="434"/>
    </row>
    <row r="181">
      <c r="A181" s="1294" t="s">
        <v>509</v>
      </c>
      <c r="B181" s="1264" t="s">
        <v>510</v>
      </c>
      <c r="C181" s="1259"/>
      <c r="D181" s="1259"/>
      <c r="E181" s="1259"/>
      <c r="F181" s="1259"/>
      <c r="G181" s="1291">
        <f>'3rdSemB'!AS68</f>
        <v>133</v>
      </c>
      <c r="H181" s="1198">
        <f t="shared" si="3"/>
        <v>6.333333333</v>
      </c>
      <c r="I181" s="1261">
        <f>'4th B'!AY68</f>
        <v>124</v>
      </c>
      <c r="J181" s="1199">
        <f t="shared" si="4"/>
        <v>6.526315789</v>
      </c>
      <c r="K181" s="1197">
        <f>'5th B'!AW67</f>
        <v>156</v>
      </c>
      <c r="L181" s="1200">
        <f t="shared" si="5"/>
        <v>7.090909091</v>
      </c>
      <c r="M181" s="1262"/>
      <c r="N181" s="1262"/>
      <c r="O181" s="1262"/>
      <c r="P181" s="1262"/>
      <c r="Q181" s="1262"/>
      <c r="R181" s="1262"/>
      <c r="S181" s="1200">
        <f>(C181+E181+G181+I181+K181)/62</f>
        <v>6.661290323</v>
      </c>
      <c r="T181" s="434"/>
      <c r="U181" s="434"/>
      <c r="V181" s="434"/>
      <c r="W181" s="434"/>
      <c r="X181" s="434"/>
      <c r="Y181" s="434"/>
      <c r="Z181" s="434"/>
    </row>
    <row r="182">
      <c r="A182" s="1192" t="s">
        <v>427</v>
      </c>
      <c r="B182" s="1193" t="s">
        <v>428</v>
      </c>
      <c r="C182" s="1280">
        <v>128.0</v>
      </c>
      <c r="D182" s="1281">
        <f t="shared" ref="D182:D195" si="32">C182/20</f>
        <v>6.4</v>
      </c>
      <c r="E182" s="1280">
        <v>133.0</v>
      </c>
      <c r="F182" s="1283">
        <f t="shared" ref="F182:F195" si="33">E182/20</f>
        <v>6.65</v>
      </c>
      <c r="G182" s="1197">
        <f>'3rdSemC'!AS63</f>
        <v>141</v>
      </c>
      <c r="H182" s="1198">
        <f t="shared" si="3"/>
        <v>6.714285714</v>
      </c>
      <c r="I182" s="1230">
        <f>'4th C'!AY63</f>
        <v>121</v>
      </c>
      <c r="J182" s="1199">
        <f t="shared" si="4"/>
        <v>6.368421053</v>
      </c>
      <c r="K182" s="1197">
        <f>'5th C'!AY63</f>
        <v>146</v>
      </c>
      <c r="L182" s="1200">
        <f t="shared" si="5"/>
        <v>6.636363636</v>
      </c>
      <c r="M182" s="1201"/>
      <c r="N182" s="1201"/>
      <c r="O182" s="1201"/>
      <c r="P182" s="1201"/>
      <c r="Q182" s="1201"/>
      <c r="R182" s="1201"/>
      <c r="S182" s="1200">
        <f t="shared" ref="S182:S195" si="34">(C182+E182+G182+I182+K182)/102</f>
        <v>6.558823529</v>
      </c>
      <c r="T182" s="434"/>
      <c r="U182" s="434"/>
      <c r="V182" s="434"/>
      <c r="W182" s="434"/>
      <c r="X182" s="434"/>
      <c r="Y182" s="434"/>
      <c r="Z182" s="434"/>
    </row>
    <row r="183">
      <c r="A183" s="1192" t="s">
        <v>365</v>
      </c>
      <c r="B183" s="1193" t="s">
        <v>366</v>
      </c>
      <c r="C183" s="1280">
        <v>123.0</v>
      </c>
      <c r="D183" s="1281">
        <f t="shared" si="32"/>
        <v>6.15</v>
      </c>
      <c r="E183" s="1280">
        <v>135.0</v>
      </c>
      <c r="F183" s="1283">
        <f t="shared" si="33"/>
        <v>6.75</v>
      </c>
      <c r="G183" s="1197">
        <f>'3rdSemC'!AS15</f>
        <v>131</v>
      </c>
      <c r="H183" s="1198">
        <f t="shared" si="3"/>
        <v>6.238095238</v>
      </c>
      <c r="I183" s="1233">
        <f>'4th C'!AY15</f>
        <v>128</v>
      </c>
      <c r="J183" s="1199">
        <f t="shared" si="4"/>
        <v>6.736842105</v>
      </c>
      <c r="K183" s="1197">
        <f>'5th C'!AY15</f>
        <v>148</v>
      </c>
      <c r="L183" s="1200">
        <f t="shared" si="5"/>
        <v>6.727272727</v>
      </c>
      <c r="M183" s="1201"/>
      <c r="N183" s="1201"/>
      <c r="O183" s="1201"/>
      <c r="P183" s="1201"/>
      <c r="Q183" s="1201"/>
      <c r="R183" s="1201"/>
      <c r="S183" s="1200">
        <f t="shared" si="34"/>
        <v>6.519607843</v>
      </c>
      <c r="T183" s="434"/>
      <c r="U183" s="434"/>
      <c r="V183" s="434"/>
      <c r="W183" s="434"/>
      <c r="X183" s="434"/>
      <c r="Y183" s="434"/>
      <c r="Z183" s="434"/>
    </row>
    <row r="184">
      <c r="A184" s="1192" t="s">
        <v>129</v>
      </c>
      <c r="B184" s="1193" t="s">
        <v>130</v>
      </c>
      <c r="C184" s="1280">
        <v>137.0</v>
      </c>
      <c r="D184" s="1281">
        <f t="shared" si="32"/>
        <v>6.85</v>
      </c>
      <c r="E184" s="1280">
        <v>139.0</v>
      </c>
      <c r="F184" s="1283">
        <f t="shared" si="33"/>
        <v>6.95</v>
      </c>
      <c r="G184" s="1197">
        <f>'3rdSemB'!AS50</f>
        <v>154</v>
      </c>
      <c r="H184" s="1198">
        <f t="shared" si="3"/>
        <v>7.333333333</v>
      </c>
      <c r="I184" s="1230">
        <f>'4th B'!AY50</f>
        <v>79</v>
      </c>
      <c r="J184" s="1199">
        <f t="shared" si="4"/>
        <v>4.157894737</v>
      </c>
      <c r="K184" s="1197">
        <f>'5th B'!AW49</f>
        <v>164</v>
      </c>
      <c r="L184" s="1200">
        <f t="shared" si="5"/>
        <v>7.454545455</v>
      </c>
      <c r="M184" s="1201"/>
      <c r="N184" s="1201"/>
      <c r="O184" s="1201"/>
      <c r="P184" s="1201"/>
      <c r="Q184" s="1201"/>
      <c r="R184" s="1201"/>
      <c r="S184" s="1200">
        <f t="shared" si="34"/>
        <v>6.598039216</v>
      </c>
      <c r="T184" s="434"/>
      <c r="U184" s="434"/>
      <c r="V184" s="434"/>
      <c r="W184" s="434"/>
      <c r="X184" s="434"/>
      <c r="Y184" s="434"/>
      <c r="Z184" s="434"/>
    </row>
    <row r="185">
      <c r="A185" s="1192" t="s">
        <v>295</v>
      </c>
      <c r="B185" s="1193" t="s">
        <v>296</v>
      </c>
      <c r="C185" s="1280">
        <v>141.0</v>
      </c>
      <c r="D185" s="1281">
        <f t="shared" si="32"/>
        <v>7.05</v>
      </c>
      <c r="E185" s="1280">
        <v>132.0</v>
      </c>
      <c r="F185" s="1283">
        <f t="shared" si="33"/>
        <v>6.6</v>
      </c>
      <c r="G185" s="1197">
        <f>'3rdSemB'!AS9</f>
        <v>115</v>
      </c>
      <c r="H185" s="1198">
        <f t="shared" si="3"/>
        <v>5.476190476</v>
      </c>
      <c r="I185" s="1233">
        <f>'4th B'!AY9</f>
        <v>136</v>
      </c>
      <c r="J185" s="1199">
        <f t="shared" si="4"/>
        <v>7.157894737</v>
      </c>
      <c r="K185" s="1197">
        <f>'5th B'!AW9</f>
        <v>135</v>
      </c>
      <c r="L185" s="1200">
        <f t="shared" si="5"/>
        <v>6.136363636</v>
      </c>
      <c r="M185" s="1201"/>
      <c r="N185" s="1201"/>
      <c r="O185" s="1201"/>
      <c r="P185" s="1201"/>
      <c r="Q185" s="1201"/>
      <c r="R185" s="1201"/>
      <c r="S185" s="1200">
        <f t="shared" si="34"/>
        <v>6.460784314</v>
      </c>
      <c r="T185" s="434"/>
      <c r="U185" s="434"/>
      <c r="V185" s="434"/>
      <c r="W185" s="434"/>
      <c r="X185" s="434"/>
      <c r="Y185" s="434"/>
      <c r="Z185" s="434"/>
    </row>
    <row r="186">
      <c r="A186" s="1192" t="s">
        <v>250</v>
      </c>
      <c r="B186" s="1193" t="s">
        <v>251</v>
      </c>
      <c r="C186" s="1280">
        <v>119.0</v>
      </c>
      <c r="D186" s="1281">
        <f t="shared" si="32"/>
        <v>5.95</v>
      </c>
      <c r="E186" s="1280">
        <v>132.0</v>
      </c>
      <c r="F186" s="1283">
        <f t="shared" si="33"/>
        <v>6.6</v>
      </c>
      <c r="G186" s="1197">
        <f>'3rdSemA'!AS24</f>
        <v>127</v>
      </c>
      <c r="H186" s="1198">
        <f t="shared" si="3"/>
        <v>6.047619048</v>
      </c>
      <c r="I186" s="1230">
        <f>'4th A'!AY24</f>
        <v>123</v>
      </c>
      <c r="J186" s="1199">
        <f t="shared" si="4"/>
        <v>6.473684211</v>
      </c>
      <c r="K186" s="1197">
        <f>'5th A'!AW24</f>
        <v>157</v>
      </c>
      <c r="L186" s="1200">
        <f t="shared" si="5"/>
        <v>7.136363636</v>
      </c>
      <c r="M186" s="1201"/>
      <c r="N186" s="1201"/>
      <c r="O186" s="1201"/>
      <c r="P186" s="1201"/>
      <c r="Q186" s="1201"/>
      <c r="R186" s="1201"/>
      <c r="S186" s="1200">
        <f t="shared" si="34"/>
        <v>6.450980392</v>
      </c>
      <c r="T186" s="434"/>
      <c r="U186" s="434"/>
      <c r="V186" s="434"/>
      <c r="W186" s="434"/>
      <c r="X186" s="434"/>
      <c r="Y186" s="434"/>
      <c r="Z186" s="434"/>
    </row>
    <row r="187">
      <c r="A187" s="1236" t="s">
        <v>331</v>
      </c>
      <c r="B187" s="1237" t="s">
        <v>332</v>
      </c>
      <c r="C187" s="1284">
        <v>135.0</v>
      </c>
      <c r="D187" s="1285">
        <f t="shared" si="32"/>
        <v>6.75</v>
      </c>
      <c r="E187" s="1284">
        <v>123.0</v>
      </c>
      <c r="F187" s="1286">
        <f t="shared" si="33"/>
        <v>6.15</v>
      </c>
      <c r="G187" s="1241">
        <f>'3rdSemB'!AS45</f>
        <v>133</v>
      </c>
      <c r="H187" s="1242">
        <f t="shared" si="3"/>
        <v>6.333333333</v>
      </c>
      <c r="I187" s="1233">
        <f>'4th B'!AY45</f>
        <v>112</v>
      </c>
      <c r="J187" s="1199">
        <f t="shared" si="4"/>
        <v>5.894736842</v>
      </c>
      <c r="K187" s="1197">
        <f>'5th B'!AW44</f>
        <v>147</v>
      </c>
      <c r="L187" s="1200">
        <f t="shared" si="5"/>
        <v>6.681818182</v>
      </c>
      <c r="M187" s="1243"/>
      <c r="N187" s="1243"/>
      <c r="O187" s="1243"/>
      <c r="P187" s="1243"/>
      <c r="Q187" s="1243"/>
      <c r="R187" s="1243"/>
      <c r="S187" s="1200">
        <f t="shared" si="34"/>
        <v>6.37254902</v>
      </c>
      <c r="T187" s="434"/>
      <c r="U187" s="434"/>
      <c r="V187" s="434"/>
      <c r="W187" s="434"/>
      <c r="X187" s="434"/>
      <c r="Y187" s="434"/>
      <c r="Z187" s="434"/>
    </row>
    <row r="188">
      <c r="A188" s="1225" t="s">
        <v>317</v>
      </c>
      <c r="B188" s="1302" t="s">
        <v>318</v>
      </c>
      <c r="C188" s="1287">
        <v>124.0</v>
      </c>
      <c r="D188" s="1288">
        <f t="shared" si="32"/>
        <v>6.2</v>
      </c>
      <c r="E188" s="1303">
        <v>126.0</v>
      </c>
      <c r="F188" s="1289">
        <f t="shared" si="33"/>
        <v>6.3</v>
      </c>
      <c r="G188" s="1230">
        <f>'3rdSemB'!AS32</f>
        <v>103</v>
      </c>
      <c r="H188" s="1231">
        <f t="shared" si="3"/>
        <v>4.904761905</v>
      </c>
      <c r="I188" s="1230">
        <f>'4th B'!AY32</f>
        <v>135</v>
      </c>
      <c r="J188" s="1199">
        <f t="shared" si="4"/>
        <v>7.105263158</v>
      </c>
      <c r="K188" s="1197">
        <f>'5th B'!AW32</f>
        <v>161</v>
      </c>
      <c r="L188" s="1200">
        <f t="shared" si="5"/>
        <v>7.318181818</v>
      </c>
      <c r="M188" s="1232"/>
      <c r="N188" s="1232"/>
      <c r="O188" s="1232"/>
      <c r="P188" s="1232"/>
      <c r="Q188" s="1232"/>
      <c r="R188" s="1232"/>
      <c r="S188" s="1200">
        <f t="shared" si="34"/>
        <v>6.362745098</v>
      </c>
      <c r="T188" s="434"/>
      <c r="U188" s="434"/>
      <c r="V188" s="434"/>
      <c r="W188" s="434"/>
      <c r="X188" s="434"/>
      <c r="Y188" s="434"/>
      <c r="Z188" s="434"/>
    </row>
    <row r="189">
      <c r="A189" s="1244" t="s">
        <v>287</v>
      </c>
      <c r="B189" s="1193" t="s">
        <v>288</v>
      </c>
      <c r="C189" s="1280">
        <v>131.0</v>
      </c>
      <c r="D189" s="1281">
        <f t="shared" si="32"/>
        <v>6.55</v>
      </c>
      <c r="E189" s="1282">
        <v>126.0</v>
      </c>
      <c r="F189" s="1283">
        <f t="shared" si="33"/>
        <v>6.3</v>
      </c>
      <c r="G189" s="1197">
        <f>'3rdSemA'!AS64</f>
        <v>97</v>
      </c>
      <c r="H189" s="1198">
        <f t="shared" si="3"/>
        <v>4.619047619</v>
      </c>
      <c r="I189" s="1233">
        <f>'4th A'!AY63</f>
        <v>128</v>
      </c>
      <c r="J189" s="1199">
        <f t="shared" si="4"/>
        <v>6.736842105</v>
      </c>
      <c r="K189" s="1197">
        <f>'5th A'!AW63</f>
        <v>163</v>
      </c>
      <c r="L189" s="1200">
        <f t="shared" si="5"/>
        <v>7.409090909</v>
      </c>
      <c r="M189" s="1201"/>
      <c r="N189" s="1201"/>
      <c r="O189" s="1201"/>
      <c r="P189" s="1201"/>
      <c r="Q189" s="1201"/>
      <c r="R189" s="1201"/>
      <c r="S189" s="1200">
        <f t="shared" si="34"/>
        <v>6.323529412</v>
      </c>
      <c r="T189" s="434"/>
      <c r="U189" s="434"/>
      <c r="V189" s="434"/>
      <c r="W189" s="434"/>
      <c r="X189" s="434"/>
      <c r="Y189" s="434"/>
      <c r="Z189" s="434"/>
    </row>
    <row r="190">
      <c r="A190" s="1225" t="s">
        <v>425</v>
      </c>
      <c r="B190" s="1193" t="s">
        <v>426</v>
      </c>
      <c r="C190" s="1280">
        <v>117.0</v>
      </c>
      <c r="D190" s="1281">
        <f t="shared" si="32"/>
        <v>5.85</v>
      </c>
      <c r="E190" s="1280">
        <v>101.0</v>
      </c>
      <c r="F190" s="1283">
        <f t="shared" si="33"/>
        <v>5.05</v>
      </c>
      <c r="G190" s="1197">
        <f>'3rdSemC'!AS61</f>
        <v>98</v>
      </c>
      <c r="H190" s="1198">
        <f t="shared" si="3"/>
        <v>4.666666667</v>
      </c>
      <c r="I190" s="1230">
        <f>'4th C'!AY61</f>
        <v>104</v>
      </c>
      <c r="J190" s="1199">
        <f t="shared" si="4"/>
        <v>5.473684211</v>
      </c>
      <c r="K190" s="1197">
        <f>'5th C'!AY61</f>
        <v>176</v>
      </c>
      <c r="L190" s="1200">
        <f t="shared" si="5"/>
        <v>8</v>
      </c>
      <c r="M190" s="1201"/>
      <c r="N190" s="1201"/>
      <c r="O190" s="1201"/>
      <c r="P190" s="1201"/>
      <c r="Q190" s="1201"/>
      <c r="R190" s="1201"/>
      <c r="S190" s="1200">
        <f t="shared" si="34"/>
        <v>5.843137255</v>
      </c>
      <c r="T190" s="434"/>
      <c r="U190" s="434"/>
      <c r="V190" s="434"/>
      <c r="W190" s="434"/>
      <c r="X190" s="434"/>
      <c r="Y190" s="434"/>
      <c r="Z190" s="434"/>
    </row>
    <row r="191">
      <c r="A191" s="1244" t="s">
        <v>228</v>
      </c>
      <c r="B191" s="1193" t="s">
        <v>229</v>
      </c>
      <c r="C191" s="1280">
        <v>128.0</v>
      </c>
      <c r="D191" s="1281">
        <f t="shared" si="32"/>
        <v>6.4</v>
      </c>
      <c r="E191" s="1282">
        <v>117.0</v>
      </c>
      <c r="F191" s="1283">
        <f t="shared" si="33"/>
        <v>5.85</v>
      </c>
      <c r="G191" s="1197">
        <f>'3rdSemA'!AS6</f>
        <v>106</v>
      </c>
      <c r="H191" s="1198">
        <f t="shared" si="3"/>
        <v>5.047619048</v>
      </c>
      <c r="I191" s="1233">
        <f>'4th A'!AY6</f>
        <v>94</v>
      </c>
      <c r="J191" s="1199">
        <f t="shared" si="4"/>
        <v>4.947368421</v>
      </c>
      <c r="K191" s="1197">
        <f>'5th A'!AW6</f>
        <v>128</v>
      </c>
      <c r="L191" s="1200">
        <f t="shared" si="5"/>
        <v>5.818181818</v>
      </c>
      <c r="M191" s="1201"/>
      <c r="N191" s="1201"/>
      <c r="O191" s="1201"/>
      <c r="P191" s="1201"/>
      <c r="Q191" s="1201"/>
      <c r="R191" s="1201"/>
      <c r="S191" s="1200">
        <f t="shared" si="34"/>
        <v>5.617647059</v>
      </c>
      <c r="T191" s="434"/>
      <c r="U191" s="434"/>
      <c r="V191" s="434"/>
      <c r="W191" s="434"/>
      <c r="X191" s="434"/>
      <c r="Y191" s="434"/>
      <c r="Z191" s="434"/>
    </row>
    <row r="192">
      <c r="A192" s="1225" t="s">
        <v>282</v>
      </c>
      <c r="B192" s="1193" t="s">
        <v>283</v>
      </c>
      <c r="C192" s="1280">
        <v>100.0</v>
      </c>
      <c r="D192" s="1281">
        <f t="shared" si="32"/>
        <v>5</v>
      </c>
      <c r="E192" s="1280">
        <v>117.0</v>
      </c>
      <c r="F192" s="1283">
        <f t="shared" si="33"/>
        <v>5.85</v>
      </c>
      <c r="G192" s="1197">
        <f>'3rdSemA'!AS59</f>
        <v>128</v>
      </c>
      <c r="H192" s="1198">
        <f t="shared" si="3"/>
        <v>6.095238095</v>
      </c>
      <c r="I192" s="1230">
        <f>'4th A'!AY58</f>
        <v>95</v>
      </c>
      <c r="J192" s="1199">
        <f t="shared" si="4"/>
        <v>5</v>
      </c>
      <c r="K192" s="1197">
        <f>'5th A'!AW58</f>
        <v>109</v>
      </c>
      <c r="L192" s="1200">
        <f t="shared" si="5"/>
        <v>4.954545455</v>
      </c>
      <c r="M192" s="1201"/>
      <c r="N192" s="1201"/>
      <c r="O192" s="1201"/>
      <c r="P192" s="1201"/>
      <c r="Q192" s="1201"/>
      <c r="R192" s="1201"/>
      <c r="S192" s="1200">
        <f t="shared" si="34"/>
        <v>5.382352941</v>
      </c>
      <c r="T192" s="434"/>
      <c r="U192" s="434"/>
      <c r="V192" s="434"/>
      <c r="W192" s="434"/>
      <c r="X192" s="434"/>
      <c r="Y192" s="434"/>
      <c r="Z192" s="434"/>
    </row>
    <row r="193">
      <c r="A193" s="1244" t="s">
        <v>335</v>
      </c>
      <c r="B193" s="1193" t="s">
        <v>336</v>
      </c>
      <c r="C193" s="1280">
        <v>130.0</v>
      </c>
      <c r="D193" s="1281">
        <f t="shared" si="32"/>
        <v>6.5</v>
      </c>
      <c r="E193" s="1280">
        <v>145.0</v>
      </c>
      <c r="F193" s="1283">
        <f t="shared" si="33"/>
        <v>7.25</v>
      </c>
      <c r="G193" s="1197">
        <f>'3rdSemB'!AS48</f>
        <v>101</v>
      </c>
      <c r="H193" s="1198">
        <f t="shared" si="3"/>
        <v>4.80952381</v>
      </c>
      <c r="I193" s="1197">
        <f>'4th B'!AY48</f>
        <v>74</v>
      </c>
      <c r="J193" s="1199">
        <f t="shared" si="4"/>
        <v>3.894736842</v>
      </c>
      <c r="K193" s="1197">
        <f>'5th B'!AW47</f>
        <v>84</v>
      </c>
      <c r="L193" s="1200">
        <f t="shared" si="5"/>
        <v>3.818181818</v>
      </c>
      <c r="M193" s="1201"/>
      <c r="N193" s="1201"/>
      <c r="O193" s="1201"/>
      <c r="P193" s="1201"/>
      <c r="Q193" s="1201"/>
      <c r="R193" s="1201"/>
      <c r="S193" s="1200">
        <f t="shared" si="34"/>
        <v>5.235294118</v>
      </c>
      <c r="T193" s="434"/>
      <c r="U193" s="434"/>
      <c r="V193" s="434"/>
      <c r="W193" s="434"/>
      <c r="X193" s="434"/>
      <c r="Y193" s="434"/>
      <c r="Z193" s="434"/>
    </row>
    <row r="194">
      <c r="A194" s="1225" t="s">
        <v>297</v>
      </c>
      <c r="B194" s="1226" t="s">
        <v>298</v>
      </c>
      <c r="C194" s="1280">
        <v>103.0</v>
      </c>
      <c r="D194" s="1281">
        <f t="shared" si="32"/>
        <v>5.15</v>
      </c>
      <c r="E194" s="1280">
        <v>115.0</v>
      </c>
      <c r="F194" s="1283">
        <f t="shared" si="33"/>
        <v>5.75</v>
      </c>
      <c r="G194" s="1197">
        <f>'3rdSemB'!AS10</f>
        <v>89</v>
      </c>
      <c r="H194" s="1198">
        <f t="shared" si="3"/>
        <v>4.238095238</v>
      </c>
      <c r="I194" s="1197">
        <f>'4th B'!AY10</f>
        <v>112</v>
      </c>
      <c r="J194" s="1199">
        <f t="shared" si="4"/>
        <v>5.894736842</v>
      </c>
      <c r="K194" s="1197">
        <f>'5th B'!AW10</f>
        <v>114</v>
      </c>
      <c r="L194" s="1200">
        <f t="shared" si="5"/>
        <v>5.181818182</v>
      </c>
      <c r="M194" s="1201"/>
      <c r="N194" s="1201"/>
      <c r="O194" s="1201"/>
      <c r="P194" s="1201"/>
      <c r="Q194" s="1201"/>
      <c r="R194" s="1201"/>
      <c r="S194" s="1200">
        <f t="shared" si="34"/>
        <v>5.225490196</v>
      </c>
      <c r="T194" s="434"/>
      <c r="U194" s="434"/>
      <c r="V194" s="434"/>
      <c r="W194" s="434"/>
      <c r="X194" s="434"/>
      <c r="Y194" s="434"/>
      <c r="Z194" s="434"/>
    </row>
    <row r="195">
      <c r="A195" s="1244" t="s">
        <v>419</v>
      </c>
      <c r="B195" s="1245" t="s">
        <v>420</v>
      </c>
      <c r="C195" s="1280">
        <v>104.0</v>
      </c>
      <c r="D195" s="1281">
        <f t="shared" si="32"/>
        <v>5.2</v>
      </c>
      <c r="E195" s="1280">
        <v>107.0</v>
      </c>
      <c r="F195" s="1283">
        <f t="shared" si="33"/>
        <v>5.35</v>
      </c>
      <c r="G195" s="1197">
        <f>'3rdSemC'!AS58</f>
        <v>55</v>
      </c>
      <c r="H195" s="1198">
        <f t="shared" si="3"/>
        <v>2.619047619</v>
      </c>
      <c r="I195" s="1197">
        <f>'4th C'!AY58</f>
        <v>86</v>
      </c>
      <c r="J195" s="1199">
        <f t="shared" si="4"/>
        <v>4.526315789</v>
      </c>
      <c r="K195" s="1197">
        <f>'5th C'!AY58</f>
        <v>135</v>
      </c>
      <c r="L195" s="1200">
        <f t="shared" si="5"/>
        <v>6.136363636</v>
      </c>
      <c r="M195" s="1201"/>
      <c r="N195" s="1201"/>
      <c r="O195" s="1201"/>
      <c r="P195" s="1201"/>
      <c r="Q195" s="1201"/>
      <c r="R195" s="1201"/>
      <c r="S195" s="1200">
        <f t="shared" si="34"/>
        <v>4.774509804</v>
      </c>
      <c r="T195" s="434"/>
      <c r="U195" s="434"/>
      <c r="V195" s="434"/>
      <c r="W195" s="434"/>
      <c r="X195" s="434"/>
      <c r="Y195" s="434"/>
      <c r="Z195" s="434"/>
    </row>
    <row r="196">
      <c r="A196" s="1263" t="s">
        <v>511</v>
      </c>
      <c r="B196" s="1267" t="s">
        <v>512</v>
      </c>
      <c r="C196" s="1259"/>
      <c r="D196" s="1259"/>
      <c r="E196" s="1259"/>
      <c r="F196" s="1304"/>
      <c r="G196" s="1291">
        <f>'3rdSemB'!AS69</f>
        <v>117</v>
      </c>
      <c r="H196" s="1198">
        <f t="shared" si="3"/>
        <v>5.571428571</v>
      </c>
      <c r="I196" s="1266">
        <f>'4th B'!AY69</f>
        <v>73</v>
      </c>
      <c r="J196" s="1199">
        <f t="shared" si="4"/>
        <v>3.842105263</v>
      </c>
      <c r="K196" s="1197">
        <f>'5th B'!AW68</f>
        <v>97</v>
      </c>
      <c r="L196" s="1200">
        <f t="shared" si="5"/>
        <v>4.409090909</v>
      </c>
      <c r="M196" s="1262"/>
      <c r="N196" s="1262"/>
      <c r="O196" s="1262"/>
      <c r="P196" s="1262"/>
      <c r="Q196" s="1262"/>
      <c r="R196" s="1262"/>
      <c r="S196" s="1200">
        <f>(C196+E196+G196+I196+K196)/62</f>
        <v>4.629032258</v>
      </c>
      <c r="T196" s="434"/>
      <c r="U196" s="434"/>
      <c r="V196" s="434"/>
      <c r="W196" s="434"/>
      <c r="X196" s="434"/>
      <c r="Y196" s="434"/>
      <c r="Z196" s="434"/>
    </row>
    <row r="197">
      <c r="A197" s="1244" t="s">
        <v>262</v>
      </c>
      <c r="B197" s="1305" t="s">
        <v>263</v>
      </c>
      <c r="C197" s="1280">
        <v>66.0</v>
      </c>
      <c r="D197" s="1281">
        <f t="shared" ref="D197:D199" si="35">C197/20</f>
        <v>3.3</v>
      </c>
      <c r="E197" s="1280">
        <v>65.0</v>
      </c>
      <c r="F197" s="1283">
        <f t="shared" ref="F197:F199" si="36">E197/20</f>
        <v>3.25</v>
      </c>
      <c r="G197" s="1197">
        <f>'3rdSemA'!AS36</f>
        <v>92</v>
      </c>
      <c r="H197" s="1198">
        <f t="shared" si="3"/>
        <v>4.380952381</v>
      </c>
      <c r="I197" s="1197">
        <f>'4th A'!AY36</f>
        <v>75</v>
      </c>
      <c r="J197" s="1199">
        <f t="shared" si="4"/>
        <v>3.947368421</v>
      </c>
      <c r="K197" s="1197">
        <f>'5th A'!AW36</f>
        <v>85</v>
      </c>
      <c r="L197" s="1200">
        <f t="shared" si="5"/>
        <v>3.863636364</v>
      </c>
      <c r="M197" s="1201"/>
      <c r="N197" s="1201"/>
      <c r="O197" s="1201"/>
      <c r="P197" s="1201"/>
      <c r="Q197" s="1201"/>
      <c r="R197" s="1201"/>
      <c r="S197" s="1200">
        <f t="shared" ref="S197:S199" si="37">(C197+E197+G197+I197+K197)/102</f>
        <v>3.754901961</v>
      </c>
      <c r="T197" s="434"/>
      <c r="U197" s="434"/>
      <c r="V197" s="434"/>
      <c r="W197" s="434"/>
      <c r="X197" s="434"/>
      <c r="Y197" s="434"/>
      <c r="Z197" s="434"/>
    </row>
    <row r="198">
      <c r="A198" s="1225" t="s">
        <v>153</v>
      </c>
      <c r="B198" s="1193" t="s">
        <v>154</v>
      </c>
      <c r="C198" s="1280">
        <v>123.0</v>
      </c>
      <c r="D198" s="1281">
        <f t="shared" si="35"/>
        <v>6.15</v>
      </c>
      <c r="E198" s="1282">
        <v>103.0</v>
      </c>
      <c r="F198" s="1283">
        <f t="shared" si="36"/>
        <v>5.15</v>
      </c>
      <c r="G198" s="1197">
        <f>'3rdSemC'!AS11</f>
        <v>25</v>
      </c>
      <c r="H198" s="1198">
        <f t="shared" si="3"/>
        <v>1.19047619</v>
      </c>
      <c r="I198" s="1197">
        <f>'4th C'!AY11</f>
        <v>109</v>
      </c>
      <c r="J198" s="1199">
        <f t="shared" si="4"/>
        <v>5.736842105</v>
      </c>
      <c r="K198" s="1197">
        <f>'5th C'!AY11</f>
        <v>24</v>
      </c>
      <c r="L198" s="1200">
        <f t="shared" si="5"/>
        <v>1.090909091</v>
      </c>
      <c r="M198" s="1201"/>
      <c r="N198" s="1201"/>
      <c r="O198" s="1201"/>
      <c r="P198" s="1201"/>
      <c r="Q198" s="1201"/>
      <c r="R198" s="1201"/>
      <c r="S198" s="1200">
        <f t="shared" si="37"/>
        <v>3.764705882</v>
      </c>
      <c r="T198" s="434"/>
      <c r="U198" s="434"/>
      <c r="V198" s="434"/>
      <c r="W198" s="434"/>
      <c r="X198" s="434"/>
      <c r="Y198" s="434"/>
      <c r="Z198" s="434"/>
    </row>
    <row r="199">
      <c r="A199" s="1244" t="s">
        <v>256</v>
      </c>
      <c r="B199" s="1193" t="s">
        <v>257</v>
      </c>
      <c r="C199" s="1280">
        <v>103.0</v>
      </c>
      <c r="D199" s="1281">
        <f t="shared" si="35"/>
        <v>5.15</v>
      </c>
      <c r="E199" s="1282">
        <v>64.0</v>
      </c>
      <c r="F199" s="1283">
        <f t="shared" si="36"/>
        <v>3.2</v>
      </c>
      <c r="G199" s="1197">
        <f>'3rdSemA'!AS30</f>
        <v>47</v>
      </c>
      <c r="H199" s="1198">
        <f t="shared" si="3"/>
        <v>2.238095238</v>
      </c>
      <c r="I199" s="1197">
        <f>'4th A'!AY30</f>
        <v>25</v>
      </c>
      <c r="J199" s="1199">
        <f t="shared" si="4"/>
        <v>1.315789474</v>
      </c>
      <c r="K199" s="1197">
        <f>'5th A'!AW30</f>
        <v>55</v>
      </c>
      <c r="L199" s="1200">
        <f t="shared" si="5"/>
        <v>2.5</v>
      </c>
      <c r="M199" s="1201"/>
      <c r="N199" s="1201"/>
      <c r="O199" s="1201"/>
      <c r="P199" s="1201"/>
      <c r="Q199" s="1201"/>
      <c r="R199" s="1201"/>
      <c r="S199" s="1200">
        <f t="shared" si="37"/>
        <v>2.882352941</v>
      </c>
      <c r="T199" s="434"/>
      <c r="U199" s="434"/>
      <c r="V199" s="434"/>
      <c r="W199" s="434"/>
      <c r="X199" s="434"/>
      <c r="Y199" s="434"/>
      <c r="Z199" s="434"/>
    </row>
    <row r="200">
      <c r="C200" s="434"/>
      <c r="D200" s="434"/>
      <c r="E200" s="434"/>
      <c r="F200" s="434"/>
      <c r="G200" s="434"/>
      <c r="H200" s="1276"/>
      <c r="I200" s="1277"/>
      <c r="J200" s="1278"/>
      <c r="K200" s="1277"/>
      <c r="L200" s="1279"/>
      <c r="M200" s="434"/>
      <c r="N200" s="434"/>
      <c r="O200" s="434"/>
      <c r="P200" s="434"/>
      <c r="Q200" s="434"/>
      <c r="R200" s="434"/>
      <c r="S200" s="1279"/>
      <c r="T200" s="434"/>
      <c r="U200" s="434"/>
      <c r="V200" s="434"/>
      <c r="W200" s="434"/>
      <c r="X200" s="434"/>
      <c r="Y200" s="434"/>
      <c r="Z200" s="434"/>
    </row>
    <row r="201">
      <c r="C201" s="434"/>
      <c r="D201" s="434"/>
      <c r="E201" s="434"/>
      <c r="F201" s="434"/>
      <c r="G201" s="434"/>
      <c r="H201" s="1276"/>
      <c r="I201" s="1277"/>
      <c r="J201" s="1278"/>
      <c r="K201" s="1277"/>
      <c r="L201" s="1279"/>
      <c r="M201" s="434"/>
      <c r="N201" s="434"/>
      <c r="O201" s="434"/>
      <c r="P201" s="434"/>
      <c r="Q201" s="434"/>
      <c r="R201" s="434"/>
      <c r="S201" s="1279"/>
      <c r="T201" s="434"/>
      <c r="U201" s="434"/>
      <c r="V201" s="434"/>
      <c r="W201" s="434"/>
      <c r="X201" s="434"/>
      <c r="Y201" s="434"/>
      <c r="Z201" s="434"/>
    </row>
    <row r="202">
      <c r="A202" s="434"/>
      <c r="B202" s="434"/>
      <c r="C202" s="434"/>
      <c r="D202" s="434"/>
      <c r="E202" s="434"/>
      <c r="F202" s="434"/>
      <c r="G202" s="434"/>
      <c r="H202" s="1276"/>
      <c r="I202" s="1277"/>
      <c r="J202" s="1278"/>
      <c r="K202" s="1277"/>
      <c r="L202" s="1279"/>
      <c r="M202" s="434"/>
      <c r="N202" s="434"/>
      <c r="O202" s="434"/>
      <c r="P202" s="434"/>
      <c r="Q202" s="434"/>
      <c r="R202" s="434"/>
      <c r="S202" s="1279"/>
      <c r="T202" s="434"/>
      <c r="U202" s="434"/>
      <c r="V202" s="434"/>
      <c r="W202" s="434"/>
      <c r="X202" s="434"/>
      <c r="Y202" s="434"/>
      <c r="Z202" s="434"/>
    </row>
    <row r="203">
      <c r="A203" s="434"/>
      <c r="B203" s="434"/>
      <c r="C203" s="434"/>
      <c r="D203" s="434"/>
      <c r="E203" s="434"/>
      <c r="F203" s="434"/>
      <c r="G203" s="434"/>
      <c r="H203" s="1276"/>
      <c r="I203" s="1277"/>
      <c r="J203" s="1278"/>
      <c r="K203" s="1277"/>
      <c r="L203" s="1279"/>
      <c r="M203" s="434"/>
      <c r="N203" s="434"/>
      <c r="O203" s="434"/>
      <c r="P203" s="434"/>
      <c r="Q203" s="434"/>
      <c r="R203" s="434"/>
      <c r="S203" s="1279"/>
      <c r="T203" s="434"/>
      <c r="U203" s="434"/>
      <c r="V203" s="434"/>
      <c r="W203" s="434"/>
      <c r="X203" s="434"/>
      <c r="Y203" s="434"/>
      <c r="Z203" s="434"/>
    </row>
    <row r="204">
      <c r="A204" s="434"/>
      <c r="B204" s="434"/>
      <c r="C204" s="434"/>
      <c r="D204" s="434"/>
      <c r="E204" s="434"/>
      <c r="F204" s="434"/>
      <c r="G204" s="434"/>
      <c r="H204" s="1276"/>
      <c r="I204" s="1277"/>
      <c r="J204" s="1278"/>
      <c r="K204" s="1277"/>
      <c r="L204" s="1279"/>
      <c r="M204" s="434"/>
      <c r="N204" s="434"/>
      <c r="O204" s="434"/>
      <c r="P204" s="434"/>
      <c r="Q204" s="434"/>
      <c r="R204" s="434"/>
      <c r="S204" s="1279"/>
      <c r="T204" s="434"/>
      <c r="U204" s="434"/>
      <c r="V204" s="434"/>
      <c r="W204" s="434"/>
      <c r="X204" s="434"/>
      <c r="Y204" s="434"/>
      <c r="Z204" s="434"/>
    </row>
    <row r="205">
      <c r="A205" s="434"/>
      <c r="B205" s="434"/>
      <c r="C205" s="434"/>
      <c r="D205" s="434"/>
      <c r="E205" s="434"/>
      <c r="F205" s="434"/>
      <c r="G205" s="434"/>
      <c r="H205" s="1276"/>
      <c r="I205" s="1277"/>
      <c r="J205" s="1278"/>
      <c r="K205" s="1277"/>
      <c r="L205" s="1279"/>
      <c r="M205" s="434"/>
      <c r="N205" s="434"/>
      <c r="O205" s="434"/>
      <c r="P205" s="434"/>
      <c r="Q205" s="434"/>
      <c r="R205" s="434"/>
      <c r="S205" s="1279"/>
      <c r="T205" s="434"/>
      <c r="U205" s="434"/>
      <c r="V205" s="434"/>
      <c r="W205" s="434"/>
      <c r="X205" s="434"/>
      <c r="Y205" s="434"/>
      <c r="Z205" s="434"/>
    </row>
    <row r="206">
      <c r="A206" s="434"/>
      <c r="B206" s="434"/>
      <c r="C206" s="434"/>
      <c r="D206" s="434"/>
      <c r="E206" s="434"/>
      <c r="F206" s="434"/>
      <c r="G206" s="434"/>
      <c r="H206" s="1276"/>
      <c r="I206" s="1277"/>
      <c r="J206" s="1278"/>
      <c r="K206" s="1277"/>
      <c r="L206" s="1279"/>
      <c r="M206" s="434"/>
      <c r="N206" s="434"/>
      <c r="O206" s="434"/>
      <c r="P206" s="434"/>
      <c r="Q206" s="434"/>
      <c r="R206" s="434"/>
      <c r="S206" s="1279"/>
      <c r="T206" s="434"/>
      <c r="U206" s="434"/>
      <c r="V206" s="434"/>
      <c r="W206" s="434"/>
      <c r="X206" s="434"/>
      <c r="Y206" s="434"/>
      <c r="Z206" s="434"/>
    </row>
    <row r="207">
      <c r="A207" s="434"/>
      <c r="B207" s="434"/>
      <c r="C207" s="434"/>
      <c r="D207" s="434"/>
      <c r="E207" s="434"/>
      <c r="F207" s="434"/>
      <c r="G207" s="434"/>
      <c r="H207" s="1276"/>
      <c r="I207" s="1277"/>
      <c r="J207" s="1278"/>
      <c r="K207" s="1277"/>
      <c r="L207" s="1279"/>
      <c r="M207" s="434"/>
      <c r="N207" s="434"/>
      <c r="O207" s="434"/>
      <c r="P207" s="434"/>
      <c r="Q207" s="434"/>
      <c r="R207" s="434"/>
      <c r="S207" s="1279"/>
      <c r="T207" s="434"/>
      <c r="U207" s="434"/>
      <c r="V207" s="434"/>
      <c r="W207" s="434"/>
      <c r="X207" s="434"/>
      <c r="Y207" s="434"/>
      <c r="Z207" s="434"/>
    </row>
    <row r="208">
      <c r="A208" s="434"/>
      <c r="B208" s="434"/>
      <c r="C208" s="434"/>
      <c r="D208" s="434"/>
      <c r="E208" s="434"/>
      <c r="F208" s="434"/>
      <c r="G208" s="434"/>
      <c r="H208" s="1276"/>
      <c r="I208" s="1277"/>
      <c r="J208" s="1278"/>
      <c r="K208" s="1277"/>
      <c r="L208" s="1279"/>
      <c r="M208" s="434"/>
      <c r="N208" s="434"/>
      <c r="O208" s="434"/>
      <c r="P208" s="434"/>
      <c r="Q208" s="434"/>
      <c r="R208" s="434"/>
      <c r="S208" s="1279"/>
      <c r="T208" s="434"/>
      <c r="U208" s="434"/>
      <c r="V208" s="434"/>
      <c r="W208" s="434"/>
      <c r="X208" s="434"/>
      <c r="Y208" s="434"/>
      <c r="Z208" s="434"/>
    </row>
    <row r="209">
      <c r="A209" s="434"/>
      <c r="B209" s="434"/>
      <c r="C209" s="434"/>
      <c r="D209" s="434"/>
      <c r="E209" s="434"/>
      <c r="F209" s="434"/>
      <c r="G209" s="434"/>
      <c r="H209" s="1276"/>
      <c r="I209" s="1277"/>
      <c r="J209" s="1278"/>
      <c r="K209" s="1277"/>
      <c r="L209" s="1279"/>
      <c r="M209" s="434"/>
      <c r="N209" s="434"/>
      <c r="O209" s="434"/>
      <c r="P209" s="434"/>
      <c r="Q209" s="434"/>
      <c r="R209" s="434"/>
      <c r="S209" s="1279"/>
      <c r="T209" s="434"/>
      <c r="U209" s="434"/>
      <c r="V209" s="434"/>
      <c r="W209" s="434"/>
      <c r="X209" s="434"/>
      <c r="Y209" s="434"/>
      <c r="Z209" s="434"/>
    </row>
    <row r="210">
      <c r="A210" s="434"/>
      <c r="B210" s="434"/>
      <c r="C210" s="434"/>
      <c r="D210" s="434"/>
      <c r="E210" s="434"/>
      <c r="F210" s="434"/>
      <c r="G210" s="434"/>
      <c r="H210" s="1276"/>
      <c r="I210" s="1277"/>
      <c r="J210" s="1278"/>
      <c r="K210" s="1277"/>
      <c r="L210" s="1279"/>
      <c r="M210" s="434"/>
      <c r="N210" s="434"/>
      <c r="O210" s="434"/>
      <c r="P210" s="434"/>
      <c r="Q210" s="434"/>
      <c r="R210" s="434"/>
      <c r="S210" s="1279"/>
      <c r="T210" s="434"/>
      <c r="U210" s="434"/>
      <c r="V210" s="434"/>
      <c r="W210" s="434"/>
      <c r="X210" s="434"/>
      <c r="Y210" s="434"/>
      <c r="Z210" s="434"/>
    </row>
    <row r="211">
      <c r="A211" s="434"/>
      <c r="B211" s="434"/>
      <c r="C211" s="434"/>
      <c r="D211" s="434"/>
      <c r="E211" s="434"/>
      <c r="F211" s="434"/>
      <c r="G211" s="434"/>
      <c r="H211" s="1276"/>
      <c r="I211" s="1277"/>
      <c r="J211" s="1278"/>
      <c r="K211" s="1277"/>
      <c r="L211" s="1279"/>
      <c r="M211" s="434"/>
      <c r="N211" s="434"/>
      <c r="O211" s="434"/>
      <c r="P211" s="434"/>
      <c r="Q211" s="434"/>
      <c r="R211" s="434"/>
      <c r="S211" s="1279"/>
      <c r="T211" s="434"/>
      <c r="U211" s="434"/>
      <c r="V211" s="434"/>
      <c r="W211" s="434"/>
      <c r="X211" s="434"/>
      <c r="Y211" s="434"/>
      <c r="Z211" s="434"/>
    </row>
    <row r="212">
      <c r="A212" s="434"/>
      <c r="B212" s="434"/>
      <c r="C212" s="434"/>
      <c r="D212" s="434"/>
      <c r="E212" s="434"/>
      <c r="F212" s="434"/>
      <c r="G212" s="434"/>
      <c r="H212" s="1276"/>
      <c r="I212" s="1277"/>
      <c r="J212" s="1278"/>
      <c r="K212" s="1277"/>
      <c r="L212" s="1279"/>
      <c r="M212" s="434"/>
      <c r="N212" s="434"/>
      <c r="O212" s="434"/>
      <c r="P212" s="434"/>
      <c r="Q212" s="434"/>
      <c r="R212" s="434"/>
      <c r="S212" s="1279"/>
      <c r="T212" s="434"/>
      <c r="U212" s="434"/>
      <c r="V212" s="434"/>
      <c r="W212" s="434"/>
      <c r="X212" s="434"/>
      <c r="Y212" s="434"/>
      <c r="Z212" s="434"/>
    </row>
    <row r="213">
      <c r="A213" s="434"/>
      <c r="B213" s="434"/>
      <c r="C213" s="434"/>
      <c r="D213" s="434"/>
      <c r="E213" s="434"/>
      <c r="F213" s="434"/>
      <c r="G213" s="434"/>
      <c r="H213" s="1276"/>
      <c r="I213" s="1277"/>
      <c r="J213" s="1278"/>
      <c r="K213" s="1277"/>
      <c r="L213" s="1279"/>
      <c r="M213" s="434"/>
      <c r="N213" s="434"/>
      <c r="O213" s="434"/>
      <c r="P213" s="434"/>
      <c r="Q213" s="434"/>
      <c r="R213" s="434"/>
      <c r="S213" s="1279"/>
      <c r="T213" s="434"/>
      <c r="U213" s="434"/>
      <c r="V213" s="434"/>
      <c r="W213" s="434"/>
      <c r="X213" s="434"/>
      <c r="Y213" s="434"/>
      <c r="Z213" s="434"/>
    </row>
    <row r="214">
      <c r="A214" s="434"/>
      <c r="B214" s="434"/>
      <c r="C214" s="434"/>
      <c r="D214" s="434"/>
      <c r="E214" s="434"/>
      <c r="F214" s="434"/>
      <c r="G214" s="434"/>
      <c r="H214" s="1276"/>
      <c r="I214" s="1277"/>
      <c r="J214" s="1278"/>
      <c r="K214" s="1277"/>
      <c r="L214" s="1279"/>
      <c r="M214" s="434"/>
      <c r="N214" s="434"/>
      <c r="O214" s="434"/>
      <c r="P214" s="434"/>
      <c r="Q214" s="434"/>
      <c r="R214" s="434"/>
      <c r="S214" s="1279"/>
      <c r="T214" s="434"/>
      <c r="U214" s="434"/>
      <c r="V214" s="434"/>
      <c r="W214" s="434"/>
      <c r="X214" s="434"/>
      <c r="Y214" s="434"/>
      <c r="Z214" s="434"/>
    </row>
    <row r="215">
      <c r="A215" s="434"/>
      <c r="B215" s="434"/>
      <c r="C215" s="434"/>
      <c r="D215" s="434"/>
      <c r="E215" s="434"/>
      <c r="F215" s="434"/>
      <c r="G215" s="434"/>
      <c r="H215" s="1276"/>
      <c r="I215" s="1277"/>
      <c r="J215" s="1278"/>
      <c r="K215" s="1277"/>
      <c r="L215" s="1279"/>
      <c r="M215" s="434"/>
      <c r="N215" s="434"/>
      <c r="O215" s="434"/>
      <c r="P215" s="434"/>
      <c r="Q215" s="434"/>
      <c r="R215" s="434"/>
      <c r="S215" s="1279"/>
      <c r="T215" s="434"/>
      <c r="U215" s="434"/>
      <c r="V215" s="434"/>
      <c r="W215" s="434"/>
      <c r="X215" s="434"/>
      <c r="Y215" s="434"/>
      <c r="Z215" s="434"/>
    </row>
    <row r="216">
      <c r="A216" s="434"/>
      <c r="B216" s="434"/>
      <c r="C216" s="434"/>
      <c r="D216" s="434"/>
      <c r="E216" s="434"/>
      <c r="F216" s="434"/>
      <c r="G216" s="434"/>
      <c r="H216" s="1276"/>
      <c r="I216" s="1277"/>
      <c r="J216" s="1278"/>
      <c r="K216" s="1277"/>
      <c r="L216" s="1279"/>
      <c r="M216" s="434"/>
      <c r="N216" s="434"/>
      <c r="O216" s="434"/>
      <c r="P216" s="434"/>
      <c r="Q216" s="434"/>
      <c r="R216" s="434"/>
      <c r="S216" s="1279"/>
      <c r="T216" s="434"/>
      <c r="U216" s="434"/>
      <c r="V216" s="434"/>
      <c r="W216" s="434"/>
      <c r="X216" s="434"/>
      <c r="Y216" s="434"/>
      <c r="Z216" s="434"/>
    </row>
    <row r="217">
      <c r="A217" s="434"/>
      <c r="B217" s="434"/>
      <c r="C217" s="434"/>
      <c r="D217" s="434"/>
      <c r="E217" s="434"/>
      <c r="F217" s="434"/>
      <c r="G217" s="434"/>
      <c r="H217" s="1276"/>
      <c r="I217" s="1277"/>
      <c r="J217" s="1278"/>
      <c r="K217" s="1277"/>
      <c r="L217" s="1279"/>
      <c r="M217" s="434"/>
      <c r="N217" s="434"/>
      <c r="O217" s="434"/>
      <c r="P217" s="434"/>
      <c r="Q217" s="434"/>
      <c r="R217" s="434"/>
      <c r="S217" s="1279"/>
      <c r="T217" s="434"/>
      <c r="U217" s="434"/>
      <c r="V217" s="434"/>
      <c r="W217" s="434"/>
      <c r="X217" s="434"/>
      <c r="Y217" s="434"/>
      <c r="Z217" s="434"/>
    </row>
    <row r="218">
      <c r="A218" s="434"/>
      <c r="B218" s="434"/>
      <c r="C218" s="434"/>
      <c r="D218" s="434"/>
      <c r="E218" s="434"/>
      <c r="F218" s="434"/>
      <c r="G218" s="434"/>
      <c r="H218" s="1276"/>
      <c r="I218" s="1277"/>
      <c r="J218" s="1278"/>
      <c r="K218" s="1277"/>
      <c r="L218" s="1279"/>
      <c r="M218" s="434"/>
      <c r="N218" s="434"/>
      <c r="O218" s="434"/>
      <c r="P218" s="434"/>
      <c r="Q218" s="434"/>
      <c r="R218" s="434"/>
      <c r="S218" s="1279"/>
      <c r="T218" s="434"/>
      <c r="U218" s="434"/>
      <c r="V218" s="434"/>
      <c r="W218" s="434"/>
      <c r="X218" s="434"/>
      <c r="Y218" s="434"/>
      <c r="Z218" s="434"/>
    </row>
    <row r="219">
      <c r="A219" s="434"/>
      <c r="B219" s="434"/>
      <c r="C219" s="434"/>
      <c r="D219" s="434"/>
      <c r="E219" s="434"/>
      <c r="F219" s="434"/>
      <c r="G219" s="434"/>
      <c r="H219" s="1276"/>
      <c r="I219" s="1277"/>
      <c r="J219" s="1278"/>
      <c r="K219" s="1277"/>
      <c r="L219" s="1279"/>
      <c r="M219" s="434"/>
      <c r="N219" s="434"/>
      <c r="O219" s="434"/>
      <c r="P219" s="434"/>
      <c r="Q219" s="434"/>
      <c r="R219" s="434"/>
      <c r="S219" s="1279"/>
      <c r="T219" s="434"/>
      <c r="U219" s="434"/>
      <c r="V219" s="434"/>
      <c r="W219" s="434"/>
      <c r="X219" s="434"/>
      <c r="Y219" s="434"/>
      <c r="Z219" s="434"/>
    </row>
    <row r="220">
      <c r="A220" s="434"/>
      <c r="B220" s="434"/>
      <c r="C220" s="434"/>
      <c r="D220" s="434"/>
      <c r="E220" s="434"/>
      <c r="F220" s="434"/>
      <c r="G220" s="434"/>
      <c r="H220" s="1276"/>
      <c r="I220" s="1277"/>
      <c r="J220" s="1278"/>
      <c r="K220" s="1277"/>
      <c r="L220" s="1279"/>
      <c r="M220" s="434"/>
      <c r="N220" s="434"/>
      <c r="O220" s="434"/>
      <c r="P220" s="434"/>
      <c r="Q220" s="434"/>
      <c r="R220" s="434"/>
      <c r="S220" s="1279"/>
      <c r="T220" s="434"/>
      <c r="U220" s="434"/>
      <c r="V220" s="434"/>
      <c r="W220" s="434"/>
      <c r="X220" s="434"/>
      <c r="Y220" s="434"/>
      <c r="Z220" s="434"/>
    </row>
    <row r="221">
      <c r="A221" s="434"/>
      <c r="B221" s="434"/>
      <c r="C221" s="434"/>
      <c r="D221" s="434"/>
      <c r="E221" s="434"/>
      <c r="F221" s="434"/>
      <c r="G221" s="434"/>
      <c r="H221" s="1276"/>
      <c r="I221" s="1277"/>
      <c r="J221" s="1278"/>
      <c r="K221" s="1277"/>
      <c r="L221" s="1279"/>
      <c r="M221" s="434"/>
      <c r="N221" s="434"/>
      <c r="O221" s="434"/>
      <c r="P221" s="434"/>
      <c r="Q221" s="434"/>
      <c r="R221" s="434"/>
      <c r="S221" s="1279"/>
      <c r="T221" s="434"/>
      <c r="U221" s="434"/>
      <c r="V221" s="434"/>
      <c r="W221" s="434"/>
      <c r="X221" s="434"/>
      <c r="Y221" s="434"/>
      <c r="Z221" s="434"/>
    </row>
    <row r="222">
      <c r="A222" s="434"/>
      <c r="B222" s="434"/>
      <c r="C222" s="434"/>
      <c r="D222" s="434"/>
      <c r="E222" s="434"/>
      <c r="F222" s="434"/>
      <c r="G222" s="434"/>
      <c r="H222" s="1276"/>
      <c r="I222" s="1277"/>
      <c r="J222" s="1278"/>
      <c r="K222" s="1277"/>
      <c r="L222" s="1279"/>
      <c r="M222" s="434"/>
      <c r="N222" s="434"/>
      <c r="O222" s="434"/>
      <c r="P222" s="434"/>
      <c r="Q222" s="434"/>
      <c r="R222" s="434"/>
      <c r="S222" s="1279"/>
      <c r="T222" s="434"/>
      <c r="U222" s="434"/>
      <c r="V222" s="434"/>
      <c r="W222" s="434"/>
      <c r="X222" s="434"/>
      <c r="Y222" s="434"/>
      <c r="Z222" s="434"/>
    </row>
    <row r="223">
      <c r="A223" s="434"/>
      <c r="B223" s="434"/>
      <c r="C223" s="434"/>
      <c r="D223" s="434"/>
      <c r="E223" s="434"/>
      <c r="F223" s="434"/>
      <c r="G223" s="434"/>
      <c r="H223" s="1276"/>
      <c r="I223" s="1277"/>
      <c r="J223" s="1278"/>
      <c r="K223" s="1277"/>
      <c r="L223" s="1279"/>
      <c r="M223" s="434"/>
      <c r="N223" s="434"/>
      <c r="O223" s="434"/>
      <c r="P223" s="434"/>
      <c r="Q223" s="434"/>
      <c r="R223" s="434"/>
      <c r="S223" s="1279"/>
      <c r="T223" s="434"/>
      <c r="U223" s="434"/>
      <c r="V223" s="434"/>
      <c r="W223" s="434"/>
      <c r="X223" s="434"/>
      <c r="Y223" s="434"/>
      <c r="Z223" s="434"/>
    </row>
    <row r="224">
      <c r="A224" s="434"/>
      <c r="B224" s="434"/>
      <c r="C224" s="434"/>
      <c r="D224" s="434"/>
      <c r="E224" s="434"/>
      <c r="F224" s="434"/>
      <c r="G224" s="434"/>
      <c r="H224" s="1276"/>
      <c r="I224" s="1277"/>
      <c r="J224" s="1278"/>
      <c r="K224" s="1277"/>
      <c r="L224" s="1279"/>
      <c r="M224" s="434"/>
      <c r="N224" s="434"/>
      <c r="O224" s="434"/>
      <c r="P224" s="434"/>
      <c r="Q224" s="434"/>
      <c r="R224" s="434"/>
      <c r="S224" s="1279"/>
      <c r="T224" s="434"/>
      <c r="U224" s="434"/>
      <c r="V224" s="434"/>
      <c r="W224" s="434"/>
      <c r="X224" s="434"/>
      <c r="Y224" s="434"/>
      <c r="Z224" s="434"/>
    </row>
    <row r="225">
      <c r="A225" s="434"/>
      <c r="B225" s="434"/>
      <c r="C225" s="434"/>
      <c r="D225" s="434"/>
      <c r="E225" s="434"/>
      <c r="F225" s="434"/>
      <c r="G225" s="434"/>
      <c r="H225" s="1276"/>
      <c r="I225" s="1277"/>
      <c r="J225" s="1278"/>
      <c r="K225" s="1277"/>
      <c r="L225" s="1279"/>
      <c r="M225" s="434"/>
      <c r="N225" s="434"/>
      <c r="O225" s="434"/>
      <c r="P225" s="434"/>
      <c r="Q225" s="434"/>
      <c r="R225" s="434"/>
      <c r="S225" s="1279"/>
      <c r="T225" s="434"/>
      <c r="U225" s="434"/>
      <c r="V225" s="434"/>
      <c r="W225" s="434"/>
      <c r="X225" s="434"/>
      <c r="Y225" s="434"/>
      <c r="Z225" s="434"/>
    </row>
    <row r="226">
      <c r="A226" s="434"/>
      <c r="B226" s="434"/>
      <c r="C226" s="434"/>
      <c r="D226" s="434"/>
      <c r="E226" s="434"/>
      <c r="F226" s="434"/>
      <c r="G226" s="434"/>
      <c r="H226" s="1276"/>
      <c r="I226" s="1277"/>
      <c r="J226" s="1278"/>
      <c r="K226" s="1277"/>
      <c r="L226" s="1279"/>
      <c r="M226" s="434"/>
      <c r="N226" s="434"/>
      <c r="O226" s="434"/>
      <c r="P226" s="434"/>
      <c r="Q226" s="434"/>
      <c r="R226" s="434"/>
      <c r="S226" s="1279"/>
      <c r="T226" s="434"/>
      <c r="U226" s="434"/>
      <c r="V226" s="434"/>
      <c r="W226" s="434"/>
      <c r="X226" s="434"/>
      <c r="Y226" s="434"/>
      <c r="Z226" s="434"/>
    </row>
    <row r="227">
      <c r="A227" s="434"/>
      <c r="B227" s="434"/>
      <c r="C227" s="434"/>
      <c r="D227" s="434"/>
      <c r="E227" s="434"/>
      <c r="F227" s="434"/>
      <c r="G227" s="434"/>
      <c r="H227" s="1276"/>
      <c r="I227" s="1277"/>
      <c r="J227" s="1278"/>
      <c r="K227" s="1277"/>
      <c r="L227" s="1279"/>
      <c r="M227" s="434"/>
      <c r="N227" s="434"/>
      <c r="O227" s="434"/>
      <c r="P227" s="434"/>
      <c r="Q227" s="434"/>
      <c r="R227" s="434"/>
      <c r="S227" s="1279"/>
      <c r="T227" s="434"/>
      <c r="U227" s="434"/>
      <c r="V227" s="434"/>
      <c r="W227" s="434"/>
      <c r="X227" s="434"/>
      <c r="Y227" s="434"/>
      <c r="Z227" s="434"/>
    </row>
    <row r="228">
      <c r="A228" s="434"/>
      <c r="B228" s="434"/>
      <c r="C228" s="434"/>
      <c r="D228" s="434"/>
      <c r="E228" s="434"/>
      <c r="F228" s="434"/>
      <c r="G228" s="434"/>
      <c r="H228" s="1276"/>
      <c r="I228" s="1277"/>
      <c r="J228" s="1278"/>
      <c r="K228" s="1277"/>
      <c r="L228" s="1279"/>
      <c r="M228" s="434"/>
      <c r="N228" s="434"/>
      <c r="O228" s="434"/>
      <c r="P228" s="434"/>
      <c r="Q228" s="434"/>
      <c r="R228" s="434"/>
      <c r="S228" s="1279"/>
      <c r="T228" s="434"/>
      <c r="U228" s="434"/>
      <c r="V228" s="434"/>
      <c r="W228" s="434"/>
      <c r="X228" s="434"/>
      <c r="Y228" s="434"/>
      <c r="Z228" s="434"/>
    </row>
    <row r="229">
      <c r="A229" s="434"/>
      <c r="B229" s="434"/>
      <c r="C229" s="434"/>
      <c r="D229" s="434"/>
      <c r="E229" s="434"/>
      <c r="F229" s="434"/>
      <c r="G229" s="434"/>
      <c r="H229" s="1276"/>
      <c r="I229" s="1277"/>
      <c r="J229" s="1278"/>
      <c r="K229" s="1277"/>
      <c r="L229" s="1279"/>
      <c r="M229" s="434"/>
      <c r="N229" s="434"/>
      <c r="O229" s="434"/>
      <c r="P229" s="434"/>
      <c r="Q229" s="434"/>
      <c r="R229" s="434"/>
      <c r="S229" s="1279"/>
      <c r="T229" s="434"/>
      <c r="U229" s="434"/>
      <c r="V229" s="434"/>
      <c r="W229" s="434"/>
      <c r="X229" s="434"/>
      <c r="Y229" s="434"/>
      <c r="Z229" s="434"/>
    </row>
    <row r="230">
      <c r="A230" s="434"/>
      <c r="B230" s="434"/>
      <c r="C230" s="434"/>
      <c r="D230" s="434"/>
      <c r="E230" s="434"/>
      <c r="F230" s="434"/>
      <c r="G230" s="434"/>
      <c r="H230" s="1276"/>
      <c r="I230" s="1277"/>
      <c r="J230" s="1278"/>
      <c r="K230" s="1277"/>
      <c r="L230" s="1279"/>
      <c r="M230" s="434"/>
      <c r="N230" s="434"/>
      <c r="O230" s="434"/>
      <c r="P230" s="434"/>
      <c r="Q230" s="434"/>
      <c r="R230" s="434"/>
      <c r="S230" s="1279"/>
      <c r="T230" s="434"/>
      <c r="U230" s="434"/>
      <c r="V230" s="434"/>
      <c r="W230" s="434"/>
      <c r="X230" s="434"/>
      <c r="Y230" s="434"/>
      <c r="Z230" s="434"/>
    </row>
    <row r="231">
      <c r="A231" s="434"/>
      <c r="B231" s="434"/>
      <c r="C231" s="434"/>
      <c r="D231" s="434"/>
      <c r="E231" s="434"/>
      <c r="F231" s="434"/>
      <c r="G231" s="434"/>
      <c r="H231" s="1276"/>
      <c r="I231" s="1277"/>
      <c r="J231" s="1278"/>
      <c r="K231" s="1277"/>
      <c r="L231" s="1279"/>
      <c r="M231" s="434"/>
      <c r="N231" s="434"/>
      <c r="O231" s="434"/>
      <c r="P231" s="434"/>
      <c r="Q231" s="434"/>
      <c r="R231" s="434"/>
      <c r="S231" s="1279"/>
      <c r="T231" s="434"/>
      <c r="U231" s="434"/>
      <c r="V231" s="434"/>
      <c r="W231" s="434"/>
      <c r="X231" s="434"/>
      <c r="Y231" s="434"/>
      <c r="Z231" s="434"/>
    </row>
    <row r="232">
      <c r="A232" s="434"/>
      <c r="B232" s="434"/>
      <c r="C232" s="434"/>
      <c r="D232" s="434"/>
      <c r="E232" s="434"/>
      <c r="F232" s="434"/>
      <c r="G232" s="434"/>
      <c r="H232" s="1276"/>
      <c r="I232" s="1277"/>
      <c r="J232" s="1278"/>
      <c r="K232" s="1277"/>
      <c r="L232" s="1279"/>
      <c r="M232" s="434"/>
      <c r="N232" s="434"/>
      <c r="O232" s="434"/>
      <c r="P232" s="434"/>
      <c r="Q232" s="434"/>
      <c r="R232" s="434"/>
      <c r="S232" s="1279"/>
      <c r="T232" s="434"/>
      <c r="U232" s="434"/>
      <c r="V232" s="434"/>
      <c r="W232" s="434"/>
      <c r="X232" s="434"/>
      <c r="Y232" s="434"/>
      <c r="Z232" s="434"/>
    </row>
    <row r="233">
      <c r="A233" s="434"/>
      <c r="B233" s="434"/>
      <c r="C233" s="434"/>
      <c r="D233" s="434"/>
      <c r="E233" s="434"/>
      <c r="F233" s="434"/>
      <c r="G233" s="434"/>
      <c r="H233" s="1276"/>
      <c r="I233" s="1277"/>
      <c r="J233" s="1278"/>
      <c r="K233" s="1277"/>
      <c r="L233" s="1279"/>
      <c r="M233" s="434"/>
      <c r="N233" s="434"/>
      <c r="O233" s="434"/>
      <c r="P233" s="434"/>
      <c r="Q233" s="434"/>
      <c r="R233" s="434"/>
      <c r="S233" s="1279"/>
      <c r="T233" s="434"/>
      <c r="U233" s="434"/>
      <c r="V233" s="434"/>
      <c r="W233" s="434"/>
      <c r="X233" s="434"/>
      <c r="Y233" s="434"/>
      <c r="Z233" s="434"/>
    </row>
    <row r="234">
      <c r="A234" s="434"/>
      <c r="B234" s="434"/>
      <c r="C234" s="434"/>
      <c r="D234" s="434"/>
      <c r="E234" s="434"/>
      <c r="F234" s="434"/>
      <c r="G234" s="434"/>
      <c r="H234" s="1276"/>
      <c r="I234" s="1277"/>
      <c r="J234" s="1278"/>
      <c r="K234" s="1277"/>
      <c r="L234" s="1279"/>
      <c r="M234" s="434"/>
      <c r="N234" s="434"/>
      <c r="O234" s="434"/>
      <c r="P234" s="434"/>
      <c r="Q234" s="434"/>
      <c r="R234" s="434"/>
      <c r="S234" s="1279"/>
      <c r="T234" s="434"/>
      <c r="U234" s="434"/>
      <c r="V234" s="434"/>
      <c r="W234" s="434"/>
      <c r="X234" s="434"/>
      <c r="Y234" s="434"/>
      <c r="Z234" s="434"/>
    </row>
    <row r="235">
      <c r="A235" s="434"/>
      <c r="B235" s="434"/>
      <c r="C235" s="434"/>
      <c r="D235" s="434"/>
      <c r="E235" s="434"/>
      <c r="F235" s="434"/>
      <c r="G235" s="434"/>
      <c r="H235" s="1276"/>
      <c r="I235" s="1277"/>
      <c r="J235" s="1278"/>
      <c r="K235" s="1277"/>
      <c r="L235" s="1279"/>
      <c r="M235" s="434"/>
      <c r="N235" s="434"/>
      <c r="O235" s="434"/>
      <c r="P235" s="434"/>
      <c r="Q235" s="434"/>
      <c r="R235" s="434"/>
      <c r="S235" s="1279"/>
      <c r="T235" s="434"/>
      <c r="U235" s="434"/>
      <c r="V235" s="434"/>
      <c r="W235" s="434"/>
      <c r="X235" s="434"/>
      <c r="Y235" s="434"/>
      <c r="Z235" s="434"/>
    </row>
    <row r="236">
      <c r="A236" s="434"/>
      <c r="B236" s="434"/>
      <c r="C236" s="434"/>
      <c r="D236" s="434"/>
      <c r="E236" s="434"/>
      <c r="F236" s="434"/>
      <c r="G236" s="434"/>
      <c r="H236" s="1276"/>
      <c r="I236" s="1277"/>
      <c r="J236" s="1278"/>
      <c r="K236" s="1277"/>
      <c r="L236" s="1279"/>
      <c r="M236" s="434"/>
      <c r="N236" s="434"/>
      <c r="O236" s="434"/>
      <c r="P236" s="434"/>
      <c r="Q236" s="434"/>
      <c r="R236" s="434"/>
      <c r="S236" s="1279"/>
      <c r="T236" s="434"/>
      <c r="U236" s="434"/>
      <c r="V236" s="434"/>
      <c r="W236" s="434"/>
      <c r="X236" s="434"/>
      <c r="Y236" s="434"/>
      <c r="Z236" s="434"/>
    </row>
    <row r="237">
      <c r="A237" s="434"/>
      <c r="B237" s="434"/>
      <c r="C237" s="434"/>
      <c r="D237" s="434"/>
      <c r="E237" s="434"/>
      <c r="F237" s="434"/>
      <c r="G237" s="434"/>
      <c r="H237" s="1276"/>
      <c r="I237" s="1277"/>
      <c r="J237" s="1278"/>
      <c r="K237" s="1277"/>
      <c r="L237" s="1279"/>
      <c r="M237" s="434"/>
      <c r="N237" s="434"/>
      <c r="O237" s="434"/>
      <c r="P237" s="434"/>
      <c r="Q237" s="434"/>
      <c r="R237" s="434"/>
      <c r="S237" s="1279"/>
      <c r="T237" s="434"/>
      <c r="U237" s="434"/>
      <c r="V237" s="434"/>
      <c r="W237" s="434"/>
      <c r="X237" s="434"/>
      <c r="Y237" s="434"/>
      <c r="Z237" s="434"/>
    </row>
    <row r="238">
      <c r="A238" s="434"/>
      <c r="B238" s="434"/>
      <c r="C238" s="434"/>
      <c r="D238" s="434"/>
      <c r="E238" s="434"/>
      <c r="F238" s="434"/>
      <c r="G238" s="434"/>
      <c r="H238" s="1276"/>
      <c r="I238" s="1277"/>
      <c r="J238" s="1278"/>
      <c r="K238" s="1277"/>
      <c r="L238" s="1279"/>
      <c r="M238" s="434"/>
      <c r="N238" s="434"/>
      <c r="O238" s="434"/>
      <c r="P238" s="434"/>
      <c r="Q238" s="434"/>
      <c r="R238" s="434"/>
      <c r="S238" s="1279"/>
      <c r="T238" s="434"/>
      <c r="U238" s="434"/>
      <c r="V238" s="434"/>
      <c r="W238" s="434"/>
      <c r="X238" s="434"/>
      <c r="Y238" s="434"/>
      <c r="Z238" s="434"/>
    </row>
    <row r="239">
      <c r="A239" s="434"/>
      <c r="B239" s="434"/>
      <c r="C239" s="434"/>
      <c r="D239" s="434"/>
      <c r="E239" s="434"/>
      <c r="F239" s="434"/>
      <c r="G239" s="434"/>
      <c r="H239" s="1276"/>
      <c r="I239" s="1277"/>
      <c r="J239" s="1278"/>
      <c r="K239" s="1277"/>
      <c r="L239" s="1279"/>
      <c r="M239" s="434"/>
      <c r="N239" s="434"/>
      <c r="O239" s="434"/>
      <c r="P239" s="434"/>
      <c r="Q239" s="434"/>
      <c r="R239" s="434"/>
      <c r="S239" s="1279"/>
      <c r="T239" s="434"/>
      <c r="U239" s="434"/>
      <c r="V239" s="434"/>
      <c r="W239" s="434"/>
      <c r="X239" s="434"/>
      <c r="Y239" s="434"/>
      <c r="Z239" s="434"/>
    </row>
    <row r="240">
      <c r="A240" s="434"/>
      <c r="B240" s="434"/>
      <c r="C240" s="434"/>
      <c r="D240" s="434"/>
      <c r="E240" s="434"/>
      <c r="F240" s="434"/>
      <c r="G240" s="434"/>
      <c r="H240" s="1276"/>
      <c r="I240" s="1277"/>
      <c r="J240" s="1278"/>
      <c r="K240" s="1277"/>
      <c r="L240" s="1279"/>
      <c r="M240" s="434"/>
      <c r="N240" s="434"/>
      <c r="O240" s="434"/>
      <c r="P240" s="434"/>
      <c r="Q240" s="434"/>
      <c r="R240" s="434"/>
      <c r="S240" s="1279"/>
      <c r="T240" s="434"/>
      <c r="U240" s="434"/>
      <c r="V240" s="434"/>
      <c r="W240" s="434"/>
      <c r="X240" s="434"/>
      <c r="Y240" s="434"/>
      <c r="Z240" s="434"/>
    </row>
    <row r="241">
      <c r="A241" s="434"/>
      <c r="B241" s="434"/>
      <c r="C241" s="434"/>
      <c r="D241" s="434"/>
      <c r="E241" s="434"/>
      <c r="F241" s="434"/>
      <c r="G241" s="434"/>
      <c r="H241" s="1276"/>
      <c r="I241" s="1277"/>
      <c r="J241" s="1278"/>
      <c r="K241" s="1277"/>
      <c r="L241" s="1279"/>
      <c r="M241" s="434"/>
      <c r="N241" s="434"/>
      <c r="O241" s="434"/>
      <c r="P241" s="434"/>
      <c r="Q241" s="434"/>
      <c r="R241" s="434"/>
      <c r="S241" s="1279"/>
      <c r="T241" s="434"/>
      <c r="U241" s="434"/>
      <c r="V241" s="434"/>
      <c r="W241" s="434"/>
      <c r="X241" s="434"/>
      <c r="Y241" s="434"/>
      <c r="Z241" s="434"/>
    </row>
    <row r="242">
      <c r="A242" s="434"/>
      <c r="B242" s="434"/>
      <c r="C242" s="434"/>
      <c r="D242" s="434"/>
      <c r="E242" s="434"/>
      <c r="F242" s="434"/>
      <c r="G242" s="434"/>
      <c r="H242" s="1276"/>
      <c r="I242" s="1277"/>
      <c r="J242" s="1278"/>
      <c r="K242" s="1277"/>
      <c r="L242" s="1279"/>
      <c r="M242" s="434"/>
      <c r="N242" s="434"/>
      <c r="O242" s="434"/>
      <c r="P242" s="434"/>
      <c r="Q242" s="434"/>
      <c r="R242" s="434"/>
      <c r="S242" s="1279"/>
      <c r="T242" s="434"/>
      <c r="U242" s="434"/>
      <c r="V242" s="434"/>
      <c r="W242" s="434"/>
      <c r="X242" s="434"/>
      <c r="Y242" s="434"/>
      <c r="Z242" s="434"/>
    </row>
    <row r="243">
      <c r="A243" s="434"/>
      <c r="B243" s="434"/>
      <c r="C243" s="434"/>
      <c r="D243" s="434"/>
      <c r="E243" s="434"/>
      <c r="F243" s="434"/>
      <c r="G243" s="434"/>
      <c r="H243" s="1276"/>
      <c r="I243" s="1277"/>
      <c r="J243" s="1278"/>
      <c r="K243" s="1277"/>
      <c r="L243" s="1279"/>
      <c r="M243" s="434"/>
      <c r="N243" s="434"/>
      <c r="O243" s="434"/>
      <c r="P243" s="434"/>
      <c r="Q243" s="434"/>
      <c r="R243" s="434"/>
      <c r="S243" s="1279"/>
      <c r="T243" s="434"/>
      <c r="U243" s="434"/>
      <c r="V243" s="434"/>
      <c r="W243" s="434"/>
      <c r="X243" s="434"/>
      <c r="Y243" s="434"/>
      <c r="Z243" s="434"/>
    </row>
    <row r="244">
      <c r="A244" s="434"/>
      <c r="B244" s="434"/>
      <c r="C244" s="434"/>
      <c r="D244" s="434"/>
      <c r="E244" s="434"/>
      <c r="F244" s="434"/>
      <c r="G244" s="434"/>
      <c r="H244" s="1276"/>
      <c r="I244" s="1277"/>
      <c r="J244" s="1278"/>
      <c r="K244" s="1277"/>
      <c r="L244" s="1279"/>
      <c r="M244" s="434"/>
      <c r="N244" s="434"/>
      <c r="O244" s="434"/>
      <c r="P244" s="434"/>
      <c r="Q244" s="434"/>
      <c r="R244" s="434"/>
      <c r="S244" s="1279"/>
      <c r="T244" s="434"/>
      <c r="U244" s="434"/>
      <c r="V244" s="434"/>
      <c r="W244" s="434"/>
      <c r="X244" s="434"/>
      <c r="Y244" s="434"/>
      <c r="Z244" s="434"/>
    </row>
    <row r="245">
      <c r="A245" s="434"/>
      <c r="B245" s="434"/>
      <c r="C245" s="434"/>
      <c r="D245" s="434"/>
      <c r="E245" s="434"/>
      <c r="F245" s="434"/>
      <c r="G245" s="434"/>
      <c r="H245" s="1276"/>
      <c r="I245" s="1277"/>
      <c r="J245" s="1278"/>
      <c r="K245" s="1277"/>
      <c r="L245" s="1279"/>
      <c r="M245" s="434"/>
      <c r="N245" s="434"/>
      <c r="O245" s="434"/>
      <c r="P245" s="434"/>
      <c r="Q245" s="434"/>
      <c r="R245" s="434"/>
      <c r="S245" s="1279"/>
      <c r="T245" s="434"/>
      <c r="U245" s="434"/>
      <c r="V245" s="434"/>
      <c r="W245" s="434"/>
      <c r="X245" s="434"/>
      <c r="Y245" s="434"/>
      <c r="Z245" s="434"/>
    </row>
    <row r="246">
      <c r="A246" s="434"/>
      <c r="B246" s="434"/>
      <c r="C246" s="434"/>
      <c r="D246" s="434"/>
      <c r="E246" s="434"/>
      <c r="F246" s="434"/>
      <c r="G246" s="434"/>
      <c r="H246" s="1276"/>
      <c r="I246" s="1277"/>
      <c r="J246" s="1278"/>
      <c r="K246" s="1277"/>
      <c r="L246" s="1279"/>
      <c r="M246" s="434"/>
      <c r="N246" s="434"/>
      <c r="O246" s="434"/>
      <c r="P246" s="434"/>
      <c r="Q246" s="434"/>
      <c r="R246" s="434"/>
      <c r="S246" s="1279"/>
      <c r="T246" s="434"/>
      <c r="U246" s="434"/>
      <c r="V246" s="434"/>
      <c r="W246" s="434"/>
      <c r="X246" s="434"/>
      <c r="Y246" s="434"/>
      <c r="Z246" s="434"/>
    </row>
    <row r="247">
      <c r="A247" s="434"/>
      <c r="B247" s="434"/>
      <c r="C247" s="434"/>
      <c r="D247" s="434"/>
      <c r="E247" s="434"/>
      <c r="F247" s="434"/>
      <c r="G247" s="434"/>
      <c r="H247" s="1276"/>
      <c r="I247" s="1277"/>
      <c r="J247" s="1278"/>
      <c r="K247" s="1277"/>
      <c r="L247" s="1279"/>
      <c r="M247" s="434"/>
      <c r="N247" s="434"/>
      <c r="O247" s="434"/>
      <c r="P247" s="434"/>
      <c r="Q247" s="434"/>
      <c r="R247" s="434"/>
      <c r="S247" s="1279"/>
      <c r="T247" s="434"/>
      <c r="U247" s="434"/>
      <c r="V247" s="434"/>
      <c r="W247" s="434"/>
      <c r="X247" s="434"/>
      <c r="Y247" s="434"/>
      <c r="Z247" s="434"/>
    </row>
    <row r="248">
      <c r="A248" s="434"/>
      <c r="B248" s="434"/>
      <c r="C248" s="434"/>
      <c r="D248" s="434"/>
      <c r="E248" s="434"/>
      <c r="F248" s="434"/>
      <c r="G248" s="434"/>
      <c r="H248" s="1276"/>
      <c r="I248" s="1277"/>
      <c r="J248" s="1278"/>
      <c r="K248" s="1277"/>
      <c r="L248" s="1279"/>
      <c r="M248" s="434"/>
      <c r="N248" s="434"/>
      <c r="O248" s="434"/>
      <c r="P248" s="434"/>
      <c r="Q248" s="434"/>
      <c r="R248" s="434"/>
      <c r="S248" s="1279"/>
      <c r="T248" s="434"/>
      <c r="U248" s="434"/>
      <c r="V248" s="434"/>
      <c r="W248" s="434"/>
      <c r="X248" s="434"/>
      <c r="Y248" s="434"/>
      <c r="Z248" s="434"/>
    </row>
    <row r="249">
      <c r="A249" s="434"/>
      <c r="B249" s="434"/>
      <c r="C249" s="434"/>
      <c r="D249" s="434"/>
      <c r="E249" s="434"/>
      <c r="F249" s="434"/>
      <c r="G249" s="434"/>
      <c r="H249" s="1276"/>
      <c r="I249" s="1277"/>
      <c r="J249" s="1278"/>
      <c r="K249" s="1277"/>
      <c r="L249" s="1279"/>
      <c r="M249" s="434"/>
      <c r="N249" s="434"/>
      <c r="O249" s="434"/>
      <c r="P249" s="434"/>
      <c r="Q249" s="434"/>
      <c r="R249" s="434"/>
      <c r="S249" s="1279"/>
      <c r="T249" s="434"/>
      <c r="U249" s="434"/>
      <c r="V249" s="434"/>
      <c r="W249" s="434"/>
      <c r="X249" s="434"/>
      <c r="Y249" s="434"/>
      <c r="Z249" s="434"/>
    </row>
    <row r="250">
      <c r="A250" s="434"/>
      <c r="B250" s="434"/>
      <c r="C250" s="434"/>
      <c r="D250" s="434"/>
      <c r="E250" s="434"/>
      <c r="F250" s="434"/>
      <c r="G250" s="434"/>
      <c r="H250" s="1276"/>
      <c r="I250" s="1277"/>
      <c r="J250" s="1278"/>
      <c r="K250" s="1277"/>
      <c r="L250" s="1279"/>
      <c r="M250" s="434"/>
      <c r="N250" s="434"/>
      <c r="O250" s="434"/>
      <c r="P250" s="434"/>
      <c r="Q250" s="434"/>
      <c r="R250" s="434"/>
      <c r="S250" s="1279"/>
      <c r="T250" s="434"/>
      <c r="U250" s="434"/>
      <c r="V250" s="434"/>
      <c r="W250" s="434"/>
      <c r="X250" s="434"/>
      <c r="Y250" s="434"/>
      <c r="Z250" s="434"/>
    </row>
    <row r="251">
      <c r="A251" s="434"/>
      <c r="B251" s="434"/>
      <c r="C251" s="434"/>
      <c r="D251" s="434"/>
      <c r="E251" s="434"/>
      <c r="F251" s="434"/>
      <c r="G251" s="434"/>
      <c r="H251" s="1276"/>
      <c r="I251" s="1277"/>
      <c r="J251" s="1278"/>
      <c r="K251" s="1277"/>
      <c r="L251" s="1279"/>
      <c r="M251" s="434"/>
      <c r="N251" s="434"/>
      <c r="O251" s="434"/>
      <c r="P251" s="434"/>
      <c r="Q251" s="434"/>
      <c r="R251" s="434"/>
      <c r="S251" s="1279"/>
      <c r="T251" s="434"/>
      <c r="U251" s="434"/>
      <c r="V251" s="434"/>
      <c r="W251" s="434"/>
      <c r="X251" s="434"/>
      <c r="Y251" s="434"/>
      <c r="Z251" s="434"/>
    </row>
    <row r="252">
      <c r="A252" s="434"/>
      <c r="B252" s="434"/>
      <c r="C252" s="434"/>
      <c r="D252" s="434"/>
      <c r="E252" s="434"/>
      <c r="F252" s="434"/>
      <c r="G252" s="434"/>
      <c r="H252" s="1276"/>
      <c r="I252" s="1277"/>
      <c r="J252" s="1278"/>
      <c r="K252" s="1277"/>
      <c r="L252" s="1279"/>
      <c r="M252" s="434"/>
      <c r="N252" s="434"/>
      <c r="O252" s="434"/>
      <c r="P252" s="434"/>
      <c r="Q252" s="434"/>
      <c r="R252" s="434"/>
      <c r="S252" s="1279"/>
      <c r="T252" s="434"/>
      <c r="U252" s="434"/>
      <c r="V252" s="434"/>
      <c r="W252" s="434"/>
      <c r="X252" s="434"/>
      <c r="Y252" s="434"/>
      <c r="Z252" s="434"/>
    </row>
    <row r="253">
      <c r="A253" s="434"/>
      <c r="B253" s="434"/>
      <c r="C253" s="434"/>
      <c r="D253" s="434"/>
      <c r="E253" s="434"/>
      <c r="F253" s="434"/>
      <c r="G253" s="434"/>
      <c r="H253" s="1276"/>
      <c r="I253" s="1277"/>
      <c r="J253" s="1278"/>
      <c r="K253" s="1277"/>
      <c r="L253" s="1279"/>
      <c r="M253" s="434"/>
      <c r="N253" s="434"/>
      <c r="O253" s="434"/>
      <c r="P253" s="434"/>
      <c r="Q253" s="434"/>
      <c r="R253" s="434"/>
      <c r="S253" s="1279"/>
      <c r="T253" s="434"/>
      <c r="U253" s="434"/>
      <c r="V253" s="434"/>
      <c r="W253" s="434"/>
      <c r="X253" s="434"/>
      <c r="Y253" s="434"/>
      <c r="Z253" s="434"/>
    </row>
    <row r="254">
      <c r="A254" s="434"/>
      <c r="B254" s="434"/>
      <c r="C254" s="434"/>
      <c r="D254" s="434"/>
      <c r="E254" s="434"/>
      <c r="F254" s="434"/>
      <c r="G254" s="434"/>
      <c r="H254" s="1276"/>
      <c r="I254" s="1277"/>
      <c r="J254" s="1278"/>
      <c r="K254" s="1277"/>
      <c r="L254" s="1279"/>
      <c r="M254" s="434"/>
      <c r="N254" s="434"/>
      <c r="O254" s="434"/>
      <c r="P254" s="434"/>
      <c r="Q254" s="434"/>
      <c r="R254" s="434"/>
      <c r="S254" s="1279"/>
      <c r="T254" s="434"/>
      <c r="U254" s="434"/>
      <c r="V254" s="434"/>
      <c r="W254" s="434"/>
      <c r="X254" s="434"/>
      <c r="Y254" s="434"/>
      <c r="Z254" s="434"/>
    </row>
    <row r="255">
      <c r="A255" s="434"/>
      <c r="B255" s="434"/>
      <c r="C255" s="434"/>
      <c r="D255" s="434"/>
      <c r="E255" s="434"/>
      <c r="F255" s="434"/>
      <c r="G255" s="434"/>
      <c r="H255" s="1276"/>
      <c r="I255" s="1277"/>
      <c r="J255" s="1278"/>
      <c r="K255" s="1277"/>
      <c r="L255" s="1279"/>
      <c r="M255" s="434"/>
      <c r="N255" s="434"/>
      <c r="O255" s="434"/>
      <c r="P255" s="434"/>
      <c r="Q255" s="434"/>
      <c r="R255" s="434"/>
      <c r="S255" s="1279"/>
      <c r="T255" s="434"/>
      <c r="U255" s="434"/>
      <c r="V255" s="434"/>
      <c r="W255" s="434"/>
      <c r="X255" s="434"/>
      <c r="Y255" s="434"/>
      <c r="Z255" s="434"/>
    </row>
    <row r="256">
      <c r="A256" s="434"/>
      <c r="B256" s="434"/>
      <c r="C256" s="434"/>
      <c r="D256" s="434"/>
      <c r="E256" s="434"/>
      <c r="F256" s="434"/>
      <c r="G256" s="434"/>
      <c r="H256" s="1276"/>
      <c r="I256" s="1277"/>
      <c r="J256" s="1278"/>
      <c r="K256" s="1277"/>
      <c r="L256" s="1279"/>
      <c r="M256" s="434"/>
      <c r="N256" s="434"/>
      <c r="O256" s="434"/>
      <c r="P256" s="434"/>
      <c r="Q256" s="434"/>
      <c r="R256" s="434"/>
      <c r="S256" s="1279"/>
      <c r="T256" s="434"/>
      <c r="U256" s="434"/>
      <c r="V256" s="434"/>
      <c r="W256" s="434"/>
      <c r="X256" s="434"/>
      <c r="Y256" s="434"/>
      <c r="Z256" s="434"/>
    </row>
    <row r="257">
      <c r="A257" s="434"/>
      <c r="B257" s="434"/>
      <c r="C257" s="434"/>
      <c r="D257" s="434"/>
      <c r="E257" s="434"/>
      <c r="F257" s="434"/>
      <c r="G257" s="434"/>
      <c r="H257" s="1276"/>
      <c r="I257" s="1277"/>
      <c r="J257" s="1278"/>
      <c r="K257" s="1277"/>
      <c r="L257" s="1279"/>
      <c r="M257" s="434"/>
      <c r="N257" s="434"/>
      <c r="O257" s="434"/>
      <c r="P257" s="434"/>
      <c r="Q257" s="434"/>
      <c r="R257" s="434"/>
      <c r="S257" s="1279"/>
      <c r="T257" s="434"/>
      <c r="U257" s="434"/>
      <c r="V257" s="434"/>
      <c r="W257" s="434"/>
      <c r="X257" s="434"/>
      <c r="Y257" s="434"/>
      <c r="Z257" s="434"/>
    </row>
    <row r="258">
      <c r="A258" s="434"/>
      <c r="B258" s="434"/>
      <c r="C258" s="434"/>
      <c r="D258" s="434"/>
      <c r="E258" s="434"/>
      <c r="F258" s="434"/>
      <c r="G258" s="434"/>
      <c r="H258" s="1276"/>
      <c r="I258" s="1277"/>
      <c r="J258" s="1278"/>
      <c r="K258" s="1277"/>
      <c r="L258" s="1279"/>
      <c r="M258" s="434"/>
      <c r="N258" s="434"/>
      <c r="O258" s="434"/>
      <c r="P258" s="434"/>
      <c r="Q258" s="434"/>
      <c r="R258" s="434"/>
      <c r="S258" s="1279"/>
      <c r="T258" s="434"/>
      <c r="U258" s="434"/>
      <c r="V258" s="434"/>
      <c r="W258" s="434"/>
      <c r="X258" s="434"/>
      <c r="Y258" s="434"/>
      <c r="Z258" s="434"/>
    </row>
    <row r="259">
      <c r="A259" s="434"/>
      <c r="B259" s="434"/>
      <c r="C259" s="434"/>
      <c r="D259" s="434"/>
      <c r="E259" s="434"/>
      <c r="F259" s="434"/>
      <c r="G259" s="434"/>
      <c r="H259" s="1276"/>
      <c r="I259" s="1277"/>
      <c r="J259" s="1278"/>
      <c r="K259" s="1277"/>
      <c r="L259" s="1279"/>
      <c r="M259" s="434"/>
      <c r="N259" s="434"/>
      <c r="O259" s="434"/>
      <c r="P259" s="434"/>
      <c r="Q259" s="434"/>
      <c r="R259" s="434"/>
      <c r="S259" s="1279"/>
      <c r="T259" s="434"/>
      <c r="U259" s="434"/>
      <c r="V259" s="434"/>
      <c r="W259" s="434"/>
      <c r="X259" s="434"/>
      <c r="Y259" s="434"/>
      <c r="Z259" s="434"/>
    </row>
    <row r="260">
      <c r="A260" s="434"/>
      <c r="B260" s="434"/>
      <c r="C260" s="434"/>
      <c r="D260" s="434"/>
      <c r="E260" s="434"/>
      <c r="F260" s="434"/>
      <c r="G260" s="434"/>
      <c r="H260" s="1276"/>
      <c r="I260" s="1277"/>
      <c r="J260" s="1278"/>
      <c r="K260" s="1277"/>
      <c r="L260" s="1279"/>
      <c r="M260" s="434"/>
      <c r="N260" s="434"/>
      <c r="O260" s="434"/>
      <c r="P260" s="434"/>
      <c r="Q260" s="434"/>
      <c r="R260" s="434"/>
      <c r="S260" s="1279"/>
      <c r="T260" s="434"/>
      <c r="U260" s="434"/>
      <c r="V260" s="434"/>
      <c r="W260" s="434"/>
      <c r="X260" s="434"/>
      <c r="Y260" s="434"/>
      <c r="Z260" s="434"/>
    </row>
    <row r="261">
      <c r="A261" s="434"/>
      <c r="B261" s="434"/>
      <c r="C261" s="434"/>
      <c r="D261" s="434"/>
      <c r="E261" s="434"/>
      <c r="F261" s="434"/>
      <c r="G261" s="434"/>
      <c r="H261" s="1276"/>
      <c r="I261" s="1277"/>
      <c r="J261" s="1278"/>
      <c r="K261" s="1277"/>
      <c r="L261" s="1279"/>
      <c r="M261" s="434"/>
      <c r="N261" s="434"/>
      <c r="O261" s="434"/>
      <c r="P261" s="434"/>
      <c r="Q261" s="434"/>
      <c r="R261" s="434"/>
      <c r="S261" s="1279"/>
      <c r="T261" s="434"/>
      <c r="U261" s="434"/>
      <c r="V261" s="434"/>
      <c r="W261" s="434"/>
      <c r="X261" s="434"/>
      <c r="Y261" s="434"/>
      <c r="Z261" s="434"/>
    </row>
    <row r="262">
      <c r="A262" s="434"/>
      <c r="B262" s="434"/>
      <c r="C262" s="434"/>
      <c r="D262" s="434"/>
      <c r="E262" s="434"/>
      <c r="F262" s="434"/>
      <c r="G262" s="434"/>
      <c r="H262" s="1276"/>
      <c r="I262" s="1277"/>
      <c r="J262" s="1278"/>
      <c r="K262" s="1277"/>
      <c r="L262" s="1279"/>
      <c r="M262" s="434"/>
      <c r="N262" s="434"/>
      <c r="O262" s="434"/>
      <c r="P262" s="434"/>
      <c r="Q262" s="434"/>
      <c r="R262" s="434"/>
      <c r="S262" s="1279"/>
      <c r="T262" s="434"/>
      <c r="U262" s="434"/>
      <c r="V262" s="434"/>
      <c r="W262" s="434"/>
      <c r="X262" s="434"/>
      <c r="Y262" s="434"/>
      <c r="Z262" s="434"/>
    </row>
    <row r="263">
      <c r="A263" s="434"/>
      <c r="B263" s="434"/>
      <c r="C263" s="434"/>
      <c r="D263" s="434"/>
      <c r="E263" s="434"/>
      <c r="F263" s="434"/>
      <c r="G263" s="434"/>
      <c r="H263" s="1276"/>
      <c r="I263" s="1277"/>
      <c r="J263" s="1278"/>
      <c r="K263" s="1277"/>
      <c r="L263" s="1279"/>
      <c r="M263" s="434"/>
      <c r="N263" s="434"/>
      <c r="O263" s="434"/>
      <c r="P263" s="434"/>
      <c r="Q263" s="434"/>
      <c r="R263" s="434"/>
      <c r="S263" s="1279"/>
      <c r="T263" s="434"/>
      <c r="U263" s="434"/>
      <c r="V263" s="434"/>
      <c r="W263" s="434"/>
      <c r="X263" s="434"/>
      <c r="Y263" s="434"/>
      <c r="Z263" s="434"/>
    </row>
    <row r="264">
      <c r="A264" s="434"/>
      <c r="B264" s="434"/>
      <c r="C264" s="434"/>
      <c r="D264" s="434"/>
      <c r="E264" s="434"/>
      <c r="F264" s="434"/>
      <c r="G264" s="434"/>
      <c r="H264" s="1276"/>
      <c r="I264" s="1277"/>
      <c r="J264" s="1278"/>
      <c r="K264" s="1277"/>
      <c r="L264" s="1279"/>
      <c r="M264" s="434"/>
      <c r="N264" s="434"/>
      <c r="O264" s="434"/>
      <c r="P264" s="434"/>
      <c r="Q264" s="434"/>
      <c r="R264" s="434"/>
      <c r="S264" s="1279"/>
      <c r="T264" s="434"/>
      <c r="U264" s="434"/>
      <c r="V264" s="434"/>
      <c r="W264" s="434"/>
      <c r="X264" s="434"/>
      <c r="Y264" s="434"/>
      <c r="Z264" s="434"/>
    </row>
    <row r="265">
      <c r="A265" s="434"/>
      <c r="B265" s="434"/>
      <c r="C265" s="434"/>
      <c r="D265" s="434"/>
      <c r="E265" s="434"/>
      <c r="F265" s="434"/>
      <c r="G265" s="434"/>
      <c r="H265" s="1276"/>
      <c r="I265" s="1277"/>
      <c r="J265" s="1278"/>
      <c r="K265" s="1277"/>
      <c r="L265" s="1279"/>
      <c r="M265" s="434"/>
      <c r="N265" s="434"/>
      <c r="O265" s="434"/>
      <c r="P265" s="434"/>
      <c r="Q265" s="434"/>
      <c r="R265" s="434"/>
      <c r="S265" s="1279"/>
      <c r="T265" s="434"/>
      <c r="U265" s="434"/>
      <c r="V265" s="434"/>
      <c r="W265" s="434"/>
      <c r="X265" s="434"/>
      <c r="Y265" s="434"/>
      <c r="Z265" s="434"/>
    </row>
    <row r="266">
      <c r="A266" s="434"/>
      <c r="B266" s="434"/>
      <c r="C266" s="434"/>
      <c r="D266" s="434"/>
      <c r="E266" s="434"/>
      <c r="F266" s="434"/>
      <c r="G266" s="434"/>
      <c r="H266" s="1276"/>
      <c r="I266" s="1277"/>
      <c r="J266" s="1278"/>
      <c r="K266" s="1277"/>
      <c r="L266" s="1279"/>
      <c r="M266" s="434"/>
      <c r="N266" s="434"/>
      <c r="O266" s="434"/>
      <c r="P266" s="434"/>
      <c r="Q266" s="434"/>
      <c r="R266" s="434"/>
      <c r="S266" s="1279"/>
      <c r="T266" s="434"/>
      <c r="U266" s="434"/>
      <c r="V266" s="434"/>
      <c r="W266" s="434"/>
      <c r="X266" s="434"/>
      <c r="Y266" s="434"/>
      <c r="Z266" s="434"/>
    </row>
    <row r="267">
      <c r="A267" s="434"/>
      <c r="B267" s="434"/>
      <c r="C267" s="434"/>
      <c r="D267" s="434"/>
      <c r="E267" s="434"/>
      <c r="F267" s="434"/>
      <c r="G267" s="434"/>
      <c r="H267" s="1276"/>
      <c r="I267" s="1277"/>
      <c r="J267" s="1278"/>
      <c r="K267" s="1277"/>
      <c r="L267" s="1279"/>
      <c r="M267" s="434"/>
      <c r="N267" s="434"/>
      <c r="O267" s="434"/>
      <c r="P267" s="434"/>
      <c r="Q267" s="434"/>
      <c r="R267" s="434"/>
      <c r="S267" s="1279"/>
      <c r="T267" s="434"/>
      <c r="U267" s="434"/>
      <c r="V267" s="434"/>
      <c r="W267" s="434"/>
      <c r="X267" s="434"/>
      <c r="Y267" s="434"/>
      <c r="Z267" s="434"/>
    </row>
    <row r="268">
      <c r="A268" s="434"/>
      <c r="B268" s="434"/>
      <c r="C268" s="434"/>
      <c r="D268" s="434"/>
      <c r="E268" s="434"/>
      <c r="F268" s="434"/>
      <c r="G268" s="434"/>
      <c r="H268" s="1276"/>
      <c r="I268" s="1277"/>
      <c r="J268" s="1278"/>
      <c r="K268" s="1277"/>
      <c r="L268" s="1279"/>
      <c r="M268" s="434"/>
      <c r="N268" s="434"/>
      <c r="O268" s="434"/>
      <c r="P268" s="434"/>
      <c r="Q268" s="434"/>
      <c r="R268" s="434"/>
      <c r="S268" s="1279"/>
      <c r="T268" s="434"/>
      <c r="U268" s="434"/>
      <c r="V268" s="434"/>
      <c r="W268" s="434"/>
      <c r="X268" s="434"/>
      <c r="Y268" s="434"/>
      <c r="Z268" s="434"/>
    </row>
    <row r="269">
      <c r="A269" s="434"/>
      <c r="B269" s="434"/>
      <c r="C269" s="434"/>
      <c r="D269" s="434"/>
      <c r="E269" s="434"/>
      <c r="F269" s="434"/>
      <c r="G269" s="434"/>
      <c r="H269" s="1276"/>
      <c r="I269" s="1277"/>
      <c r="J269" s="1278"/>
      <c r="K269" s="1277"/>
      <c r="L269" s="1279"/>
      <c r="M269" s="434"/>
      <c r="N269" s="434"/>
      <c r="O269" s="434"/>
      <c r="P269" s="434"/>
      <c r="Q269" s="434"/>
      <c r="R269" s="434"/>
      <c r="S269" s="1279"/>
      <c r="T269" s="434"/>
      <c r="U269" s="434"/>
      <c r="V269" s="434"/>
      <c r="W269" s="434"/>
      <c r="X269" s="434"/>
      <c r="Y269" s="434"/>
      <c r="Z269" s="434"/>
    </row>
    <row r="270">
      <c r="A270" s="434"/>
      <c r="B270" s="434"/>
      <c r="C270" s="434"/>
      <c r="D270" s="434"/>
      <c r="E270" s="434"/>
      <c r="F270" s="434"/>
      <c r="G270" s="434"/>
      <c r="H270" s="1276"/>
      <c r="I270" s="1277"/>
      <c r="J270" s="1278"/>
      <c r="K270" s="1277"/>
      <c r="L270" s="1279"/>
      <c r="M270" s="434"/>
      <c r="N270" s="434"/>
      <c r="O270" s="434"/>
      <c r="P270" s="434"/>
      <c r="Q270" s="434"/>
      <c r="R270" s="434"/>
      <c r="S270" s="1279"/>
      <c r="T270" s="434"/>
      <c r="U270" s="434"/>
      <c r="V270" s="434"/>
      <c r="W270" s="434"/>
      <c r="X270" s="434"/>
      <c r="Y270" s="434"/>
      <c r="Z270" s="434"/>
    </row>
    <row r="271">
      <c r="A271" s="434"/>
      <c r="B271" s="434"/>
      <c r="C271" s="434"/>
      <c r="D271" s="434"/>
      <c r="E271" s="434"/>
      <c r="F271" s="434"/>
      <c r="G271" s="434"/>
      <c r="H271" s="1276"/>
      <c r="I271" s="1277"/>
      <c r="J271" s="1278"/>
      <c r="K271" s="1277"/>
      <c r="L271" s="1279"/>
      <c r="M271" s="434"/>
      <c r="N271" s="434"/>
      <c r="O271" s="434"/>
      <c r="P271" s="434"/>
      <c r="Q271" s="434"/>
      <c r="R271" s="434"/>
      <c r="S271" s="1279"/>
      <c r="T271" s="434"/>
      <c r="U271" s="434"/>
      <c r="V271" s="434"/>
      <c r="W271" s="434"/>
      <c r="X271" s="434"/>
      <c r="Y271" s="434"/>
      <c r="Z271" s="434"/>
    </row>
    <row r="272">
      <c r="A272" s="434"/>
      <c r="B272" s="434"/>
      <c r="C272" s="434"/>
      <c r="D272" s="434"/>
      <c r="E272" s="434"/>
      <c r="F272" s="434"/>
      <c r="G272" s="434"/>
      <c r="H272" s="1276"/>
      <c r="I272" s="1277"/>
      <c r="J272" s="1278"/>
      <c r="K272" s="1277"/>
      <c r="L272" s="1279"/>
      <c r="M272" s="434"/>
      <c r="N272" s="434"/>
      <c r="O272" s="434"/>
      <c r="P272" s="434"/>
      <c r="Q272" s="434"/>
      <c r="R272" s="434"/>
      <c r="S272" s="1279"/>
      <c r="T272" s="434"/>
      <c r="U272" s="434"/>
      <c r="V272" s="434"/>
      <c r="W272" s="434"/>
      <c r="X272" s="434"/>
      <c r="Y272" s="434"/>
      <c r="Z272" s="434"/>
    </row>
    <row r="273">
      <c r="A273" s="434"/>
      <c r="B273" s="434"/>
      <c r="C273" s="434"/>
      <c r="D273" s="434"/>
      <c r="E273" s="434"/>
      <c r="F273" s="434"/>
      <c r="G273" s="434"/>
      <c r="H273" s="1276"/>
      <c r="I273" s="1277"/>
      <c r="J273" s="1278"/>
      <c r="K273" s="1277"/>
      <c r="L273" s="1279"/>
      <c r="M273" s="434"/>
      <c r="N273" s="434"/>
      <c r="O273" s="434"/>
      <c r="P273" s="434"/>
      <c r="Q273" s="434"/>
      <c r="R273" s="434"/>
      <c r="S273" s="1279"/>
      <c r="T273" s="434"/>
      <c r="U273" s="434"/>
      <c r="V273" s="434"/>
      <c r="W273" s="434"/>
      <c r="X273" s="434"/>
      <c r="Y273" s="434"/>
      <c r="Z273" s="434"/>
    </row>
    <row r="274">
      <c r="A274" s="434"/>
      <c r="B274" s="434"/>
      <c r="C274" s="434"/>
      <c r="D274" s="434"/>
      <c r="E274" s="434"/>
      <c r="F274" s="434"/>
      <c r="G274" s="434"/>
      <c r="H274" s="1276"/>
      <c r="I274" s="1277"/>
      <c r="J274" s="1278"/>
      <c r="K274" s="1277"/>
      <c r="L274" s="1279"/>
      <c r="M274" s="434"/>
      <c r="N274" s="434"/>
      <c r="O274" s="434"/>
      <c r="P274" s="434"/>
      <c r="Q274" s="434"/>
      <c r="R274" s="434"/>
      <c r="S274" s="1279"/>
      <c r="T274" s="434"/>
      <c r="U274" s="434"/>
      <c r="V274" s="434"/>
      <c r="W274" s="434"/>
      <c r="X274" s="434"/>
      <c r="Y274" s="434"/>
      <c r="Z274" s="434"/>
    </row>
    <row r="275">
      <c r="A275" s="434"/>
      <c r="B275" s="434"/>
      <c r="C275" s="434"/>
      <c r="D275" s="434"/>
      <c r="E275" s="434"/>
      <c r="F275" s="434"/>
      <c r="G275" s="434"/>
      <c r="H275" s="1276"/>
      <c r="I275" s="1277"/>
      <c r="J275" s="1278"/>
      <c r="K275" s="1277"/>
      <c r="L275" s="1279"/>
      <c r="M275" s="434"/>
      <c r="N275" s="434"/>
      <c r="O275" s="434"/>
      <c r="P275" s="434"/>
      <c r="Q275" s="434"/>
      <c r="R275" s="434"/>
      <c r="S275" s="1279"/>
      <c r="T275" s="434"/>
      <c r="U275" s="434"/>
      <c r="V275" s="434"/>
      <c r="W275" s="434"/>
      <c r="X275" s="434"/>
      <c r="Y275" s="434"/>
      <c r="Z275" s="434"/>
    </row>
    <row r="276">
      <c r="A276" s="434"/>
      <c r="B276" s="434"/>
      <c r="C276" s="434"/>
      <c r="D276" s="434"/>
      <c r="E276" s="434"/>
      <c r="F276" s="434"/>
      <c r="G276" s="434"/>
      <c r="H276" s="1276"/>
      <c r="I276" s="1277"/>
      <c r="J276" s="1278"/>
      <c r="K276" s="1277"/>
      <c r="L276" s="1279"/>
      <c r="M276" s="434"/>
      <c r="N276" s="434"/>
      <c r="O276" s="434"/>
      <c r="P276" s="434"/>
      <c r="Q276" s="434"/>
      <c r="R276" s="434"/>
      <c r="S276" s="1279"/>
      <c r="T276" s="434"/>
      <c r="U276" s="434"/>
      <c r="V276" s="434"/>
      <c r="W276" s="434"/>
      <c r="X276" s="434"/>
      <c r="Y276" s="434"/>
      <c r="Z276" s="434"/>
    </row>
    <row r="277">
      <c r="A277" s="434"/>
      <c r="B277" s="434"/>
      <c r="C277" s="434"/>
      <c r="D277" s="434"/>
      <c r="E277" s="434"/>
      <c r="F277" s="434"/>
      <c r="G277" s="434"/>
      <c r="H277" s="1276"/>
      <c r="I277" s="1277"/>
      <c r="J277" s="1278"/>
      <c r="K277" s="1277"/>
      <c r="L277" s="1279"/>
      <c r="M277" s="434"/>
      <c r="N277" s="434"/>
      <c r="O277" s="434"/>
      <c r="P277" s="434"/>
      <c r="Q277" s="434"/>
      <c r="R277" s="434"/>
      <c r="S277" s="1279"/>
      <c r="T277" s="434"/>
      <c r="U277" s="434"/>
      <c r="V277" s="434"/>
      <c r="W277" s="434"/>
      <c r="X277" s="434"/>
      <c r="Y277" s="434"/>
      <c r="Z277" s="434"/>
    </row>
    <row r="278">
      <c r="A278" s="434"/>
      <c r="B278" s="434"/>
      <c r="C278" s="434"/>
      <c r="D278" s="434"/>
      <c r="E278" s="434"/>
      <c r="F278" s="434"/>
      <c r="G278" s="434"/>
      <c r="H278" s="1276"/>
      <c r="I278" s="1277"/>
      <c r="J278" s="1278"/>
      <c r="K278" s="1277"/>
      <c r="L278" s="1279"/>
      <c r="M278" s="434"/>
      <c r="N278" s="434"/>
      <c r="O278" s="434"/>
      <c r="P278" s="434"/>
      <c r="Q278" s="434"/>
      <c r="R278" s="434"/>
      <c r="S278" s="1279"/>
      <c r="T278" s="434"/>
      <c r="U278" s="434"/>
      <c r="V278" s="434"/>
      <c r="W278" s="434"/>
      <c r="X278" s="434"/>
      <c r="Y278" s="434"/>
      <c r="Z278" s="434"/>
    </row>
    <row r="279">
      <c r="A279" s="434"/>
      <c r="B279" s="434"/>
      <c r="C279" s="434"/>
      <c r="D279" s="434"/>
      <c r="E279" s="434"/>
      <c r="F279" s="434"/>
      <c r="G279" s="434"/>
      <c r="H279" s="1276"/>
      <c r="I279" s="1277"/>
      <c r="J279" s="1278"/>
      <c r="K279" s="1277"/>
      <c r="L279" s="1279"/>
      <c r="M279" s="434"/>
      <c r="N279" s="434"/>
      <c r="O279" s="434"/>
      <c r="P279" s="434"/>
      <c r="Q279" s="434"/>
      <c r="R279" s="434"/>
      <c r="S279" s="1279"/>
      <c r="T279" s="434"/>
      <c r="U279" s="434"/>
      <c r="V279" s="434"/>
      <c r="W279" s="434"/>
      <c r="X279" s="434"/>
      <c r="Y279" s="434"/>
      <c r="Z279" s="434"/>
    </row>
    <row r="280">
      <c r="A280" s="434"/>
      <c r="B280" s="434"/>
      <c r="C280" s="434"/>
      <c r="D280" s="434"/>
      <c r="E280" s="434"/>
      <c r="F280" s="434"/>
      <c r="G280" s="434"/>
      <c r="H280" s="1276"/>
      <c r="I280" s="1277"/>
      <c r="J280" s="1278"/>
      <c r="K280" s="1277"/>
      <c r="L280" s="1279"/>
      <c r="M280" s="434"/>
      <c r="N280" s="434"/>
      <c r="O280" s="434"/>
      <c r="P280" s="434"/>
      <c r="Q280" s="434"/>
      <c r="R280" s="434"/>
      <c r="S280" s="1279"/>
      <c r="T280" s="434"/>
      <c r="U280" s="434"/>
      <c r="V280" s="434"/>
      <c r="W280" s="434"/>
      <c r="X280" s="434"/>
      <c r="Y280" s="434"/>
      <c r="Z280" s="434"/>
    </row>
    <row r="281">
      <c r="A281" s="434"/>
      <c r="B281" s="434"/>
      <c r="C281" s="434"/>
      <c r="D281" s="434"/>
      <c r="E281" s="434"/>
      <c r="F281" s="434"/>
      <c r="G281" s="434"/>
      <c r="H281" s="1276"/>
      <c r="I281" s="1277"/>
      <c r="J281" s="1278"/>
      <c r="K281" s="1277"/>
      <c r="L281" s="1279"/>
      <c r="M281" s="434"/>
      <c r="N281" s="434"/>
      <c r="O281" s="434"/>
      <c r="P281" s="434"/>
      <c r="Q281" s="434"/>
      <c r="R281" s="434"/>
      <c r="S281" s="1279"/>
      <c r="T281" s="434"/>
      <c r="U281" s="434"/>
      <c r="V281" s="434"/>
      <c r="W281" s="434"/>
      <c r="X281" s="434"/>
      <c r="Y281" s="434"/>
      <c r="Z281" s="434"/>
    </row>
    <row r="282">
      <c r="A282" s="434"/>
      <c r="B282" s="434"/>
      <c r="C282" s="434"/>
      <c r="D282" s="434"/>
      <c r="E282" s="434"/>
      <c r="F282" s="434"/>
      <c r="G282" s="434"/>
      <c r="H282" s="1276"/>
      <c r="I282" s="1277"/>
      <c r="J282" s="1278"/>
      <c r="K282" s="1277"/>
      <c r="L282" s="1279"/>
      <c r="M282" s="434"/>
      <c r="N282" s="434"/>
      <c r="O282" s="434"/>
      <c r="P282" s="434"/>
      <c r="Q282" s="434"/>
      <c r="R282" s="434"/>
      <c r="S282" s="1279"/>
      <c r="T282" s="434"/>
      <c r="U282" s="434"/>
      <c r="V282" s="434"/>
      <c r="W282" s="434"/>
      <c r="X282" s="434"/>
      <c r="Y282" s="434"/>
      <c r="Z282" s="434"/>
    </row>
    <row r="283">
      <c r="A283" s="434"/>
      <c r="B283" s="434"/>
      <c r="C283" s="434"/>
      <c r="D283" s="434"/>
      <c r="E283" s="434"/>
      <c r="F283" s="434"/>
      <c r="G283" s="434"/>
      <c r="H283" s="1276"/>
      <c r="I283" s="1277"/>
      <c r="J283" s="1278"/>
      <c r="K283" s="1277"/>
      <c r="L283" s="1279"/>
      <c r="M283" s="434"/>
      <c r="N283" s="434"/>
      <c r="O283" s="434"/>
      <c r="P283" s="434"/>
      <c r="Q283" s="434"/>
      <c r="R283" s="434"/>
      <c r="S283" s="1279"/>
      <c r="T283" s="434"/>
      <c r="U283" s="434"/>
      <c r="V283" s="434"/>
      <c r="W283" s="434"/>
      <c r="X283" s="434"/>
      <c r="Y283" s="434"/>
      <c r="Z283" s="434"/>
    </row>
    <row r="284">
      <c r="A284" s="434"/>
      <c r="B284" s="434"/>
      <c r="C284" s="434"/>
      <c r="D284" s="434"/>
      <c r="E284" s="434"/>
      <c r="F284" s="434"/>
      <c r="G284" s="434"/>
      <c r="H284" s="1276"/>
      <c r="I284" s="1277"/>
      <c r="J284" s="1278"/>
      <c r="K284" s="1277"/>
      <c r="L284" s="1279"/>
      <c r="M284" s="434"/>
      <c r="N284" s="434"/>
      <c r="O284" s="434"/>
      <c r="P284" s="434"/>
      <c r="Q284" s="434"/>
      <c r="R284" s="434"/>
      <c r="S284" s="1279"/>
      <c r="T284" s="434"/>
      <c r="U284" s="434"/>
      <c r="V284" s="434"/>
      <c r="W284" s="434"/>
      <c r="X284" s="434"/>
      <c r="Y284" s="434"/>
      <c r="Z284" s="434"/>
    </row>
    <row r="285">
      <c r="A285" s="434"/>
      <c r="B285" s="434"/>
      <c r="C285" s="434"/>
      <c r="D285" s="434"/>
      <c r="E285" s="434"/>
      <c r="F285" s="434"/>
      <c r="G285" s="434"/>
      <c r="H285" s="1276"/>
      <c r="I285" s="1277"/>
      <c r="J285" s="1278"/>
      <c r="K285" s="1277"/>
      <c r="L285" s="1279"/>
      <c r="M285" s="434"/>
      <c r="N285" s="434"/>
      <c r="O285" s="434"/>
      <c r="P285" s="434"/>
      <c r="Q285" s="434"/>
      <c r="R285" s="434"/>
      <c r="S285" s="1279"/>
      <c r="T285" s="434"/>
      <c r="U285" s="434"/>
      <c r="V285" s="434"/>
      <c r="W285" s="434"/>
      <c r="X285" s="434"/>
      <c r="Y285" s="434"/>
      <c r="Z285" s="434"/>
    </row>
    <row r="286">
      <c r="A286" s="434"/>
      <c r="B286" s="434"/>
      <c r="C286" s="434"/>
      <c r="D286" s="434"/>
      <c r="E286" s="434"/>
      <c r="F286" s="434"/>
      <c r="G286" s="434"/>
      <c r="H286" s="1276"/>
      <c r="I286" s="1277"/>
      <c r="J286" s="1278"/>
      <c r="K286" s="1277"/>
      <c r="L286" s="1279"/>
      <c r="M286" s="434"/>
      <c r="N286" s="434"/>
      <c r="O286" s="434"/>
      <c r="P286" s="434"/>
      <c r="Q286" s="434"/>
      <c r="R286" s="434"/>
      <c r="S286" s="1279"/>
      <c r="T286" s="434"/>
      <c r="U286" s="434"/>
      <c r="V286" s="434"/>
      <c r="W286" s="434"/>
      <c r="X286" s="434"/>
      <c r="Y286" s="434"/>
      <c r="Z286" s="434"/>
    </row>
    <row r="287">
      <c r="A287" s="434"/>
      <c r="B287" s="434"/>
      <c r="C287" s="434"/>
      <c r="D287" s="434"/>
      <c r="E287" s="434"/>
      <c r="F287" s="434"/>
      <c r="G287" s="434"/>
      <c r="H287" s="1276"/>
      <c r="I287" s="1277"/>
      <c r="J287" s="1278"/>
      <c r="K287" s="1277"/>
      <c r="L287" s="1279"/>
      <c r="M287" s="434"/>
      <c r="N287" s="434"/>
      <c r="O287" s="434"/>
      <c r="P287" s="434"/>
      <c r="Q287" s="434"/>
      <c r="R287" s="434"/>
      <c r="S287" s="1279"/>
      <c r="T287" s="434"/>
      <c r="U287" s="434"/>
      <c r="V287" s="434"/>
      <c r="W287" s="434"/>
      <c r="X287" s="434"/>
      <c r="Y287" s="434"/>
      <c r="Z287" s="434"/>
    </row>
    <row r="288">
      <c r="A288" s="434"/>
      <c r="B288" s="434"/>
      <c r="C288" s="434"/>
      <c r="D288" s="434"/>
      <c r="E288" s="434"/>
      <c r="F288" s="434"/>
      <c r="G288" s="434"/>
      <c r="H288" s="1276"/>
      <c r="I288" s="1277"/>
      <c r="J288" s="1278"/>
      <c r="K288" s="1277"/>
      <c r="L288" s="1279"/>
      <c r="M288" s="434"/>
      <c r="N288" s="434"/>
      <c r="O288" s="434"/>
      <c r="P288" s="434"/>
      <c r="Q288" s="434"/>
      <c r="R288" s="434"/>
      <c r="S288" s="1279"/>
      <c r="T288" s="434"/>
      <c r="U288" s="434"/>
      <c r="V288" s="434"/>
      <c r="W288" s="434"/>
      <c r="X288" s="434"/>
      <c r="Y288" s="434"/>
      <c r="Z288" s="434"/>
    </row>
    <row r="289">
      <c r="A289" s="434"/>
      <c r="B289" s="434"/>
      <c r="C289" s="434"/>
      <c r="D289" s="434"/>
      <c r="E289" s="434"/>
      <c r="F289" s="434"/>
      <c r="G289" s="434"/>
      <c r="H289" s="1276"/>
      <c r="I289" s="1277"/>
      <c r="J289" s="1278"/>
      <c r="K289" s="1277"/>
      <c r="L289" s="1279"/>
      <c r="M289" s="434"/>
      <c r="N289" s="434"/>
      <c r="O289" s="434"/>
      <c r="P289" s="434"/>
      <c r="Q289" s="434"/>
      <c r="R289" s="434"/>
      <c r="S289" s="1279"/>
      <c r="T289" s="434"/>
      <c r="U289" s="434"/>
      <c r="V289" s="434"/>
      <c r="W289" s="434"/>
      <c r="X289" s="434"/>
      <c r="Y289" s="434"/>
      <c r="Z289" s="434"/>
    </row>
    <row r="290">
      <c r="A290" s="434"/>
      <c r="B290" s="434"/>
      <c r="C290" s="434"/>
      <c r="D290" s="434"/>
      <c r="E290" s="434"/>
      <c r="F290" s="434"/>
      <c r="G290" s="434"/>
      <c r="H290" s="1276"/>
      <c r="I290" s="1277"/>
      <c r="J290" s="1278"/>
      <c r="K290" s="1277"/>
      <c r="L290" s="1279"/>
      <c r="M290" s="434"/>
      <c r="N290" s="434"/>
      <c r="O290" s="434"/>
      <c r="P290" s="434"/>
      <c r="Q290" s="434"/>
      <c r="R290" s="434"/>
      <c r="S290" s="1279"/>
      <c r="T290" s="434"/>
      <c r="U290" s="434"/>
      <c r="V290" s="434"/>
      <c r="W290" s="434"/>
      <c r="X290" s="434"/>
      <c r="Y290" s="434"/>
      <c r="Z290" s="434"/>
    </row>
    <row r="291">
      <c r="A291" s="434"/>
      <c r="B291" s="434"/>
      <c r="C291" s="434"/>
      <c r="D291" s="434"/>
      <c r="E291" s="434"/>
      <c r="F291" s="434"/>
      <c r="G291" s="434"/>
      <c r="H291" s="1276"/>
      <c r="I291" s="1277"/>
      <c r="J291" s="1278"/>
      <c r="K291" s="1277"/>
      <c r="L291" s="1279"/>
      <c r="M291" s="434"/>
      <c r="N291" s="434"/>
      <c r="O291" s="434"/>
      <c r="P291" s="434"/>
      <c r="Q291" s="434"/>
      <c r="R291" s="434"/>
      <c r="S291" s="1279"/>
      <c r="T291" s="434"/>
      <c r="U291" s="434"/>
      <c r="V291" s="434"/>
      <c r="W291" s="434"/>
      <c r="X291" s="434"/>
      <c r="Y291" s="434"/>
      <c r="Z291" s="434"/>
    </row>
    <row r="292">
      <c r="A292" s="434"/>
      <c r="B292" s="434"/>
      <c r="C292" s="434"/>
      <c r="D292" s="434"/>
      <c r="E292" s="434"/>
      <c r="F292" s="434"/>
      <c r="G292" s="434"/>
      <c r="H292" s="1276"/>
      <c r="I292" s="1277"/>
      <c r="J292" s="1278"/>
      <c r="K292" s="1277"/>
      <c r="L292" s="1279"/>
      <c r="M292" s="434"/>
      <c r="N292" s="434"/>
      <c r="O292" s="434"/>
      <c r="P292" s="434"/>
      <c r="Q292" s="434"/>
      <c r="R292" s="434"/>
      <c r="S292" s="1279"/>
      <c r="T292" s="434"/>
      <c r="U292" s="434"/>
      <c r="V292" s="434"/>
      <c r="W292" s="434"/>
      <c r="X292" s="434"/>
      <c r="Y292" s="434"/>
      <c r="Z292" s="434"/>
    </row>
    <row r="293">
      <c r="A293" s="434"/>
      <c r="B293" s="434"/>
      <c r="C293" s="434"/>
      <c r="D293" s="434"/>
      <c r="E293" s="434"/>
      <c r="F293" s="434"/>
      <c r="G293" s="434"/>
      <c r="H293" s="1276"/>
      <c r="I293" s="1277"/>
      <c r="J293" s="1278"/>
      <c r="K293" s="1277"/>
      <c r="L293" s="1279"/>
      <c r="M293" s="434"/>
      <c r="N293" s="434"/>
      <c r="O293" s="434"/>
      <c r="P293" s="434"/>
      <c r="Q293" s="434"/>
      <c r="R293" s="434"/>
      <c r="S293" s="1279"/>
      <c r="T293" s="434"/>
      <c r="U293" s="434"/>
      <c r="V293" s="434"/>
      <c r="W293" s="434"/>
      <c r="X293" s="434"/>
      <c r="Y293" s="434"/>
      <c r="Z293" s="434"/>
    </row>
    <row r="294">
      <c r="A294" s="434"/>
      <c r="B294" s="434"/>
      <c r="C294" s="434"/>
      <c r="D294" s="434"/>
      <c r="E294" s="434"/>
      <c r="F294" s="434"/>
      <c r="G294" s="434"/>
      <c r="H294" s="1276"/>
      <c r="I294" s="1277"/>
      <c r="J294" s="1278"/>
      <c r="K294" s="1277"/>
      <c r="L294" s="1279"/>
      <c r="M294" s="434"/>
      <c r="N294" s="434"/>
      <c r="O294" s="434"/>
      <c r="P294" s="434"/>
      <c r="Q294" s="434"/>
      <c r="R294" s="434"/>
      <c r="S294" s="1279"/>
      <c r="T294" s="434"/>
      <c r="U294" s="434"/>
      <c r="V294" s="434"/>
      <c r="W294" s="434"/>
      <c r="X294" s="434"/>
      <c r="Y294" s="434"/>
      <c r="Z294" s="434"/>
    </row>
    <row r="295">
      <c r="A295" s="434"/>
      <c r="B295" s="434"/>
      <c r="C295" s="434"/>
      <c r="D295" s="434"/>
      <c r="E295" s="434"/>
      <c r="F295" s="434"/>
      <c r="G295" s="434"/>
      <c r="H295" s="1276"/>
      <c r="I295" s="1277"/>
      <c r="J295" s="1278"/>
      <c r="K295" s="1277"/>
      <c r="L295" s="1279"/>
      <c r="M295" s="434"/>
      <c r="N295" s="434"/>
      <c r="O295" s="434"/>
      <c r="P295" s="434"/>
      <c r="Q295" s="434"/>
      <c r="R295" s="434"/>
      <c r="S295" s="1279"/>
      <c r="T295" s="434"/>
      <c r="U295" s="434"/>
      <c r="V295" s="434"/>
      <c r="W295" s="434"/>
      <c r="X295" s="434"/>
      <c r="Y295" s="434"/>
      <c r="Z295" s="434"/>
    </row>
    <row r="296">
      <c r="A296" s="434"/>
      <c r="B296" s="434"/>
      <c r="C296" s="434"/>
      <c r="D296" s="434"/>
      <c r="E296" s="434"/>
      <c r="F296" s="434"/>
      <c r="G296" s="434"/>
      <c r="H296" s="1276"/>
      <c r="I296" s="1277"/>
      <c r="J296" s="1278"/>
      <c r="K296" s="1277"/>
      <c r="L296" s="1279"/>
      <c r="M296" s="434"/>
      <c r="N296" s="434"/>
      <c r="O296" s="434"/>
      <c r="P296" s="434"/>
      <c r="Q296" s="434"/>
      <c r="R296" s="434"/>
      <c r="S296" s="1279"/>
      <c r="T296" s="434"/>
      <c r="U296" s="434"/>
      <c r="V296" s="434"/>
      <c r="W296" s="434"/>
      <c r="X296" s="434"/>
      <c r="Y296" s="434"/>
      <c r="Z296" s="434"/>
    </row>
    <row r="297">
      <c r="A297" s="434"/>
      <c r="B297" s="434"/>
      <c r="C297" s="434"/>
      <c r="D297" s="434"/>
      <c r="E297" s="434"/>
      <c r="F297" s="434"/>
      <c r="G297" s="434"/>
      <c r="H297" s="1276"/>
      <c r="I297" s="1277"/>
      <c r="J297" s="1278"/>
      <c r="K297" s="1277"/>
      <c r="L297" s="1279"/>
      <c r="M297" s="434"/>
      <c r="N297" s="434"/>
      <c r="O297" s="434"/>
      <c r="P297" s="434"/>
      <c r="Q297" s="434"/>
      <c r="R297" s="434"/>
      <c r="S297" s="1279"/>
      <c r="T297" s="434"/>
      <c r="U297" s="434"/>
      <c r="V297" s="434"/>
      <c r="W297" s="434"/>
      <c r="X297" s="434"/>
      <c r="Y297" s="434"/>
      <c r="Z297" s="434"/>
    </row>
    <row r="298">
      <c r="A298" s="434"/>
      <c r="B298" s="434"/>
      <c r="C298" s="434"/>
      <c r="D298" s="434"/>
      <c r="E298" s="434"/>
      <c r="F298" s="434"/>
      <c r="G298" s="434"/>
      <c r="H298" s="1276"/>
      <c r="I298" s="1277"/>
      <c r="J298" s="1278"/>
      <c r="K298" s="1277"/>
      <c r="L298" s="1279"/>
      <c r="M298" s="434"/>
      <c r="N298" s="434"/>
      <c r="O298" s="434"/>
      <c r="P298" s="434"/>
      <c r="Q298" s="434"/>
      <c r="R298" s="434"/>
      <c r="S298" s="1279"/>
      <c r="T298" s="434"/>
      <c r="U298" s="434"/>
      <c r="V298" s="434"/>
      <c r="W298" s="434"/>
      <c r="X298" s="434"/>
      <c r="Y298" s="434"/>
      <c r="Z298" s="434"/>
    </row>
    <row r="299">
      <c r="A299" s="434"/>
      <c r="B299" s="434"/>
      <c r="C299" s="434"/>
      <c r="D299" s="434"/>
      <c r="E299" s="434"/>
      <c r="F299" s="434"/>
      <c r="G299" s="434"/>
      <c r="H299" s="1276"/>
      <c r="I299" s="1277"/>
      <c r="J299" s="1278"/>
      <c r="K299" s="1277"/>
      <c r="L299" s="1279"/>
      <c r="M299" s="434"/>
      <c r="N299" s="434"/>
      <c r="O299" s="434"/>
      <c r="P299" s="434"/>
      <c r="Q299" s="434"/>
      <c r="R299" s="434"/>
      <c r="S299" s="1279"/>
      <c r="T299" s="434"/>
      <c r="U299" s="434"/>
      <c r="V299" s="434"/>
      <c r="W299" s="434"/>
      <c r="X299" s="434"/>
      <c r="Y299" s="434"/>
      <c r="Z299" s="434"/>
    </row>
    <row r="300">
      <c r="A300" s="434"/>
      <c r="B300" s="434"/>
      <c r="C300" s="434"/>
      <c r="D300" s="434"/>
      <c r="E300" s="434"/>
      <c r="F300" s="434"/>
      <c r="G300" s="434"/>
      <c r="H300" s="1276"/>
      <c r="I300" s="1277"/>
      <c r="J300" s="1278"/>
      <c r="K300" s="1277"/>
      <c r="L300" s="1279"/>
      <c r="M300" s="434"/>
      <c r="N300" s="434"/>
      <c r="O300" s="434"/>
      <c r="P300" s="434"/>
      <c r="Q300" s="434"/>
      <c r="R300" s="434"/>
      <c r="S300" s="1279"/>
      <c r="T300" s="434"/>
      <c r="U300" s="434"/>
      <c r="V300" s="434"/>
      <c r="W300" s="434"/>
      <c r="X300" s="434"/>
      <c r="Y300" s="434"/>
      <c r="Z300" s="434"/>
    </row>
    <row r="301">
      <c r="A301" s="434"/>
      <c r="B301" s="434"/>
      <c r="C301" s="434"/>
      <c r="D301" s="434"/>
      <c r="E301" s="434"/>
      <c r="F301" s="434"/>
      <c r="G301" s="434"/>
      <c r="H301" s="1276"/>
      <c r="I301" s="1277"/>
      <c r="J301" s="1278"/>
      <c r="K301" s="1277"/>
      <c r="L301" s="1279"/>
      <c r="M301" s="434"/>
      <c r="N301" s="434"/>
      <c r="O301" s="434"/>
      <c r="P301" s="434"/>
      <c r="Q301" s="434"/>
      <c r="R301" s="434"/>
      <c r="S301" s="1279"/>
      <c r="T301" s="434"/>
      <c r="U301" s="434"/>
      <c r="V301" s="434"/>
      <c r="W301" s="434"/>
      <c r="X301" s="434"/>
      <c r="Y301" s="434"/>
      <c r="Z301" s="434"/>
    </row>
    <row r="302">
      <c r="A302" s="434"/>
      <c r="B302" s="434"/>
      <c r="C302" s="434"/>
      <c r="D302" s="434"/>
      <c r="E302" s="434"/>
      <c r="F302" s="434"/>
      <c r="G302" s="434"/>
      <c r="H302" s="1276"/>
      <c r="I302" s="1277"/>
      <c r="J302" s="1278"/>
      <c r="K302" s="1277"/>
      <c r="L302" s="1279"/>
      <c r="M302" s="434"/>
      <c r="N302" s="434"/>
      <c r="O302" s="434"/>
      <c r="P302" s="434"/>
      <c r="Q302" s="434"/>
      <c r="R302" s="434"/>
      <c r="S302" s="1279"/>
      <c r="T302" s="434"/>
      <c r="U302" s="434"/>
      <c r="V302" s="434"/>
      <c r="W302" s="434"/>
      <c r="X302" s="434"/>
      <c r="Y302" s="434"/>
      <c r="Z302" s="434"/>
    </row>
    <row r="303">
      <c r="A303" s="434"/>
      <c r="B303" s="434"/>
      <c r="C303" s="434"/>
      <c r="D303" s="434"/>
      <c r="E303" s="434"/>
      <c r="F303" s="434"/>
      <c r="G303" s="434"/>
      <c r="H303" s="1276"/>
      <c r="I303" s="1277"/>
      <c r="J303" s="1278"/>
      <c r="K303" s="1277"/>
      <c r="L303" s="1279"/>
      <c r="M303" s="434"/>
      <c r="N303" s="434"/>
      <c r="O303" s="434"/>
      <c r="P303" s="434"/>
      <c r="Q303" s="434"/>
      <c r="R303" s="434"/>
      <c r="S303" s="1279"/>
      <c r="T303" s="434"/>
      <c r="U303" s="434"/>
      <c r="V303" s="434"/>
      <c r="W303" s="434"/>
      <c r="X303" s="434"/>
      <c r="Y303" s="434"/>
      <c r="Z303" s="434"/>
    </row>
    <row r="304">
      <c r="A304" s="434"/>
      <c r="B304" s="434"/>
      <c r="C304" s="434"/>
      <c r="D304" s="434"/>
      <c r="E304" s="434"/>
      <c r="F304" s="434"/>
      <c r="G304" s="434"/>
      <c r="H304" s="1276"/>
      <c r="I304" s="1277"/>
      <c r="J304" s="1278"/>
      <c r="K304" s="1277"/>
      <c r="L304" s="1279"/>
      <c r="M304" s="434"/>
      <c r="N304" s="434"/>
      <c r="O304" s="434"/>
      <c r="P304" s="434"/>
      <c r="Q304" s="434"/>
      <c r="R304" s="434"/>
      <c r="S304" s="1279"/>
      <c r="T304" s="434"/>
      <c r="U304" s="434"/>
      <c r="V304" s="434"/>
      <c r="W304" s="434"/>
      <c r="X304" s="434"/>
      <c r="Y304" s="434"/>
      <c r="Z304" s="434"/>
    </row>
    <row r="305">
      <c r="A305" s="434"/>
      <c r="B305" s="434"/>
      <c r="C305" s="434"/>
      <c r="D305" s="434"/>
      <c r="E305" s="434"/>
      <c r="F305" s="434"/>
      <c r="G305" s="434"/>
      <c r="H305" s="1276"/>
      <c r="I305" s="1277"/>
      <c r="J305" s="1278"/>
      <c r="K305" s="1277"/>
      <c r="L305" s="1279"/>
      <c r="M305" s="434"/>
      <c r="N305" s="434"/>
      <c r="O305" s="434"/>
      <c r="P305" s="434"/>
      <c r="Q305" s="434"/>
      <c r="R305" s="434"/>
      <c r="S305" s="1279"/>
      <c r="T305" s="434"/>
      <c r="U305" s="434"/>
      <c r="V305" s="434"/>
      <c r="W305" s="434"/>
      <c r="X305" s="434"/>
      <c r="Y305" s="434"/>
      <c r="Z305" s="434"/>
    </row>
    <row r="306">
      <c r="A306" s="434"/>
      <c r="B306" s="434"/>
      <c r="C306" s="434"/>
      <c r="D306" s="434"/>
      <c r="E306" s="434"/>
      <c r="F306" s="434"/>
      <c r="G306" s="434"/>
      <c r="H306" s="1276"/>
      <c r="I306" s="1277"/>
      <c r="J306" s="1278"/>
      <c r="K306" s="1277"/>
      <c r="L306" s="1279"/>
      <c r="M306" s="434"/>
      <c r="N306" s="434"/>
      <c r="O306" s="434"/>
      <c r="P306" s="434"/>
      <c r="Q306" s="434"/>
      <c r="R306" s="434"/>
      <c r="S306" s="1279"/>
      <c r="T306" s="434"/>
      <c r="U306" s="434"/>
      <c r="V306" s="434"/>
      <c r="W306" s="434"/>
      <c r="X306" s="434"/>
      <c r="Y306" s="434"/>
      <c r="Z306" s="434"/>
    </row>
    <row r="307">
      <c r="A307" s="434"/>
      <c r="B307" s="434"/>
      <c r="C307" s="434"/>
      <c r="D307" s="434"/>
      <c r="E307" s="434"/>
      <c r="F307" s="434"/>
      <c r="G307" s="434"/>
      <c r="H307" s="1276"/>
      <c r="I307" s="1277"/>
      <c r="J307" s="1278"/>
      <c r="K307" s="1277"/>
      <c r="L307" s="1279"/>
      <c r="M307" s="434"/>
      <c r="N307" s="434"/>
      <c r="O307" s="434"/>
      <c r="P307" s="434"/>
      <c r="Q307" s="434"/>
      <c r="R307" s="434"/>
      <c r="S307" s="1279"/>
      <c r="T307" s="434"/>
      <c r="U307" s="434"/>
      <c r="V307" s="434"/>
      <c r="W307" s="434"/>
      <c r="X307" s="434"/>
      <c r="Y307" s="434"/>
      <c r="Z307" s="434"/>
    </row>
    <row r="308">
      <c r="A308" s="434"/>
      <c r="B308" s="434"/>
      <c r="C308" s="434"/>
      <c r="D308" s="434"/>
      <c r="E308" s="434"/>
      <c r="F308" s="434"/>
      <c r="G308" s="434"/>
      <c r="H308" s="1276"/>
      <c r="I308" s="1277"/>
      <c r="J308" s="1278"/>
      <c r="K308" s="1277"/>
      <c r="L308" s="1279"/>
      <c r="M308" s="434"/>
      <c r="N308" s="434"/>
      <c r="O308" s="434"/>
      <c r="P308" s="434"/>
      <c r="Q308" s="434"/>
      <c r="R308" s="434"/>
      <c r="S308" s="1279"/>
      <c r="T308" s="434"/>
      <c r="U308" s="434"/>
      <c r="V308" s="434"/>
      <c r="W308" s="434"/>
      <c r="X308" s="434"/>
      <c r="Y308" s="434"/>
      <c r="Z308" s="434"/>
    </row>
    <row r="309">
      <c r="A309" s="434"/>
      <c r="B309" s="434"/>
      <c r="C309" s="434"/>
      <c r="D309" s="434"/>
      <c r="E309" s="434"/>
      <c r="F309" s="434"/>
      <c r="G309" s="434"/>
      <c r="H309" s="1276"/>
      <c r="I309" s="1277"/>
      <c r="J309" s="1278"/>
      <c r="K309" s="1277"/>
      <c r="L309" s="1279"/>
      <c r="M309" s="434"/>
      <c r="N309" s="434"/>
      <c r="O309" s="434"/>
      <c r="P309" s="434"/>
      <c r="Q309" s="434"/>
      <c r="R309" s="434"/>
      <c r="S309" s="1279"/>
      <c r="T309" s="434"/>
      <c r="U309" s="434"/>
      <c r="V309" s="434"/>
      <c r="W309" s="434"/>
      <c r="X309" s="434"/>
      <c r="Y309" s="434"/>
      <c r="Z309" s="434"/>
    </row>
    <row r="310">
      <c r="A310" s="434"/>
      <c r="B310" s="434"/>
      <c r="C310" s="434"/>
      <c r="D310" s="434"/>
      <c r="E310" s="434"/>
      <c r="F310" s="434"/>
      <c r="G310" s="434"/>
      <c r="H310" s="1276"/>
      <c r="I310" s="1277"/>
      <c r="J310" s="1278"/>
      <c r="K310" s="1277"/>
      <c r="L310" s="1279"/>
      <c r="M310" s="434"/>
      <c r="N310" s="434"/>
      <c r="O310" s="434"/>
      <c r="P310" s="434"/>
      <c r="Q310" s="434"/>
      <c r="R310" s="434"/>
      <c r="S310" s="1279"/>
      <c r="T310" s="434"/>
      <c r="U310" s="434"/>
      <c r="V310" s="434"/>
      <c r="W310" s="434"/>
      <c r="X310" s="434"/>
      <c r="Y310" s="434"/>
      <c r="Z310" s="434"/>
    </row>
    <row r="311">
      <c r="A311" s="434"/>
      <c r="B311" s="434"/>
      <c r="C311" s="434"/>
      <c r="D311" s="434"/>
      <c r="E311" s="434"/>
      <c r="F311" s="434"/>
      <c r="G311" s="434"/>
      <c r="H311" s="1276"/>
      <c r="I311" s="1277"/>
      <c r="J311" s="1278"/>
      <c r="K311" s="1277"/>
      <c r="L311" s="1279"/>
      <c r="M311" s="434"/>
      <c r="N311" s="434"/>
      <c r="O311" s="434"/>
      <c r="P311" s="434"/>
      <c r="Q311" s="434"/>
      <c r="R311" s="434"/>
      <c r="S311" s="1279"/>
      <c r="T311" s="434"/>
      <c r="U311" s="434"/>
      <c r="V311" s="434"/>
      <c r="W311" s="434"/>
      <c r="X311" s="434"/>
      <c r="Y311" s="434"/>
      <c r="Z311" s="434"/>
    </row>
    <row r="312">
      <c r="A312" s="434"/>
      <c r="B312" s="434"/>
      <c r="C312" s="434"/>
      <c r="D312" s="434"/>
      <c r="E312" s="434"/>
      <c r="F312" s="434"/>
      <c r="G312" s="434"/>
      <c r="H312" s="1276"/>
      <c r="I312" s="1277"/>
      <c r="J312" s="1278"/>
      <c r="K312" s="1277"/>
      <c r="L312" s="1279"/>
      <c r="M312" s="434"/>
      <c r="N312" s="434"/>
      <c r="O312" s="434"/>
      <c r="P312" s="434"/>
      <c r="Q312" s="434"/>
      <c r="R312" s="434"/>
      <c r="S312" s="1279"/>
      <c r="T312" s="434"/>
      <c r="U312" s="434"/>
      <c r="V312" s="434"/>
      <c r="W312" s="434"/>
      <c r="X312" s="434"/>
      <c r="Y312" s="434"/>
      <c r="Z312" s="434"/>
    </row>
    <row r="313">
      <c r="A313" s="434"/>
      <c r="B313" s="434"/>
      <c r="C313" s="434"/>
      <c r="D313" s="434"/>
      <c r="E313" s="434"/>
      <c r="F313" s="434"/>
      <c r="G313" s="434"/>
      <c r="H313" s="1276"/>
      <c r="I313" s="1277"/>
      <c r="J313" s="1278"/>
      <c r="K313" s="1277"/>
      <c r="L313" s="1279"/>
      <c r="M313" s="434"/>
      <c r="N313" s="434"/>
      <c r="O313" s="434"/>
      <c r="P313" s="434"/>
      <c r="Q313" s="434"/>
      <c r="R313" s="434"/>
      <c r="S313" s="1279"/>
      <c r="T313" s="434"/>
      <c r="U313" s="434"/>
      <c r="V313" s="434"/>
      <c r="W313" s="434"/>
      <c r="X313" s="434"/>
      <c r="Y313" s="434"/>
      <c r="Z313" s="434"/>
    </row>
    <row r="314">
      <c r="A314" s="434"/>
      <c r="B314" s="434"/>
      <c r="C314" s="434"/>
      <c r="D314" s="434"/>
      <c r="E314" s="434"/>
      <c r="F314" s="434"/>
      <c r="G314" s="434"/>
      <c r="H314" s="1276"/>
      <c r="I314" s="1277"/>
      <c r="J314" s="1278"/>
      <c r="K314" s="1277"/>
      <c r="L314" s="1279"/>
      <c r="M314" s="434"/>
      <c r="N314" s="434"/>
      <c r="O314" s="434"/>
      <c r="P314" s="434"/>
      <c r="Q314" s="434"/>
      <c r="R314" s="434"/>
      <c r="S314" s="1279"/>
      <c r="T314" s="434"/>
      <c r="U314" s="434"/>
      <c r="V314" s="434"/>
      <c r="W314" s="434"/>
      <c r="X314" s="434"/>
      <c r="Y314" s="434"/>
      <c r="Z314" s="434"/>
    </row>
    <row r="315">
      <c r="A315" s="434"/>
      <c r="B315" s="434"/>
      <c r="C315" s="434"/>
      <c r="D315" s="434"/>
      <c r="E315" s="434"/>
      <c r="F315" s="434"/>
      <c r="G315" s="434"/>
      <c r="H315" s="1276"/>
      <c r="I315" s="1277"/>
      <c r="J315" s="1278"/>
      <c r="K315" s="1277"/>
      <c r="L315" s="1279"/>
      <c r="M315" s="434"/>
      <c r="N315" s="434"/>
      <c r="O315" s="434"/>
      <c r="P315" s="434"/>
      <c r="Q315" s="434"/>
      <c r="R315" s="434"/>
      <c r="S315" s="1279"/>
      <c r="T315" s="434"/>
      <c r="U315" s="434"/>
      <c r="V315" s="434"/>
      <c r="W315" s="434"/>
      <c r="X315" s="434"/>
      <c r="Y315" s="434"/>
      <c r="Z315" s="434"/>
    </row>
    <row r="316">
      <c r="A316" s="434"/>
      <c r="B316" s="434"/>
      <c r="C316" s="434"/>
      <c r="D316" s="434"/>
      <c r="E316" s="434"/>
      <c r="F316" s="434"/>
      <c r="G316" s="434"/>
      <c r="H316" s="1276"/>
      <c r="I316" s="1277"/>
      <c r="J316" s="1278"/>
      <c r="K316" s="1277"/>
      <c r="L316" s="1279"/>
      <c r="M316" s="434"/>
      <c r="N316" s="434"/>
      <c r="O316" s="434"/>
      <c r="P316" s="434"/>
      <c r="Q316" s="434"/>
      <c r="R316" s="434"/>
      <c r="S316" s="1279"/>
      <c r="T316" s="434"/>
      <c r="U316" s="434"/>
      <c r="V316" s="434"/>
      <c r="W316" s="434"/>
      <c r="X316" s="434"/>
      <c r="Y316" s="434"/>
      <c r="Z316" s="434"/>
    </row>
    <row r="317">
      <c r="A317" s="434"/>
      <c r="B317" s="434"/>
      <c r="C317" s="434"/>
      <c r="D317" s="434"/>
      <c r="E317" s="434"/>
      <c r="F317" s="434"/>
      <c r="G317" s="434"/>
      <c r="H317" s="1276"/>
      <c r="I317" s="1277"/>
      <c r="J317" s="1278"/>
      <c r="K317" s="1277"/>
      <c r="L317" s="1279"/>
      <c r="M317" s="434"/>
      <c r="N317" s="434"/>
      <c r="O317" s="434"/>
      <c r="P317" s="434"/>
      <c r="Q317" s="434"/>
      <c r="R317" s="434"/>
      <c r="S317" s="1279"/>
      <c r="T317" s="434"/>
      <c r="U317" s="434"/>
      <c r="V317" s="434"/>
      <c r="W317" s="434"/>
      <c r="X317" s="434"/>
      <c r="Y317" s="434"/>
      <c r="Z317" s="434"/>
    </row>
    <row r="318">
      <c r="A318" s="434"/>
      <c r="B318" s="434"/>
      <c r="C318" s="434"/>
      <c r="D318" s="434"/>
      <c r="E318" s="434"/>
      <c r="F318" s="434"/>
      <c r="G318" s="434"/>
      <c r="H318" s="1276"/>
      <c r="I318" s="1277"/>
      <c r="J318" s="1278"/>
      <c r="K318" s="1277"/>
      <c r="L318" s="1279"/>
      <c r="M318" s="434"/>
      <c r="N318" s="434"/>
      <c r="O318" s="434"/>
      <c r="P318" s="434"/>
      <c r="Q318" s="434"/>
      <c r="R318" s="434"/>
      <c r="S318" s="1279"/>
      <c r="T318" s="434"/>
      <c r="U318" s="434"/>
      <c r="V318" s="434"/>
      <c r="W318" s="434"/>
      <c r="X318" s="434"/>
      <c r="Y318" s="434"/>
      <c r="Z318" s="434"/>
    </row>
    <row r="319">
      <c r="A319" s="434"/>
      <c r="B319" s="434"/>
      <c r="C319" s="434"/>
      <c r="D319" s="434"/>
      <c r="E319" s="434"/>
      <c r="F319" s="434"/>
      <c r="G319" s="434"/>
      <c r="H319" s="1276"/>
      <c r="I319" s="1277"/>
      <c r="J319" s="1278"/>
      <c r="K319" s="1277"/>
      <c r="L319" s="1279"/>
      <c r="M319" s="434"/>
      <c r="N319" s="434"/>
      <c r="O319" s="434"/>
      <c r="P319" s="434"/>
      <c r="Q319" s="434"/>
      <c r="R319" s="434"/>
      <c r="S319" s="1279"/>
      <c r="T319" s="434"/>
      <c r="U319" s="434"/>
      <c r="V319" s="434"/>
      <c r="W319" s="434"/>
      <c r="X319" s="434"/>
      <c r="Y319" s="434"/>
      <c r="Z319" s="434"/>
    </row>
    <row r="320">
      <c r="A320" s="434"/>
      <c r="B320" s="434"/>
      <c r="C320" s="434"/>
      <c r="D320" s="434"/>
      <c r="E320" s="434"/>
      <c r="F320" s="434"/>
      <c r="G320" s="434"/>
      <c r="H320" s="1276"/>
      <c r="I320" s="1277"/>
      <c r="J320" s="1278"/>
      <c r="K320" s="1277"/>
      <c r="L320" s="1279"/>
      <c r="M320" s="434"/>
      <c r="N320" s="434"/>
      <c r="O320" s="434"/>
      <c r="P320" s="434"/>
      <c r="Q320" s="434"/>
      <c r="R320" s="434"/>
      <c r="S320" s="1279"/>
      <c r="T320" s="434"/>
      <c r="U320" s="434"/>
      <c r="V320" s="434"/>
      <c r="W320" s="434"/>
      <c r="X320" s="434"/>
      <c r="Y320" s="434"/>
      <c r="Z320" s="434"/>
    </row>
    <row r="321">
      <c r="A321" s="434"/>
      <c r="B321" s="434"/>
      <c r="C321" s="434"/>
      <c r="D321" s="434"/>
      <c r="E321" s="434"/>
      <c r="F321" s="434"/>
      <c r="G321" s="434"/>
      <c r="H321" s="1276"/>
      <c r="I321" s="1277"/>
      <c r="J321" s="1278"/>
      <c r="K321" s="1277"/>
      <c r="L321" s="1279"/>
      <c r="M321" s="434"/>
      <c r="N321" s="434"/>
      <c r="O321" s="434"/>
      <c r="P321" s="434"/>
      <c r="Q321" s="434"/>
      <c r="R321" s="434"/>
      <c r="S321" s="1279"/>
      <c r="T321" s="434"/>
      <c r="U321" s="434"/>
      <c r="V321" s="434"/>
      <c r="W321" s="434"/>
      <c r="X321" s="434"/>
      <c r="Y321" s="434"/>
      <c r="Z321" s="434"/>
    </row>
    <row r="322">
      <c r="A322" s="434"/>
      <c r="B322" s="434"/>
      <c r="C322" s="434"/>
      <c r="D322" s="434"/>
      <c r="E322" s="434"/>
      <c r="F322" s="434"/>
      <c r="G322" s="434"/>
      <c r="H322" s="1276"/>
      <c r="I322" s="1277"/>
      <c r="J322" s="1278"/>
      <c r="K322" s="1277"/>
      <c r="L322" s="1279"/>
      <c r="M322" s="434"/>
      <c r="N322" s="434"/>
      <c r="O322" s="434"/>
      <c r="P322" s="434"/>
      <c r="Q322" s="434"/>
      <c r="R322" s="434"/>
      <c r="S322" s="1279"/>
      <c r="T322" s="434"/>
      <c r="U322" s="434"/>
      <c r="V322" s="434"/>
      <c r="W322" s="434"/>
      <c r="X322" s="434"/>
      <c r="Y322" s="434"/>
      <c r="Z322" s="434"/>
    </row>
    <row r="323">
      <c r="A323" s="434"/>
      <c r="B323" s="434"/>
      <c r="C323" s="434"/>
      <c r="D323" s="434"/>
      <c r="E323" s="434"/>
      <c r="F323" s="434"/>
      <c r="G323" s="434"/>
      <c r="H323" s="1276"/>
      <c r="I323" s="1277"/>
      <c r="J323" s="1278"/>
      <c r="K323" s="1277"/>
      <c r="L323" s="1279"/>
      <c r="M323" s="434"/>
      <c r="N323" s="434"/>
      <c r="O323" s="434"/>
      <c r="P323" s="434"/>
      <c r="Q323" s="434"/>
      <c r="R323" s="434"/>
      <c r="S323" s="1279"/>
      <c r="T323" s="434"/>
      <c r="U323" s="434"/>
      <c r="V323" s="434"/>
      <c r="W323" s="434"/>
      <c r="X323" s="434"/>
      <c r="Y323" s="434"/>
      <c r="Z323" s="434"/>
    </row>
    <row r="324">
      <c r="A324" s="434"/>
      <c r="B324" s="434"/>
      <c r="C324" s="434"/>
      <c r="D324" s="434"/>
      <c r="E324" s="434"/>
      <c r="F324" s="434"/>
      <c r="G324" s="434"/>
      <c r="H324" s="1276"/>
      <c r="I324" s="1277"/>
      <c r="J324" s="1278"/>
      <c r="K324" s="1277"/>
      <c r="L324" s="1279"/>
      <c r="M324" s="434"/>
      <c r="N324" s="434"/>
      <c r="O324" s="434"/>
      <c r="P324" s="434"/>
      <c r="Q324" s="434"/>
      <c r="R324" s="434"/>
      <c r="S324" s="1279"/>
      <c r="T324" s="434"/>
      <c r="U324" s="434"/>
      <c r="V324" s="434"/>
      <c r="W324" s="434"/>
      <c r="X324" s="434"/>
      <c r="Y324" s="434"/>
      <c r="Z324" s="434"/>
    </row>
    <row r="325">
      <c r="A325" s="434"/>
      <c r="B325" s="434"/>
      <c r="C325" s="434"/>
      <c r="D325" s="434"/>
      <c r="E325" s="434"/>
      <c r="F325" s="434"/>
      <c r="G325" s="434"/>
      <c r="H325" s="1276"/>
      <c r="I325" s="1277"/>
      <c r="J325" s="1278"/>
      <c r="K325" s="1277"/>
      <c r="L325" s="1279"/>
      <c r="M325" s="434"/>
      <c r="N325" s="434"/>
      <c r="O325" s="434"/>
      <c r="P325" s="434"/>
      <c r="Q325" s="434"/>
      <c r="R325" s="434"/>
      <c r="S325" s="1279"/>
      <c r="T325" s="434"/>
      <c r="U325" s="434"/>
      <c r="V325" s="434"/>
      <c r="W325" s="434"/>
      <c r="X325" s="434"/>
      <c r="Y325" s="434"/>
      <c r="Z325" s="434"/>
    </row>
    <row r="326">
      <c r="A326" s="434"/>
      <c r="B326" s="434"/>
      <c r="C326" s="434"/>
      <c r="D326" s="434"/>
      <c r="E326" s="434"/>
      <c r="F326" s="434"/>
      <c r="G326" s="434"/>
      <c r="H326" s="1276"/>
      <c r="I326" s="1277"/>
      <c r="J326" s="1278"/>
      <c r="K326" s="1277"/>
      <c r="L326" s="1279"/>
      <c r="M326" s="434"/>
      <c r="N326" s="434"/>
      <c r="O326" s="434"/>
      <c r="P326" s="434"/>
      <c r="Q326" s="434"/>
      <c r="R326" s="434"/>
      <c r="S326" s="1279"/>
      <c r="T326" s="434"/>
      <c r="U326" s="434"/>
      <c r="V326" s="434"/>
      <c r="W326" s="434"/>
      <c r="X326" s="434"/>
      <c r="Y326" s="434"/>
      <c r="Z326" s="434"/>
    </row>
    <row r="327">
      <c r="A327" s="434"/>
      <c r="B327" s="434"/>
      <c r="C327" s="434"/>
      <c r="D327" s="434"/>
      <c r="E327" s="434"/>
      <c r="F327" s="434"/>
      <c r="G327" s="434"/>
      <c r="H327" s="1276"/>
      <c r="I327" s="1277"/>
      <c r="J327" s="1278"/>
      <c r="K327" s="1277"/>
      <c r="L327" s="1279"/>
      <c r="M327" s="434"/>
      <c r="N327" s="434"/>
      <c r="O327" s="434"/>
      <c r="P327" s="434"/>
      <c r="Q327" s="434"/>
      <c r="R327" s="434"/>
      <c r="S327" s="1279"/>
      <c r="T327" s="434"/>
      <c r="U327" s="434"/>
      <c r="V327" s="434"/>
      <c r="W327" s="434"/>
      <c r="X327" s="434"/>
      <c r="Y327" s="434"/>
      <c r="Z327" s="434"/>
    </row>
    <row r="328">
      <c r="A328" s="434"/>
      <c r="B328" s="434"/>
      <c r="C328" s="434"/>
      <c r="D328" s="434"/>
      <c r="E328" s="434"/>
      <c r="F328" s="434"/>
      <c r="G328" s="434"/>
      <c r="H328" s="1276"/>
      <c r="I328" s="1277"/>
      <c r="J328" s="1278"/>
      <c r="K328" s="1277"/>
      <c r="L328" s="1279"/>
      <c r="M328" s="434"/>
      <c r="N328" s="434"/>
      <c r="O328" s="434"/>
      <c r="P328" s="434"/>
      <c r="Q328" s="434"/>
      <c r="R328" s="434"/>
      <c r="S328" s="1279"/>
      <c r="T328" s="434"/>
      <c r="U328" s="434"/>
      <c r="V328" s="434"/>
      <c r="W328" s="434"/>
      <c r="X328" s="434"/>
      <c r="Y328" s="434"/>
      <c r="Z328" s="434"/>
    </row>
    <row r="329">
      <c r="A329" s="434"/>
      <c r="B329" s="434"/>
      <c r="C329" s="434"/>
      <c r="D329" s="434"/>
      <c r="E329" s="434"/>
      <c r="F329" s="434"/>
      <c r="G329" s="434"/>
      <c r="H329" s="1276"/>
      <c r="I329" s="1277"/>
      <c r="J329" s="1278"/>
      <c r="K329" s="1277"/>
      <c r="L329" s="1279"/>
      <c r="M329" s="434"/>
      <c r="N329" s="434"/>
      <c r="O329" s="434"/>
      <c r="P329" s="434"/>
      <c r="Q329" s="434"/>
      <c r="R329" s="434"/>
      <c r="S329" s="1279"/>
      <c r="T329" s="434"/>
      <c r="U329" s="434"/>
      <c r="V329" s="434"/>
      <c r="W329" s="434"/>
      <c r="X329" s="434"/>
      <c r="Y329" s="434"/>
      <c r="Z329" s="434"/>
    </row>
    <row r="330">
      <c r="A330" s="434"/>
      <c r="B330" s="434"/>
      <c r="C330" s="434"/>
      <c r="D330" s="434"/>
      <c r="E330" s="434"/>
      <c r="F330" s="434"/>
      <c r="G330" s="434"/>
      <c r="H330" s="1276"/>
      <c r="I330" s="1277"/>
      <c r="J330" s="1278"/>
      <c r="K330" s="1277"/>
      <c r="L330" s="1279"/>
      <c r="M330" s="434"/>
      <c r="N330" s="434"/>
      <c r="O330" s="434"/>
      <c r="P330" s="434"/>
      <c r="Q330" s="434"/>
      <c r="R330" s="434"/>
      <c r="S330" s="1279"/>
      <c r="T330" s="434"/>
      <c r="U330" s="434"/>
      <c r="V330" s="434"/>
      <c r="W330" s="434"/>
      <c r="X330" s="434"/>
      <c r="Y330" s="434"/>
      <c r="Z330" s="434"/>
    </row>
    <row r="331">
      <c r="A331" s="434"/>
      <c r="B331" s="434"/>
      <c r="C331" s="434"/>
      <c r="D331" s="434"/>
      <c r="E331" s="434"/>
      <c r="F331" s="434"/>
      <c r="G331" s="434"/>
      <c r="H331" s="1276"/>
      <c r="I331" s="1277"/>
      <c r="J331" s="1278"/>
      <c r="K331" s="1277"/>
      <c r="L331" s="1279"/>
      <c r="M331" s="434"/>
      <c r="N331" s="434"/>
      <c r="O331" s="434"/>
      <c r="P331" s="434"/>
      <c r="Q331" s="434"/>
      <c r="R331" s="434"/>
      <c r="S331" s="1279"/>
      <c r="T331" s="434"/>
      <c r="U331" s="434"/>
      <c r="V331" s="434"/>
      <c r="W331" s="434"/>
      <c r="X331" s="434"/>
      <c r="Y331" s="434"/>
      <c r="Z331" s="434"/>
    </row>
    <row r="332">
      <c r="A332" s="434"/>
      <c r="B332" s="434"/>
      <c r="C332" s="434"/>
      <c r="D332" s="434"/>
      <c r="E332" s="434"/>
      <c r="F332" s="434"/>
      <c r="G332" s="434"/>
      <c r="H332" s="1276"/>
      <c r="I332" s="1277"/>
      <c r="J332" s="1278"/>
      <c r="K332" s="1277"/>
      <c r="L332" s="1279"/>
      <c r="M332" s="434"/>
      <c r="N332" s="434"/>
      <c r="O332" s="434"/>
      <c r="P332" s="434"/>
      <c r="Q332" s="434"/>
      <c r="R332" s="434"/>
      <c r="S332" s="1279"/>
      <c r="T332" s="434"/>
      <c r="U332" s="434"/>
      <c r="V332" s="434"/>
      <c r="W332" s="434"/>
      <c r="X332" s="434"/>
      <c r="Y332" s="434"/>
      <c r="Z332" s="434"/>
    </row>
    <row r="333">
      <c r="A333" s="434"/>
      <c r="B333" s="434"/>
      <c r="C333" s="434"/>
      <c r="D333" s="434"/>
      <c r="E333" s="434"/>
      <c r="F333" s="434"/>
      <c r="G333" s="434"/>
      <c r="H333" s="1276"/>
      <c r="I333" s="1277"/>
      <c r="J333" s="1278"/>
      <c r="K333" s="1277"/>
      <c r="L333" s="1279"/>
      <c r="M333" s="434"/>
      <c r="N333" s="434"/>
      <c r="O333" s="434"/>
      <c r="P333" s="434"/>
      <c r="Q333" s="434"/>
      <c r="R333" s="434"/>
      <c r="S333" s="1279"/>
      <c r="T333" s="434"/>
      <c r="U333" s="434"/>
      <c r="V333" s="434"/>
      <c r="W333" s="434"/>
      <c r="X333" s="434"/>
      <c r="Y333" s="434"/>
      <c r="Z333" s="434"/>
    </row>
    <row r="334">
      <c r="A334" s="434"/>
      <c r="B334" s="434"/>
      <c r="C334" s="434"/>
      <c r="D334" s="434"/>
      <c r="E334" s="434"/>
      <c r="F334" s="434"/>
      <c r="G334" s="434"/>
      <c r="H334" s="1276"/>
      <c r="I334" s="1277"/>
      <c r="J334" s="1278"/>
      <c r="K334" s="1277"/>
      <c r="L334" s="1279"/>
      <c r="M334" s="434"/>
      <c r="N334" s="434"/>
      <c r="O334" s="434"/>
      <c r="P334" s="434"/>
      <c r="Q334" s="434"/>
      <c r="R334" s="434"/>
      <c r="S334" s="1279"/>
      <c r="T334" s="434"/>
      <c r="U334" s="434"/>
      <c r="V334" s="434"/>
      <c r="W334" s="434"/>
      <c r="X334" s="434"/>
      <c r="Y334" s="434"/>
      <c r="Z334" s="434"/>
    </row>
    <row r="335">
      <c r="A335" s="434"/>
      <c r="B335" s="434"/>
      <c r="C335" s="434"/>
      <c r="D335" s="434"/>
      <c r="E335" s="434"/>
      <c r="F335" s="434"/>
      <c r="G335" s="434"/>
      <c r="H335" s="1276"/>
      <c r="I335" s="1277"/>
      <c r="J335" s="1278"/>
      <c r="K335" s="1277"/>
      <c r="L335" s="1279"/>
      <c r="M335" s="434"/>
      <c r="N335" s="434"/>
      <c r="O335" s="434"/>
      <c r="P335" s="434"/>
      <c r="Q335" s="434"/>
      <c r="R335" s="434"/>
      <c r="S335" s="1279"/>
      <c r="T335" s="434"/>
      <c r="U335" s="434"/>
      <c r="V335" s="434"/>
      <c r="W335" s="434"/>
      <c r="X335" s="434"/>
      <c r="Y335" s="434"/>
      <c r="Z335" s="434"/>
    </row>
    <row r="336">
      <c r="A336" s="434"/>
      <c r="B336" s="434"/>
      <c r="C336" s="434"/>
      <c r="D336" s="434"/>
      <c r="E336" s="434"/>
      <c r="F336" s="434"/>
      <c r="G336" s="434"/>
      <c r="H336" s="1276"/>
      <c r="I336" s="1277"/>
      <c r="J336" s="1278"/>
      <c r="K336" s="1277"/>
      <c r="L336" s="1279"/>
      <c r="M336" s="434"/>
      <c r="N336" s="434"/>
      <c r="O336" s="434"/>
      <c r="P336" s="434"/>
      <c r="Q336" s="434"/>
      <c r="R336" s="434"/>
      <c r="S336" s="1279"/>
      <c r="T336" s="434"/>
      <c r="U336" s="434"/>
      <c r="V336" s="434"/>
      <c r="W336" s="434"/>
      <c r="X336" s="434"/>
      <c r="Y336" s="434"/>
      <c r="Z336" s="434"/>
    </row>
    <row r="337">
      <c r="A337" s="434"/>
      <c r="B337" s="434"/>
      <c r="C337" s="434"/>
      <c r="D337" s="434"/>
      <c r="E337" s="434"/>
      <c r="F337" s="434"/>
      <c r="G337" s="434"/>
      <c r="H337" s="1276"/>
      <c r="I337" s="1277"/>
      <c r="J337" s="1278"/>
      <c r="K337" s="1277"/>
      <c r="L337" s="1279"/>
      <c r="M337" s="434"/>
      <c r="N337" s="434"/>
      <c r="O337" s="434"/>
      <c r="P337" s="434"/>
      <c r="Q337" s="434"/>
      <c r="R337" s="434"/>
      <c r="S337" s="1279"/>
      <c r="T337" s="434"/>
      <c r="U337" s="434"/>
      <c r="V337" s="434"/>
      <c r="W337" s="434"/>
      <c r="X337" s="434"/>
      <c r="Y337" s="434"/>
      <c r="Z337" s="434"/>
    </row>
    <row r="338">
      <c r="A338" s="434"/>
      <c r="B338" s="434"/>
      <c r="C338" s="434"/>
      <c r="D338" s="434"/>
      <c r="E338" s="434"/>
      <c r="F338" s="434"/>
      <c r="G338" s="434"/>
      <c r="H338" s="1276"/>
      <c r="I338" s="1277"/>
      <c r="J338" s="1278"/>
      <c r="K338" s="1277"/>
      <c r="L338" s="1279"/>
      <c r="M338" s="434"/>
      <c r="N338" s="434"/>
      <c r="O338" s="434"/>
      <c r="P338" s="434"/>
      <c r="Q338" s="434"/>
      <c r="R338" s="434"/>
      <c r="S338" s="1279"/>
      <c r="T338" s="434"/>
      <c r="U338" s="434"/>
      <c r="V338" s="434"/>
      <c r="W338" s="434"/>
      <c r="X338" s="434"/>
      <c r="Y338" s="434"/>
      <c r="Z338" s="434"/>
    </row>
    <row r="339">
      <c r="A339" s="434"/>
      <c r="B339" s="434"/>
      <c r="C339" s="434"/>
      <c r="D339" s="434"/>
      <c r="E339" s="434"/>
      <c r="F339" s="434"/>
      <c r="G339" s="434"/>
      <c r="H339" s="1276"/>
      <c r="I339" s="1277"/>
      <c r="J339" s="1278"/>
      <c r="K339" s="1277"/>
      <c r="L339" s="1279"/>
      <c r="M339" s="434"/>
      <c r="N339" s="434"/>
      <c r="O339" s="434"/>
      <c r="P339" s="434"/>
      <c r="Q339" s="434"/>
      <c r="R339" s="434"/>
      <c r="S339" s="1279"/>
      <c r="T339" s="434"/>
      <c r="U339" s="434"/>
      <c r="V339" s="434"/>
      <c r="W339" s="434"/>
      <c r="X339" s="434"/>
      <c r="Y339" s="434"/>
      <c r="Z339" s="434"/>
    </row>
    <row r="340">
      <c r="A340" s="434"/>
      <c r="B340" s="434"/>
      <c r="C340" s="434"/>
      <c r="D340" s="434"/>
      <c r="E340" s="434"/>
      <c r="F340" s="434"/>
      <c r="G340" s="434"/>
      <c r="H340" s="1276"/>
      <c r="I340" s="1277"/>
      <c r="J340" s="1278"/>
      <c r="K340" s="1277"/>
      <c r="L340" s="1279"/>
      <c r="M340" s="434"/>
      <c r="N340" s="434"/>
      <c r="O340" s="434"/>
      <c r="P340" s="434"/>
      <c r="Q340" s="434"/>
      <c r="R340" s="434"/>
      <c r="S340" s="1279"/>
      <c r="T340" s="434"/>
      <c r="U340" s="434"/>
      <c r="V340" s="434"/>
      <c r="W340" s="434"/>
      <c r="X340" s="434"/>
      <c r="Y340" s="434"/>
      <c r="Z340" s="434"/>
    </row>
    <row r="341">
      <c r="A341" s="434"/>
      <c r="B341" s="434"/>
      <c r="C341" s="434"/>
      <c r="D341" s="434"/>
      <c r="E341" s="434"/>
      <c r="F341" s="434"/>
      <c r="G341" s="434"/>
      <c r="H341" s="1276"/>
      <c r="I341" s="1277"/>
      <c r="J341" s="1278"/>
      <c r="K341" s="1277"/>
      <c r="L341" s="1279"/>
      <c r="M341" s="434"/>
      <c r="N341" s="434"/>
      <c r="O341" s="434"/>
      <c r="P341" s="434"/>
      <c r="Q341" s="434"/>
      <c r="R341" s="434"/>
      <c r="S341" s="1279"/>
      <c r="T341" s="434"/>
      <c r="U341" s="434"/>
      <c r="V341" s="434"/>
      <c r="W341" s="434"/>
      <c r="X341" s="434"/>
      <c r="Y341" s="434"/>
      <c r="Z341" s="434"/>
    </row>
    <row r="342">
      <c r="A342" s="434"/>
      <c r="B342" s="434"/>
      <c r="C342" s="434"/>
      <c r="D342" s="434"/>
      <c r="E342" s="434"/>
      <c r="F342" s="434"/>
      <c r="G342" s="434"/>
      <c r="H342" s="1276"/>
      <c r="I342" s="1277"/>
      <c r="J342" s="1278"/>
      <c r="K342" s="1277"/>
      <c r="L342" s="1279"/>
      <c r="M342" s="434"/>
      <c r="N342" s="434"/>
      <c r="O342" s="434"/>
      <c r="P342" s="434"/>
      <c r="Q342" s="434"/>
      <c r="R342" s="434"/>
      <c r="S342" s="1279"/>
      <c r="T342" s="434"/>
      <c r="U342" s="434"/>
      <c r="V342" s="434"/>
      <c r="W342" s="434"/>
      <c r="X342" s="434"/>
      <c r="Y342" s="434"/>
      <c r="Z342" s="434"/>
    </row>
    <row r="343">
      <c r="A343" s="434"/>
      <c r="B343" s="434"/>
      <c r="C343" s="434"/>
      <c r="D343" s="434"/>
      <c r="E343" s="434"/>
      <c r="F343" s="434"/>
      <c r="G343" s="434"/>
      <c r="H343" s="1276"/>
      <c r="I343" s="1277"/>
      <c r="J343" s="1278"/>
      <c r="K343" s="1277"/>
      <c r="L343" s="1279"/>
      <c r="M343" s="434"/>
      <c r="N343" s="434"/>
      <c r="O343" s="434"/>
      <c r="P343" s="434"/>
      <c r="Q343" s="434"/>
      <c r="R343" s="434"/>
      <c r="S343" s="1279"/>
      <c r="T343" s="434"/>
      <c r="U343" s="434"/>
      <c r="V343" s="434"/>
      <c r="W343" s="434"/>
      <c r="X343" s="434"/>
      <c r="Y343" s="434"/>
      <c r="Z343" s="434"/>
    </row>
    <row r="344">
      <c r="A344" s="434"/>
      <c r="B344" s="434"/>
      <c r="C344" s="434"/>
      <c r="D344" s="434"/>
      <c r="E344" s="434"/>
      <c r="F344" s="434"/>
      <c r="G344" s="434"/>
      <c r="H344" s="1276"/>
      <c r="I344" s="1277"/>
      <c r="J344" s="1278"/>
      <c r="K344" s="1277"/>
      <c r="L344" s="1279"/>
      <c r="M344" s="434"/>
      <c r="N344" s="434"/>
      <c r="O344" s="434"/>
      <c r="P344" s="434"/>
      <c r="Q344" s="434"/>
      <c r="R344" s="434"/>
      <c r="S344" s="1279"/>
      <c r="T344" s="434"/>
      <c r="U344" s="434"/>
      <c r="V344" s="434"/>
      <c r="W344" s="434"/>
      <c r="X344" s="434"/>
      <c r="Y344" s="434"/>
      <c r="Z344" s="434"/>
    </row>
    <row r="345">
      <c r="A345" s="434"/>
      <c r="B345" s="434"/>
      <c r="C345" s="434"/>
      <c r="D345" s="434"/>
      <c r="E345" s="434"/>
      <c r="F345" s="434"/>
      <c r="G345" s="434"/>
      <c r="H345" s="1276"/>
      <c r="I345" s="1277"/>
      <c r="J345" s="1278"/>
      <c r="K345" s="1277"/>
      <c r="L345" s="1279"/>
      <c r="M345" s="434"/>
      <c r="N345" s="434"/>
      <c r="O345" s="434"/>
      <c r="P345" s="434"/>
      <c r="Q345" s="434"/>
      <c r="R345" s="434"/>
      <c r="S345" s="1279"/>
      <c r="T345" s="434"/>
      <c r="U345" s="434"/>
      <c r="V345" s="434"/>
      <c r="W345" s="434"/>
      <c r="X345" s="434"/>
      <c r="Y345" s="434"/>
      <c r="Z345" s="434"/>
    </row>
    <row r="346">
      <c r="A346" s="434"/>
      <c r="B346" s="434"/>
      <c r="C346" s="434"/>
      <c r="D346" s="434"/>
      <c r="E346" s="434"/>
      <c r="F346" s="434"/>
      <c r="G346" s="434"/>
      <c r="H346" s="1276"/>
      <c r="I346" s="1277"/>
      <c r="J346" s="1278"/>
      <c r="K346" s="1277"/>
      <c r="L346" s="1279"/>
      <c r="M346" s="434"/>
      <c r="N346" s="434"/>
      <c r="O346" s="434"/>
      <c r="P346" s="434"/>
      <c r="Q346" s="434"/>
      <c r="R346" s="434"/>
      <c r="S346" s="1279"/>
      <c r="T346" s="434"/>
      <c r="U346" s="434"/>
      <c r="V346" s="434"/>
      <c r="W346" s="434"/>
      <c r="X346" s="434"/>
      <c r="Y346" s="434"/>
      <c r="Z346" s="434"/>
    </row>
    <row r="347">
      <c r="A347" s="434"/>
      <c r="B347" s="434"/>
      <c r="C347" s="434"/>
      <c r="D347" s="434"/>
      <c r="E347" s="434"/>
      <c r="F347" s="434"/>
      <c r="G347" s="434"/>
      <c r="H347" s="1276"/>
      <c r="I347" s="1277"/>
      <c r="J347" s="1278"/>
      <c r="K347" s="1277"/>
      <c r="L347" s="1279"/>
      <c r="M347" s="434"/>
      <c r="N347" s="434"/>
      <c r="O347" s="434"/>
      <c r="P347" s="434"/>
      <c r="Q347" s="434"/>
      <c r="R347" s="434"/>
      <c r="S347" s="1279"/>
      <c r="T347" s="434"/>
      <c r="U347" s="434"/>
      <c r="V347" s="434"/>
      <c r="W347" s="434"/>
      <c r="X347" s="434"/>
      <c r="Y347" s="434"/>
      <c r="Z347" s="434"/>
    </row>
    <row r="348">
      <c r="A348" s="434"/>
      <c r="B348" s="434"/>
      <c r="C348" s="434"/>
      <c r="D348" s="434"/>
      <c r="E348" s="434"/>
      <c r="F348" s="434"/>
      <c r="G348" s="434"/>
      <c r="H348" s="1276"/>
      <c r="I348" s="1277"/>
      <c r="J348" s="1278"/>
      <c r="K348" s="1277"/>
      <c r="L348" s="1279"/>
      <c r="M348" s="434"/>
      <c r="N348" s="434"/>
      <c r="O348" s="434"/>
      <c r="P348" s="434"/>
      <c r="Q348" s="434"/>
      <c r="R348" s="434"/>
      <c r="S348" s="1279"/>
      <c r="T348" s="434"/>
      <c r="U348" s="434"/>
      <c r="V348" s="434"/>
      <c r="W348" s="434"/>
      <c r="X348" s="434"/>
      <c r="Y348" s="434"/>
      <c r="Z348" s="434"/>
    </row>
    <row r="349">
      <c r="A349" s="434"/>
      <c r="B349" s="434"/>
      <c r="C349" s="434"/>
      <c r="D349" s="434"/>
      <c r="E349" s="434"/>
      <c r="F349" s="434"/>
      <c r="G349" s="434"/>
      <c r="H349" s="1276"/>
      <c r="I349" s="1277"/>
      <c r="J349" s="1278"/>
      <c r="K349" s="1277"/>
      <c r="L349" s="1279"/>
      <c r="M349" s="434"/>
      <c r="N349" s="434"/>
      <c r="O349" s="434"/>
      <c r="P349" s="434"/>
      <c r="Q349" s="434"/>
      <c r="R349" s="434"/>
      <c r="S349" s="1279"/>
      <c r="T349" s="434"/>
      <c r="U349" s="434"/>
      <c r="V349" s="434"/>
      <c r="W349" s="434"/>
      <c r="X349" s="434"/>
      <c r="Y349" s="434"/>
      <c r="Z349" s="434"/>
    </row>
    <row r="350">
      <c r="A350" s="434"/>
      <c r="B350" s="434"/>
      <c r="C350" s="434"/>
      <c r="D350" s="434"/>
      <c r="E350" s="434"/>
      <c r="F350" s="434"/>
      <c r="G350" s="434"/>
      <c r="H350" s="1276"/>
      <c r="I350" s="1277"/>
      <c r="J350" s="1278"/>
      <c r="K350" s="1277"/>
      <c r="L350" s="1279"/>
      <c r="M350" s="434"/>
      <c r="N350" s="434"/>
      <c r="O350" s="434"/>
      <c r="P350" s="434"/>
      <c r="Q350" s="434"/>
      <c r="R350" s="434"/>
      <c r="S350" s="1279"/>
      <c r="T350" s="434"/>
      <c r="U350" s="434"/>
      <c r="V350" s="434"/>
      <c r="W350" s="434"/>
      <c r="X350" s="434"/>
      <c r="Y350" s="434"/>
      <c r="Z350" s="434"/>
    </row>
    <row r="351">
      <c r="A351" s="434"/>
      <c r="B351" s="434"/>
      <c r="C351" s="434"/>
      <c r="D351" s="434"/>
      <c r="E351" s="434"/>
      <c r="F351" s="434"/>
      <c r="G351" s="434"/>
      <c r="H351" s="1276"/>
      <c r="I351" s="1277"/>
      <c r="J351" s="1278"/>
      <c r="K351" s="1277"/>
      <c r="L351" s="1279"/>
      <c r="M351" s="434"/>
      <c r="N351" s="434"/>
      <c r="O351" s="434"/>
      <c r="P351" s="434"/>
      <c r="Q351" s="434"/>
      <c r="R351" s="434"/>
      <c r="S351" s="1279"/>
      <c r="T351" s="434"/>
      <c r="U351" s="434"/>
      <c r="V351" s="434"/>
      <c r="W351" s="434"/>
      <c r="X351" s="434"/>
      <c r="Y351" s="434"/>
      <c r="Z351" s="434"/>
    </row>
    <row r="352">
      <c r="A352" s="434"/>
      <c r="B352" s="434"/>
      <c r="C352" s="434"/>
      <c r="D352" s="434"/>
      <c r="E352" s="434"/>
      <c r="F352" s="434"/>
      <c r="G352" s="434"/>
      <c r="H352" s="1276"/>
      <c r="I352" s="1277"/>
      <c r="J352" s="1278"/>
      <c r="K352" s="1277"/>
      <c r="L352" s="1279"/>
      <c r="M352" s="434"/>
      <c r="N352" s="434"/>
      <c r="O352" s="434"/>
      <c r="P352" s="434"/>
      <c r="Q352" s="434"/>
      <c r="R352" s="434"/>
      <c r="S352" s="1279"/>
      <c r="T352" s="434"/>
      <c r="U352" s="434"/>
      <c r="V352" s="434"/>
      <c r="W352" s="434"/>
      <c r="X352" s="434"/>
      <c r="Y352" s="434"/>
      <c r="Z352" s="434"/>
    </row>
    <row r="353">
      <c r="A353" s="434"/>
      <c r="B353" s="434"/>
      <c r="C353" s="434"/>
      <c r="D353" s="434"/>
      <c r="E353" s="434"/>
      <c r="F353" s="434"/>
      <c r="G353" s="434"/>
      <c r="H353" s="1276"/>
      <c r="I353" s="1277"/>
      <c r="J353" s="1278"/>
      <c r="K353" s="1277"/>
      <c r="L353" s="1279"/>
      <c r="M353" s="434"/>
      <c r="N353" s="434"/>
      <c r="O353" s="434"/>
      <c r="P353" s="434"/>
      <c r="Q353" s="434"/>
      <c r="R353" s="434"/>
      <c r="S353" s="1279"/>
      <c r="T353" s="434"/>
      <c r="U353" s="434"/>
      <c r="V353" s="434"/>
      <c r="W353" s="434"/>
      <c r="X353" s="434"/>
      <c r="Y353" s="434"/>
      <c r="Z353" s="434"/>
    </row>
    <row r="354">
      <c r="A354" s="434"/>
      <c r="B354" s="434"/>
      <c r="C354" s="434"/>
      <c r="D354" s="434"/>
      <c r="E354" s="434"/>
      <c r="F354" s="434"/>
      <c r="G354" s="434"/>
      <c r="H354" s="1276"/>
      <c r="I354" s="1277"/>
      <c r="J354" s="1278"/>
      <c r="K354" s="1277"/>
      <c r="L354" s="1279"/>
      <c r="M354" s="434"/>
      <c r="N354" s="434"/>
      <c r="O354" s="434"/>
      <c r="P354" s="434"/>
      <c r="Q354" s="434"/>
      <c r="R354" s="434"/>
      <c r="S354" s="1279"/>
      <c r="T354" s="434"/>
      <c r="U354" s="434"/>
      <c r="V354" s="434"/>
      <c r="W354" s="434"/>
      <c r="X354" s="434"/>
      <c r="Y354" s="434"/>
      <c r="Z354" s="434"/>
    </row>
    <row r="355">
      <c r="A355" s="434"/>
      <c r="B355" s="434"/>
      <c r="C355" s="434"/>
      <c r="D355" s="434"/>
      <c r="E355" s="434"/>
      <c r="F355" s="434"/>
      <c r="G355" s="434"/>
      <c r="H355" s="1276"/>
      <c r="I355" s="1277"/>
      <c r="J355" s="1278"/>
      <c r="K355" s="1277"/>
      <c r="L355" s="1279"/>
      <c r="M355" s="434"/>
      <c r="N355" s="434"/>
      <c r="O355" s="434"/>
      <c r="P355" s="434"/>
      <c r="Q355" s="434"/>
      <c r="R355" s="434"/>
      <c r="S355" s="1279"/>
      <c r="T355" s="434"/>
      <c r="U355" s="434"/>
      <c r="V355" s="434"/>
      <c r="W355" s="434"/>
      <c r="X355" s="434"/>
      <c r="Y355" s="434"/>
      <c r="Z355" s="434"/>
    </row>
    <row r="356">
      <c r="A356" s="434"/>
      <c r="B356" s="434"/>
      <c r="C356" s="434"/>
      <c r="D356" s="434"/>
      <c r="E356" s="434"/>
      <c r="F356" s="434"/>
      <c r="G356" s="434"/>
      <c r="H356" s="1276"/>
      <c r="I356" s="1277"/>
      <c r="J356" s="1278"/>
      <c r="K356" s="1277"/>
      <c r="L356" s="1279"/>
      <c r="M356" s="434"/>
      <c r="N356" s="434"/>
      <c r="O356" s="434"/>
      <c r="P356" s="434"/>
      <c r="Q356" s="434"/>
      <c r="R356" s="434"/>
      <c r="S356" s="1279"/>
      <c r="T356" s="434"/>
      <c r="U356" s="434"/>
      <c r="V356" s="434"/>
      <c r="W356" s="434"/>
      <c r="X356" s="434"/>
      <c r="Y356" s="434"/>
      <c r="Z356" s="434"/>
    </row>
    <row r="357">
      <c r="A357" s="434"/>
      <c r="B357" s="434"/>
      <c r="C357" s="434"/>
      <c r="D357" s="434"/>
      <c r="E357" s="434"/>
      <c r="F357" s="434"/>
      <c r="G357" s="434"/>
      <c r="H357" s="1276"/>
      <c r="I357" s="1277"/>
      <c r="J357" s="1278"/>
      <c r="K357" s="1277"/>
      <c r="L357" s="1279"/>
      <c r="M357" s="434"/>
      <c r="N357" s="434"/>
      <c r="O357" s="434"/>
      <c r="P357" s="434"/>
      <c r="Q357" s="434"/>
      <c r="R357" s="434"/>
      <c r="S357" s="1279"/>
      <c r="T357" s="434"/>
      <c r="U357" s="434"/>
      <c r="V357" s="434"/>
      <c r="W357" s="434"/>
      <c r="X357" s="434"/>
      <c r="Y357" s="434"/>
      <c r="Z357" s="434"/>
    </row>
    <row r="358">
      <c r="A358" s="434"/>
      <c r="B358" s="434"/>
      <c r="C358" s="434"/>
      <c r="D358" s="434"/>
      <c r="E358" s="434"/>
      <c r="F358" s="434"/>
      <c r="G358" s="434"/>
      <c r="H358" s="1276"/>
      <c r="I358" s="1277"/>
      <c r="J358" s="1278"/>
      <c r="K358" s="1277"/>
      <c r="L358" s="1279"/>
      <c r="M358" s="434"/>
      <c r="N358" s="434"/>
      <c r="O358" s="434"/>
      <c r="P358" s="434"/>
      <c r="Q358" s="434"/>
      <c r="R358" s="434"/>
      <c r="S358" s="1279"/>
      <c r="T358" s="434"/>
      <c r="U358" s="434"/>
      <c r="V358" s="434"/>
      <c r="W358" s="434"/>
      <c r="X358" s="434"/>
      <c r="Y358" s="434"/>
      <c r="Z358" s="434"/>
    </row>
    <row r="359">
      <c r="A359" s="434"/>
      <c r="B359" s="434"/>
      <c r="C359" s="434"/>
      <c r="D359" s="434"/>
      <c r="E359" s="434"/>
      <c r="F359" s="434"/>
      <c r="G359" s="434"/>
      <c r="H359" s="1276"/>
      <c r="I359" s="1277"/>
      <c r="J359" s="1278"/>
      <c r="K359" s="1277"/>
      <c r="L359" s="1279"/>
      <c r="M359" s="434"/>
      <c r="N359" s="434"/>
      <c r="O359" s="434"/>
      <c r="P359" s="434"/>
      <c r="Q359" s="434"/>
      <c r="R359" s="434"/>
      <c r="S359" s="1279"/>
      <c r="T359" s="434"/>
      <c r="U359" s="434"/>
      <c r="V359" s="434"/>
      <c r="W359" s="434"/>
      <c r="X359" s="434"/>
      <c r="Y359" s="434"/>
      <c r="Z359" s="434"/>
    </row>
    <row r="360">
      <c r="A360" s="434"/>
      <c r="B360" s="434"/>
      <c r="C360" s="434"/>
      <c r="D360" s="434"/>
      <c r="E360" s="434"/>
      <c r="F360" s="434"/>
      <c r="G360" s="434"/>
      <c r="H360" s="1276"/>
      <c r="I360" s="1277"/>
      <c r="J360" s="1278"/>
      <c r="K360" s="1277"/>
      <c r="L360" s="1279"/>
      <c r="M360" s="434"/>
      <c r="N360" s="434"/>
      <c r="O360" s="434"/>
      <c r="P360" s="434"/>
      <c r="Q360" s="434"/>
      <c r="R360" s="434"/>
      <c r="S360" s="1279"/>
      <c r="T360" s="434"/>
      <c r="U360" s="434"/>
      <c r="V360" s="434"/>
      <c r="W360" s="434"/>
      <c r="X360" s="434"/>
      <c r="Y360" s="434"/>
      <c r="Z360" s="434"/>
    </row>
    <row r="361">
      <c r="A361" s="434"/>
      <c r="B361" s="434"/>
      <c r="C361" s="434"/>
      <c r="D361" s="434"/>
      <c r="E361" s="434"/>
      <c r="F361" s="434"/>
      <c r="G361" s="434"/>
      <c r="H361" s="1276"/>
      <c r="I361" s="1277"/>
      <c r="J361" s="1278"/>
      <c r="K361" s="1277"/>
      <c r="L361" s="1279"/>
      <c r="M361" s="434"/>
      <c r="N361" s="434"/>
      <c r="O361" s="434"/>
      <c r="P361" s="434"/>
      <c r="Q361" s="434"/>
      <c r="R361" s="434"/>
      <c r="S361" s="1279"/>
      <c r="T361" s="434"/>
      <c r="U361" s="434"/>
      <c r="V361" s="434"/>
      <c r="W361" s="434"/>
      <c r="X361" s="434"/>
      <c r="Y361" s="434"/>
      <c r="Z361" s="434"/>
    </row>
    <row r="362">
      <c r="A362" s="434"/>
      <c r="B362" s="434"/>
      <c r="C362" s="434"/>
      <c r="D362" s="434"/>
      <c r="E362" s="434"/>
      <c r="F362" s="434"/>
      <c r="G362" s="434"/>
      <c r="H362" s="1276"/>
      <c r="I362" s="1277"/>
      <c r="J362" s="1278"/>
      <c r="K362" s="1277"/>
      <c r="L362" s="1279"/>
      <c r="M362" s="434"/>
      <c r="N362" s="434"/>
      <c r="O362" s="434"/>
      <c r="P362" s="434"/>
      <c r="Q362" s="434"/>
      <c r="R362" s="434"/>
      <c r="S362" s="1279"/>
      <c r="T362" s="434"/>
      <c r="U362" s="434"/>
      <c r="V362" s="434"/>
      <c r="W362" s="434"/>
      <c r="X362" s="434"/>
      <c r="Y362" s="434"/>
      <c r="Z362" s="434"/>
    </row>
    <row r="363">
      <c r="A363" s="434"/>
      <c r="B363" s="434"/>
      <c r="C363" s="434"/>
      <c r="D363" s="434"/>
      <c r="E363" s="434"/>
      <c r="F363" s="434"/>
      <c r="G363" s="434"/>
      <c r="H363" s="1276"/>
      <c r="I363" s="1277"/>
      <c r="J363" s="1278"/>
      <c r="K363" s="1277"/>
      <c r="L363" s="1279"/>
      <c r="M363" s="434"/>
      <c r="N363" s="434"/>
      <c r="O363" s="434"/>
      <c r="P363" s="434"/>
      <c r="Q363" s="434"/>
      <c r="R363" s="434"/>
      <c r="S363" s="1279"/>
      <c r="T363" s="434"/>
      <c r="U363" s="434"/>
      <c r="V363" s="434"/>
      <c r="W363" s="434"/>
      <c r="X363" s="434"/>
      <c r="Y363" s="434"/>
      <c r="Z363" s="434"/>
    </row>
    <row r="364">
      <c r="A364" s="434"/>
      <c r="B364" s="434"/>
      <c r="C364" s="434"/>
      <c r="D364" s="434"/>
      <c r="E364" s="434"/>
      <c r="F364" s="434"/>
      <c r="G364" s="434"/>
      <c r="H364" s="1276"/>
      <c r="I364" s="1277"/>
      <c r="J364" s="1278"/>
      <c r="K364" s="1277"/>
      <c r="L364" s="1279"/>
      <c r="M364" s="434"/>
      <c r="N364" s="434"/>
      <c r="O364" s="434"/>
      <c r="P364" s="434"/>
      <c r="Q364" s="434"/>
      <c r="R364" s="434"/>
      <c r="S364" s="1279"/>
      <c r="T364" s="434"/>
      <c r="U364" s="434"/>
      <c r="V364" s="434"/>
      <c r="W364" s="434"/>
      <c r="X364" s="434"/>
      <c r="Y364" s="434"/>
      <c r="Z364" s="434"/>
    </row>
    <row r="365">
      <c r="A365" s="434"/>
      <c r="B365" s="434"/>
      <c r="C365" s="434"/>
      <c r="D365" s="434"/>
      <c r="E365" s="434"/>
      <c r="F365" s="434"/>
      <c r="G365" s="434"/>
      <c r="H365" s="1276"/>
      <c r="I365" s="1277"/>
      <c r="J365" s="1278"/>
      <c r="K365" s="1277"/>
      <c r="L365" s="1279"/>
      <c r="M365" s="434"/>
      <c r="N365" s="434"/>
      <c r="O365" s="434"/>
      <c r="P365" s="434"/>
      <c r="Q365" s="434"/>
      <c r="R365" s="434"/>
      <c r="S365" s="1279"/>
      <c r="T365" s="434"/>
      <c r="U365" s="434"/>
      <c r="V365" s="434"/>
      <c r="W365" s="434"/>
      <c r="X365" s="434"/>
      <c r="Y365" s="434"/>
      <c r="Z365" s="434"/>
    </row>
    <row r="366">
      <c r="A366" s="434"/>
      <c r="B366" s="434"/>
      <c r="C366" s="434"/>
      <c r="D366" s="434"/>
      <c r="E366" s="434"/>
      <c r="F366" s="434"/>
      <c r="G366" s="434"/>
      <c r="H366" s="1276"/>
      <c r="I366" s="1277"/>
      <c r="J366" s="1278"/>
      <c r="K366" s="1277"/>
      <c r="L366" s="1279"/>
      <c r="M366" s="434"/>
      <c r="N366" s="434"/>
      <c r="O366" s="434"/>
      <c r="P366" s="434"/>
      <c r="Q366" s="434"/>
      <c r="R366" s="434"/>
      <c r="S366" s="1279"/>
      <c r="T366" s="434"/>
      <c r="U366" s="434"/>
      <c r="V366" s="434"/>
      <c r="W366" s="434"/>
      <c r="X366" s="434"/>
      <c r="Y366" s="434"/>
      <c r="Z366" s="434"/>
    </row>
    <row r="367">
      <c r="A367" s="434"/>
      <c r="B367" s="434"/>
      <c r="C367" s="434"/>
      <c r="D367" s="434"/>
      <c r="E367" s="434"/>
      <c r="F367" s="434"/>
      <c r="G367" s="434"/>
      <c r="H367" s="1276"/>
      <c r="I367" s="1277"/>
      <c r="J367" s="1278"/>
      <c r="K367" s="1277"/>
      <c r="L367" s="1279"/>
      <c r="M367" s="434"/>
      <c r="N367" s="434"/>
      <c r="O367" s="434"/>
      <c r="P367" s="434"/>
      <c r="Q367" s="434"/>
      <c r="R367" s="434"/>
      <c r="S367" s="1279"/>
      <c r="T367" s="434"/>
      <c r="U367" s="434"/>
      <c r="V367" s="434"/>
      <c r="W367" s="434"/>
      <c r="X367" s="434"/>
      <c r="Y367" s="434"/>
      <c r="Z367" s="434"/>
    </row>
    <row r="368">
      <c r="A368" s="434"/>
      <c r="B368" s="434"/>
      <c r="C368" s="434"/>
      <c r="D368" s="434"/>
      <c r="E368" s="434"/>
      <c r="F368" s="434"/>
      <c r="G368" s="434"/>
      <c r="H368" s="1276"/>
      <c r="I368" s="1277"/>
      <c r="J368" s="1278"/>
      <c r="K368" s="1277"/>
      <c r="L368" s="1279"/>
      <c r="M368" s="434"/>
      <c r="N368" s="434"/>
      <c r="O368" s="434"/>
      <c r="P368" s="434"/>
      <c r="Q368" s="434"/>
      <c r="R368" s="434"/>
      <c r="S368" s="1279"/>
      <c r="T368" s="434"/>
      <c r="U368" s="434"/>
      <c r="V368" s="434"/>
      <c r="W368" s="434"/>
      <c r="X368" s="434"/>
      <c r="Y368" s="434"/>
      <c r="Z368" s="434"/>
    </row>
    <row r="369">
      <c r="A369" s="434"/>
      <c r="B369" s="434"/>
      <c r="C369" s="434"/>
      <c r="D369" s="434"/>
      <c r="E369" s="434"/>
      <c r="F369" s="434"/>
      <c r="G369" s="434"/>
      <c r="H369" s="1276"/>
      <c r="I369" s="1277"/>
      <c r="J369" s="1278"/>
      <c r="K369" s="1277"/>
      <c r="L369" s="1279"/>
      <c r="M369" s="434"/>
      <c r="N369" s="434"/>
      <c r="O369" s="434"/>
      <c r="P369" s="434"/>
      <c r="Q369" s="434"/>
      <c r="R369" s="434"/>
      <c r="S369" s="1279"/>
      <c r="T369" s="434"/>
      <c r="U369" s="434"/>
      <c r="V369" s="434"/>
      <c r="W369" s="434"/>
      <c r="X369" s="434"/>
      <c r="Y369" s="434"/>
      <c r="Z369" s="434"/>
    </row>
    <row r="370">
      <c r="A370" s="434"/>
      <c r="B370" s="434"/>
      <c r="C370" s="434"/>
      <c r="D370" s="434"/>
      <c r="E370" s="434"/>
      <c r="F370" s="434"/>
      <c r="G370" s="434"/>
      <c r="H370" s="1276"/>
      <c r="I370" s="1277"/>
      <c r="J370" s="1278"/>
      <c r="K370" s="1277"/>
      <c r="L370" s="1279"/>
      <c r="M370" s="434"/>
      <c r="N370" s="434"/>
      <c r="O370" s="434"/>
      <c r="P370" s="434"/>
      <c r="Q370" s="434"/>
      <c r="R370" s="434"/>
      <c r="S370" s="1279"/>
      <c r="T370" s="434"/>
      <c r="U370" s="434"/>
      <c r="V370" s="434"/>
      <c r="W370" s="434"/>
      <c r="X370" s="434"/>
      <c r="Y370" s="434"/>
      <c r="Z370" s="434"/>
    </row>
    <row r="371">
      <c r="A371" s="434"/>
      <c r="B371" s="434"/>
      <c r="C371" s="434"/>
      <c r="D371" s="434"/>
      <c r="E371" s="434"/>
      <c r="F371" s="434"/>
      <c r="G371" s="434"/>
      <c r="H371" s="1276"/>
      <c r="I371" s="1277"/>
      <c r="J371" s="1278"/>
      <c r="K371" s="1277"/>
      <c r="L371" s="1279"/>
      <c r="M371" s="434"/>
      <c r="N371" s="434"/>
      <c r="O371" s="434"/>
      <c r="P371" s="434"/>
      <c r="Q371" s="434"/>
      <c r="R371" s="434"/>
      <c r="S371" s="1279"/>
      <c r="T371" s="434"/>
      <c r="U371" s="434"/>
      <c r="V371" s="434"/>
      <c r="W371" s="434"/>
      <c r="X371" s="434"/>
      <c r="Y371" s="434"/>
      <c r="Z371" s="434"/>
    </row>
    <row r="372">
      <c r="A372" s="434"/>
      <c r="B372" s="434"/>
      <c r="C372" s="434"/>
      <c r="D372" s="434"/>
      <c r="E372" s="434"/>
      <c r="F372" s="434"/>
      <c r="G372" s="434"/>
      <c r="H372" s="1276"/>
      <c r="I372" s="1277"/>
      <c r="J372" s="1278"/>
      <c r="K372" s="1277"/>
      <c r="L372" s="1279"/>
      <c r="M372" s="434"/>
      <c r="N372" s="434"/>
      <c r="O372" s="434"/>
      <c r="P372" s="434"/>
      <c r="Q372" s="434"/>
      <c r="R372" s="434"/>
      <c r="S372" s="1279"/>
      <c r="T372" s="434"/>
      <c r="U372" s="434"/>
      <c r="V372" s="434"/>
      <c r="W372" s="434"/>
      <c r="X372" s="434"/>
      <c r="Y372" s="434"/>
      <c r="Z372" s="434"/>
    </row>
    <row r="373">
      <c r="A373" s="434"/>
      <c r="B373" s="434"/>
      <c r="C373" s="434"/>
      <c r="D373" s="434"/>
      <c r="E373" s="434"/>
      <c r="F373" s="434"/>
      <c r="G373" s="434"/>
      <c r="H373" s="1276"/>
      <c r="I373" s="1277"/>
      <c r="J373" s="1278"/>
      <c r="K373" s="1277"/>
      <c r="L373" s="1279"/>
      <c r="M373" s="434"/>
      <c r="N373" s="434"/>
      <c r="O373" s="434"/>
      <c r="P373" s="434"/>
      <c r="Q373" s="434"/>
      <c r="R373" s="434"/>
      <c r="S373" s="1279"/>
      <c r="T373" s="434"/>
      <c r="U373" s="434"/>
      <c r="V373" s="434"/>
      <c r="W373" s="434"/>
      <c r="X373" s="434"/>
      <c r="Y373" s="434"/>
      <c r="Z373" s="434"/>
    </row>
    <row r="374">
      <c r="A374" s="434"/>
      <c r="B374" s="434"/>
      <c r="C374" s="434"/>
      <c r="D374" s="434"/>
      <c r="E374" s="434"/>
      <c r="F374" s="434"/>
      <c r="G374" s="434"/>
      <c r="H374" s="1276"/>
      <c r="I374" s="1277"/>
      <c r="J374" s="1278"/>
      <c r="K374" s="1277"/>
      <c r="L374" s="1279"/>
      <c r="M374" s="434"/>
      <c r="N374" s="434"/>
      <c r="O374" s="434"/>
      <c r="P374" s="434"/>
      <c r="Q374" s="434"/>
      <c r="R374" s="434"/>
      <c r="S374" s="1279"/>
      <c r="T374" s="434"/>
      <c r="U374" s="434"/>
      <c r="V374" s="434"/>
      <c r="W374" s="434"/>
      <c r="X374" s="434"/>
      <c r="Y374" s="434"/>
      <c r="Z374" s="434"/>
    </row>
    <row r="375">
      <c r="A375" s="434"/>
      <c r="B375" s="434"/>
      <c r="C375" s="434"/>
      <c r="D375" s="434"/>
      <c r="E375" s="434"/>
      <c r="F375" s="434"/>
      <c r="G375" s="434"/>
      <c r="H375" s="1276"/>
      <c r="I375" s="1277"/>
      <c r="J375" s="1278"/>
      <c r="K375" s="1277"/>
      <c r="L375" s="1279"/>
      <c r="M375" s="434"/>
      <c r="N375" s="434"/>
      <c r="O375" s="434"/>
      <c r="P375" s="434"/>
      <c r="Q375" s="434"/>
      <c r="R375" s="434"/>
      <c r="S375" s="1279"/>
      <c r="T375" s="434"/>
      <c r="U375" s="434"/>
      <c r="V375" s="434"/>
      <c r="W375" s="434"/>
      <c r="X375" s="434"/>
      <c r="Y375" s="434"/>
      <c r="Z375" s="434"/>
    </row>
    <row r="376">
      <c r="A376" s="434"/>
      <c r="B376" s="434"/>
      <c r="C376" s="434"/>
      <c r="D376" s="434"/>
      <c r="E376" s="434"/>
      <c r="F376" s="434"/>
      <c r="G376" s="434"/>
      <c r="H376" s="1276"/>
      <c r="I376" s="1277"/>
      <c r="J376" s="1278"/>
      <c r="K376" s="1277"/>
      <c r="L376" s="1279"/>
      <c r="M376" s="434"/>
      <c r="N376" s="434"/>
      <c r="O376" s="434"/>
      <c r="P376" s="434"/>
      <c r="Q376" s="434"/>
      <c r="R376" s="434"/>
      <c r="S376" s="1279"/>
      <c r="T376" s="434"/>
      <c r="U376" s="434"/>
      <c r="V376" s="434"/>
      <c r="W376" s="434"/>
      <c r="X376" s="434"/>
      <c r="Y376" s="434"/>
      <c r="Z376" s="434"/>
    </row>
    <row r="377">
      <c r="A377" s="434"/>
      <c r="B377" s="434"/>
      <c r="C377" s="434"/>
      <c r="D377" s="434"/>
      <c r="E377" s="434"/>
      <c r="F377" s="434"/>
      <c r="G377" s="434"/>
      <c r="H377" s="1276"/>
      <c r="I377" s="1277"/>
      <c r="J377" s="1278"/>
      <c r="K377" s="1277"/>
      <c r="L377" s="1279"/>
      <c r="M377" s="434"/>
      <c r="N377" s="434"/>
      <c r="O377" s="434"/>
      <c r="P377" s="434"/>
      <c r="Q377" s="434"/>
      <c r="R377" s="434"/>
      <c r="S377" s="1279"/>
      <c r="T377" s="434"/>
      <c r="U377" s="434"/>
      <c r="V377" s="434"/>
      <c r="W377" s="434"/>
      <c r="X377" s="434"/>
      <c r="Y377" s="434"/>
      <c r="Z377" s="434"/>
    </row>
    <row r="378">
      <c r="A378" s="434"/>
      <c r="B378" s="434"/>
      <c r="C378" s="434"/>
      <c r="D378" s="434"/>
      <c r="E378" s="434"/>
      <c r="F378" s="434"/>
      <c r="G378" s="434"/>
      <c r="H378" s="1276"/>
      <c r="I378" s="1277"/>
      <c r="J378" s="1278"/>
      <c r="K378" s="1277"/>
      <c r="L378" s="1279"/>
      <c r="M378" s="434"/>
      <c r="N378" s="434"/>
      <c r="O378" s="434"/>
      <c r="P378" s="434"/>
      <c r="Q378" s="434"/>
      <c r="R378" s="434"/>
      <c r="S378" s="1279"/>
      <c r="T378" s="434"/>
      <c r="U378" s="434"/>
      <c r="V378" s="434"/>
      <c r="W378" s="434"/>
      <c r="X378" s="434"/>
      <c r="Y378" s="434"/>
      <c r="Z378" s="434"/>
    </row>
    <row r="379">
      <c r="A379" s="434"/>
      <c r="B379" s="434"/>
      <c r="C379" s="434"/>
      <c r="D379" s="434"/>
      <c r="E379" s="434"/>
      <c r="F379" s="434"/>
      <c r="G379" s="434"/>
      <c r="H379" s="1276"/>
      <c r="I379" s="1277"/>
      <c r="J379" s="1278"/>
      <c r="K379" s="1277"/>
      <c r="L379" s="1279"/>
      <c r="M379" s="434"/>
      <c r="N379" s="434"/>
      <c r="O379" s="434"/>
      <c r="P379" s="434"/>
      <c r="Q379" s="434"/>
      <c r="R379" s="434"/>
      <c r="S379" s="1279"/>
      <c r="T379" s="434"/>
      <c r="U379" s="434"/>
      <c r="V379" s="434"/>
      <c r="W379" s="434"/>
      <c r="X379" s="434"/>
      <c r="Y379" s="434"/>
      <c r="Z379" s="434"/>
    </row>
    <row r="380">
      <c r="A380" s="434"/>
      <c r="B380" s="434"/>
      <c r="C380" s="434"/>
      <c r="D380" s="434"/>
      <c r="E380" s="434"/>
      <c r="F380" s="434"/>
      <c r="G380" s="434"/>
      <c r="H380" s="1276"/>
      <c r="I380" s="1277"/>
      <c r="J380" s="1278"/>
      <c r="K380" s="1277"/>
      <c r="L380" s="1279"/>
      <c r="M380" s="434"/>
      <c r="N380" s="434"/>
      <c r="O380" s="434"/>
      <c r="P380" s="434"/>
      <c r="Q380" s="434"/>
      <c r="R380" s="434"/>
      <c r="S380" s="1279"/>
      <c r="T380" s="434"/>
      <c r="U380" s="434"/>
      <c r="V380" s="434"/>
      <c r="W380" s="434"/>
      <c r="X380" s="434"/>
      <c r="Y380" s="434"/>
      <c r="Z380" s="434"/>
    </row>
    <row r="381">
      <c r="A381" s="434"/>
      <c r="B381" s="434"/>
      <c r="C381" s="434"/>
      <c r="D381" s="434"/>
      <c r="E381" s="434"/>
      <c r="F381" s="434"/>
      <c r="G381" s="434"/>
      <c r="H381" s="1276"/>
      <c r="I381" s="1277"/>
      <c r="J381" s="1278"/>
      <c r="K381" s="1277"/>
      <c r="L381" s="1279"/>
      <c r="M381" s="434"/>
      <c r="N381" s="434"/>
      <c r="O381" s="434"/>
      <c r="P381" s="434"/>
      <c r="Q381" s="434"/>
      <c r="R381" s="434"/>
      <c r="S381" s="1279"/>
      <c r="T381" s="434"/>
      <c r="U381" s="434"/>
      <c r="V381" s="434"/>
      <c r="W381" s="434"/>
      <c r="X381" s="434"/>
      <c r="Y381" s="434"/>
      <c r="Z381" s="434"/>
    </row>
    <row r="382">
      <c r="A382" s="434"/>
      <c r="B382" s="434"/>
      <c r="C382" s="434"/>
      <c r="D382" s="434"/>
      <c r="E382" s="434"/>
      <c r="F382" s="434"/>
      <c r="G382" s="434"/>
      <c r="H382" s="1276"/>
      <c r="I382" s="1277"/>
      <c r="J382" s="1278"/>
      <c r="K382" s="1277"/>
      <c r="L382" s="1279"/>
      <c r="M382" s="434"/>
      <c r="N382" s="434"/>
      <c r="O382" s="434"/>
      <c r="P382" s="434"/>
      <c r="Q382" s="434"/>
      <c r="R382" s="434"/>
      <c r="S382" s="1279"/>
      <c r="T382" s="434"/>
      <c r="U382" s="434"/>
      <c r="V382" s="434"/>
      <c r="W382" s="434"/>
      <c r="X382" s="434"/>
      <c r="Y382" s="434"/>
      <c r="Z382" s="434"/>
    </row>
    <row r="383">
      <c r="A383" s="434"/>
      <c r="B383" s="434"/>
      <c r="C383" s="434"/>
      <c r="D383" s="434"/>
      <c r="E383" s="434"/>
      <c r="F383" s="434"/>
      <c r="G383" s="434"/>
      <c r="H383" s="1276"/>
      <c r="I383" s="1277"/>
      <c r="J383" s="1278"/>
      <c r="K383" s="1277"/>
      <c r="L383" s="1279"/>
      <c r="M383" s="434"/>
      <c r="N383" s="434"/>
      <c r="O383" s="434"/>
      <c r="P383" s="434"/>
      <c r="Q383" s="434"/>
      <c r="R383" s="434"/>
      <c r="S383" s="1279"/>
      <c r="T383" s="434"/>
      <c r="U383" s="434"/>
      <c r="V383" s="434"/>
      <c r="W383" s="434"/>
      <c r="X383" s="434"/>
      <c r="Y383" s="434"/>
      <c r="Z383" s="434"/>
    </row>
    <row r="384">
      <c r="A384" s="434"/>
      <c r="B384" s="434"/>
      <c r="C384" s="434"/>
      <c r="D384" s="434"/>
      <c r="E384" s="434"/>
      <c r="F384" s="434"/>
      <c r="G384" s="434"/>
      <c r="H384" s="1276"/>
      <c r="I384" s="1277"/>
      <c r="J384" s="1278"/>
      <c r="K384" s="1277"/>
      <c r="L384" s="1279"/>
      <c r="M384" s="434"/>
      <c r="N384" s="434"/>
      <c r="O384" s="434"/>
      <c r="P384" s="434"/>
      <c r="Q384" s="434"/>
      <c r="R384" s="434"/>
      <c r="S384" s="1279"/>
      <c r="T384" s="434"/>
      <c r="U384" s="434"/>
      <c r="V384" s="434"/>
      <c r="W384" s="434"/>
      <c r="X384" s="434"/>
      <c r="Y384" s="434"/>
      <c r="Z384" s="434"/>
    </row>
    <row r="385">
      <c r="A385" s="434"/>
      <c r="B385" s="434"/>
      <c r="C385" s="434"/>
      <c r="D385" s="434"/>
      <c r="E385" s="434"/>
      <c r="F385" s="434"/>
      <c r="G385" s="434"/>
      <c r="H385" s="1276"/>
      <c r="I385" s="1277"/>
      <c r="J385" s="1278"/>
      <c r="K385" s="1277"/>
      <c r="L385" s="1279"/>
      <c r="M385" s="434"/>
      <c r="N385" s="434"/>
      <c r="O385" s="434"/>
      <c r="P385" s="434"/>
      <c r="Q385" s="434"/>
      <c r="R385" s="434"/>
      <c r="S385" s="1279"/>
      <c r="T385" s="434"/>
      <c r="U385" s="434"/>
      <c r="V385" s="434"/>
      <c r="W385" s="434"/>
      <c r="X385" s="434"/>
      <c r="Y385" s="434"/>
      <c r="Z385" s="434"/>
    </row>
    <row r="386">
      <c r="A386" s="434"/>
      <c r="B386" s="434"/>
      <c r="C386" s="434"/>
      <c r="D386" s="434"/>
      <c r="E386" s="434"/>
      <c r="F386" s="434"/>
      <c r="G386" s="434"/>
      <c r="H386" s="1276"/>
      <c r="I386" s="1277"/>
      <c r="J386" s="1278"/>
      <c r="K386" s="1277"/>
      <c r="L386" s="1279"/>
      <c r="M386" s="434"/>
      <c r="N386" s="434"/>
      <c r="O386" s="434"/>
      <c r="P386" s="434"/>
      <c r="Q386" s="434"/>
      <c r="R386" s="434"/>
      <c r="S386" s="1279"/>
      <c r="T386" s="434"/>
      <c r="U386" s="434"/>
      <c r="V386" s="434"/>
      <c r="W386" s="434"/>
      <c r="X386" s="434"/>
      <c r="Y386" s="434"/>
      <c r="Z386" s="434"/>
    </row>
    <row r="387">
      <c r="A387" s="434"/>
      <c r="B387" s="434"/>
      <c r="C387" s="434"/>
      <c r="D387" s="434"/>
      <c r="E387" s="434"/>
      <c r="F387" s="434"/>
      <c r="G387" s="434"/>
      <c r="H387" s="1276"/>
      <c r="I387" s="1277"/>
      <c r="J387" s="1278"/>
      <c r="K387" s="1277"/>
      <c r="L387" s="1279"/>
      <c r="M387" s="434"/>
      <c r="N387" s="434"/>
      <c r="O387" s="434"/>
      <c r="P387" s="434"/>
      <c r="Q387" s="434"/>
      <c r="R387" s="434"/>
      <c r="S387" s="1279"/>
      <c r="T387" s="434"/>
      <c r="U387" s="434"/>
      <c r="V387" s="434"/>
      <c r="W387" s="434"/>
      <c r="X387" s="434"/>
      <c r="Y387" s="434"/>
      <c r="Z387" s="434"/>
    </row>
    <row r="388">
      <c r="A388" s="434"/>
      <c r="B388" s="434"/>
      <c r="C388" s="434"/>
      <c r="D388" s="434"/>
      <c r="E388" s="434"/>
      <c r="F388" s="434"/>
      <c r="G388" s="434"/>
      <c r="H388" s="1276"/>
      <c r="I388" s="1277"/>
      <c r="J388" s="1278"/>
      <c r="K388" s="1277"/>
      <c r="L388" s="1279"/>
      <c r="M388" s="434"/>
      <c r="N388" s="434"/>
      <c r="O388" s="434"/>
      <c r="P388" s="434"/>
      <c r="Q388" s="434"/>
      <c r="R388" s="434"/>
      <c r="S388" s="1279"/>
      <c r="T388" s="434"/>
      <c r="U388" s="434"/>
      <c r="V388" s="434"/>
      <c r="W388" s="434"/>
      <c r="X388" s="434"/>
      <c r="Y388" s="434"/>
      <c r="Z388" s="434"/>
    </row>
    <row r="389">
      <c r="A389" s="434"/>
      <c r="B389" s="434"/>
      <c r="C389" s="434"/>
      <c r="D389" s="434"/>
      <c r="E389" s="434"/>
      <c r="F389" s="434"/>
      <c r="G389" s="434"/>
      <c r="H389" s="1276"/>
      <c r="I389" s="1277"/>
      <c r="J389" s="1278"/>
      <c r="K389" s="1277"/>
      <c r="L389" s="1279"/>
      <c r="M389" s="434"/>
      <c r="N389" s="434"/>
      <c r="O389" s="434"/>
      <c r="P389" s="434"/>
      <c r="Q389" s="434"/>
      <c r="R389" s="434"/>
      <c r="S389" s="1279"/>
      <c r="T389" s="434"/>
      <c r="U389" s="434"/>
      <c r="V389" s="434"/>
      <c r="W389" s="434"/>
      <c r="X389" s="434"/>
      <c r="Y389" s="434"/>
      <c r="Z389" s="434"/>
    </row>
    <row r="390">
      <c r="A390" s="434"/>
      <c r="B390" s="434"/>
      <c r="C390" s="434"/>
      <c r="D390" s="434"/>
      <c r="E390" s="434"/>
      <c r="F390" s="434"/>
      <c r="G390" s="434"/>
      <c r="H390" s="1276"/>
      <c r="I390" s="1277"/>
      <c r="J390" s="1278"/>
      <c r="K390" s="1277"/>
      <c r="L390" s="1279"/>
      <c r="M390" s="434"/>
      <c r="N390" s="434"/>
      <c r="O390" s="434"/>
      <c r="P390" s="434"/>
      <c r="Q390" s="434"/>
      <c r="R390" s="434"/>
      <c r="S390" s="1279"/>
      <c r="T390" s="434"/>
      <c r="U390" s="434"/>
      <c r="V390" s="434"/>
      <c r="W390" s="434"/>
      <c r="X390" s="434"/>
      <c r="Y390" s="434"/>
      <c r="Z390" s="434"/>
    </row>
    <row r="391">
      <c r="A391" s="434"/>
      <c r="B391" s="434"/>
      <c r="C391" s="434"/>
      <c r="D391" s="434"/>
      <c r="E391" s="434"/>
      <c r="F391" s="434"/>
      <c r="G391" s="434"/>
      <c r="H391" s="1276"/>
      <c r="I391" s="1277"/>
      <c r="J391" s="1278"/>
      <c r="K391" s="1277"/>
      <c r="L391" s="1279"/>
      <c r="M391" s="434"/>
      <c r="N391" s="434"/>
      <c r="O391" s="434"/>
      <c r="P391" s="434"/>
      <c r="Q391" s="434"/>
      <c r="R391" s="434"/>
      <c r="S391" s="1279"/>
      <c r="T391" s="434"/>
      <c r="U391" s="434"/>
      <c r="V391" s="434"/>
      <c r="W391" s="434"/>
      <c r="X391" s="434"/>
      <c r="Y391" s="434"/>
      <c r="Z391" s="434"/>
    </row>
    <row r="392">
      <c r="A392" s="434"/>
      <c r="B392" s="434"/>
      <c r="C392" s="434"/>
      <c r="D392" s="434"/>
      <c r="E392" s="434"/>
      <c r="F392" s="434"/>
      <c r="G392" s="434"/>
      <c r="H392" s="1276"/>
      <c r="I392" s="1277"/>
      <c r="J392" s="1278"/>
      <c r="K392" s="1277"/>
      <c r="L392" s="1279"/>
      <c r="M392" s="434"/>
      <c r="N392" s="434"/>
      <c r="O392" s="434"/>
      <c r="P392" s="434"/>
      <c r="Q392" s="434"/>
      <c r="R392" s="434"/>
      <c r="S392" s="1279"/>
      <c r="T392" s="434"/>
      <c r="U392" s="434"/>
      <c r="V392" s="434"/>
      <c r="W392" s="434"/>
      <c r="X392" s="434"/>
      <c r="Y392" s="434"/>
      <c r="Z392" s="434"/>
    </row>
    <row r="393">
      <c r="A393" s="434"/>
      <c r="B393" s="434"/>
      <c r="C393" s="434"/>
      <c r="D393" s="434"/>
      <c r="E393" s="434"/>
      <c r="F393" s="434"/>
      <c r="G393" s="434"/>
      <c r="H393" s="1276"/>
      <c r="I393" s="1277"/>
      <c r="J393" s="1278"/>
      <c r="K393" s="1277"/>
      <c r="L393" s="1279"/>
      <c r="M393" s="434"/>
      <c r="N393" s="434"/>
      <c r="O393" s="434"/>
      <c r="P393" s="434"/>
      <c r="Q393" s="434"/>
      <c r="R393" s="434"/>
      <c r="S393" s="1279"/>
      <c r="T393" s="434"/>
      <c r="U393" s="434"/>
      <c r="V393" s="434"/>
      <c r="W393" s="434"/>
      <c r="X393" s="434"/>
      <c r="Y393" s="434"/>
      <c r="Z393" s="434"/>
    </row>
    <row r="394">
      <c r="A394" s="434"/>
      <c r="B394" s="434"/>
      <c r="C394" s="434"/>
      <c r="D394" s="434"/>
      <c r="E394" s="434"/>
      <c r="F394" s="434"/>
      <c r="G394" s="434"/>
      <c r="H394" s="1276"/>
      <c r="I394" s="1277"/>
      <c r="J394" s="1278"/>
      <c r="K394" s="1277"/>
      <c r="L394" s="1279"/>
      <c r="M394" s="434"/>
      <c r="N394" s="434"/>
      <c r="O394" s="434"/>
      <c r="P394" s="434"/>
      <c r="Q394" s="434"/>
      <c r="R394" s="434"/>
      <c r="S394" s="1279"/>
      <c r="T394" s="434"/>
      <c r="U394" s="434"/>
      <c r="V394" s="434"/>
      <c r="W394" s="434"/>
      <c r="X394" s="434"/>
      <c r="Y394" s="434"/>
      <c r="Z394" s="434"/>
    </row>
    <row r="395">
      <c r="A395" s="434"/>
      <c r="B395" s="434"/>
      <c r="C395" s="434"/>
      <c r="D395" s="434"/>
      <c r="E395" s="434"/>
      <c r="F395" s="434"/>
      <c r="G395" s="434"/>
      <c r="H395" s="1276"/>
      <c r="I395" s="1277"/>
      <c r="J395" s="1278"/>
      <c r="K395" s="1277"/>
      <c r="L395" s="1279"/>
      <c r="M395" s="434"/>
      <c r="N395" s="434"/>
      <c r="O395" s="434"/>
      <c r="P395" s="434"/>
      <c r="Q395" s="434"/>
      <c r="R395" s="434"/>
      <c r="S395" s="1279"/>
      <c r="T395" s="434"/>
      <c r="U395" s="434"/>
      <c r="V395" s="434"/>
      <c r="W395" s="434"/>
      <c r="X395" s="434"/>
      <c r="Y395" s="434"/>
      <c r="Z395" s="434"/>
    </row>
    <row r="396">
      <c r="A396" s="434"/>
      <c r="B396" s="434"/>
      <c r="C396" s="434"/>
      <c r="D396" s="434"/>
      <c r="E396" s="434"/>
      <c r="F396" s="434"/>
      <c r="G396" s="434"/>
      <c r="H396" s="1276"/>
      <c r="I396" s="1277"/>
      <c r="J396" s="1278"/>
      <c r="K396" s="1277"/>
      <c r="L396" s="1279"/>
      <c r="M396" s="434"/>
      <c r="N396" s="434"/>
      <c r="O396" s="434"/>
      <c r="P396" s="434"/>
      <c r="Q396" s="434"/>
      <c r="R396" s="434"/>
      <c r="S396" s="1279"/>
      <c r="T396" s="434"/>
      <c r="U396" s="434"/>
      <c r="V396" s="434"/>
      <c r="W396" s="434"/>
      <c r="X396" s="434"/>
      <c r="Y396" s="434"/>
      <c r="Z396" s="434"/>
    </row>
    <row r="397">
      <c r="A397" s="434"/>
      <c r="B397" s="434"/>
      <c r="C397" s="434"/>
      <c r="D397" s="434"/>
      <c r="E397" s="434"/>
      <c r="F397" s="434"/>
      <c r="G397" s="434"/>
      <c r="H397" s="1276"/>
      <c r="I397" s="1277"/>
      <c r="J397" s="1278"/>
      <c r="K397" s="1277"/>
      <c r="L397" s="1279"/>
      <c r="M397" s="434"/>
      <c r="N397" s="434"/>
      <c r="O397" s="434"/>
      <c r="P397" s="434"/>
      <c r="Q397" s="434"/>
      <c r="R397" s="434"/>
      <c r="S397" s="1279"/>
      <c r="T397" s="434"/>
      <c r="U397" s="434"/>
      <c r="V397" s="434"/>
      <c r="W397" s="434"/>
      <c r="X397" s="434"/>
      <c r="Y397" s="434"/>
      <c r="Z397" s="434"/>
    </row>
    <row r="398">
      <c r="A398" s="434"/>
      <c r="B398" s="434"/>
      <c r="C398" s="434"/>
      <c r="D398" s="434"/>
      <c r="E398" s="434"/>
      <c r="F398" s="434"/>
      <c r="G398" s="434"/>
      <c r="H398" s="1276"/>
      <c r="I398" s="1277"/>
      <c r="J398" s="1278"/>
      <c r="K398" s="1277"/>
      <c r="L398" s="1279"/>
      <c r="M398" s="434"/>
      <c r="N398" s="434"/>
      <c r="O398" s="434"/>
      <c r="P398" s="434"/>
      <c r="Q398" s="434"/>
      <c r="R398" s="434"/>
      <c r="S398" s="1279"/>
      <c r="T398" s="434"/>
      <c r="U398" s="434"/>
      <c r="V398" s="434"/>
      <c r="W398" s="434"/>
      <c r="X398" s="434"/>
      <c r="Y398" s="434"/>
      <c r="Z398" s="434"/>
    </row>
    <row r="399">
      <c r="A399" s="434"/>
      <c r="B399" s="434"/>
      <c r="C399" s="434"/>
      <c r="D399" s="434"/>
      <c r="E399" s="434"/>
      <c r="F399" s="434"/>
      <c r="G399" s="434"/>
      <c r="H399" s="1276"/>
      <c r="I399" s="1277"/>
      <c r="J399" s="1278"/>
      <c r="K399" s="1277"/>
      <c r="L399" s="1279"/>
      <c r="M399" s="434"/>
      <c r="N399" s="434"/>
      <c r="O399" s="434"/>
      <c r="P399" s="434"/>
      <c r="Q399" s="434"/>
      <c r="R399" s="434"/>
      <c r="S399" s="1279"/>
      <c r="T399" s="434"/>
      <c r="U399" s="434"/>
      <c r="V399" s="434"/>
      <c r="W399" s="434"/>
      <c r="X399" s="434"/>
      <c r="Y399" s="434"/>
      <c r="Z399" s="434"/>
    </row>
    <row r="400">
      <c r="A400" s="434"/>
      <c r="B400" s="434"/>
      <c r="C400" s="434"/>
      <c r="D400" s="434"/>
      <c r="E400" s="434"/>
      <c r="F400" s="434"/>
      <c r="G400" s="434"/>
      <c r="H400" s="1276"/>
      <c r="I400" s="1277"/>
      <c r="J400" s="1278"/>
      <c r="K400" s="1277"/>
      <c r="L400" s="1279"/>
      <c r="M400" s="434"/>
      <c r="N400" s="434"/>
      <c r="O400" s="434"/>
      <c r="P400" s="434"/>
      <c r="Q400" s="434"/>
      <c r="R400" s="434"/>
      <c r="S400" s="1279"/>
      <c r="T400" s="434"/>
      <c r="U400" s="434"/>
      <c r="V400" s="434"/>
      <c r="W400" s="434"/>
      <c r="X400" s="434"/>
      <c r="Y400" s="434"/>
      <c r="Z400" s="434"/>
    </row>
    <row r="401">
      <c r="A401" s="434"/>
      <c r="B401" s="434"/>
      <c r="C401" s="434"/>
      <c r="D401" s="434"/>
      <c r="E401" s="434"/>
      <c r="F401" s="434"/>
      <c r="G401" s="434"/>
      <c r="H401" s="1276"/>
      <c r="I401" s="1277"/>
      <c r="J401" s="1278"/>
      <c r="K401" s="1277"/>
      <c r="L401" s="1279"/>
      <c r="M401" s="434"/>
      <c r="N401" s="434"/>
      <c r="O401" s="434"/>
      <c r="P401" s="434"/>
      <c r="Q401" s="434"/>
      <c r="R401" s="434"/>
      <c r="S401" s="1279"/>
      <c r="T401" s="434"/>
      <c r="U401" s="434"/>
      <c r="V401" s="434"/>
      <c r="W401" s="434"/>
      <c r="X401" s="434"/>
      <c r="Y401" s="434"/>
      <c r="Z401" s="434"/>
    </row>
    <row r="402">
      <c r="A402" s="434"/>
      <c r="B402" s="434"/>
      <c r="C402" s="434"/>
      <c r="D402" s="434"/>
      <c r="E402" s="434"/>
      <c r="F402" s="434"/>
      <c r="G402" s="434"/>
      <c r="H402" s="1276"/>
      <c r="I402" s="1277"/>
      <c r="J402" s="1278"/>
      <c r="K402" s="1277"/>
      <c r="L402" s="1279"/>
      <c r="M402" s="434"/>
      <c r="N402" s="434"/>
      <c r="O402" s="434"/>
      <c r="P402" s="434"/>
      <c r="Q402" s="434"/>
      <c r="R402" s="434"/>
      <c r="S402" s="1279"/>
      <c r="T402" s="434"/>
      <c r="U402" s="434"/>
      <c r="V402" s="434"/>
      <c r="W402" s="434"/>
      <c r="X402" s="434"/>
      <c r="Y402" s="434"/>
      <c r="Z402" s="434"/>
    </row>
    <row r="403">
      <c r="A403" s="434"/>
      <c r="B403" s="434"/>
      <c r="C403" s="434"/>
      <c r="D403" s="434"/>
      <c r="E403" s="434"/>
      <c r="F403" s="434"/>
      <c r="G403" s="434"/>
      <c r="H403" s="1276"/>
      <c r="I403" s="1277"/>
      <c r="J403" s="1278"/>
      <c r="K403" s="1277"/>
      <c r="L403" s="1279"/>
      <c r="M403" s="434"/>
      <c r="N403" s="434"/>
      <c r="O403" s="434"/>
      <c r="P403" s="434"/>
      <c r="Q403" s="434"/>
      <c r="R403" s="434"/>
      <c r="S403" s="1279"/>
      <c r="T403" s="434"/>
      <c r="U403" s="434"/>
      <c r="V403" s="434"/>
      <c r="W403" s="434"/>
      <c r="X403" s="434"/>
      <c r="Y403" s="434"/>
      <c r="Z403" s="434"/>
    </row>
    <row r="404">
      <c r="A404" s="434"/>
      <c r="B404" s="434"/>
      <c r="C404" s="434"/>
      <c r="D404" s="434"/>
      <c r="E404" s="434"/>
      <c r="F404" s="434"/>
      <c r="G404" s="434"/>
      <c r="H404" s="1276"/>
      <c r="I404" s="1277"/>
      <c r="J404" s="1278"/>
      <c r="K404" s="1277"/>
      <c r="L404" s="1279"/>
      <c r="M404" s="434"/>
      <c r="N404" s="434"/>
      <c r="O404" s="434"/>
      <c r="P404" s="434"/>
      <c r="Q404" s="434"/>
      <c r="R404" s="434"/>
      <c r="S404" s="1279"/>
      <c r="T404" s="434"/>
      <c r="U404" s="434"/>
      <c r="V404" s="434"/>
      <c r="W404" s="434"/>
      <c r="X404" s="434"/>
      <c r="Y404" s="434"/>
      <c r="Z404" s="434"/>
    </row>
    <row r="405">
      <c r="A405" s="434"/>
      <c r="B405" s="434"/>
      <c r="C405" s="434"/>
      <c r="D405" s="434"/>
      <c r="E405" s="434"/>
      <c r="F405" s="434"/>
      <c r="G405" s="434"/>
      <c r="H405" s="1276"/>
      <c r="I405" s="1277"/>
      <c r="J405" s="1278"/>
      <c r="K405" s="1277"/>
      <c r="L405" s="1279"/>
      <c r="M405" s="434"/>
      <c r="N405" s="434"/>
      <c r="O405" s="434"/>
      <c r="P405" s="434"/>
      <c r="Q405" s="434"/>
      <c r="R405" s="434"/>
      <c r="S405" s="1279"/>
      <c r="T405" s="434"/>
      <c r="U405" s="434"/>
      <c r="V405" s="434"/>
      <c r="W405" s="434"/>
      <c r="X405" s="434"/>
      <c r="Y405" s="434"/>
      <c r="Z405" s="434"/>
    </row>
    <row r="406">
      <c r="A406" s="434"/>
      <c r="B406" s="434"/>
      <c r="C406" s="434"/>
      <c r="D406" s="434"/>
      <c r="E406" s="434"/>
      <c r="F406" s="434"/>
      <c r="G406" s="434"/>
      <c r="H406" s="1276"/>
      <c r="I406" s="1277"/>
      <c r="J406" s="1278"/>
      <c r="K406" s="1277"/>
      <c r="L406" s="1279"/>
      <c r="M406" s="434"/>
      <c r="N406" s="434"/>
      <c r="O406" s="434"/>
      <c r="P406" s="434"/>
      <c r="Q406" s="434"/>
      <c r="R406" s="434"/>
      <c r="S406" s="1279"/>
      <c r="T406" s="434"/>
      <c r="U406" s="434"/>
      <c r="V406" s="434"/>
      <c r="W406" s="434"/>
      <c r="X406" s="434"/>
      <c r="Y406" s="434"/>
      <c r="Z406" s="434"/>
    </row>
    <row r="407">
      <c r="A407" s="434"/>
      <c r="B407" s="434"/>
      <c r="C407" s="434"/>
      <c r="D407" s="434"/>
      <c r="E407" s="434"/>
      <c r="F407" s="434"/>
      <c r="G407" s="434"/>
      <c r="H407" s="1276"/>
      <c r="I407" s="1277"/>
      <c r="J407" s="1278"/>
      <c r="K407" s="1277"/>
      <c r="L407" s="1279"/>
      <c r="M407" s="434"/>
      <c r="N407" s="434"/>
      <c r="O407" s="434"/>
      <c r="P407" s="434"/>
      <c r="Q407" s="434"/>
      <c r="R407" s="434"/>
      <c r="S407" s="1279"/>
      <c r="T407" s="434"/>
      <c r="U407" s="434"/>
      <c r="V407" s="434"/>
      <c r="W407" s="434"/>
      <c r="X407" s="434"/>
      <c r="Y407" s="434"/>
      <c r="Z407" s="434"/>
    </row>
    <row r="408">
      <c r="A408" s="434"/>
      <c r="B408" s="434"/>
      <c r="C408" s="434"/>
      <c r="D408" s="434"/>
      <c r="E408" s="434"/>
      <c r="F408" s="434"/>
      <c r="G408" s="434"/>
      <c r="H408" s="1276"/>
      <c r="I408" s="1277"/>
      <c r="J408" s="1278"/>
      <c r="K408" s="1277"/>
      <c r="L408" s="1279"/>
      <c r="M408" s="434"/>
      <c r="N408" s="434"/>
      <c r="O408" s="434"/>
      <c r="P408" s="434"/>
      <c r="Q408" s="434"/>
      <c r="R408" s="434"/>
      <c r="S408" s="1279"/>
      <c r="T408" s="434"/>
      <c r="U408" s="434"/>
      <c r="V408" s="434"/>
      <c r="W408" s="434"/>
      <c r="X408" s="434"/>
      <c r="Y408" s="434"/>
      <c r="Z408" s="434"/>
    </row>
    <row r="409">
      <c r="A409" s="434"/>
      <c r="B409" s="434"/>
      <c r="C409" s="434"/>
      <c r="D409" s="434"/>
      <c r="E409" s="434"/>
      <c r="F409" s="434"/>
      <c r="G409" s="434"/>
      <c r="H409" s="1276"/>
      <c r="I409" s="1277"/>
      <c r="J409" s="1278"/>
      <c r="K409" s="1277"/>
      <c r="L409" s="1279"/>
      <c r="M409" s="434"/>
      <c r="N409" s="434"/>
      <c r="O409" s="434"/>
      <c r="P409" s="434"/>
      <c r="Q409" s="434"/>
      <c r="R409" s="434"/>
      <c r="S409" s="1279"/>
      <c r="T409" s="434"/>
      <c r="U409" s="434"/>
      <c r="V409" s="434"/>
      <c r="W409" s="434"/>
      <c r="X409" s="434"/>
      <c r="Y409" s="434"/>
      <c r="Z409" s="434"/>
    </row>
    <row r="410">
      <c r="A410" s="434"/>
      <c r="B410" s="434"/>
      <c r="C410" s="434"/>
      <c r="D410" s="434"/>
      <c r="E410" s="434"/>
      <c r="F410" s="434"/>
      <c r="G410" s="434"/>
      <c r="H410" s="1276"/>
      <c r="I410" s="1277"/>
      <c r="J410" s="1278"/>
      <c r="K410" s="1277"/>
      <c r="L410" s="1279"/>
      <c r="M410" s="434"/>
      <c r="N410" s="434"/>
      <c r="O410" s="434"/>
      <c r="P410" s="434"/>
      <c r="Q410" s="434"/>
      <c r="R410" s="434"/>
      <c r="S410" s="1279"/>
      <c r="T410" s="434"/>
      <c r="U410" s="434"/>
      <c r="V410" s="434"/>
      <c r="W410" s="434"/>
      <c r="X410" s="434"/>
      <c r="Y410" s="434"/>
      <c r="Z410" s="434"/>
    </row>
    <row r="411">
      <c r="A411" s="434"/>
      <c r="B411" s="434"/>
      <c r="C411" s="434"/>
      <c r="D411" s="434"/>
      <c r="E411" s="434"/>
      <c r="F411" s="434"/>
      <c r="G411" s="434"/>
      <c r="H411" s="1276"/>
      <c r="I411" s="1277"/>
      <c r="J411" s="1278"/>
      <c r="K411" s="1277"/>
      <c r="L411" s="1279"/>
      <c r="M411" s="434"/>
      <c r="N411" s="434"/>
      <c r="O411" s="434"/>
      <c r="P411" s="434"/>
      <c r="Q411" s="434"/>
      <c r="R411" s="434"/>
      <c r="S411" s="1279"/>
      <c r="T411" s="434"/>
      <c r="U411" s="434"/>
      <c r="V411" s="434"/>
      <c r="W411" s="434"/>
      <c r="X411" s="434"/>
      <c r="Y411" s="434"/>
      <c r="Z411" s="434"/>
    </row>
    <row r="412">
      <c r="A412" s="434"/>
      <c r="B412" s="434"/>
      <c r="C412" s="434"/>
      <c r="D412" s="434"/>
      <c r="E412" s="434"/>
      <c r="F412" s="434"/>
      <c r="G412" s="434"/>
      <c r="H412" s="1276"/>
      <c r="I412" s="1277"/>
      <c r="J412" s="1278"/>
      <c r="K412" s="1277"/>
      <c r="L412" s="1279"/>
      <c r="M412" s="434"/>
      <c r="N412" s="434"/>
      <c r="O412" s="434"/>
      <c r="P412" s="434"/>
      <c r="Q412" s="434"/>
      <c r="R412" s="434"/>
      <c r="S412" s="1279"/>
      <c r="T412" s="434"/>
      <c r="U412" s="434"/>
      <c r="V412" s="434"/>
      <c r="W412" s="434"/>
      <c r="X412" s="434"/>
      <c r="Y412" s="434"/>
      <c r="Z412" s="434"/>
    </row>
    <row r="413">
      <c r="A413" s="434"/>
      <c r="B413" s="434"/>
      <c r="C413" s="434"/>
      <c r="D413" s="434"/>
      <c r="E413" s="434"/>
      <c r="F413" s="434"/>
      <c r="G413" s="434"/>
      <c r="H413" s="1276"/>
      <c r="I413" s="1277"/>
      <c r="J413" s="1278"/>
      <c r="K413" s="1277"/>
      <c r="L413" s="1279"/>
      <c r="M413" s="434"/>
      <c r="N413" s="434"/>
      <c r="O413" s="434"/>
      <c r="P413" s="434"/>
      <c r="Q413" s="434"/>
      <c r="R413" s="434"/>
      <c r="S413" s="1279"/>
      <c r="T413" s="434"/>
      <c r="U413" s="434"/>
      <c r="V413" s="434"/>
      <c r="W413" s="434"/>
      <c r="X413" s="434"/>
      <c r="Y413" s="434"/>
      <c r="Z413" s="434"/>
    </row>
    <row r="414">
      <c r="A414" s="434"/>
      <c r="B414" s="434"/>
      <c r="C414" s="434"/>
      <c r="D414" s="434"/>
      <c r="E414" s="434"/>
      <c r="F414" s="434"/>
      <c r="G414" s="434"/>
      <c r="H414" s="1276"/>
      <c r="I414" s="1277"/>
      <c r="J414" s="1278"/>
      <c r="K414" s="1277"/>
      <c r="L414" s="1279"/>
      <c r="M414" s="434"/>
      <c r="N414" s="434"/>
      <c r="O414" s="434"/>
      <c r="P414" s="434"/>
      <c r="Q414" s="434"/>
      <c r="R414" s="434"/>
      <c r="S414" s="1279"/>
      <c r="T414" s="434"/>
      <c r="U414" s="434"/>
      <c r="V414" s="434"/>
      <c r="W414" s="434"/>
      <c r="X414" s="434"/>
      <c r="Y414" s="434"/>
      <c r="Z414" s="434"/>
    </row>
    <row r="415">
      <c r="A415" s="434"/>
      <c r="B415" s="434"/>
      <c r="C415" s="434"/>
      <c r="D415" s="434"/>
      <c r="E415" s="434"/>
      <c r="F415" s="434"/>
      <c r="G415" s="434"/>
      <c r="H415" s="1276"/>
      <c r="I415" s="1277"/>
      <c r="J415" s="1278"/>
      <c r="K415" s="1277"/>
      <c r="L415" s="1279"/>
      <c r="M415" s="434"/>
      <c r="N415" s="434"/>
      <c r="O415" s="434"/>
      <c r="P415" s="434"/>
      <c r="Q415" s="434"/>
      <c r="R415" s="434"/>
      <c r="S415" s="1279"/>
      <c r="T415" s="434"/>
      <c r="U415" s="434"/>
      <c r="V415" s="434"/>
      <c r="W415" s="434"/>
      <c r="X415" s="434"/>
      <c r="Y415" s="434"/>
      <c r="Z415" s="434"/>
    </row>
    <row r="416">
      <c r="A416" s="434"/>
      <c r="B416" s="434"/>
      <c r="C416" s="434"/>
      <c r="D416" s="434"/>
      <c r="E416" s="434"/>
      <c r="F416" s="434"/>
      <c r="G416" s="434"/>
      <c r="H416" s="1276"/>
      <c r="I416" s="1277"/>
      <c r="J416" s="1278"/>
      <c r="K416" s="1277"/>
      <c r="L416" s="1279"/>
      <c r="M416" s="434"/>
      <c r="N416" s="434"/>
      <c r="O416" s="434"/>
      <c r="P416" s="434"/>
      <c r="Q416" s="434"/>
      <c r="R416" s="434"/>
      <c r="S416" s="1279"/>
      <c r="T416" s="434"/>
      <c r="U416" s="434"/>
      <c r="V416" s="434"/>
      <c r="W416" s="434"/>
      <c r="X416" s="434"/>
      <c r="Y416" s="434"/>
      <c r="Z416" s="434"/>
    </row>
    <row r="417">
      <c r="A417" s="434"/>
      <c r="B417" s="434"/>
      <c r="C417" s="434"/>
      <c r="D417" s="434"/>
      <c r="E417" s="434"/>
      <c r="F417" s="434"/>
      <c r="G417" s="434"/>
      <c r="H417" s="1276"/>
      <c r="I417" s="1277"/>
      <c r="J417" s="1278"/>
      <c r="K417" s="1277"/>
      <c r="L417" s="1279"/>
      <c r="M417" s="434"/>
      <c r="N417" s="434"/>
      <c r="O417" s="434"/>
      <c r="P417" s="434"/>
      <c r="Q417" s="434"/>
      <c r="R417" s="434"/>
      <c r="S417" s="1279"/>
      <c r="T417" s="434"/>
      <c r="U417" s="434"/>
      <c r="V417" s="434"/>
      <c r="W417" s="434"/>
      <c r="X417" s="434"/>
      <c r="Y417" s="434"/>
      <c r="Z417" s="434"/>
    </row>
    <row r="418">
      <c r="A418" s="434"/>
      <c r="B418" s="434"/>
      <c r="C418" s="434"/>
      <c r="D418" s="434"/>
      <c r="E418" s="434"/>
      <c r="F418" s="434"/>
      <c r="G418" s="434"/>
      <c r="H418" s="1276"/>
      <c r="I418" s="1277"/>
      <c r="J418" s="1278"/>
      <c r="K418" s="1277"/>
      <c r="L418" s="1279"/>
      <c r="M418" s="434"/>
      <c r="N418" s="434"/>
      <c r="O418" s="434"/>
      <c r="P418" s="434"/>
      <c r="Q418" s="434"/>
      <c r="R418" s="434"/>
      <c r="S418" s="1279"/>
      <c r="T418" s="434"/>
      <c r="U418" s="434"/>
      <c r="V418" s="434"/>
      <c r="W418" s="434"/>
      <c r="X418" s="434"/>
      <c r="Y418" s="434"/>
      <c r="Z418" s="434"/>
    </row>
    <row r="419">
      <c r="A419" s="434"/>
      <c r="B419" s="434"/>
      <c r="C419" s="434"/>
      <c r="D419" s="434"/>
      <c r="E419" s="434"/>
      <c r="F419" s="434"/>
      <c r="G419" s="434"/>
      <c r="H419" s="1276"/>
      <c r="I419" s="1277"/>
      <c r="J419" s="1278"/>
      <c r="K419" s="1277"/>
      <c r="L419" s="1279"/>
      <c r="M419" s="434"/>
      <c r="N419" s="434"/>
      <c r="O419" s="434"/>
      <c r="P419" s="434"/>
      <c r="Q419" s="434"/>
      <c r="R419" s="434"/>
      <c r="S419" s="1279"/>
      <c r="T419" s="434"/>
      <c r="U419" s="434"/>
      <c r="V419" s="434"/>
      <c r="W419" s="434"/>
      <c r="X419" s="434"/>
      <c r="Y419" s="434"/>
      <c r="Z419" s="434"/>
    </row>
    <row r="420">
      <c r="A420" s="434"/>
      <c r="B420" s="434"/>
      <c r="C420" s="434"/>
      <c r="D420" s="434"/>
      <c r="E420" s="434"/>
      <c r="F420" s="434"/>
      <c r="G420" s="434"/>
      <c r="H420" s="1276"/>
      <c r="I420" s="1277"/>
      <c r="J420" s="1278"/>
      <c r="K420" s="1277"/>
      <c r="L420" s="1279"/>
      <c r="M420" s="434"/>
      <c r="N420" s="434"/>
      <c r="O420" s="434"/>
      <c r="P420" s="434"/>
      <c r="Q420" s="434"/>
      <c r="R420" s="434"/>
      <c r="S420" s="1279"/>
      <c r="T420" s="434"/>
      <c r="U420" s="434"/>
      <c r="V420" s="434"/>
      <c r="W420" s="434"/>
      <c r="X420" s="434"/>
      <c r="Y420" s="434"/>
      <c r="Z420" s="434"/>
    </row>
    <row r="421">
      <c r="A421" s="434"/>
      <c r="B421" s="434"/>
      <c r="C421" s="434"/>
      <c r="D421" s="434"/>
      <c r="E421" s="434"/>
      <c r="F421" s="434"/>
      <c r="G421" s="434"/>
      <c r="H421" s="1276"/>
      <c r="I421" s="1277"/>
      <c r="J421" s="1278"/>
      <c r="K421" s="1277"/>
      <c r="L421" s="1279"/>
      <c r="M421" s="434"/>
      <c r="N421" s="434"/>
      <c r="O421" s="434"/>
      <c r="P421" s="434"/>
      <c r="Q421" s="434"/>
      <c r="R421" s="434"/>
      <c r="S421" s="1279"/>
      <c r="T421" s="434"/>
      <c r="U421" s="434"/>
      <c r="V421" s="434"/>
      <c r="W421" s="434"/>
      <c r="X421" s="434"/>
      <c r="Y421" s="434"/>
      <c r="Z421" s="434"/>
    </row>
    <row r="422">
      <c r="A422" s="434"/>
      <c r="B422" s="434"/>
      <c r="C422" s="434"/>
      <c r="D422" s="434"/>
      <c r="E422" s="434"/>
      <c r="F422" s="434"/>
      <c r="G422" s="434"/>
      <c r="H422" s="1276"/>
      <c r="I422" s="1277"/>
      <c r="J422" s="1278"/>
      <c r="K422" s="1277"/>
      <c r="L422" s="1279"/>
      <c r="M422" s="434"/>
      <c r="N422" s="434"/>
      <c r="O422" s="434"/>
      <c r="P422" s="434"/>
      <c r="Q422" s="434"/>
      <c r="R422" s="434"/>
      <c r="S422" s="1279"/>
      <c r="T422" s="434"/>
      <c r="U422" s="434"/>
      <c r="V422" s="434"/>
      <c r="W422" s="434"/>
      <c r="X422" s="434"/>
      <c r="Y422" s="434"/>
      <c r="Z422" s="434"/>
    </row>
    <row r="423">
      <c r="A423" s="434"/>
      <c r="B423" s="434"/>
      <c r="C423" s="434"/>
      <c r="D423" s="434"/>
      <c r="E423" s="434"/>
      <c r="F423" s="434"/>
      <c r="G423" s="434"/>
      <c r="H423" s="1276"/>
      <c r="I423" s="1277"/>
      <c r="J423" s="1278"/>
      <c r="K423" s="1277"/>
      <c r="L423" s="1279"/>
      <c r="M423" s="434"/>
      <c r="N423" s="434"/>
      <c r="O423" s="434"/>
      <c r="P423" s="434"/>
      <c r="Q423" s="434"/>
      <c r="R423" s="434"/>
      <c r="S423" s="1279"/>
      <c r="T423" s="434"/>
      <c r="U423" s="434"/>
      <c r="V423" s="434"/>
      <c r="W423" s="434"/>
      <c r="X423" s="434"/>
      <c r="Y423" s="434"/>
      <c r="Z423" s="434"/>
    </row>
    <row r="424">
      <c r="A424" s="434"/>
      <c r="B424" s="434"/>
      <c r="C424" s="434"/>
      <c r="D424" s="434"/>
      <c r="E424" s="434"/>
      <c r="F424" s="434"/>
      <c r="G424" s="434"/>
      <c r="H424" s="1276"/>
      <c r="I424" s="1277"/>
      <c r="J424" s="1278"/>
      <c r="K424" s="1277"/>
      <c r="L424" s="1279"/>
      <c r="M424" s="434"/>
      <c r="N424" s="434"/>
      <c r="O424" s="434"/>
      <c r="P424" s="434"/>
      <c r="Q424" s="434"/>
      <c r="R424" s="434"/>
      <c r="S424" s="1279"/>
      <c r="T424" s="434"/>
      <c r="U424" s="434"/>
      <c r="V424" s="434"/>
      <c r="W424" s="434"/>
      <c r="X424" s="434"/>
      <c r="Y424" s="434"/>
      <c r="Z424" s="434"/>
    </row>
    <row r="425">
      <c r="A425" s="434"/>
      <c r="B425" s="434"/>
      <c r="C425" s="434"/>
      <c r="D425" s="434"/>
      <c r="E425" s="434"/>
      <c r="F425" s="434"/>
      <c r="G425" s="434"/>
      <c r="H425" s="1276"/>
      <c r="I425" s="1277"/>
      <c r="J425" s="1278"/>
      <c r="K425" s="1277"/>
      <c r="L425" s="1279"/>
      <c r="M425" s="434"/>
      <c r="N425" s="434"/>
      <c r="O425" s="434"/>
      <c r="P425" s="434"/>
      <c r="Q425" s="434"/>
      <c r="R425" s="434"/>
      <c r="S425" s="1279"/>
      <c r="T425" s="434"/>
      <c r="U425" s="434"/>
      <c r="V425" s="434"/>
      <c r="W425" s="434"/>
      <c r="X425" s="434"/>
      <c r="Y425" s="434"/>
      <c r="Z425" s="434"/>
    </row>
    <row r="426">
      <c r="A426" s="434"/>
      <c r="B426" s="434"/>
      <c r="C426" s="434"/>
      <c r="D426" s="434"/>
      <c r="E426" s="434"/>
      <c r="F426" s="434"/>
      <c r="G426" s="434"/>
      <c r="H426" s="1276"/>
      <c r="I426" s="1277"/>
      <c r="J426" s="1278"/>
      <c r="K426" s="1277"/>
      <c r="L426" s="1279"/>
      <c r="M426" s="434"/>
      <c r="N426" s="434"/>
      <c r="O426" s="434"/>
      <c r="P426" s="434"/>
      <c r="Q426" s="434"/>
      <c r="R426" s="434"/>
      <c r="S426" s="1279"/>
      <c r="T426" s="434"/>
      <c r="U426" s="434"/>
      <c r="V426" s="434"/>
      <c r="W426" s="434"/>
      <c r="X426" s="434"/>
      <c r="Y426" s="434"/>
      <c r="Z426" s="434"/>
    </row>
    <row r="427">
      <c r="A427" s="434"/>
      <c r="B427" s="434"/>
      <c r="C427" s="434"/>
      <c r="D427" s="434"/>
      <c r="E427" s="434"/>
      <c r="F427" s="434"/>
      <c r="G427" s="434"/>
      <c r="H427" s="1276"/>
      <c r="I427" s="1277"/>
      <c r="J427" s="1278"/>
      <c r="K427" s="1277"/>
      <c r="L427" s="1279"/>
      <c r="M427" s="434"/>
      <c r="N427" s="434"/>
      <c r="O427" s="434"/>
      <c r="P427" s="434"/>
      <c r="Q427" s="434"/>
      <c r="R427" s="434"/>
      <c r="S427" s="1279"/>
      <c r="T427" s="434"/>
      <c r="U427" s="434"/>
      <c r="V427" s="434"/>
      <c r="W427" s="434"/>
      <c r="X427" s="434"/>
      <c r="Y427" s="434"/>
      <c r="Z427" s="434"/>
    </row>
    <row r="428">
      <c r="A428" s="434"/>
      <c r="B428" s="434"/>
      <c r="C428" s="434"/>
      <c r="D428" s="434"/>
      <c r="E428" s="434"/>
      <c r="F428" s="434"/>
      <c r="G428" s="434"/>
      <c r="H428" s="1276"/>
      <c r="I428" s="1277"/>
      <c r="J428" s="1278"/>
      <c r="K428" s="1277"/>
      <c r="L428" s="1279"/>
      <c r="M428" s="434"/>
      <c r="N428" s="434"/>
      <c r="O428" s="434"/>
      <c r="P428" s="434"/>
      <c r="Q428" s="434"/>
      <c r="R428" s="434"/>
      <c r="S428" s="1279"/>
      <c r="T428" s="434"/>
      <c r="U428" s="434"/>
      <c r="V428" s="434"/>
      <c r="W428" s="434"/>
      <c r="X428" s="434"/>
      <c r="Y428" s="434"/>
      <c r="Z428" s="434"/>
    </row>
    <row r="429">
      <c r="A429" s="434"/>
      <c r="B429" s="434"/>
      <c r="C429" s="434"/>
      <c r="D429" s="434"/>
      <c r="E429" s="434"/>
      <c r="F429" s="434"/>
      <c r="G429" s="434"/>
      <c r="H429" s="1276"/>
      <c r="I429" s="1277"/>
      <c r="J429" s="1278"/>
      <c r="K429" s="1277"/>
      <c r="L429" s="1279"/>
      <c r="M429" s="434"/>
      <c r="N429" s="434"/>
      <c r="O429" s="434"/>
      <c r="P429" s="434"/>
      <c r="Q429" s="434"/>
      <c r="R429" s="434"/>
      <c r="S429" s="1279"/>
      <c r="T429" s="434"/>
      <c r="U429" s="434"/>
      <c r="V429" s="434"/>
      <c r="W429" s="434"/>
      <c r="X429" s="434"/>
      <c r="Y429" s="434"/>
      <c r="Z429" s="434"/>
    </row>
    <row r="430">
      <c r="A430" s="434"/>
      <c r="B430" s="434"/>
      <c r="C430" s="434"/>
      <c r="D430" s="434"/>
      <c r="E430" s="434"/>
      <c r="F430" s="434"/>
      <c r="G430" s="434"/>
      <c r="H430" s="1276"/>
      <c r="I430" s="1277"/>
      <c r="J430" s="1278"/>
      <c r="K430" s="1277"/>
      <c r="L430" s="1279"/>
      <c r="M430" s="434"/>
      <c r="N430" s="434"/>
      <c r="O430" s="434"/>
      <c r="P430" s="434"/>
      <c r="Q430" s="434"/>
      <c r="R430" s="434"/>
      <c r="S430" s="1279"/>
      <c r="T430" s="434"/>
      <c r="U430" s="434"/>
      <c r="V430" s="434"/>
      <c r="W430" s="434"/>
      <c r="X430" s="434"/>
      <c r="Y430" s="434"/>
      <c r="Z430" s="434"/>
    </row>
    <row r="431">
      <c r="A431" s="434"/>
      <c r="B431" s="434"/>
      <c r="C431" s="434"/>
      <c r="D431" s="434"/>
      <c r="E431" s="434"/>
      <c r="F431" s="434"/>
      <c r="G431" s="434"/>
      <c r="H431" s="1276"/>
      <c r="I431" s="1277"/>
      <c r="J431" s="1278"/>
      <c r="K431" s="1277"/>
      <c r="L431" s="1279"/>
      <c r="M431" s="434"/>
      <c r="N431" s="434"/>
      <c r="O431" s="434"/>
      <c r="P431" s="434"/>
      <c r="Q431" s="434"/>
      <c r="R431" s="434"/>
      <c r="S431" s="1279"/>
      <c r="T431" s="434"/>
      <c r="U431" s="434"/>
      <c r="V431" s="434"/>
      <c r="W431" s="434"/>
      <c r="X431" s="434"/>
      <c r="Y431" s="434"/>
      <c r="Z431" s="434"/>
    </row>
    <row r="432">
      <c r="A432" s="434"/>
      <c r="B432" s="434"/>
      <c r="C432" s="434"/>
      <c r="D432" s="434"/>
      <c r="E432" s="434"/>
      <c r="F432" s="434"/>
      <c r="G432" s="434"/>
      <c r="H432" s="1276"/>
      <c r="I432" s="1277"/>
      <c r="J432" s="1278"/>
      <c r="K432" s="1277"/>
      <c r="L432" s="1279"/>
      <c r="M432" s="434"/>
      <c r="N432" s="434"/>
      <c r="O432" s="434"/>
      <c r="P432" s="434"/>
      <c r="Q432" s="434"/>
      <c r="R432" s="434"/>
      <c r="S432" s="1279"/>
      <c r="T432" s="434"/>
      <c r="U432" s="434"/>
      <c r="V432" s="434"/>
      <c r="W432" s="434"/>
      <c r="X432" s="434"/>
      <c r="Y432" s="434"/>
      <c r="Z432" s="434"/>
    </row>
    <row r="433">
      <c r="A433" s="434"/>
      <c r="B433" s="434"/>
      <c r="C433" s="434"/>
      <c r="D433" s="434"/>
      <c r="E433" s="434"/>
      <c r="F433" s="434"/>
      <c r="G433" s="434"/>
      <c r="H433" s="1276"/>
      <c r="I433" s="1277"/>
      <c r="J433" s="1278"/>
      <c r="K433" s="1277"/>
      <c r="L433" s="1279"/>
      <c r="M433" s="434"/>
      <c r="N433" s="434"/>
      <c r="O433" s="434"/>
      <c r="P433" s="434"/>
      <c r="Q433" s="434"/>
      <c r="R433" s="434"/>
      <c r="S433" s="1279"/>
      <c r="T433" s="434"/>
      <c r="U433" s="434"/>
      <c r="V433" s="434"/>
      <c r="W433" s="434"/>
      <c r="X433" s="434"/>
      <c r="Y433" s="434"/>
      <c r="Z433" s="434"/>
    </row>
    <row r="434">
      <c r="A434" s="434"/>
      <c r="B434" s="434"/>
      <c r="C434" s="434"/>
      <c r="D434" s="434"/>
      <c r="E434" s="434"/>
      <c r="F434" s="434"/>
      <c r="G434" s="434"/>
      <c r="H434" s="1276"/>
      <c r="I434" s="1277"/>
      <c r="J434" s="1278"/>
      <c r="K434" s="1277"/>
      <c r="L434" s="1279"/>
      <c r="M434" s="434"/>
      <c r="N434" s="434"/>
      <c r="O434" s="434"/>
      <c r="P434" s="434"/>
      <c r="Q434" s="434"/>
      <c r="R434" s="434"/>
      <c r="S434" s="1279"/>
      <c r="T434" s="434"/>
      <c r="U434" s="434"/>
      <c r="V434" s="434"/>
      <c r="W434" s="434"/>
      <c r="X434" s="434"/>
      <c r="Y434" s="434"/>
      <c r="Z434" s="434"/>
    </row>
    <row r="435">
      <c r="A435" s="434"/>
      <c r="B435" s="434"/>
      <c r="C435" s="434"/>
      <c r="D435" s="434"/>
      <c r="E435" s="434"/>
      <c r="F435" s="434"/>
      <c r="G435" s="434"/>
      <c r="H435" s="1276"/>
      <c r="I435" s="1277"/>
      <c r="J435" s="1278"/>
      <c r="K435" s="1277"/>
      <c r="L435" s="1279"/>
      <c r="M435" s="434"/>
      <c r="N435" s="434"/>
      <c r="O435" s="434"/>
      <c r="P435" s="434"/>
      <c r="Q435" s="434"/>
      <c r="R435" s="434"/>
      <c r="S435" s="1279"/>
      <c r="T435" s="434"/>
      <c r="U435" s="434"/>
      <c r="V435" s="434"/>
      <c r="W435" s="434"/>
      <c r="X435" s="434"/>
      <c r="Y435" s="434"/>
      <c r="Z435" s="434"/>
    </row>
    <row r="436">
      <c r="A436" s="434"/>
      <c r="B436" s="434"/>
      <c r="C436" s="434"/>
      <c r="D436" s="434"/>
      <c r="E436" s="434"/>
      <c r="F436" s="434"/>
      <c r="G436" s="434"/>
      <c r="H436" s="1276"/>
      <c r="I436" s="1277"/>
      <c r="J436" s="1278"/>
      <c r="K436" s="1277"/>
      <c r="L436" s="1279"/>
      <c r="M436" s="434"/>
      <c r="N436" s="434"/>
      <c r="O436" s="434"/>
      <c r="P436" s="434"/>
      <c r="Q436" s="434"/>
      <c r="R436" s="434"/>
      <c r="S436" s="1279"/>
      <c r="T436" s="434"/>
      <c r="U436" s="434"/>
      <c r="V436" s="434"/>
      <c r="W436" s="434"/>
      <c r="X436" s="434"/>
      <c r="Y436" s="434"/>
      <c r="Z436" s="434"/>
    </row>
    <row r="437">
      <c r="A437" s="434"/>
      <c r="B437" s="434"/>
      <c r="C437" s="434"/>
      <c r="D437" s="434"/>
      <c r="E437" s="434"/>
      <c r="F437" s="434"/>
      <c r="G437" s="434"/>
      <c r="H437" s="1276"/>
      <c r="I437" s="1277"/>
      <c r="J437" s="1278"/>
      <c r="K437" s="1277"/>
      <c r="L437" s="1279"/>
      <c r="M437" s="434"/>
      <c r="N437" s="434"/>
      <c r="O437" s="434"/>
      <c r="P437" s="434"/>
      <c r="Q437" s="434"/>
      <c r="R437" s="434"/>
      <c r="S437" s="1279"/>
      <c r="T437" s="434"/>
      <c r="U437" s="434"/>
      <c r="V437" s="434"/>
      <c r="W437" s="434"/>
      <c r="X437" s="434"/>
      <c r="Y437" s="434"/>
      <c r="Z437" s="434"/>
    </row>
    <row r="438">
      <c r="A438" s="434"/>
      <c r="B438" s="434"/>
      <c r="C438" s="434"/>
      <c r="D438" s="434"/>
      <c r="E438" s="434"/>
      <c r="F438" s="434"/>
      <c r="G438" s="434"/>
      <c r="H438" s="1276"/>
      <c r="I438" s="1277"/>
      <c r="J438" s="1278"/>
      <c r="K438" s="1277"/>
      <c r="L438" s="1279"/>
      <c r="M438" s="434"/>
      <c r="N438" s="434"/>
      <c r="O438" s="434"/>
      <c r="P438" s="434"/>
      <c r="Q438" s="434"/>
      <c r="R438" s="434"/>
      <c r="S438" s="1279"/>
      <c r="T438" s="434"/>
      <c r="U438" s="434"/>
      <c r="V438" s="434"/>
      <c r="W438" s="434"/>
      <c r="X438" s="434"/>
      <c r="Y438" s="434"/>
      <c r="Z438" s="434"/>
    </row>
    <row r="439">
      <c r="A439" s="434"/>
      <c r="B439" s="434"/>
      <c r="C439" s="434"/>
      <c r="D439" s="434"/>
      <c r="E439" s="434"/>
      <c r="F439" s="434"/>
      <c r="G439" s="434"/>
      <c r="H439" s="1276"/>
      <c r="I439" s="1277"/>
      <c r="J439" s="1278"/>
      <c r="K439" s="1277"/>
      <c r="L439" s="1279"/>
      <c r="M439" s="434"/>
      <c r="N439" s="434"/>
      <c r="O439" s="434"/>
      <c r="P439" s="434"/>
      <c r="Q439" s="434"/>
      <c r="R439" s="434"/>
      <c r="S439" s="1279"/>
      <c r="T439" s="434"/>
      <c r="U439" s="434"/>
      <c r="V439" s="434"/>
      <c r="W439" s="434"/>
      <c r="X439" s="434"/>
      <c r="Y439" s="434"/>
      <c r="Z439" s="434"/>
    </row>
    <row r="440">
      <c r="A440" s="434"/>
      <c r="B440" s="434"/>
      <c r="C440" s="434"/>
      <c r="D440" s="434"/>
      <c r="E440" s="434"/>
      <c r="F440" s="434"/>
      <c r="G440" s="434"/>
      <c r="H440" s="1276"/>
      <c r="I440" s="1277"/>
      <c r="J440" s="1278"/>
      <c r="K440" s="1277"/>
      <c r="L440" s="1279"/>
      <c r="M440" s="434"/>
      <c r="N440" s="434"/>
      <c r="O440" s="434"/>
      <c r="P440" s="434"/>
      <c r="Q440" s="434"/>
      <c r="R440" s="434"/>
      <c r="S440" s="1279"/>
      <c r="T440" s="434"/>
      <c r="U440" s="434"/>
      <c r="V440" s="434"/>
      <c r="W440" s="434"/>
      <c r="X440" s="434"/>
      <c r="Y440" s="434"/>
      <c r="Z440" s="434"/>
    </row>
    <row r="441">
      <c r="A441" s="434"/>
      <c r="B441" s="434"/>
      <c r="C441" s="434"/>
      <c r="D441" s="434"/>
      <c r="E441" s="434"/>
      <c r="F441" s="434"/>
      <c r="G441" s="434"/>
      <c r="H441" s="1276"/>
      <c r="I441" s="1277"/>
      <c r="J441" s="1278"/>
      <c r="K441" s="1277"/>
      <c r="L441" s="1279"/>
      <c r="M441" s="434"/>
      <c r="N441" s="434"/>
      <c r="O441" s="434"/>
      <c r="P441" s="434"/>
      <c r="Q441" s="434"/>
      <c r="R441" s="434"/>
      <c r="S441" s="1279"/>
      <c r="T441" s="434"/>
      <c r="U441" s="434"/>
      <c r="V441" s="434"/>
      <c r="W441" s="434"/>
      <c r="X441" s="434"/>
      <c r="Y441" s="434"/>
      <c r="Z441" s="434"/>
    </row>
    <row r="442">
      <c r="A442" s="434"/>
      <c r="B442" s="434"/>
      <c r="C442" s="434"/>
      <c r="D442" s="434"/>
      <c r="E442" s="434"/>
      <c r="F442" s="434"/>
      <c r="G442" s="434"/>
      <c r="H442" s="1276"/>
      <c r="I442" s="1277"/>
      <c r="J442" s="1278"/>
      <c r="K442" s="1277"/>
      <c r="L442" s="1279"/>
      <c r="M442" s="434"/>
      <c r="N442" s="434"/>
      <c r="O442" s="434"/>
      <c r="P442" s="434"/>
      <c r="Q442" s="434"/>
      <c r="R442" s="434"/>
      <c r="S442" s="1279"/>
      <c r="T442" s="434"/>
      <c r="U442" s="434"/>
      <c r="V442" s="434"/>
      <c r="W442" s="434"/>
      <c r="X442" s="434"/>
      <c r="Y442" s="434"/>
      <c r="Z442" s="434"/>
    </row>
    <row r="443">
      <c r="A443" s="434"/>
      <c r="B443" s="434"/>
      <c r="C443" s="434"/>
      <c r="D443" s="434"/>
      <c r="E443" s="434"/>
      <c r="F443" s="434"/>
      <c r="G443" s="434"/>
      <c r="H443" s="1276"/>
      <c r="I443" s="1277"/>
      <c r="J443" s="1278"/>
      <c r="K443" s="1277"/>
      <c r="L443" s="1279"/>
      <c r="M443" s="434"/>
      <c r="N443" s="434"/>
      <c r="O443" s="434"/>
      <c r="P443" s="434"/>
      <c r="Q443" s="434"/>
      <c r="R443" s="434"/>
      <c r="S443" s="1279"/>
      <c r="T443" s="434"/>
      <c r="U443" s="434"/>
      <c r="V443" s="434"/>
      <c r="W443" s="434"/>
      <c r="X443" s="434"/>
      <c r="Y443" s="434"/>
      <c r="Z443" s="434"/>
    </row>
    <row r="444">
      <c r="A444" s="434"/>
      <c r="B444" s="434"/>
      <c r="C444" s="434"/>
      <c r="D444" s="434"/>
      <c r="E444" s="434"/>
      <c r="F444" s="434"/>
      <c r="G444" s="434"/>
      <c r="H444" s="1276"/>
      <c r="I444" s="1277"/>
      <c r="J444" s="1278"/>
      <c r="K444" s="1277"/>
      <c r="L444" s="1279"/>
      <c r="M444" s="434"/>
      <c r="N444" s="434"/>
      <c r="O444" s="434"/>
      <c r="P444" s="434"/>
      <c r="Q444" s="434"/>
      <c r="R444" s="434"/>
      <c r="S444" s="1279"/>
      <c r="T444" s="434"/>
      <c r="U444" s="434"/>
      <c r="V444" s="434"/>
      <c r="W444" s="434"/>
      <c r="X444" s="434"/>
      <c r="Y444" s="434"/>
      <c r="Z444" s="434"/>
    </row>
    <row r="445">
      <c r="A445" s="434"/>
      <c r="B445" s="434"/>
      <c r="C445" s="434"/>
      <c r="D445" s="434"/>
      <c r="E445" s="434"/>
      <c r="F445" s="434"/>
      <c r="G445" s="434"/>
      <c r="H445" s="1276"/>
      <c r="I445" s="1277"/>
      <c r="J445" s="1278"/>
      <c r="K445" s="1277"/>
      <c r="L445" s="1279"/>
      <c r="M445" s="434"/>
      <c r="N445" s="434"/>
      <c r="O445" s="434"/>
      <c r="P445" s="434"/>
      <c r="Q445" s="434"/>
      <c r="R445" s="434"/>
      <c r="S445" s="1279"/>
      <c r="T445" s="434"/>
      <c r="U445" s="434"/>
      <c r="V445" s="434"/>
      <c r="W445" s="434"/>
      <c r="X445" s="434"/>
      <c r="Y445" s="434"/>
      <c r="Z445" s="434"/>
    </row>
    <row r="446">
      <c r="A446" s="434"/>
      <c r="B446" s="434"/>
      <c r="C446" s="434"/>
      <c r="D446" s="434"/>
      <c r="E446" s="434"/>
      <c r="F446" s="434"/>
      <c r="G446" s="434"/>
      <c r="H446" s="1276"/>
      <c r="I446" s="1277"/>
      <c r="J446" s="1278"/>
      <c r="K446" s="1277"/>
      <c r="L446" s="1279"/>
      <c r="M446" s="434"/>
      <c r="N446" s="434"/>
      <c r="O446" s="434"/>
      <c r="P446" s="434"/>
      <c r="Q446" s="434"/>
      <c r="R446" s="434"/>
      <c r="S446" s="1279"/>
      <c r="T446" s="434"/>
      <c r="U446" s="434"/>
      <c r="V446" s="434"/>
      <c r="W446" s="434"/>
      <c r="X446" s="434"/>
      <c r="Y446" s="434"/>
      <c r="Z446" s="434"/>
    </row>
    <row r="447">
      <c r="A447" s="434"/>
      <c r="B447" s="434"/>
      <c r="C447" s="434"/>
      <c r="D447" s="434"/>
      <c r="E447" s="434"/>
      <c r="F447" s="434"/>
      <c r="G447" s="434"/>
      <c r="H447" s="1276"/>
      <c r="I447" s="1277"/>
      <c r="J447" s="1278"/>
      <c r="K447" s="1277"/>
      <c r="L447" s="1279"/>
      <c r="M447" s="434"/>
      <c r="N447" s="434"/>
      <c r="O447" s="434"/>
      <c r="P447" s="434"/>
      <c r="Q447" s="434"/>
      <c r="R447" s="434"/>
      <c r="S447" s="1279"/>
      <c r="T447" s="434"/>
      <c r="U447" s="434"/>
      <c r="V447" s="434"/>
      <c r="W447" s="434"/>
      <c r="X447" s="434"/>
      <c r="Y447" s="434"/>
      <c r="Z447" s="434"/>
    </row>
    <row r="448">
      <c r="A448" s="434"/>
      <c r="B448" s="434"/>
      <c r="C448" s="434"/>
      <c r="D448" s="434"/>
      <c r="E448" s="434"/>
      <c r="F448" s="434"/>
      <c r="G448" s="434"/>
      <c r="H448" s="1276"/>
      <c r="I448" s="1277"/>
      <c r="J448" s="1278"/>
      <c r="K448" s="1277"/>
      <c r="L448" s="1279"/>
      <c r="M448" s="434"/>
      <c r="N448" s="434"/>
      <c r="O448" s="434"/>
      <c r="P448" s="434"/>
      <c r="Q448" s="434"/>
      <c r="R448" s="434"/>
      <c r="S448" s="1279"/>
      <c r="T448" s="434"/>
      <c r="U448" s="434"/>
      <c r="V448" s="434"/>
      <c r="W448" s="434"/>
      <c r="X448" s="434"/>
      <c r="Y448" s="434"/>
      <c r="Z448" s="434"/>
    </row>
    <row r="449">
      <c r="A449" s="434"/>
      <c r="B449" s="434"/>
      <c r="C449" s="434"/>
      <c r="D449" s="434"/>
      <c r="E449" s="434"/>
      <c r="F449" s="434"/>
      <c r="G449" s="434"/>
      <c r="H449" s="1276"/>
      <c r="I449" s="1277"/>
      <c r="J449" s="1278"/>
      <c r="K449" s="1277"/>
      <c r="L449" s="1279"/>
      <c r="M449" s="434"/>
      <c r="N449" s="434"/>
      <c r="O449" s="434"/>
      <c r="P449" s="434"/>
      <c r="Q449" s="434"/>
      <c r="R449" s="434"/>
      <c r="S449" s="1279"/>
      <c r="T449" s="434"/>
      <c r="U449" s="434"/>
      <c r="V449" s="434"/>
      <c r="W449" s="434"/>
      <c r="X449" s="434"/>
      <c r="Y449" s="434"/>
      <c r="Z449" s="434"/>
    </row>
    <row r="450">
      <c r="A450" s="434"/>
      <c r="B450" s="434"/>
      <c r="C450" s="434"/>
      <c r="D450" s="434"/>
      <c r="E450" s="434"/>
      <c r="F450" s="434"/>
      <c r="G450" s="434"/>
      <c r="H450" s="1276"/>
      <c r="I450" s="1277"/>
      <c r="J450" s="1278"/>
      <c r="K450" s="1277"/>
      <c r="L450" s="1279"/>
      <c r="M450" s="434"/>
      <c r="N450" s="434"/>
      <c r="O450" s="434"/>
      <c r="P450" s="434"/>
      <c r="Q450" s="434"/>
      <c r="R450" s="434"/>
      <c r="S450" s="1279"/>
      <c r="T450" s="434"/>
      <c r="U450" s="434"/>
      <c r="V450" s="434"/>
      <c r="W450" s="434"/>
      <c r="X450" s="434"/>
      <c r="Y450" s="434"/>
      <c r="Z450" s="434"/>
    </row>
    <row r="451">
      <c r="A451" s="434"/>
      <c r="B451" s="434"/>
      <c r="C451" s="434"/>
      <c r="D451" s="434"/>
      <c r="E451" s="434"/>
      <c r="F451" s="434"/>
      <c r="G451" s="434"/>
      <c r="H451" s="1276"/>
      <c r="I451" s="1277"/>
      <c r="J451" s="1278"/>
      <c r="K451" s="1277"/>
      <c r="L451" s="1279"/>
      <c r="M451" s="434"/>
      <c r="N451" s="434"/>
      <c r="O451" s="434"/>
      <c r="P451" s="434"/>
      <c r="Q451" s="434"/>
      <c r="R451" s="434"/>
      <c r="S451" s="1279"/>
      <c r="T451" s="434"/>
      <c r="U451" s="434"/>
      <c r="V451" s="434"/>
      <c r="W451" s="434"/>
      <c r="X451" s="434"/>
      <c r="Y451" s="434"/>
      <c r="Z451" s="434"/>
    </row>
    <row r="452">
      <c r="A452" s="434"/>
      <c r="B452" s="434"/>
      <c r="C452" s="434"/>
      <c r="D452" s="434"/>
      <c r="E452" s="434"/>
      <c r="F452" s="434"/>
      <c r="G452" s="434"/>
      <c r="H452" s="1276"/>
      <c r="I452" s="1277"/>
      <c r="J452" s="1278"/>
      <c r="K452" s="1277"/>
      <c r="L452" s="1279"/>
      <c r="M452" s="434"/>
      <c r="N452" s="434"/>
      <c r="O452" s="434"/>
      <c r="P452" s="434"/>
      <c r="Q452" s="434"/>
      <c r="R452" s="434"/>
      <c r="S452" s="1279"/>
      <c r="T452" s="434"/>
      <c r="U452" s="434"/>
      <c r="V452" s="434"/>
      <c r="W452" s="434"/>
      <c r="X452" s="434"/>
      <c r="Y452" s="434"/>
      <c r="Z452" s="434"/>
    </row>
    <row r="453">
      <c r="A453" s="434"/>
      <c r="B453" s="434"/>
      <c r="C453" s="434"/>
      <c r="D453" s="434"/>
      <c r="E453" s="434"/>
      <c r="F453" s="434"/>
      <c r="G453" s="434"/>
      <c r="H453" s="1276"/>
      <c r="I453" s="1277"/>
      <c r="J453" s="1278"/>
      <c r="K453" s="1277"/>
      <c r="L453" s="1279"/>
      <c r="M453" s="434"/>
      <c r="N453" s="434"/>
      <c r="O453" s="434"/>
      <c r="P453" s="434"/>
      <c r="Q453" s="434"/>
      <c r="R453" s="434"/>
      <c r="S453" s="1279"/>
      <c r="T453" s="434"/>
      <c r="U453" s="434"/>
      <c r="V453" s="434"/>
      <c r="W453" s="434"/>
      <c r="X453" s="434"/>
      <c r="Y453" s="434"/>
      <c r="Z453" s="434"/>
    </row>
    <row r="454">
      <c r="A454" s="434"/>
      <c r="B454" s="434"/>
      <c r="C454" s="434"/>
      <c r="D454" s="434"/>
      <c r="E454" s="434"/>
      <c r="F454" s="434"/>
      <c r="G454" s="434"/>
      <c r="H454" s="1276"/>
      <c r="I454" s="1277"/>
      <c r="J454" s="1278"/>
      <c r="K454" s="1277"/>
      <c r="L454" s="1279"/>
      <c r="M454" s="434"/>
      <c r="N454" s="434"/>
      <c r="O454" s="434"/>
      <c r="P454" s="434"/>
      <c r="Q454" s="434"/>
      <c r="R454" s="434"/>
      <c r="S454" s="1279"/>
      <c r="T454" s="434"/>
      <c r="U454" s="434"/>
      <c r="V454" s="434"/>
      <c r="W454" s="434"/>
      <c r="X454" s="434"/>
      <c r="Y454" s="434"/>
      <c r="Z454" s="434"/>
    </row>
    <row r="455">
      <c r="A455" s="434"/>
      <c r="B455" s="434"/>
      <c r="C455" s="434"/>
      <c r="D455" s="434"/>
      <c r="E455" s="434"/>
      <c r="F455" s="434"/>
      <c r="G455" s="434"/>
      <c r="H455" s="1276"/>
      <c r="I455" s="1277"/>
      <c r="J455" s="1278"/>
      <c r="K455" s="1277"/>
      <c r="L455" s="1279"/>
      <c r="M455" s="434"/>
      <c r="N455" s="434"/>
      <c r="O455" s="434"/>
      <c r="P455" s="434"/>
      <c r="Q455" s="434"/>
      <c r="R455" s="434"/>
      <c r="S455" s="1279"/>
      <c r="T455" s="434"/>
      <c r="U455" s="434"/>
      <c r="V455" s="434"/>
      <c r="W455" s="434"/>
      <c r="X455" s="434"/>
      <c r="Y455" s="434"/>
      <c r="Z455" s="434"/>
    </row>
    <row r="456">
      <c r="A456" s="434"/>
      <c r="B456" s="434"/>
      <c r="C456" s="434"/>
      <c r="D456" s="434"/>
      <c r="E456" s="434"/>
      <c r="F456" s="434"/>
      <c r="G456" s="434"/>
      <c r="H456" s="1276"/>
      <c r="I456" s="1277"/>
      <c r="J456" s="1278"/>
      <c r="K456" s="1277"/>
      <c r="L456" s="1279"/>
      <c r="M456" s="434"/>
      <c r="N456" s="434"/>
      <c r="O456" s="434"/>
      <c r="P456" s="434"/>
      <c r="Q456" s="434"/>
      <c r="R456" s="434"/>
      <c r="S456" s="1279"/>
      <c r="T456" s="434"/>
      <c r="U456" s="434"/>
      <c r="V456" s="434"/>
      <c r="W456" s="434"/>
      <c r="X456" s="434"/>
      <c r="Y456" s="434"/>
      <c r="Z456" s="434"/>
    </row>
    <row r="457">
      <c r="A457" s="434"/>
      <c r="B457" s="434"/>
      <c r="C457" s="434"/>
      <c r="D457" s="434"/>
      <c r="E457" s="434"/>
      <c r="F457" s="434"/>
      <c r="G457" s="434"/>
      <c r="H457" s="1276"/>
      <c r="I457" s="1277"/>
      <c r="J457" s="1278"/>
      <c r="K457" s="1277"/>
      <c r="L457" s="1279"/>
      <c r="M457" s="434"/>
      <c r="N457" s="434"/>
      <c r="O457" s="434"/>
      <c r="P457" s="434"/>
      <c r="Q457" s="434"/>
      <c r="R457" s="434"/>
      <c r="S457" s="1279"/>
      <c r="T457" s="434"/>
      <c r="U457" s="434"/>
      <c r="V457" s="434"/>
      <c r="W457" s="434"/>
      <c r="X457" s="434"/>
      <c r="Y457" s="434"/>
      <c r="Z457" s="434"/>
    </row>
    <row r="458">
      <c r="A458" s="434"/>
      <c r="B458" s="434"/>
      <c r="C458" s="434"/>
      <c r="D458" s="434"/>
      <c r="E458" s="434"/>
      <c r="F458" s="434"/>
      <c r="G458" s="434"/>
      <c r="H458" s="1276"/>
      <c r="I458" s="1277"/>
      <c r="J458" s="1278"/>
      <c r="K458" s="1277"/>
      <c r="L458" s="1279"/>
      <c r="M458" s="434"/>
      <c r="N458" s="434"/>
      <c r="O458" s="434"/>
      <c r="P458" s="434"/>
      <c r="Q458" s="434"/>
      <c r="R458" s="434"/>
      <c r="S458" s="1279"/>
      <c r="T458" s="434"/>
      <c r="U458" s="434"/>
      <c r="V458" s="434"/>
      <c r="W458" s="434"/>
      <c r="X458" s="434"/>
      <c r="Y458" s="434"/>
      <c r="Z458" s="434"/>
    </row>
    <row r="459">
      <c r="A459" s="434"/>
      <c r="B459" s="434"/>
      <c r="C459" s="434"/>
      <c r="D459" s="434"/>
      <c r="E459" s="434"/>
      <c r="F459" s="434"/>
      <c r="G459" s="434"/>
      <c r="H459" s="1276"/>
      <c r="I459" s="1277"/>
      <c r="J459" s="1278"/>
      <c r="K459" s="1277"/>
      <c r="L459" s="1279"/>
      <c r="M459" s="434"/>
      <c r="N459" s="434"/>
      <c r="O459" s="434"/>
      <c r="P459" s="434"/>
      <c r="Q459" s="434"/>
      <c r="R459" s="434"/>
      <c r="S459" s="1279"/>
      <c r="T459" s="434"/>
      <c r="U459" s="434"/>
      <c r="V459" s="434"/>
      <c r="W459" s="434"/>
      <c r="X459" s="434"/>
      <c r="Y459" s="434"/>
      <c r="Z459" s="434"/>
    </row>
    <row r="460">
      <c r="A460" s="434"/>
      <c r="B460" s="434"/>
      <c r="C460" s="434"/>
      <c r="D460" s="434"/>
      <c r="E460" s="434"/>
      <c r="F460" s="434"/>
      <c r="G460" s="434"/>
      <c r="H460" s="1276"/>
      <c r="I460" s="1277"/>
      <c r="J460" s="1278"/>
      <c r="K460" s="1277"/>
      <c r="L460" s="1279"/>
      <c r="M460" s="434"/>
      <c r="N460" s="434"/>
      <c r="O460" s="434"/>
      <c r="P460" s="434"/>
      <c r="Q460" s="434"/>
      <c r="R460" s="434"/>
      <c r="S460" s="1279"/>
      <c r="T460" s="434"/>
      <c r="U460" s="434"/>
      <c r="V460" s="434"/>
      <c r="W460" s="434"/>
      <c r="X460" s="434"/>
      <c r="Y460" s="434"/>
      <c r="Z460" s="434"/>
    </row>
    <row r="461">
      <c r="A461" s="434"/>
      <c r="B461" s="434"/>
      <c r="C461" s="434"/>
      <c r="D461" s="434"/>
      <c r="E461" s="434"/>
      <c r="F461" s="434"/>
      <c r="G461" s="434"/>
      <c r="H461" s="1276"/>
      <c r="I461" s="1277"/>
      <c r="J461" s="1278"/>
      <c r="K461" s="1277"/>
      <c r="L461" s="1279"/>
      <c r="M461" s="434"/>
      <c r="N461" s="434"/>
      <c r="O461" s="434"/>
      <c r="P461" s="434"/>
      <c r="Q461" s="434"/>
      <c r="R461" s="434"/>
      <c r="S461" s="1279"/>
      <c r="T461" s="434"/>
      <c r="U461" s="434"/>
      <c r="V461" s="434"/>
      <c r="W461" s="434"/>
      <c r="X461" s="434"/>
      <c r="Y461" s="434"/>
      <c r="Z461" s="434"/>
    </row>
    <row r="462">
      <c r="A462" s="434"/>
      <c r="B462" s="434"/>
      <c r="C462" s="434"/>
      <c r="D462" s="434"/>
      <c r="E462" s="434"/>
      <c r="F462" s="434"/>
      <c r="G462" s="434"/>
      <c r="H462" s="1276"/>
      <c r="I462" s="1277"/>
      <c r="J462" s="1278"/>
      <c r="K462" s="1277"/>
      <c r="L462" s="1279"/>
      <c r="M462" s="434"/>
      <c r="N462" s="434"/>
      <c r="O462" s="434"/>
      <c r="P462" s="434"/>
      <c r="Q462" s="434"/>
      <c r="R462" s="434"/>
      <c r="S462" s="1279"/>
      <c r="T462" s="434"/>
      <c r="U462" s="434"/>
      <c r="V462" s="434"/>
      <c r="W462" s="434"/>
      <c r="X462" s="434"/>
      <c r="Y462" s="434"/>
      <c r="Z462" s="434"/>
    </row>
    <row r="463">
      <c r="A463" s="434"/>
      <c r="B463" s="434"/>
      <c r="C463" s="434"/>
      <c r="D463" s="434"/>
      <c r="E463" s="434"/>
      <c r="F463" s="434"/>
      <c r="G463" s="434"/>
      <c r="H463" s="1276"/>
      <c r="I463" s="1277"/>
      <c r="J463" s="1278"/>
      <c r="K463" s="1277"/>
      <c r="L463" s="1279"/>
      <c r="M463" s="434"/>
      <c r="N463" s="434"/>
      <c r="O463" s="434"/>
      <c r="P463" s="434"/>
      <c r="Q463" s="434"/>
      <c r="R463" s="434"/>
      <c r="S463" s="1279"/>
      <c r="T463" s="434"/>
      <c r="U463" s="434"/>
      <c r="V463" s="434"/>
      <c r="W463" s="434"/>
      <c r="X463" s="434"/>
      <c r="Y463" s="434"/>
      <c r="Z463" s="434"/>
    </row>
    <row r="464">
      <c r="A464" s="434"/>
      <c r="B464" s="434"/>
      <c r="C464" s="434"/>
      <c r="D464" s="434"/>
      <c r="E464" s="434"/>
      <c r="F464" s="434"/>
      <c r="G464" s="434"/>
      <c r="H464" s="1276"/>
      <c r="I464" s="1277"/>
      <c r="J464" s="1278"/>
      <c r="K464" s="1277"/>
      <c r="L464" s="1279"/>
      <c r="M464" s="434"/>
      <c r="N464" s="434"/>
      <c r="O464" s="434"/>
      <c r="P464" s="434"/>
      <c r="Q464" s="434"/>
      <c r="R464" s="434"/>
      <c r="S464" s="1279"/>
      <c r="T464" s="434"/>
      <c r="U464" s="434"/>
      <c r="V464" s="434"/>
      <c r="W464" s="434"/>
      <c r="X464" s="434"/>
      <c r="Y464" s="434"/>
      <c r="Z464" s="434"/>
    </row>
    <row r="465">
      <c r="A465" s="434"/>
      <c r="B465" s="434"/>
      <c r="C465" s="434"/>
      <c r="D465" s="434"/>
      <c r="E465" s="434"/>
      <c r="F465" s="434"/>
      <c r="G465" s="434"/>
      <c r="H465" s="1276"/>
      <c r="I465" s="1277"/>
      <c r="J465" s="1278"/>
      <c r="K465" s="1277"/>
      <c r="L465" s="1279"/>
      <c r="M465" s="434"/>
      <c r="N465" s="434"/>
      <c r="O465" s="434"/>
      <c r="P465" s="434"/>
      <c r="Q465" s="434"/>
      <c r="R465" s="434"/>
      <c r="S465" s="1279"/>
      <c r="T465" s="434"/>
      <c r="U465" s="434"/>
      <c r="V465" s="434"/>
      <c r="W465" s="434"/>
      <c r="X465" s="434"/>
      <c r="Y465" s="434"/>
      <c r="Z465" s="434"/>
    </row>
    <row r="466">
      <c r="A466" s="434"/>
      <c r="B466" s="434"/>
      <c r="C466" s="434"/>
      <c r="D466" s="434"/>
      <c r="E466" s="434"/>
      <c r="F466" s="434"/>
      <c r="G466" s="434"/>
      <c r="H466" s="1276"/>
      <c r="I466" s="1277"/>
      <c r="J466" s="1278"/>
      <c r="K466" s="1277"/>
      <c r="L466" s="1279"/>
      <c r="M466" s="434"/>
      <c r="N466" s="434"/>
      <c r="O466" s="434"/>
      <c r="P466" s="434"/>
      <c r="Q466" s="434"/>
      <c r="R466" s="434"/>
      <c r="S466" s="1279"/>
      <c r="T466" s="434"/>
      <c r="U466" s="434"/>
      <c r="V466" s="434"/>
      <c r="W466" s="434"/>
      <c r="X466" s="434"/>
      <c r="Y466" s="434"/>
      <c r="Z466" s="434"/>
    </row>
    <row r="467">
      <c r="A467" s="434"/>
      <c r="B467" s="434"/>
      <c r="C467" s="434"/>
      <c r="D467" s="434"/>
      <c r="E467" s="434"/>
      <c r="F467" s="434"/>
      <c r="G467" s="434"/>
      <c r="H467" s="1276"/>
      <c r="I467" s="1277"/>
      <c r="J467" s="1278"/>
      <c r="K467" s="1277"/>
      <c r="L467" s="1279"/>
      <c r="M467" s="434"/>
      <c r="N467" s="434"/>
      <c r="O467" s="434"/>
      <c r="P467" s="434"/>
      <c r="Q467" s="434"/>
      <c r="R467" s="434"/>
      <c r="S467" s="1279"/>
      <c r="T467" s="434"/>
      <c r="U467" s="434"/>
      <c r="V467" s="434"/>
      <c r="W467" s="434"/>
      <c r="X467" s="434"/>
      <c r="Y467" s="434"/>
      <c r="Z467" s="434"/>
    </row>
    <row r="468">
      <c r="A468" s="434"/>
      <c r="B468" s="434"/>
      <c r="C468" s="434"/>
      <c r="D468" s="434"/>
      <c r="E468" s="434"/>
      <c r="F468" s="434"/>
      <c r="G468" s="434"/>
      <c r="H468" s="1276"/>
      <c r="I468" s="1277"/>
      <c r="J468" s="1278"/>
      <c r="K468" s="1277"/>
      <c r="L468" s="1279"/>
      <c r="M468" s="434"/>
      <c r="N468" s="434"/>
      <c r="O468" s="434"/>
      <c r="P468" s="434"/>
      <c r="Q468" s="434"/>
      <c r="R468" s="434"/>
      <c r="S468" s="1279"/>
      <c r="T468" s="434"/>
      <c r="U468" s="434"/>
      <c r="V468" s="434"/>
      <c r="W468" s="434"/>
      <c r="X468" s="434"/>
      <c r="Y468" s="434"/>
      <c r="Z468" s="434"/>
    </row>
    <row r="469">
      <c r="A469" s="434"/>
      <c r="B469" s="434"/>
      <c r="C469" s="434"/>
      <c r="D469" s="434"/>
      <c r="E469" s="434"/>
      <c r="F469" s="434"/>
      <c r="G469" s="434"/>
      <c r="H469" s="1276"/>
      <c r="I469" s="1277"/>
      <c r="J469" s="1278"/>
      <c r="K469" s="1277"/>
      <c r="L469" s="1279"/>
      <c r="M469" s="434"/>
      <c r="N469" s="434"/>
      <c r="O469" s="434"/>
      <c r="P469" s="434"/>
      <c r="Q469" s="434"/>
      <c r="R469" s="434"/>
      <c r="S469" s="1279"/>
      <c r="T469" s="434"/>
      <c r="U469" s="434"/>
      <c r="V469" s="434"/>
      <c r="W469" s="434"/>
      <c r="X469" s="434"/>
      <c r="Y469" s="434"/>
      <c r="Z469" s="434"/>
    </row>
    <row r="470">
      <c r="A470" s="434"/>
      <c r="B470" s="434"/>
      <c r="C470" s="434"/>
      <c r="D470" s="434"/>
      <c r="E470" s="434"/>
      <c r="F470" s="434"/>
      <c r="G470" s="434"/>
      <c r="H470" s="1276"/>
      <c r="I470" s="1277"/>
      <c r="J470" s="1278"/>
      <c r="K470" s="1277"/>
      <c r="L470" s="1279"/>
      <c r="M470" s="434"/>
      <c r="N470" s="434"/>
      <c r="O470" s="434"/>
      <c r="P470" s="434"/>
      <c r="Q470" s="434"/>
      <c r="R470" s="434"/>
      <c r="S470" s="1279"/>
      <c r="T470" s="434"/>
      <c r="U470" s="434"/>
      <c r="V470" s="434"/>
      <c r="W470" s="434"/>
      <c r="X470" s="434"/>
      <c r="Y470" s="434"/>
      <c r="Z470" s="434"/>
    </row>
    <row r="471">
      <c r="A471" s="434"/>
      <c r="B471" s="434"/>
      <c r="C471" s="434"/>
      <c r="D471" s="434"/>
      <c r="E471" s="434"/>
      <c r="F471" s="434"/>
      <c r="G471" s="434"/>
      <c r="H471" s="1276"/>
      <c r="I471" s="1277"/>
      <c r="J471" s="1278"/>
      <c r="K471" s="1277"/>
      <c r="L471" s="1279"/>
      <c r="M471" s="434"/>
      <c r="N471" s="434"/>
      <c r="O471" s="434"/>
      <c r="P471" s="434"/>
      <c r="Q471" s="434"/>
      <c r="R471" s="434"/>
      <c r="S471" s="1279"/>
      <c r="T471" s="434"/>
      <c r="U471" s="434"/>
      <c r="V471" s="434"/>
      <c r="W471" s="434"/>
      <c r="X471" s="434"/>
      <c r="Y471" s="434"/>
      <c r="Z471" s="434"/>
    </row>
    <row r="472">
      <c r="A472" s="434"/>
      <c r="B472" s="434"/>
      <c r="C472" s="434"/>
      <c r="D472" s="434"/>
      <c r="E472" s="434"/>
      <c r="F472" s="434"/>
      <c r="G472" s="434"/>
      <c r="H472" s="1276"/>
      <c r="I472" s="1277"/>
      <c r="J472" s="1278"/>
      <c r="K472" s="1277"/>
      <c r="L472" s="1279"/>
      <c r="M472" s="434"/>
      <c r="N472" s="434"/>
      <c r="O472" s="434"/>
      <c r="P472" s="434"/>
      <c r="Q472" s="434"/>
      <c r="R472" s="434"/>
      <c r="S472" s="1279"/>
      <c r="T472" s="434"/>
      <c r="U472" s="434"/>
      <c r="V472" s="434"/>
      <c r="W472" s="434"/>
      <c r="X472" s="434"/>
      <c r="Y472" s="434"/>
      <c r="Z472" s="434"/>
    </row>
    <row r="473">
      <c r="A473" s="434"/>
      <c r="B473" s="434"/>
      <c r="C473" s="434"/>
      <c r="D473" s="434"/>
      <c r="E473" s="434"/>
      <c r="F473" s="434"/>
      <c r="G473" s="434"/>
      <c r="H473" s="1276"/>
      <c r="I473" s="1277"/>
      <c r="J473" s="1278"/>
      <c r="K473" s="1277"/>
      <c r="L473" s="1279"/>
      <c r="M473" s="434"/>
      <c r="N473" s="434"/>
      <c r="O473" s="434"/>
      <c r="P473" s="434"/>
      <c r="Q473" s="434"/>
      <c r="R473" s="434"/>
      <c r="S473" s="1279"/>
      <c r="T473" s="434"/>
      <c r="U473" s="434"/>
      <c r="V473" s="434"/>
      <c r="W473" s="434"/>
      <c r="X473" s="434"/>
      <c r="Y473" s="434"/>
      <c r="Z473" s="434"/>
    </row>
    <row r="474">
      <c r="A474" s="434"/>
      <c r="B474" s="434"/>
      <c r="C474" s="434"/>
      <c r="D474" s="434"/>
      <c r="E474" s="434"/>
      <c r="F474" s="434"/>
      <c r="G474" s="434"/>
      <c r="H474" s="1276"/>
      <c r="I474" s="1277"/>
      <c r="J474" s="1278"/>
      <c r="K474" s="1277"/>
      <c r="L474" s="1279"/>
      <c r="M474" s="434"/>
      <c r="N474" s="434"/>
      <c r="O474" s="434"/>
      <c r="P474" s="434"/>
      <c r="Q474" s="434"/>
      <c r="R474" s="434"/>
      <c r="S474" s="1279"/>
      <c r="T474" s="434"/>
      <c r="U474" s="434"/>
      <c r="V474" s="434"/>
      <c r="W474" s="434"/>
      <c r="X474" s="434"/>
      <c r="Y474" s="434"/>
      <c r="Z474" s="434"/>
    </row>
    <row r="475">
      <c r="A475" s="434"/>
      <c r="B475" s="434"/>
      <c r="C475" s="434"/>
      <c r="D475" s="434"/>
      <c r="E475" s="434"/>
      <c r="F475" s="434"/>
      <c r="G475" s="434"/>
      <c r="H475" s="1276"/>
      <c r="I475" s="1277"/>
      <c r="J475" s="1278"/>
      <c r="K475" s="1277"/>
      <c r="L475" s="1279"/>
      <c r="M475" s="434"/>
      <c r="N475" s="434"/>
      <c r="O475" s="434"/>
      <c r="P475" s="434"/>
      <c r="Q475" s="434"/>
      <c r="R475" s="434"/>
      <c r="S475" s="1279"/>
      <c r="T475" s="434"/>
      <c r="U475" s="434"/>
      <c r="V475" s="434"/>
      <c r="W475" s="434"/>
      <c r="X475" s="434"/>
      <c r="Y475" s="434"/>
      <c r="Z475" s="434"/>
    </row>
    <row r="476">
      <c r="A476" s="434"/>
      <c r="B476" s="434"/>
      <c r="C476" s="434"/>
      <c r="D476" s="434"/>
      <c r="E476" s="434"/>
      <c r="F476" s="434"/>
      <c r="G476" s="434"/>
      <c r="H476" s="1276"/>
      <c r="I476" s="1277"/>
      <c r="J476" s="1278"/>
      <c r="K476" s="1277"/>
      <c r="L476" s="1279"/>
      <c r="M476" s="434"/>
      <c r="N476" s="434"/>
      <c r="O476" s="434"/>
      <c r="P476" s="434"/>
      <c r="Q476" s="434"/>
      <c r="R476" s="434"/>
      <c r="S476" s="1279"/>
      <c r="T476" s="434"/>
      <c r="U476" s="434"/>
      <c r="V476" s="434"/>
      <c r="W476" s="434"/>
      <c r="X476" s="434"/>
      <c r="Y476" s="434"/>
      <c r="Z476" s="434"/>
    </row>
    <row r="477">
      <c r="A477" s="434"/>
      <c r="B477" s="434"/>
      <c r="C477" s="434"/>
      <c r="D477" s="434"/>
      <c r="E477" s="434"/>
      <c r="F477" s="434"/>
      <c r="G477" s="434"/>
      <c r="H477" s="1276"/>
      <c r="I477" s="1277"/>
      <c r="J477" s="1278"/>
      <c r="K477" s="1277"/>
      <c r="L477" s="1279"/>
      <c r="M477" s="434"/>
      <c r="N477" s="434"/>
      <c r="O477" s="434"/>
      <c r="P477" s="434"/>
      <c r="Q477" s="434"/>
      <c r="R477" s="434"/>
      <c r="S477" s="1279"/>
      <c r="T477" s="434"/>
      <c r="U477" s="434"/>
      <c r="V477" s="434"/>
      <c r="W477" s="434"/>
      <c r="X477" s="434"/>
      <c r="Y477" s="434"/>
      <c r="Z477" s="434"/>
    </row>
    <row r="478">
      <c r="A478" s="434"/>
      <c r="B478" s="434"/>
      <c r="C478" s="434"/>
      <c r="D478" s="434"/>
      <c r="E478" s="434"/>
      <c r="F478" s="434"/>
      <c r="G478" s="434"/>
      <c r="H478" s="1276"/>
      <c r="I478" s="1277"/>
      <c r="J478" s="1278"/>
      <c r="K478" s="1277"/>
      <c r="L478" s="1279"/>
      <c r="M478" s="434"/>
      <c r="N478" s="434"/>
      <c r="O478" s="434"/>
      <c r="P478" s="434"/>
      <c r="Q478" s="434"/>
      <c r="R478" s="434"/>
      <c r="S478" s="1279"/>
      <c r="T478" s="434"/>
      <c r="U478" s="434"/>
      <c r="V478" s="434"/>
      <c r="W478" s="434"/>
      <c r="X478" s="434"/>
      <c r="Y478" s="434"/>
      <c r="Z478" s="434"/>
    </row>
    <row r="479">
      <c r="A479" s="434"/>
      <c r="B479" s="434"/>
      <c r="C479" s="434"/>
      <c r="D479" s="434"/>
      <c r="E479" s="434"/>
      <c r="F479" s="434"/>
      <c r="G479" s="434"/>
      <c r="H479" s="1276"/>
      <c r="I479" s="1277"/>
      <c r="J479" s="1278"/>
      <c r="K479" s="1277"/>
      <c r="L479" s="1279"/>
      <c r="M479" s="434"/>
      <c r="N479" s="434"/>
      <c r="O479" s="434"/>
      <c r="P479" s="434"/>
      <c r="Q479" s="434"/>
      <c r="R479" s="434"/>
      <c r="S479" s="1279"/>
      <c r="T479" s="434"/>
      <c r="U479" s="434"/>
      <c r="V479" s="434"/>
      <c r="W479" s="434"/>
      <c r="X479" s="434"/>
      <c r="Y479" s="434"/>
      <c r="Z479" s="434"/>
    </row>
    <row r="480">
      <c r="A480" s="434"/>
      <c r="B480" s="434"/>
      <c r="C480" s="434"/>
      <c r="D480" s="434"/>
      <c r="E480" s="434"/>
      <c r="F480" s="434"/>
      <c r="G480" s="434"/>
      <c r="H480" s="1276"/>
      <c r="I480" s="1277"/>
      <c r="J480" s="1278"/>
      <c r="K480" s="1277"/>
      <c r="L480" s="1279"/>
      <c r="M480" s="434"/>
      <c r="N480" s="434"/>
      <c r="O480" s="434"/>
      <c r="P480" s="434"/>
      <c r="Q480" s="434"/>
      <c r="R480" s="434"/>
      <c r="S480" s="1279"/>
      <c r="T480" s="434"/>
      <c r="U480" s="434"/>
      <c r="V480" s="434"/>
      <c r="W480" s="434"/>
      <c r="X480" s="434"/>
      <c r="Y480" s="434"/>
      <c r="Z480" s="434"/>
    </row>
    <row r="481">
      <c r="A481" s="434"/>
      <c r="B481" s="434"/>
      <c r="C481" s="434"/>
      <c r="D481" s="434"/>
      <c r="E481" s="434"/>
      <c r="F481" s="434"/>
      <c r="G481" s="434"/>
      <c r="H481" s="1276"/>
      <c r="I481" s="1277"/>
      <c r="J481" s="1278"/>
      <c r="K481" s="1277"/>
      <c r="L481" s="1279"/>
      <c r="M481" s="434"/>
      <c r="N481" s="434"/>
      <c r="O481" s="434"/>
      <c r="P481" s="434"/>
      <c r="Q481" s="434"/>
      <c r="R481" s="434"/>
      <c r="S481" s="1279"/>
      <c r="T481" s="434"/>
      <c r="U481" s="434"/>
      <c r="V481" s="434"/>
      <c r="W481" s="434"/>
      <c r="X481" s="434"/>
      <c r="Y481" s="434"/>
      <c r="Z481" s="434"/>
    </row>
    <row r="482">
      <c r="A482" s="434"/>
      <c r="B482" s="434"/>
      <c r="C482" s="434"/>
      <c r="D482" s="434"/>
      <c r="E482" s="434"/>
      <c r="F482" s="434"/>
      <c r="G482" s="434"/>
      <c r="H482" s="1276"/>
      <c r="I482" s="1277"/>
      <c r="J482" s="1278"/>
      <c r="K482" s="1277"/>
      <c r="L482" s="1279"/>
      <c r="M482" s="434"/>
      <c r="N482" s="434"/>
      <c r="O482" s="434"/>
      <c r="P482" s="434"/>
      <c r="Q482" s="434"/>
      <c r="R482" s="434"/>
      <c r="S482" s="1279"/>
      <c r="T482" s="434"/>
      <c r="U482" s="434"/>
      <c r="V482" s="434"/>
      <c r="W482" s="434"/>
      <c r="X482" s="434"/>
      <c r="Y482" s="434"/>
      <c r="Z482" s="434"/>
    </row>
    <row r="483">
      <c r="A483" s="434"/>
      <c r="B483" s="434"/>
      <c r="C483" s="434"/>
      <c r="D483" s="434"/>
      <c r="E483" s="434"/>
      <c r="F483" s="434"/>
      <c r="G483" s="434"/>
      <c r="H483" s="1276"/>
      <c r="I483" s="1277"/>
      <c r="J483" s="1278"/>
      <c r="K483" s="1277"/>
      <c r="L483" s="1279"/>
      <c r="M483" s="434"/>
      <c r="N483" s="434"/>
      <c r="O483" s="434"/>
      <c r="P483" s="434"/>
      <c r="Q483" s="434"/>
      <c r="R483" s="434"/>
      <c r="S483" s="1279"/>
      <c r="T483" s="434"/>
      <c r="U483" s="434"/>
      <c r="V483" s="434"/>
      <c r="W483" s="434"/>
      <c r="X483" s="434"/>
      <c r="Y483" s="434"/>
      <c r="Z483" s="434"/>
    </row>
    <row r="484">
      <c r="A484" s="434"/>
      <c r="B484" s="434"/>
      <c r="C484" s="434"/>
      <c r="D484" s="434"/>
      <c r="E484" s="434"/>
      <c r="F484" s="434"/>
      <c r="G484" s="434"/>
      <c r="H484" s="1276"/>
      <c r="I484" s="1277"/>
      <c r="J484" s="1278"/>
      <c r="K484" s="1277"/>
      <c r="L484" s="1279"/>
      <c r="M484" s="434"/>
      <c r="N484" s="434"/>
      <c r="O484" s="434"/>
      <c r="P484" s="434"/>
      <c r="Q484" s="434"/>
      <c r="R484" s="434"/>
      <c r="S484" s="1279"/>
      <c r="T484" s="434"/>
      <c r="U484" s="434"/>
      <c r="V484" s="434"/>
      <c r="W484" s="434"/>
      <c r="X484" s="434"/>
      <c r="Y484" s="434"/>
      <c r="Z484" s="434"/>
    </row>
    <row r="485">
      <c r="A485" s="434"/>
      <c r="B485" s="434"/>
      <c r="C485" s="434"/>
      <c r="D485" s="434"/>
      <c r="E485" s="434"/>
      <c r="F485" s="434"/>
      <c r="G485" s="434"/>
      <c r="H485" s="1276"/>
      <c r="I485" s="1277"/>
      <c r="J485" s="1278"/>
      <c r="K485" s="1277"/>
      <c r="L485" s="1279"/>
      <c r="M485" s="434"/>
      <c r="N485" s="434"/>
      <c r="O485" s="434"/>
      <c r="P485" s="434"/>
      <c r="Q485" s="434"/>
      <c r="R485" s="434"/>
      <c r="S485" s="1279"/>
      <c r="T485" s="434"/>
      <c r="U485" s="434"/>
      <c r="V485" s="434"/>
      <c r="W485" s="434"/>
      <c r="X485" s="434"/>
      <c r="Y485" s="434"/>
      <c r="Z485" s="434"/>
    </row>
    <row r="486">
      <c r="A486" s="434"/>
      <c r="B486" s="434"/>
      <c r="C486" s="434"/>
      <c r="D486" s="434"/>
      <c r="E486" s="434"/>
      <c r="F486" s="434"/>
      <c r="G486" s="434"/>
      <c r="H486" s="1276"/>
      <c r="I486" s="1277"/>
      <c r="J486" s="1278"/>
      <c r="K486" s="1277"/>
      <c r="L486" s="1279"/>
      <c r="M486" s="434"/>
      <c r="N486" s="434"/>
      <c r="O486" s="434"/>
      <c r="P486" s="434"/>
      <c r="Q486" s="434"/>
      <c r="R486" s="434"/>
      <c r="S486" s="1279"/>
      <c r="T486" s="434"/>
      <c r="U486" s="434"/>
      <c r="V486" s="434"/>
      <c r="W486" s="434"/>
      <c r="X486" s="434"/>
      <c r="Y486" s="434"/>
      <c r="Z486" s="434"/>
    </row>
    <row r="487">
      <c r="A487" s="434"/>
      <c r="B487" s="434"/>
      <c r="C487" s="434"/>
      <c r="D487" s="434"/>
      <c r="E487" s="434"/>
      <c r="F487" s="434"/>
      <c r="G487" s="434"/>
      <c r="H487" s="1276"/>
      <c r="I487" s="1277"/>
      <c r="J487" s="1278"/>
      <c r="K487" s="1277"/>
      <c r="L487" s="1279"/>
      <c r="M487" s="434"/>
      <c r="N487" s="434"/>
      <c r="O487" s="434"/>
      <c r="P487" s="434"/>
      <c r="Q487" s="434"/>
      <c r="R487" s="434"/>
      <c r="S487" s="1279"/>
      <c r="T487" s="434"/>
      <c r="U487" s="434"/>
      <c r="V487" s="434"/>
      <c r="W487" s="434"/>
      <c r="X487" s="434"/>
      <c r="Y487" s="434"/>
      <c r="Z487" s="434"/>
    </row>
    <row r="488">
      <c r="A488" s="434"/>
      <c r="B488" s="434"/>
      <c r="C488" s="434"/>
      <c r="D488" s="434"/>
      <c r="E488" s="434"/>
      <c r="F488" s="434"/>
      <c r="G488" s="434"/>
      <c r="H488" s="1276"/>
      <c r="I488" s="1277"/>
      <c r="J488" s="1278"/>
      <c r="K488" s="1277"/>
      <c r="L488" s="1279"/>
      <c r="M488" s="434"/>
      <c r="N488" s="434"/>
      <c r="O488" s="434"/>
      <c r="P488" s="434"/>
      <c r="Q488" s="434"/>
      <c r="R488" s="434"/>
      <c r="S488" s="1279"/>
      <c r="T488" s="434"/>
      <c r="U488" s="434"/>
      <c r="V488" s="434"/>
      <c r="W488" s="434"/>
      <c r="X488" s="434"/>
      <c r="Y488" s="434"/>
      <c r="Z488" s="434"/>
    </row>
    <row r="489">
      <c r="A489" s="434"/>
      <c r="B489" s="434"/>
      <c r="C489" s="434"/>
      <c r="D489" s="434"/>
      <c r="E489" s="434"/>
      <c r="F489" s="434"/>
      <c r="G489" s="434"/>
      <c r="H489" s="1276"/>
      <c r="I489" s="1277"/>
      <c r="J489" s="1278"/>
      <c r="K489" s="1277"/>
      <c r="L489" s="1279"/>
      <c r="M489" s="434"/>
      <c r="N489" s="434"/>
      <c r="O489" s="434"/>
      <c r="P489" s="434"/>
      <c r="Q489" s="434"/>
      <c r="R489" s="434"/>
      <c r="S489" s="1279"/>
      <c r="T489" s="434"/>
      <c r="U489" s="434"/>
      <c r="V489" s="434"/>
      <c r="W489" s="434"/>
      <c r="X489" s="434"/>
      <c r="Y489" s="434"/>
      <c r="Z489" s="434"/>
    </row>
    <row r="490">
      <c r="A490" s="434"/>
      <c r="B490" s="434"/>
      <c r="C490" s="434"/>
      <c r="D490" s="434"/>
      <c r="E490" s="434"/>
      <c r="F490" s="434"/>
      <c r="G490" s="434"/>
      <c r="H490" s="1276"/>
      <c r="I490" s="1277"/>
      <c r="J490" s="1278"/>
      <c r="K490" s="1277"/>
      <c r="L490" s="1279"/>
      <c r="M490" s="434"/>
      <c r="N490" s="434"/>
      <c r="O490" s="434"/>
      <c r="P490" s="434"/>
      <c r="Q490" s="434"/>
      <c r="R490" s="434"/>
      <c r="S490" s="1279"/>
      <c r="T490" s="434"/>
      <c r="U490" s="434"/>
      <c r="V490" s="434"/>
      <c r="W490" s="434"/>
      <c r="X490" s="434"/>
      <c r="Y490" s="434"/>
      <c r="Z490" s="434"/>
    </row>
    <row r="491">
      <c r="A491" s="434"/>
      <c r="B491" s="434"/>
      <c r="C491" s="434"/>
      <c r="D491" s="434"/>
      <c r="E491" s="434"/>
      <c r="F491" s="434"/>
      <c r="G491" s="434"/>
      <c r="H491" s="1276"/>
      <c r="I491" s="1277"/>
      <c r="J491" s="1278"/>
      <c r="K491" s="1277"/>
      <c r="L491" s="1279"/>
      <c r="M491" s="434"/>
      <c r="N491" s="434"/>
      <c r="O491" s="434"/>
      <c r="P491" s="434"/>
      <c r="Q491" s="434"/>
      <c r="R491" s="434"/>
      <c r="S491" s="1279"/>
      <c r="T491" s="434"/>
      <c r="U491" s="434"/>
      <c r="V491" s="434"/>
      <c r="W491" s="434"/>
      <c r="X491" s="434"/>
      <c r="Y491" s="434"/>
      <c r="Z491" s="434"/>
    </row>
    <row r="492">
      <c r="A492" s="434"/>
      <c r="B492" s="434"/>
      <c r="C492" s="434"/>
      <c r="D492" s="434"/>
      <c r="E492" s="434"/>
      <c r="F492" s="434"/>
      <c r="G492" s="434"/>
      <c r="H492" s="1276"/>
      <c r="I492" s="1277"/>
      <c r="J492" s="1278"/>
      <c r="K492" s="1277"/>
      <c r="L492" s="1279"/>
      <c r="M492" s="434"/>
      <c r="N492" s="434"/>
      <c r="O492" s="434"/>
      <c r="P492" s="434"/>
      <c r="Q492" s="434"/>
      <c r="R492" s="434"/>
      <c r="S492" s="1279"/>
      <c r="T492" s="434"/>
      <c r="U492" s="434"/>
      <c r="V492" s="434"/>
      <c r="W492" s="434"/>
      <c r="X492" s="434"/>
      <c r="Y492" s="434"/>
      <c r="Z492" s="434"/>
    </row>
    <row r="493">
      <c r="A493" s="434"/>
      <c r="B493" s="434"/>
      <c r="C493" s="434"/>
      <c r="D493" s="434"/>
      <c r="E493" s="434"/>
      <c r="F493" s="434"/>
      <c r="G493" s="434"/>
      <c r="H493" s="1276"/>
      <c r="I493" s="1277"/>
      <c r="J493" s="1278"/>
      <c r="K493" s="1277"/>
      <c r="L493" s="1279"/>
      <c r="M493" s="434"/>
      <c r="N493" s="434"/>
      <c r="O493" s="434"/>
      <c r="P493" s="434"/>
      <c r="Q493" s="434"/>
      <c r="R493" s="434"/>
      <c r="S493" s="1279"/>
      <c r="T493" s="434"/>
      <c r="U493" s="434"/>
      <c r="V493" s="434"/>
      <c r="W493" s="434"/>
      <c r="X493" s="434"/>
      <c r="Y493" s="434"/>
      <c r="Z493" s="434"/>
    </row>
    <row r="494">
      <c r="A494" s="434"/>
      <c r="B494" s="434"/>
      <c r="C494" s="434"/>
      <c r="D494" s="434"/>
      <c r="E494" s="434"/>
      <c r="F494" s="434"/>
      <c r="G494" s="434"/>
      <c r="H494" s="1276"/>
      <c r="I494" s="1277"/>
      <c r="J494" s="1278"/>
      <c r="K494" s="1277"/>
      <c r="L494" s="1279"/>
      <c r="M494" s="434"/>
      <c r="N494" s="434"/>
      <c r="O494" s="434"/>
      <c r="P494" s="434"/>
      <c r="Q494" s="434"/>
      <c r="R494" s="434"/>
      <c r="S494" s="1279"/>
      <c r="T494" s="434"/>
      <c r="U494" s="434"/>
      <c r="V494" s="434"/>
      <c r="W494" s="434"/>
      <c r="X494" s="434"/>
      <c r="Y494" s="434"/>
      <c r="Z494" s="434"/>
    </row>
    <row r="495">
      <c r="A495" s="434"/>
      <c r="B495" s="434"/>
      <c r="C495" s="434"/>
      <c r="D495" s="434"/>
      <c r="E495" s="434"/>
      <c r="F495" s="434"/>
      <c r="G495" s="434"/>
      <c r="H495" s="1276"/>
      <c r="I495" s="1277"/>
      <c r="J495" s="1278"/>
      <c r="K495" s="1277"/>
      <c r="L495" s="1279"/>
      <c r="M495" s="434"/>
      <c r="N495" s="434"/>
      <c r="O495" s="434"/>
      <c r="P495" s="434"/>
      <c r="Q495" s="434"/>
      <c r="R495" s="434"/>
      <c r="S495" s="1279"/>
      <c r="T495" s="434"/>
      <c r="U495" s="434"/>
      <c r="V495" s="434"/>
      <c r="W495" s="434"/>
      <c r="X495" s="434"/>
      <c r="Y495" s="434"/>
      <c r="Z495" s="434"/>
    </row>
    <row r="496">
      <c r="A496" s="434"/>
      <c r="B496" s="434"/>
      <c r="C496" s="434"/>
      <c r="D496" s="434"/>
      <c r="E496" s="434"/>
      <c r="F496" s="434"/>
      <c r="G496" s="434"/>
      <c r="H496" s="1276"/>
      <c r="I496" s="1277"/>
      <c r="J496" s="1278"/>
      <c r="K496" s="1277"/>
      <c r="L496" s="1279"/>
      <c r="M496" s="434"/>
      <c r="N496" s="434"/>
      <c r="O496" s="434"/>
      <c r="P496" s="434"/>
      <c r="Q496" s="434"/>
      <c r="R496" s="434"/>
      <c r="S496" s="1279"/>
      <c r="T496" s="434"/>
      <c r="U496" s="434"/>
      <c r="V496" s="434"/>
      <c r="W496" s="434"/>
      <c r="X496" s="434"/>
      <c r="Y496" s="434"/>
      <c r="Z496" s="434"/>
    </row>
    <row r="497">
      <c r="A497" s="434"/>
      <c r="B497" s="434"/>
      <c r="C497" s="434"/>
      <c r="D497" s="434"/>
      <c r="E497" s="434"/>
      <c r="F497" s="434"/>
      <c r="G497" s="434"/>
      <c r="H497" s="1276"/>
      <c r="I497" s="1277"/>
      <c r="J497" s="1278"/>
      <c r="K497" s="1277"/>
      <c r="L497" s="1279"/>
      <c r="M497" s="434"/>
      <c r="N497" s="434"/>
      <c r="O497" s="434"/>
      <c r="P497" s="434"/>
      <c r="Q497" s="434"/>
      <c r="R497" s="434"/>
      <c r="S497" s="1279"/>
      <c r="T497" s="434"/>
      <c r="U497" s="434"/>
      <c r="V497" s="434"/>
      <c r="W497" s="434"/>
      <c r="X497" s="434"/>
      <c r="Y497" s="434"/>
      <c r="Z497" s="434"/>
    </row>
    <row r="498">
      <c r="A498" s="434"/>
      <c r="B498" s="434"/>
      <c r="C498" s="434"/>
      <c r="D498" s="434"/>
      <c r="E498" s="434"/>
      <c r="F498" s="434"/>
      <c r="G498" s="434"/>
      <c r="H498" s="1276"/>
      <c r="I498" s="1277"/>
      <c r="J498" s="1278"/>
      <c r="K498" s="1277"/>
      <c r="L498" s="1279"/>
      <c r="M498" s="434"/>
      <c r="N498" s="434"/>
      <c r="O498" s="434"/>
      <c r="P498" s="434"/>
      <c r="Q498" s="434"/>
      <c r="R498" s="434"/>
      <c r="S498" s="1279"/>
      <c r="T498" s="434"/>
      <c r="U498" s="434"/>
      <c r="V498" s="434"/>
      <c r="W498" s="434"/>
      <c r="X498" s="434"/>
      <c r="Y498" s="434"/>
      <c r="Z498" s="434"/>
    </row>
    <row r="499">
      <c r="A499" s="434"/>
      <c r="B499" s="434"/>
      <c r="C499" s="434"/>
      <c r="D499" s="434"/>
      <c r="E499" s="434"/>
      <c r="F499" s="434"/>
      <c r="G499" s="434"/>
      <c r="H499" s="1276"/>
      <c r="I499" s="1277"/>
      <c r="J499" s="1278"/>
      <c r="K499" s="1277"/>
      <c r="L499" s="1279"/>
      <c r="M499" s="434"/>
      <c r="N499" s="434"/>
      <c r="O499" s="434"/>
      <c r="P499" s="434"/>
      <c r="Q499" s="434"/>
      <c r="R499" s="434"/>
      <c r="S499" s="1279"/>
      <c r="T499" s="434"/>
      <c r="U499" s="434"/>
      <c r="V499" s="434"/>
      <c r="W499" s="434"/>
      <c r="X499" s="434"/>
      <c r="Y499" s="434"/>
      <c r="Z499" s="434"/>
    </row>
    <row r="500">
      <c r="A500" s="434"/>
      <c r="B500" s="434"/>
      <c r="C500" s="434"/>
      <c r="D500" s="434"/>
      <c r="E500" s="434"/>
      <c r="F500" s="434"/>
      <c r="G500" s="434"/>
      <c r="H500" s="1276"/>
      <c r="I500" s="1277"/>
      <c r="J500" s="1278"/>
      <c r="K500" s="1277"/>
      <c r="L500" s="1279"/>
      <c r="M500" s="434"/>
      <c r="N500" s="434"/>
      <c r="O500" s="434"/>
      <c r="P500" s="434"/>
      <c r="Q500" s="434"/>
      <c r="R500" s="434"/>
      <c r="S500" s="1279"/>
      <c r="T500" s="434"/>
      <c r="U500" s="434"/>
      <c r="V500" s="434"/>
      <c r="W500" s="434"/>
      <c r="X500" s="434"/>
      <c r="Y500" s="434"/>
      <c r="Z500" s="434"/>
    </row>
    <row r="501">
      <c r="A501" s="434"/>
      <c r="B501" s="434"/>
      <c r="C501" s="434"/>
      <c r="D501" s="434"/>
      <c r="E501" s="434"/>
      <c r="F501" s="434"/>
      <c r="G501" s="434"/>
      <c r="H501" s="1276"/>
      <c r="I501" s="1277"/>
      <c r="J501" s="1278"/>
      <c r="K501" s="1277"/>
      <c r="L501" s="1279"/>
      <c r="M501" s="434"/>
      <c r="N501" s="434"/>
      <c r="O501" s="434"/>
      <c r="P501" s="434"/>
      <c r="Q501" s="434"/>
      <c r="R501" s="434"/>
      <c r="S501" s="1279"/>
      <c r="T501" s="434"/>
      <c r="U501" s="434"/>
      <c r="V501" s="434"/>
      <c r="W501" s="434"/>
      <c r="X501" s="434"/>
      <c r="Y501" s="434"/>
      <c r="Z501" s="434"/>
    </row>
    <row r="502">
      <c r="A502" s="434"/>
      <c r="B502" s="434"/>
      <c r="C502" s="434"/>
      <c r="D502" s="434"/>
      <c r="E502" s="434"/>
      <c r="F502" s="434"/>
      <c r="G502" s="434"/>
      <c r="H502" s="1276"/>
      <c r="I502" s="1277"/>
      <c r="J502" s="1278"/>
      <c r="K502" s="1277"/>
      <c r="L502" s="1279"/>
      <c r="M502" s="434"/>
      <c r="N502" s="434"/>
      <c r="O502" s="434"/>
      <c r="P502" s="434"/>
      <c r="Q502" s="434"/>
      <c r="R502" s="434"/>
      <c r="S502" s="1279"/>
      <c r="T502" s="434"/>
      <c r="U502" s="434"/>
      <c r="V502" s="434"/>
      <c r="W502" s="434"/>
      <c r="X502" s="434"/>
      <c r="Y502" s="434"/>
      <c r="Z502" s="434"/>
    </row>
    <row r="503">
      <c r="A503" s="434"/>
      <c r="B503" s="434"/>
      <c r="C503" s="434"/>
      <c r="D503" s="434"/>
      <c r="E503" s="434"/>
      <c r="F503" s="434"/>
      <c r="G503" s="434"/>
      <c r="H503" s="1276"/>
      <c r="I503" s="1277"/>
      <c r="J503" s="1278"/>
      <c r="K503" s="1277"/>
      <c r="L503" s="1279"/>
      <c r="M503" s="434"/>
      <c r="N503" s="434"/>
      <c r="O503" s="434"/>
      <c r="P503" s="434"/>
      <c r="Q503" s="434"/>
      <c r="R503" s="434"/>
      <c r="S503" s="1279"/>
      <c r="T503" s="434"/>
      <c r="U503" s="434"/>
      <c r="V503" s="434"/>
      <c r="W503" s="434"/>
      <c r="X503" s="434"/>
      <c r="Y503" s="434"/>
      <c r="Z503" s="434"/>
    </row>
    <row r="504">
      <c r="A504" s="434"/>
      <c r="B504" s="434"/>
      <c r="C504" s="434"/>
      <c r="D504" s="434"/>
      <c r="E504" s="434"/>
      <c r="F504" s="434"/>
      <c r="G504" s="434"/>
      <c r="H504" s="1276"/>
      <c r="I504" s="1277"/>
      <c r="J504" s="1278"/>
      <c r="K504" s="1277"/>
      <c r="L504" s="1279"/>
      <c r="M504" s="434"/>
      <c r="N504" s="434"/>
      <c r="O504" s="434"/>
      <c r="P504" s="434"/>
      <c r="Q504" s="434"/>
      <c r="R504" s="434"/>
      <c r="S504" s="1279"/>
      <c r="T504" s="434"/>
      <c r="U504" s="434"/>
      <c r="V504" s="434"/>
      <c r="W504" s="434"/>
      <c r="X504" s="434"/>
      <c r="Y504" s="434"/>
      <c r="Z504" s="434"/>
    </row>
    <row r="505">
      <c r="A505" s="434"/>
      <c r="B505" s="434"/>
      <c r="C505" s="434"/>
      <c r="D505" s="434"/>
      <c r="E505" s="434"/>
      <c r="F505" s="434"/>
      <c r="G505" s="434"/>
      <c r="H505" s="1276"/>
      <c r="I505" s="1277"/>
      <c r="J505" s="1278"/>
      <c r="K505" s="1277"/>
      <c r="L505" s="1279"/>
      <c r="M505" s="434"/>
      <c r="N505" s="434"/>
      <c r="O505" s="434"/>
      <c r="P505" s="434"/>
      <c r="Q505" s="434"/>
      <c r="R505" s="434"/>
      <c r="S505" s="1279"/>
      <c r="T505" s="434"/>
      <c r="U505" s="434"/>
      <c r="V505" s="434"/>
      <c r="W505" s="434"/>
      <c r="X505" s="434"/>
      <c r="Y505" s="434"/>
      <c r="Z505" s="434"/>
    </row>
    <row r="506">
      <c r="A506" s="434"/>
      <c r="B506" s="434"/>
      <c r="C506" s="434"/>
      <c r="D506" s="434"/>
      <c r="E506" s="434"/>
      <c r="F506" s="434"/>
      <c r="G506" s="434"/>
      <c r="H506" s="1276"/>
      <c r="I506" s="1277"/>
      <c r="J506" s="1278"/>
      <c r="K506" s="1277"/>
      <c r="L506" s="1279"/>
      <c r="M506" s="434"/>
      <c r="N506" s="434"/>
      <c r="O506" s="434"/>
      <c r="P506" s="434"/>
      <c r="Q506" s="434"/>
      <c r="R506" s="434"/>
      <c r="S506" s="1279"/>
      <c r="T506" s="434"/>
      <c r="U506" s="434"/>
      <c r="V506" s="434"/>
      <c r="W506" s="434"/>
      <c r="X506" s="434"/>
      <c r="Y506" s="434"/>
      <c r="Z506" s="434"/>
    </row>
    <row r="507">
      <c r="A507" s="434"/>
      <c r="B507" s="434"/>
      <c r="C507" s="434"/>
      <c r="D507" s="434"/>
      <c r="E507" s="434"/>
      <c r="F507" s="434"/>
      <c r="G507" s="434"/>
      <c r="H507" s="1276"/>
      <c r="I507" s="1277"/>
      <c r="J507" s="1278"/>
      <c r="K507" s="1277"/>
      <c r="L507" s="1279"/>
      <c r="M507" s="434"/>
      <c r="N507" s="434"/>
      <c r="O507" s="434"/>
      <c r="P507" s="434"/>
      <c r="Q507" s="434"/>
      <c r="R507" s="434"/>
      <c r="S507" s="1279"/>
      <c r="T507" s="434"/>
      <c r="U507" s="434"/>
      <c r="V507" s="434"/>
      <c r="W507" s="434"/>
      <c r="X507" s="434"/>
      <c r="Y507" s="434"/>
      <c r="Z507" s="434"/>
    </row>
    <row r="508">
      <c r="A508" s="434"/>
      <c r="B508" s="434"/>
      <c r="C508" s="434"/>
      <c r="D508" s="434"/>
      <c r="E508" s="434"/>
      <c r="F508" s="434"/>
      <c r="G508" s="434"/>
      <c r="H508" s="1276"/>
      <c r="I508" s="1277"/>
      <c r="J508" s="1278"/>
      <c r="K508" s="1277"/>
      <c r="L508" s="1279"/>
      <c r="M508" s="434"/>
      <c r="N508" s="434"/>
      <c r="O508" s="434"/>
      <c r="P508" s="434"/>
      <c r="Q508" s="434"/>
      <c r="R508" s="434"/>
      <c r="S508" s="1279"/>
      <c r="T508" s="434"/>
      <c r="U508" s="434"/>
      <c r="V508" s="434"/>
      <c r="W508" s="434"/>
      <c r="X508" s="434"/>
      <c r="Y508" s="434"/>
      <c r="Z508" s="434"/>
    </row>
    <row r="509">
      <c r="A509" s="434"/>
      <c r="B509" s="434"/>
      <c r="C509" s="434"/>
      <c r="D509" s="434"/>
      <c r="E509" s="434"/>
      <c r="F509" s="434"/>
      <c r="G509" s="434"/>
      <c r="H509" s="1276"/>
      <c r="I509" s="1277"/>
      <c r="J509" s="1278"/>
      <c r="K509" s="1277"/>
      <c r="L509" s="1279"/>
      <c r="M509" s="434"/>
      <c r="N509" s="434"/>
      <c r="O509" s="434"/>
      <c r="P509" s="434"/>
      <c r="Q509" s="434"/>
      <c r="R509" s="434"/>
      <c r="S509" s="1279"/>
      <c r="T509" s="434"/>
      <c r="U509" s="434"/>
      <c r="V509" s="434"/>
      <c r="W509" s="434"/>
      <c r="X509" s="434"/>
      <c r="Y509" s="434"/>
      <c r="Z509" s="434"/>
    </row>
    <row r="510">
      <c r="A510" s="434"/>
      <c r="B510" s="434"/>
      <c r="C510" s="434"/>
      <c r="D510" s="434"/>
      <c r="E510" s="434"/>
      <c r="F510" s="434"/>
      <c r="G510" s="434"/>
      <c r="H510" s="1276"/>
      <c r="I510" s="1277"/>
      <c r="J510" s="1278"/>
      <c r="K510" s="1277"/>
      <c r="L510" s="1279"/>
      <c r="M510" s="434"/>
      <c r="N510" s="434"/>
      <c r="O510" s="434"/>
      <c r="P510" s="434"/>
      <c r="Q510" s="434"/>
      <c r="R510" s="434"/>
      <c r="S510" s="1279"/>
      <c r="T510" s="434"/>
      <c r="U510" s="434"/>
      <c r="V510" s="434"/>
      <c r="W510" s="434"/>
      <c r="X510" s="434"/>
      <c r="Y510" s="434"/>
      <c r="Z510" s="434"/>
    </row>
    <row r="511">
      <c r="A511" s="434"/>
      <c r="B511" s="434"/>
      <c r="C511" s="434"/>
      <c r="D511" s="434"/>
      <c r="E511" s="434"/>
      <c r="F511" s="434"/>
      <c r="G511" s="434"/>
      <c r="H511" s="1276"/>
      <c r="I511" s="1277"/>
      <c r="J511" s="1278"/>
      <c r="K511" s="1277"/>
      <c r="L511" s="1279"/>
      <c r="M511" s="434"/>
      <c r="N511" s="434"/>
      <c r="O511" s="434"/>
      <c r="P511" s="434"/>
      <c r="Q511" s="434"/>
      <c r="R511" s="434"/>
      <c r="S511" s="1279"/>
      <c r="T511" s="434"/>
      <c r="U511" s="434"/>
      <c r="V511" s="434"/>
      <c r="W511" s="434"/>
      <c r="X511" s="434"/>
      <c r="Y511" s="434"/>
      <c r="Z511" s="434"/>
    </row>
    <row r="512">
      <c r="A512" s="434"/>
      <c r="B512" s="434"/>
      <c r="C512" s="434"/>
      <c r="D512" s="434"/>
      <c r="E512" s="434"/>
      <c r="F512" s="434"/>
      <c r="G512" s="434"/>
      <c r="H512" s="1276"/>
      <c r="I512" s="1277"/>
      <c r="J512" s="1278"/>
      <c r="K512" s="1277"/>
      <c r="L512" s="1279"/>
      <c r="M512" s="434"/>
      <c r="N512" s="434"/>
      <c r="O512" s="434"/>
      <c r="P512" s="434"/>
      <c r="Q512" s="434"/>
      <c r="R512" s="434"/>
      <c r="S512" s="1279"/>
      <c r="T512" s="434"/>
      <c r="U512" s="434"/>
      <c r="V512" s="434"/>
      <c r="W512" s="434"/>
      <c r="X512" s="434"/>
      <c r="Y512" s="434"/>
      <c r="Z512" s="434"/>
    </row>
    <row r="513">
      <c r="A513" s="434"/>
      <c r="B513" s="434"/>
      <c r="C513" s="434"/>
      <c r="D513" s="434"/>
      <c r="E513" s="434"/>
      <c r="F513" s="434"/>
      <c r="G513" s="434"/>
      <c r="H513" s="1276"/>
      <c r="I513" s="1277"/>
      <c r="J513" s="1278"/>
      <c r="K513" s="1277"/>
      <c r="L513" s="1279"/>
      <c r="M513" s="434"/>
      <c r="N513" s="434"/>
      <c r="O513" s="434"/>
      <c r="P513" s="434"/>
      <c r="Q513" s="434"/>
      <c r="R513" s="434"/>
      <c r="S513" s="1279"/>
      <c r="T513" s="434"/>
      <c r="U513" s="434"/>
      <c r="V513" s="434"/>
      <c r="W513" s="434"/>
      <c r="X513" s="434"/>
      <c r="Y513" s="434"/>
      <c r="Z513" s="434"/>
    </row>
    <row r="514">
      <c r="A514" s="434"/>
      <c r="B514" s="434"/>
      <c r="C514" s="434"/>
      <c r="D514" s="434"/>
      <c r="E514" s="434"/>
      <c r="F514" s="434"/>
      <c r="G514" s="434"/>
      <c r="H514" s="1276"/>
      <c r="I514" s="1277"/>
      <c r="J514" s="1278"/>
      <c r="K514" s="1277"/>
      <c r="L514" s="1279"/>
      <c r="M514" s="434"/>
      <c r="N514" s="434"/>
      <c r="O514" s="434"/>
      <c r="P514" s="434"/>
      <c r="Q514" s="434"/>
      <c r="R514" s="434"/>
      <c r="S514" s="1279"/>
      <c r="T514" s="434"/>
      <c r="U514" s="434"/>
      <c r="V514" s="434"/>
      <c r="W514" s="434"/>
      <c r="X514" s="434"/>
      <c r="Y514" s="434"/>
      <c r="Z514" s="434"/>
    </row>
    <row r="515">
      <c r="A515" s="434"/>
      <c r="B515" s="434"/>
      <c r="C515" s="434"/>
      <c r="D515" s="434"/>
      <c r="E515" s="434"/>
      <c r="F515" s="434"/>
      <c r="G515" s="434"/>
      <c r="H515" s="1276"/>
      <c r="I515" s="1277"/>
      <c r="J515" s="1278"/>
      <c r="K515" s="1277"/>
      <c r="L515" s="1279"/>
      <c r="M515" s="434"/>
      <c r="N515" s="434"/>
      <c r="O515" s="434"/>
      <c r="P515" s="434"/>
      <c r="Q515" s="434"/>
      <c r="R515" s="434"/>
      <c r="S515" s="1279"/>
      <c r="T515" s="434"/>
      <c r="U515" s="434"/>
      <c r="V515" s="434"/>
      <c r="W515" s="434"/>
      <c r="X515" s="434"/>
      <c r="Y515" s="434"/>
      <c r="Z515" s="434"/>
    </row>
    <row r="516">
      <c r="A516" s="434"/>
      <c r="B516" s="434"/>
      <c r="C516" s="434"/>
      <c r="D516" s="434"/>
      <c r="E516" s="434"/>
      <c r="F516" s="434"/>
      <c r="G516" s="434"/>
      <c r="H516" s="1276"/>
      <c r="I516" s="1277"/>
      <c r="J516" s="1278"/>
      <c r="K516" s="1277"/>
      <c r="L516" s="1279"/>
      <c r="M516" s="434"/>
      <c r="N516" s="434"/>
      <c r="O516" s="434"/>
      <c r="P516" s="434"/>
      <c r="Q516" s="434"/>
      <c r="R516" s="434"/>
      <c r="S516" s="1279"/>
      <c r="T516" s="434"/>
      <c r="U516" s="434"/>
      <c r="V516" s="434"/>
      <c r="W516" s="434"/>
      <c r="X516" s="434"/>
      <c r="Y516" s="434"/>
      <c r="Z516" s="434"/>
    </row>
    <row r="517">
      <c r="A517" s="434"/>
      <c r="B517" s="434"/>
      <c r="C517" s="434"/>
      <c r="D517" s="434"/>
      <c r="E517" s="434"/>
      <c r="F517" s="434"/>
      <c r="G517" s="434"/>
      <c r="H517" s="1276"/>
      <c r="I517" s="1277"/>
      <c r="J517" s="1278"/>
      <c r="K517" s="1277"/>
      <c r="L517" s="1279"/>
      <c r="M517" s="434"/>
      <c r="N517" s="434"/>
      <c r="O517" s="434"/>
      <c r="P517" s="434"/>
      <c r="Q517" s="434"/>
      <c r="R517" s="434"/>
      <c r="S517" s="1279"/>
      <c r="T517" s="434"/>
      <c r="U517" s="434"/>
      <c r="V517" s="434"/>
      <c r="W517" s="434"/>
      <c r="X517" s="434"/>
      <c r="Y517" s="434"/>
      <c r="Z517" s="434"/>
    </row>
    <row r="518">
      <c r="A518" s="434"/>
      <c r="B518" s="434"/>
      <c r="C518" s="434"/>
      <c r="D518" s="434"/>
      <c r="E518" s="434"/>
      <c r="F518" s="434"/>
      <c r="G518" s="434"/>
      <c r="H518" s="1276"/>
      <c r="I518" s="1277"/>
      <c r="J518" s="1278"/>
      <c r="K518" s="1277"/>
      <c r="L518" s="1279"/>
      <c r="M518" s="434"/>
      <c r="N518" s="434"/>
      <c r="O518" s="434"/>
      <c r="P518" s="434"/>
      <c r="Q518" s="434"/>
      <c r="R518" s="434"/>
      <c r="S518" s="1279"/>
      <c r="T518" s="434"/>
      <c r="U518" s="434"/>
      <c r="V518" s="434"/>
      <c r="W518" s="434"/>
      <c r="X518" s="434"/>
      <c r="Y518" s="434"/>
      <c r="Z518" s="434"/>
    </row>
    <row r="519">
      <c r="A519" s="434"/>
      <c r="B519" s="434"/>
      <c r="C519" s="434"/>
      <c r="D519" s="434"/>
      <c r="E519" s="434"/>
      <c r="F519" s="434"/>
      <c r="G519" s="434"/>
      <c r="H519" s="1276"/>
      <c r="I519" s="1277"/>
      <c r="J519" s="1278"/>
      <c r="K519" s="1277"/>
      <c r="L519" s="1279"/>
      <c r="M519" s="434"/>
      <c r="N519" s="434"/>
      <c r="O519" s="434"/>
      <c r="P519" s="434"/>
      <c r="Q519" s="434"/>
      <c r="R519" s="434"/>
      <c r="S519" s="1279"/>
      <c r="T519" s="434"/>
      <c r="U519" s="434"/>
      <c r="V519" s="434"/>
      <c r="W519" s="434"/>
      <c r="X519" s="434"/>
      <c r="Y519" s="434"/>
      <c r="Z519" s="434"/>
    </row>
    <row r="520">
      <c r="A520" s="434"/>
      <c r="B520" s="434"/>
      <c r="C520" s="434"/>
      <c r="D520" s="434"/>
      <c r="E520" s="434"/>
      <c r="F520" s="434"/>
      <c r="G520" s="434"/>
      <c r="H520" s="1276"/>
      <c r="I520" s="1277"/>
      <c r="J520" s="1278"/>
      <c r="K520" s="1277"/>
      <c r="L520" s="1279"/>
      <c r="M520" s="434"/>
      <c r="N520" s="434"/>
      <c r="O520" s="434"/>
      <c r="P520" s="434"/>
      <c r="Q520" s="434"/>
      <c r="R520" s="434"/>
      <c r="S520" s="1279"/>
      <c r="T520" s="434"/>
      <c r="U520" s="434"/>
      <c r="V520" s="434"/>
      <c r="W520" s="434"/>
      <c r="X520" s="434"/>
      <c r="Y520" s="434"/>
      <c r="Z520" s="434"/>
    </row>
    <row r="521">
      <c r="A521" s="434"/>
      <c r="B521" s="434"/>
      <c r="C521" s="434"/>
      <c r="D521" s="434"/>
      <c r="E521" s="434"/>
      <c r="F521" s="434"/>
      <c r="G521" s="434"/>
      <c r="H521" s="1276"/>
      <c r="I521" s="1277"/>
      <c r="J521" s="1278"/>
      <c r="K521" s="1277"/>
      <c r="L521" s="1279"/>
      <c r="M521" s="434"/>
      <c r="N521" s="434"/>
      <c r="O521" s="434"/>
      <c r="P521" s="434"/>
      <c r="Q521" s="434"/>
      <c r="R521" s="434"/>
      <c r="S521" s="1279"/>
      <c r="T521" s="434"/>
      <c r="U521" s="434"/>
      <c r="V521" s="434"/>
      <c r="W521" s="434"/>
      <c r="X521" s="434"/>
      <c r="Y521" s="434"/>
      <c r="Z521" s="434"/>
    </row>
    <row r="522">
      <c r="A522" s="434"/>
      <c r="B522" s="434"/>
      <c r="C522" s="434"/>
      <c r="D522" s="434"/>
      <c r="E522" s="434"/>
      <c r="F522" s="434"/>
      <c r="G522" s="434"/>
      <c r="H522" s="1276"/>
      <c r="I522" s="1277"/>
      <c r="J522" s="1278"/>
      <c r="K522" s="1277"/>
      <c r="L522" s="1279"/>
      <c r="M522" s="434"/>
      <c r="N522" s="434"/>
      <c r="O522" s="434"/>
      <c r="P522" s="434"/>
      <c r="Q522" s="434"/>
      <c r="R522" s="434"/>
      <c r="S522" s="1279"/>
      <c r="T522" s="434"/>
      <c r="U522" s="434"/>
      <c r="V522" s="434"/>
      <c r="W522" s="434"/>
      <c r="X522" s="434"/>
      <c r="Y522" s="434"/>
      <c r="Z522" s="434"/>
    </row>
    <row r="523">
      <c r="A523" s="434"/>
      <c r="B523" s="434"/>
      <c r="C523" s="434"/>
      <c r="D523" s="434"/>
      <c r="E523" s="434"/>
      <c r="F523" s="434"/>
      <c r="G523" s="434"/>
      <c r="H523" s="1276"/>
      <c r="I523" s="1277"/>
      <c r="J523" s="1278"/>
      <c r="K523" s="1277"/>
      <c r="L523" s="1279"/>
      <c r="M523" s="434"/>
      <c r="N523" s="434"/>
      <c r="O523" s="434"/>
      <c r="P523" s="434"/>
      <c r="Q523" s="434"/>
      <c r="R523" s="434"/>
      <c r="S523" s="1279"/>
      <c r="T523" s="434"/>
      <c r="U523" s="434"/>
      <c r="V523" s="434"/>
      <c r="W523" s="434"/>
      <c r="X523" s="434"/>
      <c r="Y523" s="434"/>
      <c r="Z523" s="434"/>
    </row>
    <row r="524">
      <c r="A524" s="434"/>
      <c r="B524" s="434"/>
      <c r="C524" s="434"/>
      <c r="D524" s="434"/>
      <c r="E524" s="434"/>
      <c r="F524" s="434"/>
      <c r="G524" s="434"/>
      <c r="H524" s="1276"/>
      <c r="I524" s="1277"/>
      <c r="J524" s="1278"/>
      <c r="K524" s="1277"/>
      <c r="L524" s="1279"/>
      <c r="M524" s="434"/>
      <c r="N524" s="434"/>
      <c r="O524" s="434"/>
      <c r="P524" s="434"/>
      <c r="Q524" s="434"/>
      <c r="R524" s="434"/>
      <c r="S524" s="1279"/>
      <c r="T524" s="434"/>
      <c r="U524" s="434"/>
      <c r="V524" s="434"/>
      <c r="W524" s="434"/>
      <c r="X524" s="434"/>
      <c r="Y524" s="434"/>
      <c r="Z524" s="434"/>
    </row>
    <row r="525">
      <c r="A525" s="434"/>
      <c r="B525" s="434"/>
      <c r="C525" s="434"/>
      <c r="D525" s="434"/>
      <c r="E525" s="434"/>
      <c r="F525" s="434"/>
      <c r="G525" s="434"/>
      <c r="H525" s="1276"/>
      <c r="I525" s="1277"/>
      <c r="J525" s="1278"/>
      <c r="K525" s="1277"/>
      <c r="L525" s="1279"/>
      <c r="M525" s="434"/>
      <c r="N525" s="434"/>
      <c r="O525" s="434"/>
      <c r="P525" s="434"/>
      <c r="Q525" s="434"/>
      <c r="R525" s="434"/>
      <c r="S525" s="1279"/>
      <c r="T525" s="434"/>
      <c r="U525" s="434"/>
      <c r="V525" s="434"/>
      <c r="W525" s="434"/>
      <c r="X525" s="434"/>
      <c r="Y525" s="434"/>
      <c r="Z525" s="434"/>
    </row>
    <row r="526">
      <c r="A526" s="434"/>
      <c r="B526" s="434"/>
      <c r="C526" s="434"/>
      <c r="D526" s="434"/>
      <c r="E526" s="434"/>
      <c r="F526" s="434"/>
      <c r="G526" s="434"/>
      <c r="H526" s="1276"/>
      <c r="I526" s="1277"/>
      <c r="J526" s="1278"/>
      <c r="K526" s="1277"/>
      <c r="L526" s="1279"/>
      <c r="M526" s="434"/>
      <c r="N526" s="434"/>
      <c r="O526" s="434"/>
      <c r="P526" s="434"/>
      <c r="Q526" s="434"/>
      <c r="R526" s="434"/>
      <c r="S526" s="1279"/>
      <c r="T526" s="434"/>
      <c r="U526" s="434"/>
      <c r="V526" s="434"/>
      <c r="W526" s="434"/>
      <c r="X526" s="434"/>
      <c r="Y526" s="434"/>
      <c r="Z526" s="434"/>
    </row>
    <row r="527">
      <c r="A527" s="434"/>
      <c r="B527" s="434"/>
      <c r="C527" s="434"/>
      <c r="D527" s="434"/>
      <c r="E527" s="434"/>
      <c r="F527" s="434"/>
      <c r="G527" s="434"/>
      <c r="H527" s="1276"/>
      <c r="I527" s="1277"/>
      <c r="J527" s="1278"/>
      <c r="K527" s="1277"/>
      <c r="L527" s="1279"/>
      <c r="M527" s="434"/>
      <c r="N527" s="434"/>
      <c r="O527" s="434"/>
      <c r="P527" s="434"/>
      <c r="Q527" s="434"/>
      <c r="R527" s="434"/>
      <c r="S527" s="1279"/>
      <c r="T527" s="434"/>
      <c r="U527" s="434"/>
      <c r="V527" s="434"/>
      <c r="W527" s="434"/>
      <c r="X527" s="434"/>
      <c r="Y527" s="434"/>
      <c r="Z527" s="434"/>
    </row>
    <row r="528">
      <c r="A528" s="434"/>
      <c r="B528" s="434"/>
      <c r="C528" s="434"/>
      <c r="D528" s="434"/>
      <c r="E528" s="434"/>
      <c r="F528" s="434"/>
      <c r="G528" s="434"/>
      <c r="H528" s="1276"/>
      <c r="I528" s="1277"/>
      <c r="J528" s="1278"/>
      <c r="K528" s="1277"/>
      <c r="L528" s="1279"/>
      <c r="M528" s="434"/>
      <c r="N528" s="434"/>
      <c r="O528" s="434"/>
      <c r="P528" s="434"/>
      <c r="Q528" s="434"/>
      <c r="R528" s="434"/>
      <c r="S528" s="1279"/>
      <c r="T528" s="434"/>
      <c r="U528" s="434"/>
      <c r="V528" s="434"/>
      <c r="W528" s="434"/>
      <c r="X528" s="434"/>
      <c r="Y528" s="434"/>
      <c r="Z528" s="434"/>
    </row>
    <row r="529">
      <c r="A529" s="434"/>
      <c r="B529" s="434"/>
      <c r="C529" s="434"/>
      <c r="D529" s="434"/>
      <c r="E529" s="434"/>
      <c r="F529" s="434"/>
      <c r="G529" s="434"/>
      <c r="H529" s="1276"/>
      <c r="I529" s="1277"/>
      <c r="J529" s="1278"/>
      <c r="K529" s="1277"/>
      <c r="L529" s="1279"/>
      <c r="M529" s="434"/>
      <c r="N529" s="434"/>
      <c r="O529" s="434"/>
      <c r="P529" s="434"/>
      <c r="Q529" s="434"/>
      <c r="R529" s="434"/>
      <c r="S529" s="1279"/>
      <c r="T529" s="434"/>
      <c r="U529" s="434"/>
      <c r="V529" s="434"/>
      <c r="W529" s="434"/>
      <c r="X529" s="434"/>
      <c r="Y529" s="434"/>
      <c r="Z529" s="434"/>
    </row>
    <row r="530">
      <c r="A530" s="434"/>
      <c r="B530" s="434"/>
      <c r="C530" s="434"/>
      <c r="D530" s="434"/>
      <c r="E530" s="434"/>
      <c r="F530" s="434"/>
      <c r="G530" s="434"/>
      <c r="H530" s="1276"/>
      <c r="I530" s="1277"/>
      <c r="J530" s="1278"/>
      <c r="K530" s="1277"/>
      <c r="L530" s="1279"/>
      <c r="M530" s="434"/>
      <c r="N530" s="434"/>
      <c r="O530" s="434"/>
      <c r="P530" s="434"/>
      <c r="Q530" s="434"/>
      <c r="R530" s="434"/>
      <c r="S530" s="1279"/>
      <c r="T530" s="434"/>
      <c r="U530" s="434"/>
      <c r="V530" s="434"/>
      <c r="W530" s="434"/>
      <c r="X530" s="434"/>
      <c r="Y530" s="434"/>
      <c r="Z530" s="434"/>
    </row>
    <row r="531">
      <c r="A531" s="434"/>
      <c r="B531" s="434"/>
      <c r="C531" s="434"/>
      <c r="D531" s="434"/>
      <c r="E531" s="434"/>
      <c r="F531" s="434"/>
      <c r="G531" s="434"/>
      <c r="H531" s="1276"/>
      <c r="I531" s="1277"/>
      <c r="J531" s="1278"/>
      <c r="K531" s="1277"/>
      <c r="L531" s="1279"/>
      <c r="M531" s="434"/>
      <c r="N531" s="434"/>
      <c r="O531" s="434"/>
      <c r="P531" s="434"/>
      <c r="Q531" s="434"/>
      <c r="R531" s="434"/>
      <c r="S531" s="1279"/>
      <c r="T531" s="434"/>
      <c r="U531" s="434"/>
      <c r="V531" s="434"/>
      <c r="W531" s="434"/>
      <c r="X531" s="434"/>
      <c r="Y531" s="434"/>
      <c r="Z531" s="434"/>
    </row>
    <row r="532">
      <c r="A532" s="434"/>
      <c r="B532" s="434"/>
      <c r="C532" s="434"/>
      <c r="D532" s="434"/>
      <c r="E532" s="434"/>
      <c r="F532" s="434"/>
      <c r="G532" s="434"/>
      <c r="H532" s="1276"/>
      <c r="I532" s="1277"/>
      <c r="J532" s="1278"/>
      <c r="K532" s="1277"/>
      <c r="L532" s="1279"/>
      <c r="M532" s="434"/>
      <c r="N532" s="434"/>
      <c r="O532" s="434"/>
      <c r="P532" s="434"/>
      <c r="Q532" s="434"/>
      <c r="R532" s="434"/>
      <c r="S532" s="1279"/>
      <c r="T532" s="434"/>
      <c r="U532" s="434"/>
      <c r="V532" s="434"/>
      <c r="W532" s="434"/>
      <c r="X532" s="434"/>
      <c r="Y532" s="434"/>
      <c r="Z532" s="434"/>
    </row>
    <row r="533">
      <c r="A533" s="434"/>
      <c r="B533" s="434"/>
      <c r="C533" s="434"/>
      <c r="D533" s="434"/>
      <c r="E533" s="434"/>
      <c r="F533" s="434"/>
      <c r="G533" s="434"/>
      <c r="H533" s="1276"/>
      <c r="I533" s="1277"/>
      <c r="J533" s="1278"/>
      <c r="K533" s="1277"/>
      <c r="L533" s="1279"/>
      <c r="M533" s="434"/>
      <c r="N533" s="434"/>
      <c r="O533" s="434"/>
      <c r="P533" s="434"/>
      <c r="Q533" s="434"/>
      <c r="R533" s="434"/>
      <c r="S533" s="1279"/>
      <c r="T533" s="434"/>
      <c r="U533" s="434"/>
      <c r="V533" s="434"/>
      <c r="W533" s="434"/>
      <c r="X533" s="434"/>
      <c r="Y533" s="434"/>
      <c r="Z533" s="434"/>
    </row>
    <row r="534">
      <c r="A534" s="434"/>
      <c r="B534" s="434"/>
      <c r="C534" s="434"/>
      <c r="D534" s="434"/>
      <c r="E534" s="434"/>
      <c r="F534" s="434"/>
      <c r="G534" s="434"/>
      <c r="H534" s="1276"/>
      <c r="I534" s="1277"/>
      <c r="J534" s="1278"/>
      <c r="K534" s="1277"/>
      <c r="L534" s="1279"/>
      <c r="M534" s="434"/>
      <c r="N534" s="434"/>
      <c r="O534" s="434"/>
      <c r="P534" s="434"/>
      <c r="Q534" s="434"/>
      <c r="R534" s="434"/>
      <c r="S534" s="1279"/>
      <c r="T534" s="434"/>
      <c r="U534" s="434"/>
      <c r="V534" s="434"/>
      <c r="W534" s="434"/>
      <c r="X534" s="434"/>
      <c r="Y534" s="434"/>
      <c r="Z534" s="434"/>
    </row>
    <row r="535">
      <c r="A535" s="434"/>
      <c r="B535" s="434"/>
      <c r="C535" s="434"/>
      <c r="D535" s="434"/>
      <c r="E535" s="434"/>
      <c r="F535" s="434"/>
      <c r="G535" s="434"/>
      <c r="H535" s="1276"/>
      <c r="I535" s="1277"/>
      <c r="J535" s="1278"/>
      <c r="K535" s="1277"/>
      <c r="L535" s="1279"/>
      <c r="M535" s="434"/>
      <c r="N535" s="434"/>
      <c r="O535" s="434"/>
      <c r="P535" s="434"/>
      <c r="Q535" s="434"/>
      <c r="R535" s="434"/>
      <c r="S535" s="1279"/>
      <c r="T535" s="434"/>
      <c r="U535" s="434"/>
      <c r="V535" s="434"/>
      <c r="W535" s="434"/>
      <c r="X535" s="434"/>
      <c r="Y535" s="434"/>
      <c r="Z535" s="434"/>
    </row>
    <row r="536">
      <c r="A536" s="434"/>
      <c r="B536" s="434"/>
      <c r="C536" s="434"/>
      <c r="D536" s="434"/>
      <c r="E536" s="434"/>
      <c r="F536" s="434"/>
      <c r="G536" s="434"/>
      <c r="H536" s="1276"/>
      <c r="I536" s="1277"/>
      <c r="J536" s="1278"/>
      <c r="K536" s="1277"/>
      <c r="L536" s="1279"/>
      <c r="M536" s="434"/>
      <c r="N536" s="434"/>
      <c r="O536" s="434"/>
      <c r="P536" s="434"/>
      <c r="Q536" s="434"/>
      <c r="R536" s="434"/>
      <c r="S536" s="1279"/>
      <c r="T536" s="434"/>
      <c r="U536" s="434"/>
      <c r="V536" s="434"/>
      <c r="W536" s="434"/>
      <c r="X536" s="434"/>
      <c r="Y536" s="434"/>
      <c r="Z536" s="434"/>
    </row>
    <row r="537">
      <c r="A537" s="434"/>
      <c r="B537" s="434"/>
      <c r="C537" s="434"/>
      <c r="D537" s="434"/>
      <c r="E537" s="434"/>
      <c r="F537" s="434"/>
      <c r="G537" s="434"/>
      <c r="H537" s="1276"/>
      <c r="I537" s="1277"/>
      <c r="J537" s="1278"/>
      <c r="K537" s="1277"/>
      <c r="L537" s="1279"/>
      <c r="M537" s="434"/>
      <c r="N537" s="434"/>
      <c r="O537" s="434"/>
      <c r="P537" s="434"/>
      <c r="Q537" s="434"/>
      <c r="R537" s="434"/>
      <c r="S537" s="1279"/>
      <c r="T537" s="434"/>
      <c r="U537" s="434"/>
      <c r="V537" s="434"/>
      <c r="W537" s="434"/>
      <c r="X537" s="434"/>
      <c r="Y537" s="434"/>
      <c r="Z537" s="434"/>
    </row>
    <row r="538">
      <c r="A538" s="434"/>
      <c r="B538" s="434"/>
      <c r="C538" s="434"/>
      <c r="D538" s="434"/>
      <c r="E538" s="434"/>
      <c r="F538" s="434"/>
      <c r="G538" s="434"/>
      <c r="H538" s="1276"/>
      <c r="I538" s="1277"/>
      <c r="J538" s="1278"/>
      <c r="K538" s="1277"/>
      <c r="L538" s="1279"/>
      <c r="M538" s="434"/>
      <c r="N538" s="434"/>
      <c r="O538" s="434"/>
      <c r="P538" s="434"/>
      <c r="Q538" s="434"/>
      <c r="R538" s="434"/>
      <c r="S538" s="1279"/>
      <c r="T538" s="434"/>
      <c r="U538" s="434"/>
      <c r="V538" s="434"/>
      <c r="W538" s="434"/>
      <c r="X538" s="434"/>
      <c r="Y538" s="434"/>
      <c r="Z538" s="434"/>
    </row>
    <row r="539">
      <c r="A539" s="434"/>
      <c r="B539" s="434"/>
      <c r="C539" s="434"/>
      <c r="D539" s="434"/>
      <c r="E539" s="434"/>
      <c r="F539" s="434"/>
      <c r="G539" s="434"/>
      <c r="H539" s="1276"/>
      <c r="I539" s="1277"/>
      <c r="J539" s="1278"/>
      <c r="K539" s="1277"/>
      <c r="L539" s="1279"/>
      <c r="M539" s="434"/>
      <c r="N539" s="434"/>
      <c r="O539" s="434"/>
      <c r="P539" s="434"/>
      <c r="Q539" s="434"/>
      <c r="R539" s="434"/>
      <c r="S539" s="1279"/>
      <c r="T539" s="434"/>
      <c r="U539" s="434"/>
      <c r="V539" s="434"/>
      <c r="W539" s="434"/>
      <c r="X539" s="434"/>
      <c r="Y539" s="434"/>
      <c r="Z539" s="434"/>
    </row>
    <row r="540">
      <c r="A540" s="434"/>
      <c r="B540" s="434"/>
      <c r="C540" s="434"/>
      <c r="D540" s="434"/>
      <c r="E540" s="434"/>
      <c r="F540" s="434"/>
      <c r="G540" s="434"/>
      <c r="H540" s="1276"/>
      <c r="I540" s="1277"/>
      <c r="J540" s="1278"/>
      <c r="K540" s="1277"/>
      <c r="L540" s="1279"/>
      <c r="M540" s="434"/>
      <c r="N540" s="434"/>
      <c r="O540" s="434"/>
      <c r="P540" s="434"/>
      <c r="Q540" s="434"/>
      <c r="R540" s="434"/>
      <c r="S540" s="1279"/>
      <c r="T540" s="434"/>
      <c r="U540" s="434"/>
      <c r="V540" s="434"/>
      <c r="W540" s="434"/>
      <c r="X540" s="434"/>
      <c r="Y540" s="434"/>
      <c r="Z540" s="434"/>
    </row>
    <row r="541">
      <c r="A541" s="434"/>
      <c r="B541" s="434"/>
      <c r="C541" s="434"/>
      <c r="D541" s="434"/>
      <c r="E541" s="434"/>
      <c r="F541" s="434"/>
      <c r="G541" s="434"/>
      <c r="H541" s="1276"/>
      <c r="I541" s="1277"/>
      <c r="J541" s="1278"/>
      <c r="K541" s="1277"/>
      <c r="L541" s="1279"/>
      <c r="M541" s="434"/>
      <c r="N541" s="434"/>
      <c r="O541" s="434"/>
      <c r="P541" s="434"/>
      <c r="Q541" s="434"/>
      <c r="R541" s="434"/>
      <c r="S541" s="1279"/>
      <c r="T541" s="434"/>
      <c r="U541" s="434"/>
      <c r="V541" s="434"/>
      <c r="W541" s="434"/>
      <c r="X541" s="434"/>
      <c r="Y541" s="434"/>
      <c r="Z541" s="434"/>
    </row>
    <row r="542">
      <c r="A542" s="434"/>
      <c r="B542" s="434"/>
      <c r="C542" s="434"/>
      <c r="D542" s="434"/>
      <c r="E542" s="434"/>
      <c r="F542" s="434"/>
      <c r="G542" s="434"/>
      <c r="H542" s="1276"/>
      <c r="I542" s="1277"/>
      <c r="J542" s="1278"/>
      <c r="K542" s="1277"/>
      <c r="L542" s="1279"/>
      <c r="M542" s="434"/>
      <c r="N542" s="434"/>
      <c r="O542" s="434"/>
      <c r="P542" s="434"/>
      <c r="Q542" s="434"/>
      <c r="R542" s="434"/>
      <c r="S542" s="1279"/>
      <c r="T542" s="434"/>
      <c r="U542" s="434"/>
      <c r="V542" s="434"/>
      <c r="W542" s="434"/>
      <c r="X542" s="434"/>
      <c r="Y542" s="434"/>
      <c r="Z542" s="434"/>
    </row>
    <row r="543">
      <c r="A543" s="434"/>
      <c r="B543" s="434"/>
      <c r="C543" s="434"/>
      <c r="D543" s="434"/>
      <c r="E543" s="434"/>
      <c r="F543" s="434"/>
      <c r="G543" s="434"/>
      <c r="H543" s="1276"/>
      <c r="I543" s="1277"/>
      <c r="J543" s="1278"/>
      <c r="K543" s="1277"/>
      <c r="L543" s="1279"/>
      <c r="M543" s="434"/>
      <c r="N543" s="434"/>
      <c r="O543" s="434"/>
      <c r="P543" s="434"/>
      <c r="Q543" s="434"/>
      <c r="R543" s="434"/>
      <c r="S543" s="1279"/>
      <c r="T543" s="434"/>
      <c r="U543" s="434"/>
      <c r="V543" s="434"/>
      <c r="W543" s="434"/>
      <c r="X543" s="434"/>
      <c r="Y543" s="434"/>
      <c r="Z543" s="434"/>
    </row>
    <row r="544">
      <c r="A544" s="434"/>
      <c r="B544" s="434"/>
      <c r="C544" s="434"/>
      <c r="D544" s="434"/>
      <c r="E544" s="434"/>
      <c r="F544" s="434"/>
      <c r="G544" s="434"/>
      <c r="H544" s="1276"/>
      <c r="I544" s="1277"/>
      <c r="J544" s="1278"/>
      <c r="K544" s="1277"/>
      <c r="L544" s="1279"/>
      <c r="M544" s="434"/>
      <c r="N544" s="434"/>
      <c r="O544" s="434"/>
      <c r="P544" s="434"/>
      <c r="Q544" s="434"/>
      <c r="R544" s="434"/>
      <c r="S544" s="1279"/>
      <c r="T544" s="434"/>
      <c r="U544" s="434"/>
      <c r="V544" s="434"/>
      <c r="W544" s="434"/>
      <c r="X544" s="434"/>
      <c r="Y544" s="434"/>
      <c r="Z544" s="434"/>
    </row>
    <row r="545">
      <c r="A545" s="434"/>
      <c r="B545" s="434"/>
      <c r="C545" s="434"/>
      <c r="D545" s="434"/>
      <c r="E545" s="434"/>
      <c r="F545" s="434"/>
      <c r="G545" s="434"/>
      <c r="H545" s="1276"/>
      <c r="I545" s="1277"/>
      <c r="J545" s="1278"/>
      <c r="K545" s="1277"/>
      <c r="L545" s="1279"/>
      <c r="M545" s="434"/>
      <c r="N545" s="434"/>
      <c r="O545" s="434"/>
      <c r="P545" s="434"/>
      <c r="Q545" s="434"/>
      <c r="R545" s="434"/>
      <c r="S545" s="1279"/>
      <c r="T545" s="434"/>
      <c r="U545" s="434"/>
      <c r="V545" s="434"/>
      <c r="W545" s="434"/>
      <c r="X545" s="434"/>
      <c r="Y545" s="434"/>
      <c r="Z545" s="434"/>
    </row>
    <row r="546">
      <c r="A546" s="434"/>
      <c r="B546" s="434"/>
      <c r="C546" s="434"/>
      <c r="D546" s="434"/>
      <c r="E546" s="434"/>
      <c r="F546" s="434"/>
      <c r="G546" s="434"/>
      <c r="H546" s="1276"/>
      <c r="I546" s="1277"/>
      <c r="J546" s="1278"/>
      <c r="K546" s="1277"/>
      <c r="L546" s="1279"/>
      <c r="M546" s="434"/>
      <c r="N546" s="434"/>
      <c r="O546" s="434"/>
      <c r="P546" s="434"/>
      <c r="Q546" s="434"/>
      <c r="R546" s="434"/>
      <c r="S546" s="1279"/>
      <c r="T546" s="434"/>
      <c r="U546" s="434"/>
      <c r="V546" s="434"/>
      <c r="W546" s="434"/>
      <c r="X546" s="434"/>
      <c r="Y546" s="434"/>
      <c r="Z546" s="434"/>
    </row>
    <row r="547">
      <c r="A547" s="434"/>
      <c r="B547" s="434"/>
      <c r="C547" s="434"/>
      <c r="D547" s="434"/>
      <c r="E547" s="434"/>
      <c r="F547" s="434"/>
      <c r="G547" s="434"/>
      <c r="H547" s="1276"/>
      <c r="I547" s="1277"/>
      <c r="J547" s="1278"/>
      <c r="K547" s="1277"/>
      <c r="L547" s="1279"/>
      <c r="M547" s="434"/>
      <c r="N547" s="434"/>
      <c r="O547" s="434"/>
      <c r="P547" s="434"/>
      <c r="Q547" s="434"/>
      <c r="R547" s="434"/>
      <c r="S547" s="1279"/>
      <c r="T547" s="434"/>
      <c r="U547" s="434"/>
      <c r="V547" s="434"/>
      <c r="W547" s="434"/>
      <c r="X547" s="434"/>
      <c r="Y547" s="434"/>
      <c r="Z547" s="434"/>
    </row>
    <row r="548">
      <c r="A548" s="434"/>
      <c r="B548" s="434"/>
      <c r="C548" s="434"/>
      <c r="D548" s="434"/>
      <c r="E548" s="434"/>
      <c r="F548" s="434"/>
      <c r="G548" s="434"/>
      <c r="H548" s="1276"/>
      <c r="I548" s="1277"/>
      <c r="J548" s="1278"/>
      <c r="K548" s="1277"/>
      <c r="L548" s="1279"/>
      <c r="M548" s="434"/>
      <c r="N548" s="434"/>
      <c r="O548" s="434"/>
      <c r="P548" s="434"/>
      <c r="Q548" s="434"/>
      <c r="R548" s="434"/>
      <c r="S548" s="1279"/>
      <c r="T548" s="434"/>
      <c r="U548" s="434"/>
      <c r="V548" s="434"/>
      <c r="W548" s="434"/>
      <c r="X548" s="434"/>
      <c r="Y548" s="434"/>
      <c r="Z548" s="434"/>
    </row>
    <row r="549">
      <c r="A549" s="434"/>
      <c r="B549" s="434"/>
      <c r="C549" s="434"/>
      <c r="D549" s="434"/>
      <c r="E549" s="434"/>
      <c r="F549" s="434"/>
      <c r="G549" s="434"/>
      <c r="H549" s="1276"/>
      <c r="I549" s="1277"/>
      <c r="J549" s="1278"/>
      <c r="K549" s="1277"/>
      <c r="L549" s="1279"/>
      <c r="M549" s="434"/>
      <c r="N549" s="434"/>
      <c r="O549" s="434"/>
      <c r="P549" s="434"/>
      <c r="Q549" s="434"/>
      <c r="R549" s="434"/>
      <c r="S549" s="1279"/>
      <c r="T549" s="434"/>
      <c r="U549" s="434"/>
      <c r="V549" s="434"/>
      <c r="W549" s="434"/>
      <c r="X549" s="434"/>
      <c r="Y549" s="434"/>
      <c r="Z549" s="434"/>
    </row>
    <row r="550">
      <c r="A550" s="434"/>
      <c r="B550" s="434"/>
      <c r="C550" s="434"/>
      <c r="D550" s="434"/>
      <c r="E550" s="434"/>
      <c r="F550" s="434"/>
      <c r="G550" s="434"/>
      <c r="H550" s="1276"/>
      <c r="I550" s="1277"/>
      <c r="J550" s="1278"/>
      <c r="K550" s="1277"/>
      <c r="L550" s="1279"/>
      <c r="M550" s="434"/>
      <c r="N550" s="434"/>
      <c r="O550" s="434"/>
      <c r="P550" s="434"/>
      <c r="Q550" s="434"/>
      <c r="R550" s="434"/>
      <c r="S550" s="1279"/>
      <c r="T550" s="434"/>
      <c r="U550" s="434"/>
      <c r="V550" s="434"/>
      <c r="W550" s="434"/>
      <c r="X550" s="434"/>
      <c r="Y550" s="434"/>
      <c r="Z550" s="434"/>
    </row>
    <row r="551">
      <c r="A551" s="434"/>
      <c r="B551" s="434"/>
      <c r="C551" s="434"/>
      <c r="D551" s="434"/>
      <c r="E551" s="434"/>
      <c r="F551" s="434"/>
      <c r="G551" s="434"/>
      <c r="H551" s="1276"/>
      <c r="I551" s="1277"/>
      <c r="J551" s="1278"/>
      <c r="K551" s="1277"/>
      <c r="L551" s="1279"/>
      <c r="M551" s="434"/>
      <c r="N551" s="434"/>
      <c r="O551" s="434"/>
      <c r="P551" s="434"/>
      <c r="Q551" s="434"/>
      <c r="R551" s="434"/>
      <c r="S551" s="1279"/>
      <c r="T551" s="434"/>
      <c r="U551" s="434"/>
      <c r="V551" s="434"/>
      <c r="W551" s="434"/>
      <c r="X551" s="434"/>
      <c r="Y551" s="434"/>
      <c r="Z551" s="434"/>
    </row>
    <row r="552">
      <c r="A552" s="434"/>
      <c r="B552" s="434"/>
      <c r="C552" s="434"/>
      <c r="D552" s="434"/>
      <c r="E552" s="434"/>
      <c r="F552" s="434"/>
      <c r="G552" s="434"/>
      <c r="H552" s="1276"/>
      <c r="I552" s="1277"/>
      <c r="J552" s="1278"/>
      <c r="K552" s="1277"/>
      <c r="L552" s="1279"/>
      <c r="M552" s="434"/>
      <c r="N552" s="434"/>
      <c r="O552" s="434"/>
      <c r="P552" s="434"/>
      <c r="Q552" s="434"/>
      <c r="R552" s="434"/>
      <c r="S552" s="1279"/>
      <c r="T552" s="434"/>
      <c r="U552" s="434"/>
      <c r="V552" s="434"/>
      <c r="W552" s="434"/>
      <c r="X552" s="434"/>
      <c r="Y552" s="434"/>
      <c r="Z552" s="434"/>
    </row>
    <row r="553">
      <c r="A553" s="434"/>
      <c r="B553" s="434"/>
      <c r="C553" s="434"/>
      <c r="D553" s="434"/>
      <c r="E553" s="434"/>
      <c r="F553" s="434"/>
      <c r="G553" s="434"/>
      <c r="H553" s="1276"/>
      <c r="I553" s="1277"/>
      <c r="J553" s="1278"/>
      <c r="K553" s="1277"/>
      <c r="L553" s="1279"/>
      <c r="M553" s="434"/>
      <c r="N553" s="434"/>
      <c r="O553" s="434"/>
      <c r="P553" s="434"/>
      <c r="Q553" s="434"/>
      <c r="R553" s="434"/>
      <c r="S553" s="1279"/>
      <c r="T553" s="434"/>
      <c r="U553" s="434"/>
      <c r="V553" s="434"/>
      <c r="W553" s="434"/>
      <c r="X553" s="434"/>
      <c r="Y553" s="434"/>
      <c r="Z553" s="434"/>
    </row>
    <row r="554">
      <c r="A554" s="434"/>
      <c r="B554" s="434"/>
      <c r="C554" s="434"/>
      <c r="D554" s="434"/>
      <c r="E554" s="434"/>
      <c r="F554" s="434"/>
      <c r="G554" s="434"/>
      <c r="H554" s="1276"/>
      <c r="I554" s="1277"/>
      <c r="J554" s="1278"/>
      <c r="K554" s="1277"/>
      <c r="L554" s="1279"/>
      <c r="M554" s="434"/>
      <c r="N554" s="434"/>
      <c r="O554" s="434"/>
      <c r="P554" s="434"/>
      <c r="Q554" s="434"/>
      <c r="R554" s="434"/>
      <c r="S554" s="1279"/>
      <c r="T554" s="434"/>
      <c r="U554" s="434"/>
      <c r="V554" s="434"/>
      <c r="W554" s="434"/>
      <c r="X554" s="434"/>
      <c r="Y554" s="434"/>
      <c r="Z554" s="434"/>
    </row>
    <row r="555">
      <c r="A555" s="434"/>
      <c r="B555" s="434"/>
      <c r="C555" s="434"/>
      <c r="D555" s="434"/>
      <c r="E555" s="434"/>
      <c r="F555" s="434"/>
      <c r="G555" s="434"/>
      <c r="H555" s="1276"/>
      <c r="I555" s="1277"/>
      <c r="J555" s="1278"/>
      <c r="K555" s="1277"/>
      <c r="L555" s="1279"/>
      <c r="M555" s="434"/>
      <c r="N555" s="434"/>
      <c r="O555" s="434"/>
      <c r="P555" s="434"/>
      <c r="Q555" s="434"/>
      <c r="R555" s="434"/>
      <c r="S555" s="1279"/>
      <c r="T555" s="434"/>
      <c r="U555" s="434"/>
      <c r="V555" s="434"/>
      <c r="W555" s="434"/>
      <c r="X555" s="434"/>
      <c r="Y555" s="434"/>
      <c r="Z555" s="434"/>
    </row>
    <row r="556">
      <c r="A556" s="434"/>
      <c r="B556" s="434"/>
      <c r="C556" s="434"/>
      <c r="D556" s="434"/>
      <c r="E556" s="434"/>
      <c r="F556" s="434"/>
      <c r="G556" s="434"/>
      <c r="H556" s="1276"/>
      <c r="I556" s="1277"/>
      <c r="J556" s="1278"/>
      <c r="K556" s="1277"/>
      <c r="L556" s="1279"/>
      <c r="M556" s="434"/>
      <c r="N556" s="434"/>
      <c r="O556" s="434"/>
      <c r="P556" s="434"/>
      <c r="Q556" s="434"/>
      <c r="R556" s="434"/>
      <c r="S556" s="1279"/>
      <c r="T556" s="434"/>
      <c r="U556" s="434"/>
      <c r="V556" s="434"/>
      <c r="W556" s="434"/>
      <c r="X556" s="434"/>
      <c r="Y556" s="434"/>
      <c r="Z556" s="434"/>
    </row>
    <row r="557">
      <c r="A557" s="434"/>
      <c r="B557" s="434"/>
      <c r="C557" s="434"/>
      <c r="D557" s="434"/>
      <c r="E557" s="434"/>
      <c r="F557" s="434"/>
      <c r="G557" s="434"/>
      <c r="H557" s="1276"/>
      <c r="I557" s="1277"/>
      <c r="J557" s="1278"/>
      <c r="K557" s="1277"/>
      <c r="L557" s="1279"/>
      <c r="M557" s="434"/>
      <c r="N557" s="434"/>
      <c r="O557" s="434"/>
      <c r="P557" s="434"/>
      <c r="Q557" s="434"/>
      <c r="R557" s="434"/>
      <c r="S557" s="1279"/>
      <c r="T557" s="434"/>
      <c r="U557" s="434"/>
      <c r="V557" s="434"/>
      <c r="W557" s="434"/>
      <c r="X557" s="434"/>
      <c r="Y557" s="434"/>
      <c r="Z557" s="434"/>
    </row>
    <row r="558">
      <c r="A558" s="434"/>
      <c r="B558" s="434"/>
      <c r="C558" s="434"/>
      <c r="D558" s="434"/>
      <c r="E558" s="434"/>
      <c r="F558" s="434"/>
      <c r="G558" s="434"/>
      <c r="H558" s="1276"/>
      <c r="I558" s="1277"/>
      <c r="J558" s="1278"/>
      <c r="K558" s="1277"/>
      <c r="L558" s="1279"/>
      <c r="M558" s="434"/>
      <c r="N558" s="434"/>
      <c r="O558" s="434"/>
      <c r="P558" s="434"/>
      <c r="Q558" s="434"/>
      <c r="R558" s="434"/>
      <c r="S558" s="1279"/>
      <c r="T558" s="434"/>
      <c r="U558" s="434"/>
      <c r="V558" s="434"/>
      <c r="W558" s="434"/>
      <c r="X558" s="434"/>
      <c r="Y558" s="434"/>
      <c r="Z558" s="434"/>
    </row>
    <row r="559">
      <c r="A559" s="434"/>
      <c r="B559" s="434"/>
      <c r="C559" s="434"/>
      <c r="D559" s="434"/>
      <c r="E559" s="434"/>
      <c r="F559" s="434"/>
      <c r="G559" s="434"/>
      <c r="H559" s="1276"/>
      <c r="I559" s="1277"/>
      <c r="J559" s="1278"/>
      <c r="K559" s="1277"/>
      <c r="L559" s="1279"/>
      <c r="M559" s="434"/>
      <c r="N559" s="434"/>
      <c r="O559" s="434"/>
      <c r="P559" s="434"/>
      <c r="Q559" s="434"/>
      <c r="R559" s="434"/>
      <c r="S559" s="1279"/>
      <c r="T559" s="434"/>
      <c r="U559" s="434"/>
      <c r="V559" s="434"/>
      <c r="W559" s="434"/>
      <c r="X559" s="434"/>
      <c r="Y559" s="434"/>
      <c r="Z559" s="434"/>
    </row>
    <row r="560">
      <c r="A560" s="434"/>
      <c r="B560" s="434"/>
      <c r="C560" s="434"/>
      <c r="D560" s="434"/>
      <c r="E560" s="434"/>
      <c r="F560" s="434"/>
      <c r="G560" s="434"/>
      <c r="H560" s="1276"/>
      <c r="I560" s="1277"/>
      <c r="J560" s="1278"/>
      <c r="K560" s="1277"/>
      <c r="L560" s="1279"/>
      <c r="M560" s="434"/>
      <c r="N560" s="434"/>
      <c r="O560" s="434"/>
      <c r="P560" s="434"/>
      <c r="Q560" s="434"/>
      <c r="R560" s="434"/>
      <c r="S560" s="1279"/>
      <c r="T560" s="434"/>
      <c r="U560" s="434"/>
      <c r="V560" s="434"/>
      <c r="W560" s="434"/>
      <c r="X560" s="434"/>
      <c r="Y560" s="434"/>
      <c r="Z560" s="434"/>
    </row>
    <row r="561">
      <c r="A561" s="434"/>
      <c r="B561" s="434"/>
      <c r="C561" s="434"/>
      <c r="D561" s="434"/>
      <c r="E561" s="434"/>
      <c r="F561" s="434"/>
      <c r="G561" s="434"/>
      <c r="H561" s="1276"/>
      <c r="I561" s="1277"/>
      <c r="J561" s="1278"/>
      <c r="K561" s="1277"/>
      <c r="L561" s="1279"/>
      <c r="M561" s="434"/>
      <c r="N561" s="434"/>
      <c r="O561" s="434"/>
      <c r="P561" s="434"/>
      <c r="Q561" s="434"/>
      <c r="R561" s="434"/>
      <c r="S561" s="1279"/>
      <c r="T561" s="434"/>
      <c r="U561" s="434"/>
      <c r="V561" s="434"/>
      <c r="W561" s="434"/>
      <c r="X561" s="434"/>
      <c r="Y561" s="434"/>
      <c r="Z561" s="434"/>
    </row>
    <row r="562">
      <c r="A562" s="434"/>
      <c r="B562" s="434"/>
      <c r="C562" s="434"/>
      <c r="D562" s="434"/>
      <c r="E562" s="434"/>
      <c r="F562" s="434"/>
      <c r="G562" s="434"/>
      <c r="H562" s="1276"/>
      <c r="I562" s="1277"/>
      <c r="J562" s="1278"/>
      <c r="K562" s="1277"/>
      <c r="L562" s="1279"/>
      <c r="M562" s="434"/>
      <c r="N562" s="434"/>
      <c r="O562" s="434"/>
      <c r="P562" s="434"/>
      <c r="Q562" s="434"/>
      <c r="R562" s="434"/>
      <c r="S562" s="1279"/>
      <c r="T562" s="434"/>
      <c r="U562" s="434"/>
      <c r="V562" s="434"/>
      <c r="W562" s="434"/>
      <c r="X562" s="434"/>
      <c r="Y562" s="434"/>
      <c r="Z562" s="434"/>
    </row>
    <row r="563">
      <c r="A563" s="434"/>
      <c r="B563" s="434"/>
      <c r="C563" s="434"/>
      <c r="D563" s="434"/>
      <c r="E563" s="434"/>
      <c r="F563" s="434"/>
      <c r="G563" s="434"/>
      <c r="H563" s="1276"/>
      <c r="I563" s="1277"/>
      <c r="J563" s="1278"/>
      <c r="K563" s="1277"/>
      <c r="L563" s="1279"/>
      <c r="M563" s="434"/>
      <c r="N563" s="434"/>
      <c r="O563" s="434"/>
      <c r="P563" s="434"/>
      <c r="Q563" s="434"/>
      <c r="R563" s="434"/>
      <c r="S563" s="1279"/>
      <c r="T563" s="434"/>
      <c r="U563" s="434"/>
      <c r="V563" s="434"/>
      <c r="W563" s="434"/>
      <c r="X563" s="434"/>
      <c r="Y563" s="434"/>
      <c r="Z563" s="434"/>
    </row>
    <row r="564">
      <c r="A564" s="434"/>
      <c r="B564" s="434"/>
      <c r="C564" s="434"/>
      <c r="D564" s="434"/>
      <c r="E564" s="434"/>
      <c r="F564" s="434"/>
      <c r="G564" s="434"/>
      <c r="H564" s="1276"/>
      <c r="I564" s="1277"/>
      <c r="J564" s="1278"/>
      <c r="K564" s="1277"/>
      <c r="L564" s="1279"/>
      <c r="M564" s="434"/>
      <c r="N564" s="434"/>
      <c r="O564" s="434"/>
      <c r="P564" s="434"/>
      <c r="Q564" s="434"/>
      <c r="R564" s="434"/>
      <c r="S564" s="1279"/>
      <c r="T564" s="434"/>
      <c r="U564" s="434"/>
      <c r="V564" s="434"/>
      <c r="W564" s="434"/>
      <c r="X564" s="434"/>
      <c r="Y564" s="434"/>
      <c r="Z564" s="434"/>
    </row>
    <row r="565">
      <c r="A565" s="434"/>
      <c r="B565" s="434"/>
      <c r="C565" s="434"/>
      <c r="D565" s="434"/>
      <c r="E565" s="434"/>
      <c r="F565" s="434"/>
      <c r="G565" s="434"/>
      <c r="H565" s="1276"/>
      <c r="I565" s="1277"/>
      <c r="J565" s="1278"/>
      <c r="K565" s="1277"/>
      <c r="L565" s="1279"/>
      <c r="M565" s="434"/>
      <c r="N565" s="434"/>
      <c r="O565" s="434"/>
      <c r="P565" s="434"/>
      <c r="Q565" s="434"/>
      <c r="R565" s="434"/>
      <c r="S565" s="1279"/>
      <c r="T565" s="434"/>
      <c r="U565" s="434"/>
      <c r="V565" s="434"/>
      <c r="W565" s="434"/>
      <c r="X565" s="434"/>
      <c r="Y565" s="434"/>
      <c r="Z565" s="434"/>
    </row>
    <row r="566">
      <c r="A566" s="434"/>
      <c r="B566" s="434"/>
      <c r="C566" s="434"/>
      <c r="D566" s="434"/>
      <c r="E566" s="434"/>
      <c r="F566" s="434"/>
      <c r="G566" s="434"/>
      <c r="H566" s="1276"/>
      <c r="I566" s="1277"/>
      <c r="J566" s="1278"/>
      <c r="K566" s="1277"/>
      <c r="L566" s="1279"/>
      <c r="M566" s="434"/>
      <c r="N566" s="434"/>
      <c r="O566" s="434"/>
      <c r="P566" s="434"/>
      <c r="Q566" s="434"/>
      <c r="R566" s="434"/>
      <c r="S566" s="1279"/>
      <c r="T566" s="434"/>
      <c r="U566" s="434"/>
      <c r="V566" s="434"/>
      <c r="W566" s="434"/>
      <c r="X566" s="434"/>
      <c r="Y566" s="434"/>
      <c r="Z566" s="434"/>
    </row>
    <row r="567">
      <c r="A567" s="434"/>
      <c r="B567" s="434"/>
      <c r="C567" s="434"/>
      <c r="D567" s="434"/>
      <c r="E567" s="434"/>
      <c r="F567" s="434"/>
      <c r="G567" s="434"/>
      <c r="H567" s="1276"/>
      <c r="I567" s="1277"/>
      <c r="J567" s="1278"/>
      <c r="K567" s="1277"/>
      <c r="L567" s="1279"/>
      <c r="M567" s="434"/>
      <c r="N567" s="434"/>
      <c r="O567" s="434"/>
      <c r="P567" s="434"/>
      <c r="Q567" s="434"/>
      <c r="R567" s="434"/>
      <c r="S567" s="1279"/>
      <c r="T567" s="434"/>
      <c r="U567" s="434"/>
      <c r="V567" s="434"/>
      <c r="W567" s="434"/>
      <c r="X567" s="434"/>
      <c r="Y567" s="434"/>
      <c r="Z567" s="434"/>
    </row>
    <row r="568">
      <c r="A568" s="434"/>
      <c r="B568" s="434"/>
      <c r="C568" s="434"/>
      <c r="D568" s="434"/>
      <c r="E568" s="434"/>
      <c r="F568" s="434"/>
      <c r="G568" s="434"/>
      <c r="H568" s="1276"/>
      <c r="I568" s="1277"/>
      <c r="J568" s="1278"/>
      <c r="K568" s="1277"/>
      <c r="L568" s="1279"/>
      <c r="M568" s="434"/>
      <c r="N568" s="434"/>
      <c r="O568" s="434"/>
      <c r="P568" s="434"/>
      <c r="Q568" s="434"/>
      <c r="R568" s="434"/>
      <c r="S568" s="1279"/>
      <c r="T568" s="434"/>
      <c r="U568" s="434"/>
      <c r="V568" s="434"/>
      <c r="W568" s="434"/>
      <c r="X568" s="434"/>
      <c r="Y568" s="434"/>
      <c r="Z568" s="434"/>
    </row>
    <row r="569">
      <c r="A569" s="434"/>
      <c r="B569" s="434"/>
      <c r="C569" s="434"/>
      <c r="D569" s="434"/>
      <c r="E569" s="434"/>
      <c r="F569" s="434"/>
      <c r="G569" s="434"/>
      <c r="H569" s="1276"/>
      <c r="I569" s="1277"/>
      <c r="J569" s="1278"/>
      <c r="K569" s="1277"/>
      <c r="L569" s="1279"/>
      <c r="M569" s="434"/>
      <c r="N569" s="434"/>
      <c r="O569" s="434"/>
      <c r="P569" s="434"/>
      <c r="Q569" s="434"/>
      <c r="R569" s="434"/>
      <c r="S569" s="1279"/>
      <c r="T569" s="434"/>
      <c r="U569" s="434"/>
      <c r="V569" s="434"/>
      <c r="W569" s="434"/>
      <c r="X569" s="434"/>
      <c r="Y569" s="434"/>
      <c r="Z569" s="434"/>
    </row>
    <row r="570">
      <c r="A570" s="434"/>
      <c r="B570" s="434"/>
      <c r="C570" s="434"/>
      <c r="D570" s="434"/>
      <c r="E570" s="434"/>
      <c r="F570" s="434"/>
      <c r="G570" s="434"/>
      <c r="H570" s="1276"/>
      <c r="I570" s="1277"/>
      <c r="J570" s="1278"/>
      <c r="K570" s="1277"/>
      <c r="L570" s="1279"/>
      <c r="M570" s="434"/>
      <c r="N570" s="434"/>
      <c r="O570" s="434"/>
      <c r="P570" s="434"/>
      <c r="Q570" s="434"/>
      <c r="R570" s="434"/>
      <c r="S570" s="1279"/>
      <c r="T570" s="434"/>
      <c r="U570" s="434"/>
      <c r="V570" s="434"/>
      <c r="W570" s="434"/>
      <c r="X570" s="434"/>
      <c r="Y570" s="434"/>
      <c r="Z570" s="434"/>
    </row>
    <row r="571">
      <c r="A571" s="434"/>
      <c r="B571" s="434"/>
      <c r="C571" s="434"/>
      <c r="D571" s="434"/>
      <c r="E571" s="434"/>
      <c r="F571" s="434"/>
      <c r="G571" s="434"/>
      <c r="H571" s="1276"/>
      <c r="I571" s="1277"/>
      <c r="J571" s="1278"/>
      <c r="K571" s="1277"/>
      <c r="L571" s="1279"/>
      <c r="M571" s="434"/>
      <c r="N571" s="434"/>
      <c r="O571" s="434"/>
      <c r="P571" s="434"/>
      <c r="Q571" s="434"/>
      <c r="R571" s="434"/>
      <c r="S571" s="1279"/>
      <c r="T571" s="434"/>
      <c r="U571" s="434"/>
      <c r="V571" s="434"/>
      <c r="W571" s="434"/>
      <c r="X571" s="434"/>
      <c r="Y571" s="434"/>
      <c r="Z571" s="434"/>
    </row>
    <row r="572">
      <c r="A572" s="434"/>
      <c r="B572" s="434"/>
      <c r="C572" s="434"/>
      <c r="D572" s="434"/>
      <c r="E572" s="434"/>
      <c r="F572" s="434"/>
      <c r="G572" s="434"/>
      <c r="H572" s="1276"/>
      <c r="I572" s="1277"/>
      <c r="J572" s="1278"/>
      <c r="K572" s="1277"/>
      <c r="L572" s="1279"/>
      <c r="M572" s="434"/>
      <c r="N572" s="434"/>
      <c r="O572" s="434"/>
      <c r="P572" s="434"/>
      <c r="Q572" s="434"/>
      <c r="R572" s="434"/>
      <c r="S572" s="1279"/>
      <c r="T572" s="434"/>
      <c r="U572" s="434"/>
      <c r="V572" s="434"/>
      <c r="W572" s="434"/>
      <c r="X572" s="434"/>
      <c r="Y572" s="434"/>
      <c r="Z572" s="434"/>
    </row>
    <row r="573">
      <c r="A573" s="434"/>
      <c r="B573" s="434"/>
      <c r="C573" s="434"/>
      <c r="D573" s="434"/>
      <c r="E573" s="434"/>
      <c r="F573" s="434"/>
      <c r="G573" s="434"/>
      <c r="H573" s="1276"/>
      <c r="I573" s="1277"/>
      <c r="J573" s="1278"/>
      <c r="K573" s="1277"/>
      <c r="L573" s="1279"/>
      <c r="M573" s="434"/>
      <c r="N573" s="434"/>
      <c r="O573" s="434"/>
      <c r="P573" s="434"/>
      <c r="Q573" s="434"/>
      <c r="R573" s="434"/>
      <c r="S573" s="1279"/>
      <c r="T573" s="434"/>
      <c r="U573" s="434"/>
      <c r="V573" s="434"/>
      <c r="W573" s="434"/>
      <c r="X573" s="434"/>
      <c r="Y573" s="434"/>
      <c r="Z573" s="434"/>
    </row>
    <row r="574">
      <c r="A574" s="434"/>
      <c r="B574" s="434"/>
      <c r="C574" s="434"/>
      <c r="D574" s="434"/>
      <c r="E574" s="434"/>
      <c r="F574" s="434"/>
      <c r="G574" s="434"/>
      <c r="H574" s="1276"/>
      <c r="I574" s="1277"/>
      <c r="J574" s="1278"/>
      <c r="K574" s="1277"/>
      <c r="L574" s="1279"/>
      <c r="M574" s="434"/>
      <c r="N574" s="434"/>
      <c r="O574" s="434"/>
      <c r="P574" s="434"/>
      <c r="Q574" s="434"/>
      <c r="R574" s="434"/>
      <c r="S574" s="1279"/>
      <c r="T574" s="434"/>
      <c r="U574" s="434"/>
      <c r="V574" s="434"/>
      <c r="W574" s="434"/>
      <c r="X574" s="434"/>
      <c r="Y574" s="434"/>
      <c r="Z574" s="434"/>
    </row>
    <row r="575">
      <c r="A575" s="434"/>
      <c r="B575" s="434"/>
      <c r="C575" s="434"/>
      <c r="D575" s="434"/>
      <c r="E575" s="434"/>
      <c r="F575" s="434"/>
      <c r="G575" s="434"/>
      <c r="H575" s="1276"/>
      <c r="I575" s="1277"/>
      <c r="J575" s="1278"/>
      <c r="K575" s="1277"/>
      <c r="L575" s="1279"/>
      <c r="M575" s="434"/>
      <c r="N575" s="434"/>
      <c r="O575" s="434"/>
      <c r="P575" s="434"/>
      <c r="Q575" s="434"/>
      <c r="R575" s="434"/>
      <c r="S575" s="1279"/>
      <c r="T575" s="434"/>
      <c r="U575" s="434"/>
      <c r="V575" s="434"/>
      <c r="W575" s="434"/>
      <c r="X575" s="434"/>
      <c r="Y575" s="434"/>
      <c r="Z575" s="434"/>
    </row>
    <row r="576">
      <c r="A576" s="434"/>
      <c r="B576" s="434"/>
      <c r="C576" s="434"/>
      <c r="D576" s="434"/>
      <c r="E576" s="434"/>
      <c r="F576" s="434"/>
      <c r="G576" s="434"/>
      <c r="H576" s="1276"/>
      <c r="I576" s="1277"/>
      <c r="J576" s="1278"/>
      <c r="K576" s="1277"/>
      <c r="L576" s="1279"/>
      <c r="M576" s="434"/>
      <c r="N576" s="434"/>
      <c r="O576" s="434"/>
      <c r="P576" s="434"/>
      <c r="Q576" s="434"/>
      <c r="R576" s="434"/>
      <c r="S576" s="1279"/>
      <c r="T576" s="434"/>
      <c r="U576" s="434"/>
      <c r="V576" s="434"/>
      <c r="W576" s="434"/>
      <c r="X576" s="434"/>
      <c r="Y576" s="434"/>
      <c r="Z576" s="434"/>
    </row>
    <row r="577">
      <c r="A577" s="434"/>
      <c r="B577" s="434"/>
      <c r="C577" s="434"/>
      <c r="D577" s="434"/>
      <c r="E577" s="434"/>
      <c r="F577" s="434"/>
      <c r="G577" s="434"/>
      <c r="H577" s="1276"/>
      <c r="I577" s="1277"/>
      <c r="J577" s="1278"/>
      <c r="K577" s="1277"/>
      <c r="L577" s="1279"/>
      <c r="M577" s="434"/>
      <c r="N577" s="434"/>
      <c r="O577" s="434"/>
      <c r="P577" s="434"/>
      <c r="Q577" s="434"/>
      <c r="R577" s="434"/>
      <c r="S577" s="1279"/>
      <c r="T577" s="434"/>
      <c r="U577" s="434"/>
      <c r="V577" s="434"/>
      <c r="W577" s="434"/>
      <c r="X577" s="434"/>
      <c r="Y577" s="434"/>
      <c r="Z577" s="434"/>
    </row>
    <row r="578">
      <c r="A578" s="434"/>
      <c r="B578" s="434"/>
      <c r="C578" s="434"/>
      <c r="D578" s="434"/>
      <c r="E578" s="434"/>
      <c r="F578" s="434"/>
      <c r="G578" s="434"/>
      <c r="H578" s="1276"/>
      <c r="I578" s="1277"/>
      <c r="J578" s="1278"/>
      <c r="K578" s="1277"/>
      <c r="L578" s="1279"/>
      <c r="M578" s="434"/>
      <c r="N578" s="434"/>
      <c r="O578" s="434"/>
      <c r="P578" s="434"/>
      <c r="Q578" s="434"/>
      <c r="R578" s="434"/>
      <c r="S578" s="1279"/>
      <c r="T578" s="434"/>
      <c r="U578" s="434"/>
      <c r="V578" s="434"/>
      <c r="W578" s="434"/>
      <c r="X578" s="434"/>
      <c r="Y578" s="434"/>
      <c r="Z578" s="434"/>
    </row>
    <row r="579">
      <c r="A579" s="434"/>
      <c r="B579" s="434"/>
      <c r="C579" s="434"/>
      <c r="D579" s="434"/>
      <c r="E579" s="434"/>
      <c r="F579" s="434"/>
      <c r="G579" s="434"/>
      <c r="H579" s="1276"/>
      <c r="I579" s="1277"/>
      <c r="J579" s="1278"/>
      <c r="K579" s="1277"/>
      <c r="L579" s="1279"/>
      <c r="M579" s="434"/>
      <c r="N579" s="434"/>
      <c r="O579" s="434"/>
      <c r="P579" s="434"/>
      <c r="Q579" s="434"/>
      <c r="R579" s="434"/>
      <c r="S579" s="1279"/>
      <c r="T579" s="434"/>
      <c r="U579" s="434"/>
      <c r="V579" s="434"/>
      <c r="W579" s="434"/>
      <c r="X579" s="434"/>
      <c r="Y579" s="434"/>
      <c r="Z579" s="434"/>
    </row>
    <row r="580">
      <c r="A580" s="434"/>
      <c r="B580" s="434"/>
      <c r="C580" s="434"/>
      <c r="D580" s="434"/>
      <c r="E580" s="434"/>
      <c r="F580" s="434"/>
      <c r="G580" s="434"/>
      <c r="H580" s="1276"/>
      <c r="I580" s="1277"/>
      <c r="J580" s="1278"/>
      <c r="K580" s="1277"/>
      <c r="L580" s="1279"/>
      <c r="M580" s="434"/>
      <c r="N580" s="434"/>
      <c r="O580" s="434"/>
      <c r="P580" s="434"/>
      <c r="Q580" s="434"/>
      <c r="R580" s="434"/>
      <c r="S580" s="1279"/>
      <c r="T580" s="434"/>
      <c r="U580" s="434"/>
      <c r="V580" s="434"/>
      <c r="W580" s="434"/>
      <c r="X580" s="434"/>
      <c r="Y580" s="434"/>
      <c r="Z580" s="434"/>
    </row>
    <row r="581">
      <c r="A581" s="434"/>
      <c r="B581" s="434"/>
      <c r="C581" s="434"/>
      <c r="D581" s="434"/>
      <c r="E581" s="434"/>
      <c r="F581" s="434"/>
      <c r="G581" s="434"/>
      <c r="H581" s="1276"/>
      <c r="I581" s="1277"/>
      <c r="J581" s="1278"/>
      <c r="K581" s="1277"/>
      <c r="L581" s="1279"/>
      <c r="M581" s="434"/>
      <c r="N581" s="434"/>
      <c r="O581" s="434"/>
      <c r="P581" s="434"/>
      <c r="Q581" s="434"/>
      <c r="R581" s="434"/>
      <c r="S581" s="1279"/>
      <c r="T581" s="434"/>
      <c r="U581" s="434"/>
      <c r="V581" s="434"/>
      <c r="W581" s="434"/>
      <c r="X581" s="434"/>
      <c r="Y581" s="434"/>
      <c r="Z581" s="434"/>
    </row>
    <row r="582">
      <c r="A582" s="434"/>
      <c r="B582" s="434"/>
      <c r="C582" s="434"/>
      <c r="D582" s="434"/>
      <c r="E582" s="434"/>
      <c r="F582" s="434"/>
      <c r="G582" s="434"/>
      <c r="H582" s="1276"/>
      <c r="I582" s="1277"/>
      <c r="J582" s="1278"/>
      <c r="K582" s="1277"/>
      <c r="L582" s="1279"/>
      <c r="M582" s="434"/>
      <c r="N582" s="434"/>
      <c r="O582" s="434"/>
      <c r="P582" s="434"/>
      <c r="Q582" s="434"/>
      <c r="R582" s="434"/>
      <c r="S582" s="1279"/>
      <c r="T582" s="434"/>
      <c r="U582" s="434"/>
      <c r="V582" s="434"/>
      <c r="W582" s="434"/>
      <c r="X582" s="434"/>
      <c r="Y582" s="434"/>
      <c r="Z582" s="434"/>
    </row>
    <row r="583">
      <c r="A583" s="434"/>
      <c r="B583" s="434"/>
      <c r="C583" s="434"/>
      <c r="D583" s="434"/>
      <c r="E583" s="434"/>
      <c r="F583" s="434"/>
      <c r="G583" s="434"/>
      <c r="H583" s="1276"/>
      <c r="I583" s="1277"/>
      <c r="J583" s="1278"/>
      <c r="K583" s="1277"/>
      <c r="L583" s="1279"/>
      <c r="M583" s="434"/>
      <c r="N583" s="434"/>
      <c r="O583" s="434"/>
      <c r="P583" s="434"/>
      <c r="Q583" s="434"/>
      <c r="R583" s="434"/>
      <c r="S583" s="1279"/>
      <c r="T583" s="434"/>
      <c r="U583" s="434"/>
      <c r="V583" s="434"/>
      <c r="W583" s="434"/>
      <c r="X583" s="434"/>
      <c r="Y583" s="434"/>
      <c r="Z583" s="434"/>
    </row>
    <row r="584">
      <c r="A584" s="434"/>
      <c r="B584" s="434"/>
      <c r="C584" s="434"/>
      <c r="D584" s="434"/>
      <c r="E584" s="434"/>
      <c r="F584" s="434"/>
      <c r="G584" s="434"/>
      <c r="H584" s="1276"/>
      <c r="I584" s="1277"/>
      <c r="J584" s="1278"/>
      <c r="K584" s="1277"/>
      <c r="L584" s="1279"/>
      <c r="M584" s="434"/>
      <c r="N584" s="434"/>
      <c r="O584" s="434"/>
      <c r="P584" s="434"/>
      <c r="Q584" s="434"/>
      <c r="R584" s="434"/>
      <c r="S584" s="1279"/>
      <c r="T584" s="434"/>
      <c r="U584" s="434"/>
      <c r="V584" s="434"/>
      <c r="W584" s="434"/>
      <c r="X584" s="434"/>
      <c r="Y584" s="434"/>
      <c r="Z584" s="434"/>
    </row>
    <row r="585">
      <c r="A585" s="434"/>
      <c r="B585" s="434"/>
      <c r="C585" s="434"/>
      <c r="D585" s="434"/>
      <c r="E585" s="434"/>
      <c r="F585" s="434"/>
      <c r="G585" s="434"/>
      <c r="H585" s="1276"/>
      <c r="I585" s="1277"/>
      <c r="J585" s="1278"/>
      <c r="K585" s="1277"/>
      <c r="L585" s="1279"/>
      <c r="M585" s="434"/>
      <c r="N585" s="434"/>
      <c r="O585" s="434"/>
      <c r="P585" s="434"/>
      <c r="Q585" s="434"/>
      <c r="R585" s="434"/>
      <c r="S585" s="1279"/>
      <c r="T585" s="434"/>
      <c r="U585" s="434"/>
      <c r="V585" s="434"/>
      <c r="W585" s="434"/>
      <c r="X585" s="434"/>
      <c r="Y585" s="434"/>
      <c r="Z585" s="434"/>
    </row>
    <row r="586">
      <c r="A586" s="434"/>
      <c r="B586" s="434"/>
      <c r="C586" s="434"/>
      <c r="D586" s="434"/>
      <c r="E586" s="434"/>
      <c r="F586" s="434"/>
      <c r="G586" s="434"/>
      <c r="H586" s="1276"/>
      <c r="I586" s="1277"/>
      <c r="J586" s="1278"/>
      <c r="K586" s="1277"/>
      <c r="L586" s="1279"/>
      <c r="M586" s="434"/>
      <c r="N586" s="434"/>
      <c r="O586" s="434"/>
      <c r="P586" s="434"/>
      <c r="Q586" s="434"/>
      <c r="R586" s="434"/>
      <c r="S586" s="1279"/>
      <c r="T586" s="434"/>
      <c r="U586" s="434"/>
      <c r="V586" s="434"/>
      <c r="W586" s="434"/>
      <c r="X586" s="434"/>
      <c r="Y586" s="434"/>
      <c r="Z586" s="434"/>
    </row>
    <row r="587">
      <c r="A587" s="434"/>
      <c r="B587" s="434"/>
      <c r="C587" s="434"/>
      <c r="D587" s="434"/>
      <c r="E587" s="434"/>
      <c r="F587" s="434"/>
      <c r="G587" s="434"/>
      <c r="H587" s="1276"/>
      <c r="I587" s="1277"/>
      <c r="J587" s="1278"/>
      <c r="K587" s="1277"/>
      <c r="L587" s="1279"/>
      <c r="M587" s="434"/>
      <c r="N587" s="434"/>
      <c r="O587" s="434"/>
      <c r="P587" s="434"/>
      <c r="Q587" s="434"/>
      <c r="R587" s="434"/>
      <c r="S587" s="1279"/>
      <c r="T587" s="434"/>
      <c r="U587" s="434"/>
      <c r="V587" s="434"/>
      <c r="W587" s="434"/>
      <c r="X587" s="434"/>
      <c r="Y587" s="434"/>
      <c r="Z587" s="434"/>
    </row>
    <row r="588">
      <c r="A588" s="434"/>
      <c r="B588" s="434"/>
      <c r="C588" s="434"/>
      <c r="D588" s="434"/>
      <c r="E588" s="434"/>
      <c r="F588" s="434"/>
      <c r="G588" s="434"/>
      <c r="H588" s="1276"/>
      <c r="I588" s="1277"/>
      <c r="J588" s="1278"/>
      <c r="K588" s="1277"/>
      <c r="L588" s="1279"/>
      <c r="M588" s="434"/>
      <c r="N588" s="434"/>
      <c r="O588" s="434"/>
      <c r="P588" s="434"/>
      <c r="Q588" s="434"/>
      <c r="R588" s="434"/>
      <c r="S588" s="1279"/>
      <c r="T588" s="434"/>
      <c r="U588" s="434"/>
      <c r="V588" s="434"/>
      <c r="W588" s="434"/>
      <c r="X588" s="434"/>
      <c r="Y588" s="434"/>
      <c r="Z588" s="434"/>
    </row>
    <row r="589">
      <c r="A589" s="434"/>
      <c r="B589" s="434"/>
      <c r="C589" s="434"/>
      <c r="D589" s="434"/>
      <c r="E589" s="434"/>
      <c r="F589" s="434"/>
      <c r="G589" s="434"/>
      <c r="H589" s="1276"/>
      <c r="I589" s="1277"/>
      <c r="J589" s="1278"/>
      <c r="K589" s="1277"/>
      <c r="L589" s="1279"/>
      <c r="M589" s="434"/>
      <c r="N589" s="434"/>
      <c r="O589" s="434"/>
      <c r="P589" s="434"/>
      <c r="Q589" s="434"/>
      <c r="R589" s="434"/>
      <c r="S589" s="1279"/>
      <c r="T589" s="434"/>
      <c r="U589" s="434"/>
      <c r="V589" s="434"/>
      <c r="W589" s="434"/>
      <c r="X589" s="434"/>
      <c r="Y589" s="434"/>
      <c r="Z589" s="434"/>
    </row>
    <row r="590">
      <c r="A590" s="434"/>
      <c r="B590" s="434"/>
      <c r="C590" s="434"/>
      <c r="D590" s="434"/>
      <c r="E590" s="434"/>
      <c r="F590" s="434"/>
      <c r="G590" s="434"/>
      <c r="H590" s="1276"/>
      <c r="I590" s="1277"/>
      <c r="J590" s="1278"/>
      <c r="K590" s="1277"/>
      <c r="L590" s="1279"/>
      <c r="M590" s="434"/>
      <c r="N590" s="434"/>
      <c r="O590" s="434"/>
      <c r="P590" s="434"/>
      <c r="Q590" s="434"/>
      <c r="R590" s="434"/>
      <c r="S590" s="1279"/>
      <c r="T590" s="434"/>
      <c r="U590" s="434"/>
      <c r="V590" s="434"/>
      <c r="W590" s="434"/>
      <c r="X590" s="434"/>
      <c r="Y590" s="434"/>
      <c r="Z590" s="434"/>
    </row>
    <row r="591">
      <c r="A591" s="434"/>
      <c r="B591" s="434"/>
      <c r="C591" s="434"/>
      <c r="D591" s="434"/>
      <c r="E591" s="434"/>
      <c r="F591" s="434"/>
      <c r="G591" s="434"/>
      <c r="H591" s="1276"/>
      <c r="I591" s="1277"/>
      <c r="J591" s="1278"/>
      <c r="K591" s="1277"/>
      <c r="L591" s="1279"/>
      <c r="M591" s="434"/>
      <c r="N591" s="434"/>
      <c r="O591" s="434"/>
      <c r="P591" s="434"/>
      <c r="Q591" s="434"/>
      <c r="R591" s="434"/>
      <c r="S591" s="1279"/>
      <c r="T591" s="434"/>
      <c r="U591" s="434"/>
      <c r="V591" s="434"/>
      <c r="W591" s="434"/>
      <c r="X591" s="434"/>
      <c r="Y591" s="434"/>
      <c r="Z591" s="434"/>
    </row>
    <row r="592">
      <c r="A592" s="434"/>
      <c r="B592" s="434"/>
      <c r="C592" s="434"/>
      <c r="D592" s="434"/>
      <c r="E592" s="434"/>
      <c r="F592" s="434"/>
      <c r="G592" s="434"/>
      <c r="H592" s="1276"/>
      <c r="I592" s="1277"/>
      <c r="J592" s="1278"/>
      <c r="K592" s="1277"/>
      <c r="L592" s="1279"/>
      <c r="M592" s="434"/>
      <c r="N592" s="434"/>
      <c r="O592" s="434"/>
      <c r="P592" s="434"/>
      <c r="Q592" s="434"/>
      <c r="R592" s="434"/>
      <c r="S592" s="1279"/>
      <c r="T592" s="434"/>
      <c r="U592" s="434"/>
      <c r="V592" s="434"/>
      <c r="W592" s="434"/>
      <c r="X592" s="434"/>
      <c r="Y592" s="434"/>
      <c r="Z592" s="434"/>
    </row>
    <row r="593">
      <c r="A593" s="434"/>
      <c r="B593" s="434"/>
      <c r="C593" s="434"/>
      <c r="D593" s="434"/>
      <c r="E593" s="434"/>
      <c r="F593" s="434"/>
      <c r="G593" s="434"/>
      <c r="H593" s="1276"/>
      <c r="I593" s="1277"/>
      <c r="J593" s="1278"/>
      <c r="K593" s="1277"/>
      <c r="L593" s="1279"/>
      <c r="M593" s="434"/>
      <c r="N593" s="434"/>
      <c r="O593" s="434"/>
      <c r="P593" s="434"/>
      <c r="Q593" s="434"/>
      <c r="R593" s="434"/>
      <c r="S593" s="1279"/>
      <c r="T593" s="434"/>
      <c r="U593" s="434"/>
      <c r="V593" s="434"/>
      <c r="W593" s="434"/>
      <c r="X593" s="434"/>
      <c r="Y593" s="434"/>
      <c r="Z593" s="434"/>
    </row>
    <row r="594">
      <c r="A594" s="434"/>
      <c r="B594" s="434"/>
      <c r="C594" s="434"/>
      <c r="D594" s="434"/>
      <c r="E594" s="434"/>
      <c r="F594" s="434"/>
      <c r="G594" s="434"/>
      <c r="H594" s="1276"/>
      <c r="I594" s="1277"/>
      <c r="J594" s="1278"/>
      <c r="K594" s="1277"/>
      <c r="L594" s="1279"/>
      <c r="M594" s="434"/>
      <c r="N594" s="434"/>
      <c r="O594" s="434"/>
      <c r="P594" s="434"/>
      <c r="Q594" s="434"/>
      <c r="R594" s="434"/>
      <c r="S594" s="1279"/>
      <c r="T594" s="434"/>
      <c r="U594" s="434"/>
      <c r="V594" s="434"/>
      <c r="W594" s="434"/>
      <c r="X594" s="434"/>
      <c r="Y594" s="434"/>
      <c r="Z594" s="434"/>
    </row>
    <row r="595">
      <c r="A595" s="434"/>
      <c r="B595" s="434"/>
      <c r="C595" s="434"/>
      <c r="D595" s="434"/>
      <c r="E595" s="434"/>
      <c r="F595" s="434"/>
      <c r="G595" s="434"/>
      <c r="H595" s="1276"/>
      <c r="I595" s="1277"/>
      <c r="J595" s="1278"/>
      <c r="K595" s="1277"/>
      <c r="L595" s="1279"/>
      <c r="M595" s="434"/>
      <c r="N595" s="434"/>
      <c r="O595" s="434"/>
      <c r="P595" s="434"/>
      <c r="Q595" s="434"/>
      <c r="R595" s="434"/>
      <c r="S595" s="1279"/>
      <c r="T595" s="434"/>
      <c r="U595" s="434"/>
      <c r="V595" s="434"/>
      <c r="W595" s="434"/>
      <c r="X595" s="434"/>
      <c r="Y595" s="434"/>
      <c r="Z595" s="434"/>
    </row>
    <row r="596">
      <c r="A596" s="434"/>
      <c r="B596" s="434"/>
      <c r="C596" s="434"/>
      <c r="D596" s="434"/>
      <c r="E596" s="434"/>
      <c r="F596" s="434"/>
      <c r="G596" s="434"/>
      <c r="H596" s="1276"/>
      <c r="I596" s="1277"/>
      <c r="J596" s="1278"/>
      <c r="K596" s="1277"/>
      <c r="L596" s="1279"/>
      <c r="M596" s="434"/>
      <c r="N596" s="434"/>
      <c r="O596" s="434"/>
      <c r="P596" s="434"/>
      <c r="Q596" s="434"/>
      <c r="R596" s="434"/>
      <c r="S596" s="1279"/>
      <c r="T596" s="434"/>
      <c r="U596" s="434"/>
      <c r="V596" s="434"/>
      <c r="W596" s="434"/>
      <c r="X596" s="434"/>
      <c r="Y596" s="434"/>
      <c r="Z596" s="434"/>
    </row>
    <row r="597">
      <c r="A597" s="434"/>
      <c r="B597" s="434"/>
      <c r="C597" s="434"/>
      <c r="D597" s="434"/>
      <c r="E597" s="434"/>
      <c r="F597" s="434"/>
      <c r="G597" s="434"/>
      <c r="H597" s="1276"/>
      <c r="I597" s="1277"/>
      <c r="J597" s="1278"/>
      <c r="K597" s="1277"/>
      <c r="L597" s="1279"/>
      <c r="M597" s="434"/>
      <c r="N597" s="434"/>
      <c r="O597" s="434"/>
      <c r="P597" s="434"/>
      <c r="Q597" s="434"/>
      <c r="R597" s="434"/>
      <c r="S597" s="1279"/>
      <c r="T597" s="434"/>
      <c r="U597" s="434"/>
      <c r="V597" s="434"/>
      <c r="W597" s="434"/>
      <c r="X597" s="434"/>
      <c r="Y597" s="434"/>
      <c r="Z597" s="434"/>
    </row>
    <row r="598">
      <c r="A598" s="434"/>
      <c r="B598" s="434"/>
      <c r="C598" s="434"/>
      <c r="D598" s="434"/>
      <c r="E598" s="434"/>
      <c r="F598" s="434"/>
      <c r="G598" s="434"/>
      <c r="H598" s="1276"/>
      <c r="I598" s="1277"/>
      <c r="J598" s="1278"/>
      <c r="K598" s="1277"/>
      <c r="L598" s="1279"/>
      <c r="M598" s="434"/>
      <c r="N598" s="434"/>
      <c r="O598" s="434"/>
      <c r="P598" s="434"/>
      <c r="Q598" s="434"/>
      <c r="R598" s="434"/>
      <c r="S598" s="1279"/>
      <c r="T598" s="434"/>
      <c r="U598" s="434"/>
      <c r="V598" s="434"/>
      <c r="W598" s="434"/>
      <c r="X598" s="434"/>
      <c r="Y598" s="434"/>
      <c r="Z598" s="434"/>
    </row>
    <row r="599">
      <c r="A599" s="434"/>
      <c r="B599" s="434"/>
      <c r="C599" s="434"/>
      <c r="D599" s="434"/>
      <c r="E599" s="434"/>
      <c r="F599" s="434"/>
      <c r="G599" s="434"/>
      <c r="H599" s="1276"/>
      <c r="I599" s="1277"/>
      <c r="J599" s="1278"/>
      <c r="K599" s="1277"/>
      <c r="L599" s="1279"/>
      <c r="M599" s="434"/>
      <c r="N599" s="434"/>
      <c r="O599" s="434"/>
      <c r="P599" s="434"/>
      <c r="Q599" s="434"/>
      <c r="R599" s="434"/>
      <c r="S599" s="1279"/>
      <c r="T599" s="434"/>
      <c r="U599" s="434"/>
      <c r="V599" s="434"/>
      <c r="W599" s="434"/>
      <c r="X599" s="434"/>
      <c r="Y599" s="434"/>
      <c r="Z599" s="434"/>
    </row>
    <row r="600">
      <c r="A600" s="434"/>
      <c r="B600" s="434"/>
      <c r="C600" s="434"/>
      <c r="D600" s="434"/>
      <c r="E600" s="434"/>
      <c r="F600" s="434"/>
      <c r="G600" s="434"/>
      <c r="H600" s="1276"/>
      <c r="I600" s="1277"/>
      <c r="J600" s="1278"/>
      <c r="K600" s="1277"/>
      <c r="L600" s="1279"/>
      <c r="M600" s="434"/>
      <c r="N600" s="434"/>
      <c r="O600" s="434"/>
      <c r="P600" s="434"/>
      <c r="Q600" s="434"/>
      <c r="R600" s="434"/>
      <c r="S600" s="1279"/>
      <c r="T600" s="434"/>
      <c r="U600" s="434"/>
      <c r="V600" s="434"/>
      <c r="W600" s="434"/>
      <c r="X600" s="434"/>
      <c r="Y600" s="434"/>
      <c r="Z600" s="434"/>
    </row>
    <row r="601">
      <c r="A601" s="434"/>
      <c r="B601" s="434"/>
      <c r="C601" s="434"/>
      <c r="D601" s="434"/>
      <c r="E601" s="434"/>
      <c r="F601" s="434"/>
      <c r="G601" s="434"/>
      <c r="H601" s="1276"/>
      <c r="I601" s="1277"/>
      <c r="J601" s="1278"/>
      <c r="K601" s="1277"/>
      <c r="L601" s="1279"/>
      <c r="M601" s="434"/>
      <c r="N601" s="434"/>
      <c r="O601" s="434"/>
      <c r="P601" s="434"/>
      <c r="Q601" s="434"/>
      <c r="R601" s="434"/>
      <c r="S601" s="1279"/>
      <c r="T601" s="434"/>
      <c r="U601" s="434"/>
      <c r="V601" s="434"/>
      <c r="W601" s="434"/>
      <c r="X601" s="434"/>
      <c r="Y601" s="434"/>
      <c r="Z601" s="434"/>
    </row>
    <row r="602">
      <c r="A602" s="434"/>
      <c r="B602" s="434"/>
      <c r="C602" s="434"/>
      <c r="D602" s="434"/>
      <c r="E602" s="434"/>
      <c r="F602" s="434"/>
      <c r="G602" s="434"/>
      <c r="H602" s="1276"/>
      <c r="I602" s="1277"/>
      <c r="J602" s="1278"/>
      <c r="K602" s="1277"/>
      <c r="L602" s="1279"/>
      <c r="M602" s="434"/>
      <c r="N602" s="434"/>
      <c r="O602" s="434"/>
      <c r="P602" s="434"/>
      <c r="Q602" s="434"/>
      <c r="R602" s="434"/>
      <c r="S602" s="1279"/>
      <c r="T602" s="434"/>
      <c r="U602" s="434"/>
      <c r="V602" s="434"/>
      <c r="W602" s="434"/>
      <c r="X602" s="434"/>
      <c r="Y602" s="434"/>
      <c r="Z602" s="434"/>
    </row>
    <row r="603">
      <c r="A603" s="434"/>
      <c r="B603" s="434"/>
      <c r="C603" s="434"/>
      <c r="D603" s="434"/>
      <c r="E603" s="434"/>
      <c r="F603" s="434"/>
      <c r="G603" s="434"/>
      <c r="H603" s="1276"/>
      <c r="I603" s="1277"/>
      <c r="J603" s="1278"/>
      <c r="K603" s="1277"/>
      <c r="L603" s="1279"/>
      <c r="M603" s="434"/>
      <c r="N603" s="434"/>
      <c r="O603" s="434"/>
      <c r="P603" s="434"/>
      <c r="Q603" s="434"/>
      <c r="R603" s="434"/>
      <c r="S603" s="1279"/>
      <c r="T603" s="434"/>
      <c r="U603" s="434"/>
      <c r="V603" s="434"/>
      <c r="W603" s="434"/>
      <c r="X603" s="434"/>
      <c r="Y603" s="434"/>
      <c r="Z603" s="434"/>
    </row>
    <row r="604">
      <c r="A604" s="434"/>
      <c r="B604" s="434"/>
      <c r="C604" s="434"/>
      <c r="D604" s="434"/>
      <c r="E604" s="434"/>
      <c r="F604" s="434"/>
      <c r="G604" s="434"/>
      <c r="H604" s="1276"/>
      <c r="I604" s="1277"/>
      <c r="J604" s="1278"/>
      <c r="K604" s="1277"/>
      <c r="L604" s="1279"/>
      <c r="M604" s="434"/>
      <c r="N604" s="434"/>
      <c r="O604" s="434"/>
      <c r="P604" s="434"/>
      <c r="Q604" s="434"/>
      <c r="R604" s="434"/>
      <c r="S604" s="1279"/>
      <c r="T604" s="434"/>
      <c r="U604" s="434"/>
      <c r="V604" s="434"/>
      <c r="W604" s="434"/>
      <c r="X604" s="434"/>
      <c r="Y604" s="434"/>
      <c r="Z604" s="434"/>
    </row>
    <row r="605">
      <c r="A605" s="434"/>
      <c r="B605" s="434"/>
      <c r="C605" s="434"/>
      <c r="D605" s="434"/>
      <c r="E605" s="434"/>
      <c r="F605" s="434"/>
      <c r="G605" s="434"/>
      <c r="H605" s="1276"/>
      <c r="I605" s="1277"/>
      <c r="J605" s="1278"/>
      <c r="K605" s="1277"/>
      <c r="L605" s="1279"/>
      <c r="M605" s="434"/>
      <c r="N605" s="434"/>
      <c r="O605" s="434"/>
      <c r="P605" s="434"/>
      <c r="Q605" s="434"/>
      <c r="R605" s="434"/>
      <c r="S605" s="1279"/>
      <c r="T605" s="434"/>
      <c r="U605" s="434"/>
      <c r="V605" s="434"/>
      <c r="W605" s="434"/>
      <c r="X605" s="434"/>
      <c r="Y605" s="434"/>
      <c r="Z605" s="434"/>
    </row>
    <row r="606">
      <c r="A606" s="434"/>
      <c r="B606" s="434"/>
      <c r="C606" s="434"/>
      <c r="D606" s="434"/>
      <c r="E606" s="434"/>
      <c r="F606" s="434"/>
      <c r="G606" s="434"/>
      <c r="H606" s="1276"/>
      <c r="I606" s="1277"/>
      <c r="J606" s="1278"/>
      <c r="K606" s="1277"/>
      <c r="L606" s="1279"/>
      <c r="M606" s="434"/>
      <c r="N606" s="434"/>
      <c r="O606" s="434"/>
      <c r="P606" s="434"/>
      <c r="Q606" s="434"/>
      <c r="R606" s="434"/>
      <c r="S606" s="1279"/>
      <c r="T606" s="434"/>
      <c r="U606" s="434"/>
      <c r="V606" s="434"/>
      <c r="W606" s="434"/>
      <c r="X606" s="434"/>
      <c r="Y606" s="434"/>
      <c r="Z606" s="434"/>
    </row>
    <row r="607">
      <c r="A607" s="434"/>
      <c r="B607" s="434"/>
      <c r="C607" s="434"/>
      <c r="D607" s="434"/>
      <c r="E607" s="434"/>
      <c r="F607" s="434"/>
      <c r="G607" s="434"/>
      <c r="H607" s="1276"/>
      <c r="I607" s="1277"/>
      <c r="J607" s="1278"/>
      <c r="K607" s="1277"/>
      <c r="L607" s="1279"/>
      <c r="M607" s="434"/>
      <c r="N607" s="434"/>
      <c r="O607" s="434"/>
      <c r="P607" s="434"/>
      <c r="Q607" s="434"/>
      <c r="R607" s="434"/>
      <c r="S607" s="1279"/>
      <c r="T607" s="434"/>
      <c r="U607" s="434"/>
      <c r="V607" s="434"/>
      <c r="W607" s="434"/>
      <c r="X607" s="434"/>
      <c r="Y607" s="434"/>
      <c r="Z607" s="434"/>
    </row>
    <row r="608">
      <c r="A608" s="434"/>
      <c r="B608" s="434"/>
      <c r="C608" s="434"/>
      <c r="D608" s="434"/>
      <c r="E608" s="434"/>
      <c r="F608" s="434"/>
      <c r="G608" s="434"/>
      <c r="H608" s="1276"/>
      <c r="I608" s="1277"/>
      <c r="J608" s="1278"/>
      <c r="K608" s="1277"/>
      <c r="L608" s="1279"/>
      <c r="M608" s="434"/>
      <c r="N608" s="434"/>
      <c r="O608" s="434"/>
      <c r="P608" s="434"/>
      <c r="Q608" s="434"/>
      <c r="R608" s="434"/>
      <c r="S608" s="1279"/>
      <c r="T608" s="434"/>
      <c r="U608" s="434"/>
      <c r="V608" s="434"/>
      <c r="W608" s="434"/>
      <c r="X608" s="434"/>
      <c r="Y608" s="434"/>
      <c r="Z608" s="434"/>
    </row>
    <row r="609">
      <c r="A609" s="434"/>
      <c r="B609" s="434"/>
      <c r="C609" s="434"/>
      <c r="D609" s="434"/>
      <c r="E609" s="434"/>
      <c r="F609" s="434"/>
      <c r="G609" s="434"/>
      <c r="H609" s="1276"/>
      <c r="I609" s="1277"/>
      <c r="J609" s="1278"/>
      <c r="K609" s="1277"/>
      <c r="L609" s="1279"/>
      <c r="M609" s="434"/>
      <c r="N609" s="434"/>
      <c r="O609" s="434"/>
      <c r="P609" s="434"/>
      <c r="Q609" s="434"/>
      <c r="R609" s="434"/>
      <c r="S609" s="1279"/>
      <c r="T609" s="434"/>
      <c r="U609" s="434"/>
      <c r="V609" s="434"/>
      <c r="W609" s="434"/>
      <c r="X609" s="434"/>
      <c r="Y609" s="434"/>
      <c r="Z609" s="434"/>
    </row>
    <row r="610">
      <c r="A610" s="434"/>
      <c r="B610" s="434"/>
      <c r="C610" s="434"/>
      <c r="D610" s="434"/>
      <c r="E610" s="434"/>
      <c r="F610" s="434"/>
      <c r="G610" s="434"/>
      <c r="H610" s="1276"/>
      <c r="I610" s="1277"/>
      <c r="J610" s="1278"/>
      <c r="K610" s="1277"/>
      <c r="L610" s="1279"/>
      <c r="M610" s="434"/>
      <c r="N610" s="434"/>
      <c r="O610" s="434"/>
      <c r="P610" s="434"/>
      <c r="Q610" s="434"/>
      <c r="R610" s="434"/>
      <c r="S610" s="1279"/>
      <c r="T610" s="434"/>
      <c r="U610" s="434"/>
      <c r="V610" s="434"/>
      <c r="W610" s="434"/>
      <c r="X610" s="434"/>
      <c r="Y610" s="434"/>
      <c r="Z610" s="434"/>
    </row>
    <row r="611">
      <c r="A611" s="434"/>
      <c r="B611" s="434"/>
      <c r="C611" s="434"/>
      <c r="D611" s="434"/>
      <c r="E611" s="434"/>
      <c r="F611" s="434"/>
      <c r="G611" s="434"/>
      <c r="H611" s="1276"/>
      <c r="I611" s="1277"/>
      <c r="J611" s="1278"/>
      <c r="K611" s="1277"/>
      <c r="L611" s="1279"/>
      <c r="M611" s="434"/>
      <c r="N611" s="434"/>
      <c r="O611" s="434"/>
      <c r="P611" s="434"/>
      <c r="Q611" s="434"/>
      <c r="R611" s="434"/>
      <c r="S611" s="1279"/>
      <c r="T611" s="434"/>
      <c r="U611" s="434"/>
      <c r="V611" s="434"/>
      <c r="W611" s="434"/>
      <c r="X611" s="434"/>
      <c r="Y611" s="434"/>
      <c r="Z611" s="434"/>
    </row>
    <row r="612">
      <c r="A612" s="434"/>
      <c r="B612" s="434"/>
      <c r="C612" s="434"/>
      <c r="D612" s="434"/>
      <c r="E612" s="434"/>
      <c r="F612" s="434"/>
      <c r="G612" s="434"/>
      <c r="H612" s="1276"/>
      <c r="I612" s="1277"/>
      <c r="J612" s="1278"/>
      <c r="K612" s="1277"/>
      <c r="L612" s="1279"/>
      <c r="M612" s="434"/>
      <c r="N612" s="434"/>
      <c r="O612" s="434"/>
      <c r="P612" s="434"/>
      <c r="Q612" s="434"/>
      <c r="R612" s="434"/>
      <c r="S612" s="1279"/>
      <c r="T612" s="434"/>
      <c r="U612" s="434"/>
      <c r="V612" s="434"/>
      <c r="W612" s="434"/>
      <c r="X612" s="434"/>
      <c r="Y612" s="434"/>
      <c r="Z612" s="434"/>
    </row>
    <row r="613">
      <c r="A613" s="434"/>
      <c r="B613" s="434"/>
      <c r="C613" s="434"/>
      <c r="D613" s="434"/>
      <c r="E613" s="434"/>
      <c r="F613" s="434"/>
      <c r="G613" s="434"/>
      <c r="H613" s="1276"/>
      <c r="I613" s="1277"/>
      <c r="J613" s="1278"/>
      <c r="K613" s="1277"/>
      <c r="L613" s="1279"/>
      <c r="M613" s="434"/>
      <c r="N613" s="434"/>
      <c r="O613" s="434"/>
      <c r="P613" s="434"/>
      <c r="Q613" s="434"/>
      <c r="R613" s="434"/>
      <c r="S613" s="1279"/>
      <c r="T613" s="434"/>
      <c r="U613" s="434"/>
      <c r="V613" s="434"/>
      <c r="W613" s="434"/>
      <c r="X613" s="434"/>
      <c r="Y613" s="434"/>
      <c r="Z613" s="434"/>
    </row>
    <row r="614">
      <c r="A614" s="434"/>
      <c r="B614" s="434"/>
      <c r="C614" s="434"/>
      <c r="D614" s="434"/>
      <c r="E614" s="434"/>
      <c r="F614" s="434"/>
      <c r="G614" s="434"/>
      <c r="H614" s="1276"/>
      <c r="I614" s="1277"/>
      <c r="J614" s="1278"/>
      <c r="K614" s="1277"/>
      <c r="L614" s="1279"/>
      <c r="M614" s="434"/>
      <c r="N614" s="434"/>
      <c r="O614" s="434"/>
      <c r="P614" s="434"/>
      <c r="Q614" s="434"/>
      <c r="R614" s="434"/>
      <c r="S614" s="1279"/>
      <c r="T614" s="434"/>
      <c r="U614" s="434"/>
      <c r="V614" s="434"/>
      <c r="W614" s="434"/>
      <c r="X614" s="434"/>
      <c r="Y614" s="434"/>
      <c r="Z614" s="434"/>
    </row>
    <row r="615">
      <c r="A615" s="434"/>
      <c r="B615" s="434"/>
      <c r="C615" s="434"/>
      <c r="D615" s="434"/>
      <c r="E615" s="434"/>
      <c r="F615" s="434"/>
      <c r="G615" s="434"/>
      <c r="H615" s="1276"/>
      <c r="I615" s="1277"/>
      <c r="J615" s="1278"/>
      <c r="K615" s="1277"/>
      <c r="L615" s="1279"/>
      <c r="M615" s="434"/>
      <c r="N615" s="434"/>
      <c r="O615" s="434"/>
      <c r="P615" s="434"/>
      <c r="Q615" s="434"/>
      <c r="R615" s="434"/>
      <c r="S615" s="1279"/>
      <c r="T615" s="434"/>
      <c r="U615" s="434"/>
      <c r="V615" s="434"/>
      <c r="W615" s="434"/>
      <c r="X615" s="434"/>
      <c r="Y615" s="434"/>
      <c r="Z615" s="434"/>
    </row>
    <row r="616">
      <c r="A616" s="434"/>
      <c r="B616" s="434"/>
      <c r="C616" s="434"/>
      <c r="D616" s="434"/>
      <c r="E616" s="434"/>
      <c r="F616" s="434"/>
      <c r="G616" s="434"/>
      <c r="H616" s="1276"/>
      <c r="I616" s="1277"/>
      <c r="J616" s="1278"/>
      <c r="K616" s="1277"/>
      <c r="L616" s="1279"/>
      <c r="M616" s="434"/>
      <c r="N616" s="434"/>
      <c r="O616" s="434"/>
      <c r="P616" s="434"/>
      <c r="Q616" s="434"/>
      <c r="R616" s="434"/>
      <c r="S616" s="1279"/>
      <c r="T616" s="434"/>
      <c r="U616" s="434"/>
      <c r="V616" s="434"/>
      <c r="W616" s="434"/>
      <c r="X616" s="434"/>
      <c r="Y616" s="434"/>
      <c r="Z616" s="434"/>
    </row>
    <row r="617">
      <c r="A617" s="434"/>
      <c r="B617" s="434"/>
      <c r="C617" s="434"/>
      <c r="D617" s="434"/>
      <c r="E617" s="434"/>
      <c r="F617" s="434"/>
      <c r="G617" s="434"/>
      <c r="H617" s="1276"/>
      <c r="I617" s="1277"/>
      <c r="J617" s="1278"/>
      <c r="K617" s="1277"/>
      <c r="L617" s="1279"/>
      <c r="M617" s="434"/>
      <c r="N617" s="434"/>
      <c r="O617" s="434"/>
      <c r="P617" s="434"/>
      <c r="Q617" s="434"/>
      <c r="R617" s="434"/>
      <c r="S617" s="1279"/>
      <c r="T617" s="434"/>
      <c r="U617" s="434"/>
      <c r="V617" s="434"/>
      <c r="W617" s="434"/>
      <c r="X617" s="434"/>
      <c r="Y617" s="434"/>
      <c r="Z617" s="434"/>
    </row>
    <row r="618">
      <c r="A618" s="434"/>
      <c r="B618" s="434"/>
      <c r="C618" s="434"/>
      <c r="D618" s="434"/>
      <c r="E618" s="434"/>
      <c r="F618" s="434"/>
      <c r="G618" s="434"/>
      <c r="H618" s="1276"/>
      <c r="I618" s="1277"/>
      <c r="J618" s="1278"/>
      <c r="K618" s="1277"/>
      <c r="L618" s="1279"/>
      <c r="M618" s="434"/>
      <c r="N618" s="434"/>
      <c r="O618" s="434"/>
      <c r="P618" s="434"/>
      <c r="Q618" s="434"/>
      <c r="R618" s="434"/>
      <c r="S618" s="1279"/>
      <c r="T618" s="434"/>
      <c r="U618" s="434"/>
      <c r="V618" s="434"/>
      <c r="W618" s="434"/>
      <c r="X618" s="434"/>
      <c r="Y618" s="434"/>
      <c r="Z618" s="434"/>
    </row>
    <row r="619">
      <c r="A619" s="434"/>
      <c r="B619" s="434"/>
      <c r="C619" s="434"/>
      <c r="D619" s="434"/>
      <c r="E619" s="434"/>
      <c r="F619" s="434"/>
      <c r="G619" s="434"/>
      <c r="H619" s="1276"/>
      <c r="I619" s="1277"/>
      <c r="J619" s="1278"/>
      <c r="K619" s="1277"/>
      <c r="L619" s="1279"/>
      <c r="M619" s="434"/>
      <c r="N619" s="434"/>
      <c r="O619" s="434"/>
      <c r="P619" s="434"/>
      <c r="Q619" s="434"/>
      <c r="R619" s="434"/>
      <c r="S619" s="1279"/>
      <c r="T619" s="434"/>
      <c r="U619" s="434"/>
      <c r="V619" s="434"/>
      <c r="W619" s="434"/>
      <c r="X619" s="434"/>
      <c r="Y619" s="434"/>
      <c r="Z619" s="434"/>
    </row>
    <row r="620">
      <c r="A620" s="434"/>
      <c r="B620" s="434"/>
      <c r="C620" s="434"/>
      <c r="D620" s="434"/>
      <c r="E620" s="434"/>
      <c r="F620" s="434"/>
      <c r="G620" s="434"/>
      <c r="H620" s="1276"/>
      <c r="I620" s="1277"/>
      <c r="J620" s="1278"/>
      <c r="K620" s="1277"/>
      <c r="L620" s="1279"/>
      <c r="M620" s="434"/>
      <c r="N620" s="434"/>
      <c r="O620" s="434"/>
      <c r="P620" s="434"/>
      <c r="Q620" s="434"/>
      <c r="R620" s="434"/>
      <c r="S620" s="1279"/>
      <c r="T620" s="434"/>
      <c r="U620" s="434"/>
      <c r="V620" s="434"/>
      <c r="W620" s="434"/>
      <c r="X620" s="434"/>
      <c r="Y620" s="434"/>
      <c r="Z620" s="434"/>
    </row>
    <row r="621">
      <c r="A621" s="434"/>
      <c r="B621" s="434"/>
      <c r="C621" s="434"/>
      <c r="D621" s="434"/>
      <c r="E621" s="434"/>
      <c r="F621" s="434"/>
      <c r="G621" s="434"/>
      <c r="H621" s="1276"/>
      <c r="I621" s="1277"/>
      <c r="J621" s="1278"/>
      <c r="K621" s="1277"/>
      <c r="L621" s="1279"/>
      <c r="M621" s="434"/>
      <c r="N621" s="434"/>
      <c r="O621" s="434"/>
      <c r="P621" s="434"/>
      <c r="Q621" s="434"/>
      <c r="R621" s="434"/>
      <c r="S621" s="1279"/>
      <c r="T621" s="434"/>
      <c r="U621" s="434"/>
      <c r="V621" s="434"/>
      <c r="W621" s="434"/>
      <c r="X621" s="434"/>
      <c r="Y621" s="434"/>
      <c r="Z621" s="434"/>
    </row>
    <row r="622">
      <c r="A622" s="434"/>
      <c r="B622" s="434"/>
      <c r="C622" s="434"/>
      <c r="D622" s="434"/>
      <c r="E622" s="434"/>
      <c r="F622" s="434"/>
      <c r="G622" s="434"/>
      <c r="H622" s="1276"/>
      <c r="I622" s="1277"/>
      <c r="J622" s="1278"/>
      <c r="K622" s="1277"/>
      <c r="L622" s="1279"/>
      <c r="M622" s="434"/>
      <c r="N622" s="434"/>
      <c r="O622" s="434"/>
      <c r="P622" s="434"/>
      <c r="Q622" s="434"/>
      <c r="R622" s="434"/>
      <c r="S622" s="1279"/>
      <c r="T622" s="434"/>
      <c r="U622" s="434"/>
      <c r="V622" s="434"/>
      <c r="W622" s="434"/>
      <c r="X622" s="434"/>
      <c r="Y622" s="434"/>
      <c r="Z622" s="434"/>
    </row>
    <row r="623">
      <c r="A623" s="434"/>
      <c r="B623" s="434"/>
      <c r="C623" s="434"/>
      <c r="D623" s="434"/>
      <c r="E623" s="434"/>
      <c r="F623" s="434"/>
      <c r="G623" s="434"/>
      <c r="H623" s="1276"/>
      <c r="I623" s="1277"/>
      <c r="J623" s="1278"/>
      <c r="K623" s="1277"/>
      <c r="L623" s="1279"/>
      <c r="M623" s="434"/>
      <c r="N623" s="434"/>
      <c r="O623" s="434"/>
      <c r="P623" s="434"/>
      <c r="Q623" s="434"/>
      <c r="R623" s="434"/>
      <c r="S623" s="1279"/>
      <c r="T623" s="434"/>
      <c r="U623" s="434"/>
      <c r="V623" s="434"/>
      <c r="W623" s="434"/>
      <c r="X623" s="434"/>
      <c r="Y623" s="434"/>
      <c r="Z623" s="434"/>
    </row>
    <row r="624">
      <c r="A624" s="434"/>
      <c r="B624" s="434"/>
      <c r="C624" s="434"/>
      <c r="D624" s="434"/>
      <c r="E624" s="434"/>
      <c r="F624" s="434"/>
      <c r="G624" s="434"/>
      <c r="H624" s="1276"/>
      <c r="I624" s="1277"/>
      <c r="J624" s="1278"/>
      <c r="K624" s="1277"/>
      <c r="L624" s="1279"/>
      <c r="M624" s="434"/>
      <c r="N624" s="434"/>
      <c r="O624" s="434"/>
      <c r="P624" s="434"/>
      <c r="Q624" s="434"/>
      <c r="R624" s="434"/>
      <c r="S624" s="1279"/>
      <c r="T624" s="434"/>
      <c r="U624" s="434"/>
      <c r="V624" s="434"/>
      <c r="W624" s="434"/>
      <c r="X624" s="434"/>
      <c r="Y624" s="434"/>
      <c r="Z624" s="434"/>
    </row>
    <row r="625">
      <c r="A625" s="434"/>
      <c r="B625" s="434"/>
      <c r="C625" s="434"/>
      <c r="D625" s="434"/>
      <c r="E625" s="434"/>
      <c r="F625" s="434"/>
      <c r="G625" s="434"/>
      <c r="H625" s="1276"/>
      <c r="I625" s="1277"/>
      <c r="J625" s="1278"/>
      <c r="K625" s="1277"/>
      <c r="L625" s="1279"/>
      <c r="M625" s="434"/>
      <c r="N625" s="434"/>
      <c r="O625" s="434"/>
      <c r="P625" s="434"/>
      <c r="Q625" s="434"/>
      <c r="R625" s="434"/>
      <c r="S625" s="1279"/>
      <c r="T625" s="434"/>
      <c r="U625" s="434"/>
      <c r="V625" s="434"/>
      <c r="W625" s="434"/>
      <c r="X625" s="434"/>
      <c r="Y625" s="434"/>
      <c r="Z625" s="434"/>
    </row>
    <row r="626">
      <c r="A626" s="434"/>
      <c r="B626" s="434"/>
      <c r="C626" s="434"/>
      <c r="D626" s="434"/>
      <c r="E626" s="434"/>
      <c r="F626" s="434"/>
      <c r="G626" s="434"/>
      <c r="H626" s="1276"/>
      <c r="I626" s="1277"/>
      <c r="J626" s="1278"/>
      <c r="K626" s="1277"/>
      <c r="L626" s="1279"/>
      <c r="M626" s="434"/>
      <c r="N626" s="434"/>
      <c r="O626" s="434"/>
      <c r="P626" s="434"/>
      <c r="Q626" s="434"/>
      <c r="R626" s="434"/>
      <c r="S626" s="1279"/>
      <c r="T626" s="434"/>
      <c r="U626" s="434"/>
      <c r="V626" s="434"/>
      <c r="W626" s="434"/>
      <c r="X626" s="434"/>
      <c r="Y626" s="434"/>
      <c r="Z626" s="434"/>
    </row>
    <row r="627">
      <c r="A627" s="434"/>
      <c r="B627" s="434"/>
      <c r="C627" s="434"/>
      <c r="D627" s="434"/>
      <c r="E627" s="434"/>
      <c r="F627" s="434"/>
      <c r="G627" s="434"/>
      <c r="H627" s="1276"/>
      <c r="I627" s="1277"/>
      <c r="J627" s="1278"/>
      <c r="K627" s="1277"/>
      <c r="L627" s="1279"/>
      <c r="M627" s="434"/>
      <c r="N627" s="434"/>
      <c r="O627" s="434"/>
      <c r="P627" s="434"/>
      <c r="Q627" s="434"/>
      <c r="R627" s="434"/>
      <c r="S627" s="1279"/>
      <c r="T627" s="434"/>
      <c r="U627" s="434"/>
      <c r="V627" s="434"/>
      <c r="W627" s="434"/>
      <c r="X627" s="434"/>
      <c r="Y627" s="434"/>
      <c r="Z627" s="434"/>
    </row>
    <row r="628">
      <c r="A628" s="434"/>
      <c r="B628" s="434"/>
      <c r="C628" s="434"/>
      <c r="D628" s="434"/>
      <c r="E628" s="434"/>
      <c r="F628" s="434"/>
      <c r="G628" s="434"/>
      <c r="H628" s="1276"/>
      <c r="I628" s="1277"/>
      <c r="J628" s="1278"/>
      <c r="K628" s="1277"/>
      <c r="L628" s="1279"/>
      <c r="M628" s="434"/>
      <c r="N628" s="434"/>
      <c r="O628" s="434"/>
      <c r="P628" s="434"/>
      <c r="Q628" s="434"/>
      <c r="R628" s="434"/>
      <c r="S628" s="1279"/>
      <c r="T628" s="434"/>
      <c r="U628" s="434"/>
      <c r="V628" s="434"/>
      <c r="W628" s="434"/>
      <c r="X628" s="434"/>
      <c r="Y628" s="434"/>
      <c r="Z628" s="434"/>
    </row>
    <row r="629">
      <c r="A629" s="434"/>
      <c r="B629" s="434"/>
      <c r="C629" s="434"/>
      <c r="D629" s="434"/>
      <c r="E629" s="434"/>
      <c r="F629" s="434"/>
      <c r="G629" s="434"/>
      <c r="H629" s="1276"/>
      <c r="I629" s="1277"/>
      <c r="J629" s="1278"/>
      <c r="K629" s="1277"/>
      <c r="L629" s="1279"/>
      <c r="M629" s="434"/>
      <c r="N629" s="434"/>
      <c r="O629" s="434"/>
      <c r="P629" s="434"/>
      <c r="Q629" s="434"/>
      <c r="R629" s="434"/>
      <c r="S629" s="1279"/>
      <c r="T629" s="434"/>
      <c r="U629" s="434"/>
      <c r="V629" s="434"/>
      <c r="W629" s="434"/>
      <c r="X629" s="434"/>
      <c r="Y629" s="434"/>
      <c r="Z629" s="434"/>
    </row>
    <row r="630">
      <c r="A630" s="434"/>
      <c r="B630" s="434"/>
      <c r="C630" s="434"/>
      <c r="D630" s="434"/>
      <c r="E630" s="434"/>
      <c r="F630" s="434"/>
      <c r="G630" s="434"/>
      <c r="H630" s="1276"/>
      <c r="I630" s="1277"/>
      <c r="J630" s="1278"/>
      <c r="K630" s="1277"/>
      <c r="L630" s="1279"/>
      <c r="M630" s="434"/>
      <c r="N630" s="434"/>
      <c r="O630" s="434"/>
      <c r="P630" s="434"/>
      <c r="Q630" s="434"/>
      <c r="R630" s="434"/>
      <c r="S630" s="1279"/>
      <c r="T630" s="434"/>
      <c r="U630" s="434"/>
      <c r="V630" s="434"/>
      <c r="W630" s="434"/>
      <c r="X630" s="434"/>
      <c r="Y630" s="434"/>
      <c r="Z630" s="434"/>
    </row>
    <row r="631">
      <c r="A631" s="434"/>
      <c r="B631" s="434"/>
      <c r="C631" s="434"/>
      <c r="D631" s="434"/>
      <c r="E631" s="434"/>
      <c r="F631" s="434"/>
      <c r="G631" s="434"/>
      <c r="H631" s="1276"/>
      <c r="I631" s="1277"/>
      <c r="J631" s="1278"/>
      <c r="K631" s="1277"/>
      <c r="L631" s="1279"/>
      <c r="M631" s="434"/>
      <c r="N631" s="434"/>
      <c r="O631" s="434"/>
      <c r="P631" s="434"/>
      <c r="Q631" s="434"/>
      <c r="R631" s="434"/>
      <c r="S631" s="1279"/>
      <c r="T631" s="434"/>
      <c r="U631" s="434"/>
      <c r="V631" s="434"/>
      <c r="W631" s="434"/>
      <c r="X631" s="434"/>
      <c r="Y631" s="434"/>
      <c r="Z631" s="434"/>
    </row>
    <row r="632">
      <c r="A632" s="434"/>
      <c r="B632" s="434"/>
      <c r="C632" s="434"/>
      <c r="D632" s="434"/>
      <c r="E632" s="434"/>
      <c r="F632" s="434"/>
      <c r="G632" s="434"/>
      <c r="H632" s="1276"/>
      <c r="I632" s="1277"/>
      <c r="J632" s="1278"/>
      <c r="K632" s="1277"/>
      <c r="L632" s="1279"/>
      <c r="M632" s="434"/>
      <c r="N632" s="434"/>
      <c r="O632" s="434"/>
      <c r="P632" s="434"/>
      <c r="Q632" s="434"/>
      <c r="R632" s="434"/>
      <c r="S632" s="1279"/>
      <c r="T632" s="434"/>
      <c r="U632" s="434"/>
      <c r="V632" s="434"/>
      <c r="W632" s="434"/>
      <c r="X632" s="434"/>
      <c r="Y632" s="434"/>
      <c r="Z632" s="434"/>
    </row>
    <row r="633">
      <c r="A633" s="434"/>
      <c r="B633" s="434"/>
      <c r="C633" s="434"/>
      <c r="D633" s="434"/>
      <c r="E633" s="434"/>
      <c r="F633" s="434"/>
      <c r="G633" s="434"/>
      <c r="H633" s="1276"/>
      <c r="I633" s="1277"/>
      <c r="J633" s="1278"/>
      <c r="K633" s="1277"/>
      <c r="L633" s="1279"/>
      <c r="M633" s="434"/>
      <c r="N633" s="434"/>
      <c r="O633" s="434"/>
      <c r="P633" s="434"/>
      <c r="Q633" s="434"/>
      <c r="R633" s="434"/>
      <c r="S633" s="1279"/>
      <c r="T633" s="434"/>
      <c r="U633" s="434"/>
      <c r="V633" s="434"/>
      <c r="W633" s="434"/>
      <c r="X633" s="434"/>
      <c r="Y633" s="434"/>
      <c r="Z633" s="434"/>
    </row>
    <row r="634">
      <c r="A634" s="434"/>
      <c r="B634" s="434"/>
      <c r="C634" s="434"/>
      <c r="D634" s="434"/>
      <c r="E634" s="434"/>
      <c r="F634" s="434"/>
      <c r="G634" s="434"/>
      <c r="H634" s="1276"/>
      <c r="I634" s="1277"/>
      <c r="J634" s="1278"/>
      <c r="K634" s="1277"/>
      <c r="L634" s="1279"/>
      <c r="M634" s="434"/>
      <c r="N634" s="434"/>
      <c r="O634" s="434"/>
      <c r="P634" s="434"/>
      <c r="Q634" s="434"/>
      <c r="R634" s="434"/>
      <c r="S634" s="1279"/>
      <c r="T634" s="434"/>
      <c r="U634" s="434"/>
      <c r="V634" s="434"/>
      <c r="W634" s="434"/>
      <c r="X634" s="434"/>
      <c r="Y634" s="434"/>
      <c r="Z634" s="434"/>
    </row>
    <row r="635">
      <c r="A635" s="434"/>
      <c r="B635" s="434"/>
      <c r="C635" s="434"/>
      <c r="D635" s="434"/>
      <c r="E635" s="434"/>
      <c r="F635" s="434"/>
      <c r="G635" s="434"/>
      <c r="H635" s="1276"/>
      <c r="I635" s="1277"/>
      <c r="J635" s="1278"/>
      <c r="K635" s="1277"/>
      <c r="L635" s="1279"/>
      <c r="M635" s="434"/>
      <c r="N635" s="434"/>
      <c r="O635" s="434"/>
      <c r="P635" s="434"/>
      <c r="Q635" s="434"/>
      <c r="R635" s="434"/>
      <c r="S635" s="1279"/>
      <c r="T635" s="434"/>
      <c r="U635" s="434"/>
      <c r="V635" s="434"/>
      <c r="W635" s="434"/>
      <c r="X635" s="434"/>
      <c r="Y635" s="434"/>
      <c r="Z635" s="434"/>
    </row>
    <row r="636">
      <c r="A636" s="434"/>
      <c r="B636" s="434"/>
      <c r="C636" s="434"/>
      <c r="D636" s="434"/>
      <c r="E636" s="434"/>
      <c r="F636" s="434"/>
      <c r="G636" s="434"/>
      <c r="H636" s="1276"/>
      <c r="I636" s="1277"/>
      <c r="J636" s="1278"/>
      <c r="K636" s="1277"/>
      <c r="L636" s="1279"/>
      <c r="M636" s="434"/>
      <c r="N636" s="434"/>
      <c r="O636" s="434"/>
      <c r="P636" s="434"/>
      <c r="Q636" s="434"/>
      <c r="R636" s="434"/>
      <c r="S636" s="1279"/>
      <c r="T636" s="434"/>
      <c r="U636" s="434"/>
      <c r="V636" s="434"/>
      <c r="W636" s="434"/>
      <c r="X636" s="434"/>
      <c r="Y636" s="434"/>
      <c r="Z636" s="434"/>
    </row>
    <row r="637">
      <c r="A637" s="434"/>
      <c r="B637" s="434"/>
      <c r="C637" s="434"/>
      <c r="D637" s="434"/>
      <c r="E637" s="434"/>
      <c r="F637" s="434"/>
      <c r="G637" s="434"/>
      <c r="H637" s="1276"/>
      <c r="I637" s="1277"/>
      <c r="J637" s="1278"/>
      <c r="K637" s="1277"/>
      <c r="L637" s="1279"/>
      <c r="M637" s="434"/>
      <c r="N637" s="434"/>
      <c r="O637" s="434"/>
      <c r="P637" s="434"/>
      <c r="Q637" s="434"/>
      <c r="R637" s="434"/>
      <c r="S637" s="1279"/>
      <c r="T637" s="434"/>
      <c r="U637" s="434"/>
      <c r="V637" s="434"/>
      <c r="W637" s="434"/>
      <c r="X637" s="434"/>
      <c r="Y637" s="434"/>
      <c r="Z637" s="434"/>
    </row>
    <row r="638">
      <c r="A638" s="434"/>
      <c r="B638" s="434"/>
      <c r="C638" s="434"/>
      <c r="D638" s="434"/>
      <c r="E638" s="434"/>
      <c r="F638" s="434"/>
      <c r="G638" s="434"/>
      <c r="H638" s="1276"/>
      <c r="I638" s="1277"/>
      <c r="J638" s="1278"/>
      <c r="K638" s="1277"/>
      <c r="L638" s="1279"/>
      <c r="M638" s="434"/>
      <c r="N638" s="434"/>
      <c r="O638" s="434"/>
      <c r="P638" s="434"/>
      <c r="Q638" s="434"/>
      <c r="R638" s="434"/>
      <c r="S638" s="1279"/>
      <c r="T638" s="434"/>
      <c r="U638" s="434"/>
      <c r="V638" s="434"/>
      <c r="W638" s="434"/>
      <c r="X638" s="434"/>
      <c r="Y638" s="434"/>
      <c r="Z638" s="434"/>
    </row>
    <row r="639">
      <c r="A639" s="434"/>
      <c r="B639" s="434"/>
      <c r="C639" s="434"/>
      <c r="D639" s="434"/>
      <c r="E639" s="434"/>
      <c r="F639" s="434"/>
      <c r="G639" s="434"/>
      <c r="H639" s="1276"/>
      <c r="I639" s="1277"/>
      <c r="J639" s="1278"/>
      <c r="K639" s="1277"/>
      <c r="L639" s="1279"/>
      <c r="M639" s="434"/>
      <c r="N639" s="434"/>
      <c r="O639" s="434"/>
      <c r="P639" s="434"/>
      <c r="Q639" s="434"/>
      <c r="R639" s="434"/>
      <c r="S639" s="1279"/>
      <c r="T639" s="434"/>
      <c r="U639" s="434"/>
      <c r="V639" s="434"/>
      <c r="W639" s="434"/>
      <c r="X639" s="434"/>
      <c r="Y639" s="434"/>
      <c r="Z639" s="434"/>
    </row>
    <row r="640">
      <c r="A640" s="434"/>
      <c r="B640" s="434"/>
      <c r="C640" s="434"/>
      <c r="D640" s="434"/>
      <c r="E640" s="434"/>
      <c r="F640" s="434"/>
      <c r="G640" s="434"/>
      <c r="H640" s="1276"/>
      <c r="I640" s="1277"/>
      <c r="J640" s="1278"/>
      <c r="K640" s="1277"/>
      <c r="L640" s="1279"/>
      <c r="M640" s="434"/>
      <c r="N640" s="434"/>
      <c r="O640" s="434"/>
      <c r="P640" s="434"/>
      <c r="Q640" s="434"/>
      <c r="R640" s="434"/>
      <c r="S640" s="1279"/>
      <c r="T640" s="434"/>
      <c r="U640" s="434"/>
      <c r="V640" s="434"/>
      <c r="W640" s="434"/>
      <c r="X640" s="434"/>
      <c r="Y640" s="434"/>
      <c r="Z640" s="434"/>
    </row>
    <row r="641">
      <c r="A641" s="434"/>
      <c r="B641" s="434"/>
      <c r="C641" s="434"/>
      <c r="D641" s="434"/>
      <c r="E641" s="434"/>
      <c r="F641" s="434"/>
      <c r="G641" s="434"/>
      <c r="H641" s="1276"/>
      <c r="I641" s="1277"/>
      <c r="J641" s="1278"/>
      <c r="K641" s="1277"/>
      <c r="L641" s="1279"/>
      <c r="M641" s="434"/>
      <c r="N641" s="434"/>
      <c r="O641" s="434"/>
      <c r="P641" s="434"/>
      <c r="Q641" s="434"/>
      <c r="R641" s="434"/>
      <c r="S641" s="1279"/>
      <c r="T641" s="434"/>
      <c r="U641" s="434"/>
      <c r="V641" s="434"/>
      <c r="W641" s="434"/>
      <c r="X641" s="434"/>
      <c r="Y641" s="434"/>
      <c r="Z641" s="434"/>
    </row>
    <row r="642">
      <c r="A642" s="434"/>
      <c r="B642" s="434"/>
      <c r="C642" s="434"/>
      <c r="D642" s="434"/>
      <c r="E642" s="434"/>
      <c r="F642" s="434"/>
      <c r="G642" s="434"/>
      <c r="H642" s="1276"/>
      <c r="I642" s="1277"/>
      <c r="J642" s="1278"/>
      <c r="K642" s="1277"/>
      <c r="L642" s="1279"/>
      <c r="M642" s="434"/>
      <c r="N642" s="434"/>
      <c r="O642" s="434"/>
      <c r="P642" s="434"/>
      <c r="Q642" s="434"/>
      <c r="R642" s="434"/>
      <c r="S642" s="1279"/>
      <c r="T642" s="434"/>
      <c r="U642" s="434"/>
      <c r="V642" s="434"/>
      <c r="W642" s="434"/>
      <c r="X642" s="434"/>
      <c r="Y642" s="434"/>
      <c r="Z642" s="434"/>
    </row>
    <row r="643">
      <c r="A643" s="434"/>
      <c r="B643" s="434"/>
      <c r="C643" s="434"/>
      <c r="D643" s="434"/>
      <c r="E643" s="434"/>
      <c r="F643" s="434"/>
      <c r="G643" s="434"/>
      <c r="H643" s="1276"/>
      <c r="I643" s="1277"/>
      <c r="J643" s="1278"/>
      <c r="K643" s="1277"/>
      <c r="L643" s="1279"/>
      <c r="M643" s="434"/>
      <c r="N643" s="434"/>
      <c r="O643" s="434"/>
      <c r="P643" s="434"/>
      <c r="Q643" s="434"/>
      <c r="R643" s="434"/>
      <c r="S643" s="1279"/>
      <c r="T643" s="434"/>
      <c r="U643" s="434"/>
      <c r="V643" s="434"/>
      <c r="W643" s="434"/>
      <c r="X643" s="434"/>
      <c r="Y643" s="434"/>
      <c r="Z643" s="434"/>
    </row>
    <row r="644">
      <c r="A644" s="434"/>
      <c r="B644" s="434"/>
      <c r="C644" s="434"/>
      <c r="D644" s="434"/>
      <c r="E644" s="434"/>
      <c r="F644" s="434"/>
      <c r="G644" s="434"/>
      <c r="H644" s="1276"/>
      <c r="I644" s="1277"/>
      <c r="J644" s="1278"/>
      <c r="K644" s="1277"/>
      <c r="L644" s="1279"/>
      <c r="M644" s="434"/>
      <c r="N644" s="434"/>
      <c r="O644" s="434"/>
      <c r="P644" s="434"/>
      <c r="Q644" s="434"/>
      <c r="R644" s="434"/>
      <c r="S644" s="1279"/>
      <c r="T644" s="434"/>
      <c r="U644" s="434"/>
      <c r="V644" s="434"/>
      <c r="W644" s="434"/>
      <c r="X644" s="434"/>
      <c r="Y644" s="434"/>
      <c r="Z644" s="434"/>
    </row>
    <row r="645">
      <c r="A645" s="434"/>
      <c r="B645" s="434"/>
      <c r="C645" s="434"/>
      <c r="D645" s="434"/>
      <c r="E645" s="434"/>
      <c r="F645" s="434"/>
      <c r="G645" s="434"/>
      <c r="H645" s="1276"/>
      <c r="I645" s="1277"/>
      <c r="J645" s="1278"/>
      <c r="K645" s="1277"/>
      <c r="L645" s="1279"/>
      <c r="M645" s="434"/>
      <c r="N645" s="434"/>
      <c r="O645" s="434"/>
      <c r="P645" s="434"/>
      <c r="Q645" s="434"/>
      <c r="R645" s="434"/>
      <c r="S645" s="1279"/>
      <c r="T645" s="434"/>
      <c r="U645" s="434"/>
      <c r="V645" s="434"/>
      <c r="W645" s="434"/>
      <c r="X645" s="434"/>
      <c r="Y645" s="434"/>
      <c r="Z645" s="434"/>
    </row>
    <row r="646">
      <c r="A646" s="434"/>
      <c r="B646" s="434"/>
      <c r="C646" s="434"/>
      <c r="D646" s="434"/>
      <c r="E646" s="434"/>
      <c r="F646" s="434"/>
      <c r="G646" s="434"/>
      <c r="H646" s="1276"/>
      <c r="I646" s="1277"/>
      <c r="J646" s="1278"/>
      <c r="K646" s="1277"/>
      <c r="L646" s="1279"/>
      <c r="M646" s="434"/>
      <c r="N646" s="434"/>
      <c r="O646" s="434"/>
      <c r="P646" s="434"/>
      <c r="Q646" s="434"/>
      <c r="R646" s="434"/>
      <c r="S646" s="1279"/>
      <c r="T646" s="434"/>
      <c r="U646" s="434"/>
      <c r="V646" s="434"/>
      <c r="W646" s="434"/>
      <c r="X646" s="434"/>
      <c r="Y646" s="434"/>
      <c r="Z646" s="434"/>
    </row>
    <row r="647">
      <c r="A647" s="434"/>
      <c r="B647" s="434"/>
      <c r="C647" s="434"/>
      <c r="D647" s="434"/>
      <c r="E647" s="434"/>
      <c r="F647" s="434"/>
      <c r="G647" s="434"/>
      <c r="H647" s="1276"/>
      <c r="I647" s="1277"/>
      <c r="J647" s="1278"/>
      <c r="K647" s="1277"/>
      <c r="L647" s="1279"/>
      <c r="M647" s="434"/>
      <c r="N647" s="434"/>
      <c r="O647" s="434"/>
      <c r="P647" s="434"/>
      <c r="Q647" s="434"/>
      <c r="R647" s="434"/>
      <c r="S647" s="1279"/>
      <c r="T647" s="434"/>
      <c r="U647" s="434"/>
      <c r="V647" s="434"/>
      <c r="W647" s="434"/>
      <c r="X647" s="434"/>
      <c r="Y647" s="434"/>
      <c r="Z647" s="434"/>
    </row>
    <row r="648">
      <c r="A648" s="434"/>
      <c r="B648" s="434"/>
      <c r="C648" s="434"/>
      <c r="D648" s="434"/>
      <c r="E648" s="434"/>
      <c r="F648" s="434"/>
      <c r="G648" s="434"/>
      <c r="H648" s="1276"/>
      <c r="I648" s="1277"/>
      <c r="J648" s="1278"/>
      <c r="K648" s="1277"/>
      <c r="L648" s="1279"/>
      <c r="M648" s="434"/>
      <c r="N648" s="434"/>
      <c r="O648" s="434"/>
      <c r="P648" s="434"/>
      <c r="Q648" s="434"/>
      <c r="R648" s="434"/>
      <c r="S648" s="1279"/>
      <c r="T648" s="434"/>
      <c r="U648" s="434"/>
      <c r="V648" s="434"/>
      <c r="W648" s="434"/>
      <c r="X648" s="434"/>
      <c r="Y648" s="434"/>
      <c r="Z648" s="434"/>
    </row>
    <row r="649">
      <c r="A649" s="434"/>
      <c r="B649" s="434"/>
      <c r="C649" s="434"/>
      <c r="D649" s="434"/>
      <c r="E649" s="434"/>
      <c r="F649" s="434"/>
      <c r="G649" s="434"/>
      <c r="H649" s="1276"/>
      <c r="I649" s="1277"/>
      <c r="J649" s="1278"/>
      <c r="K649" s="1277"/>
      <c r="L649" s="1279"/>
      <c r="M649" s="434"/>
      <c r="N649" s="434"/>
      <c r="O649" s="434"/>
      <c r="P649" s="434"/>
      <c r="Q649" s="434"/>
      <c r="R649" s="434"/>
      <c r="S649" s="1279"/>
      <c r="T649" s="434"/>
      <c r="U649" s="434"/>
      <c r="V649" s="434"/>
      <c r="W649" s="434"/>
      <c r="X649" s="434"/>
      <c r="Y649" s="434"/>
      <c r="Z649" s="434"/>
    </row>
    <row r="650">
      <c r="A650" s="434"/>
      <c r="B650" s="434"/>
      <c r="C650" s="434"/>
      <c r="D650" s="434"/>
      <c r="E650" s="434"/>
      <c r="F650" s="434"/>
      <c r="G650" s="434"/>
      <c r="H650" s="1276"/>
      <c r="I650" s="1277"/>
      <c r="J650" s="1278"/>
      <c r="K650" s="1277"/>
      <c r="L650" s="1279"/>
      <c r="M650" s="434"/>
      <c r="N650" s="434"/>
      <c r="O650" s="434"/>
      <c r="P650" s="434"/>
      <c r="Q650" s="434"/>
      <c r="R650" s="434"/>
      <c r="S650" s="1279"/>
      <c r="T650" s="434"/>
      <c r="U650" s="434"/>
      <c r="V650" s="434"/>
      <c r="W650" s="434"/>
      <c r="X650" s="434"/>
      <c r="Y650" s="434"/>
      <c r="Z650" s="434"/>
    </row>
    <row r="651">
      <c r="A651" s="434"/>
      <c r="B651" s="434"/>
      <c r="C651" s="434"/>
      <c r="D651" s="434"/>
      <c r="E651" s="434"/>
      <c r="F651" s="434"/>
      <c r="G651" s="434"/>
      <c r="H651" s="1276"/>
      <c r="I651" s="1277"/>
      <c r="J651" s="1278"/>
      <c r="K651" s="1277"/>
      <c r="L651" s="1279"/>
      <c r="M651" s="434"/>
      <c r="N651" s="434"/>
      <c r="O651" s="434"/>
      <c r="P651" s="434"/>
      <c r="Q651" s="434"/>
      <c r="R651" s="434"/>
      <c r="S651" s="1279"/>
      <c r="T651" s="434"/>
      <c r="U651" s="434"/>
      <c r="V651" s="434"/>
      <c r="W651" s="434"/>
      <c r="X651" s="434"/>
      <c r="Y651" s="434"/>
      <c r="Z651" s="434"/>
    </row>
    <row r="652">
      <c r="A652" s="434"/>
      <c r="B652" s="434"/>
      <c r="C652" s="434"/>
      <c r="D652" s="434"/>
      <c r="E652" s="434"/>
      <c r="F652" s="434"/>
      <c r="G652" s="434"/>
      <c r="H652" s="1276"/>
      <c r="I652" s="1277"/>
      <c r="J652" s="1278"/>
      <c r="K652" s="1277"/>
      <c r="L652" s="1279"/>
      <c r="M652" s="434"/>
      <c r="N652" s="434"/>
      <c r="O652" s="434"/>
      <c r="P652" s="434"/>
      <c r="Q652" s="434"/>
      <c r="R652" s="434"/>
      <c r="S652" s="1279"/>
      <c r="T652" s="434"/>
      <c r="U652" s="434"/>
      <c r="V652" s="434"/>
      <c r="W652" s="434"/>
      <c r="X652" s="434"/>
      <c r="Y652" s="434"/>
      <c r="Z652" s="434"/>
    </row>
    <row r="653">
      <c r="A653" s="434"/>
      <c r="B653" s="434"/>
      <c r="C653" s="434"/>
      <c r="D653" s="434"/>
      <c r="E653" s="434"/>
      <c r="F653" s="434"/>
      <c r="G653" s="434"/>
      <c r="H653" s="1276"/>
      <c r="I653" s="1277"/>
      <c r="J653" s="1278"/>
      <c r="K653" s="1277"/>
      <c r="L653" s="1279"/>
      <c r="M653" s="434"/>
      <c r="N653" s="434"/>
      <c r="O653" s="434"/>
      <c r="P653" s="434"/>
      <c r="Q653" s="434"/>
      <c r="R653" s="434"/>
      <c r="S653" s="1279"/>
      <c r="T653" s="434"/>
      <c r="U653" s="434"/>
      <c r="V653" s="434"/>
      <c r="W653" s="434"/>
      <c r="X653" s="434"/>
      <c r="Y653" s="434"/>
      <c r="Z653" s="434"/>
    </row>
    <row r="654">
      <c r="A654" s="434"/>
      <c r="B654" s="434"/>
      <c r="C654" s="434"/>
      <c r="D654" s="434"/>
      <c r="E654" s="434"/>
      <c r="F654" s="434"/>
      <c r="G654" s="434"/>
      <c r="H654" s="1276"/>
      <c r="I654" s="1277"/>
      <c r="J654" s="1278"/>
      <c r="K654" s="1277"/>
      <c r="L654" s="1279"/>
      <c r="M654" s="434"/>
      <c r="N654" s="434"/>
      <c r="O654" s="434"/>
      <c r="P654" s="434"/>
      <c r="Q654" s="434"/>
      <c r="R654" s="434"/>
      <c r="S654" s="1279"/>
      <c r="T654" s="434"/>
      <c r="U654" s="434"/>
      <c r="V654" s="434"/>
      <c r="W654" s="434"/>
      <c r="X654" s="434"/>
      <c r="Y654" s="434"/>
      <c r="Z654" s="434"/>
    </row>
    <row r="655">
      <c r="A655" s="434"/>
      <c r="B655" s="434"/>
      <c r="C655" s="434"/>
      <c r="D655" s="434"/>
      <c r="E655" s="434"/>
      <c r="F655" s="434"/>
      <c r="G655" s="434"/>
      <c r="H655" s="1276"/>
      <c r="I655" s="1277"/>
      <c r="J655" s="1278"/>
      <c r="K655" s="1277"/>
      <c r="L655" s="1279"/>
      <c r="M655" s="434"/>
      <c r="N655" s="434"/>
      <c r="O655" s="434"/>
      <c r="P655" s="434"/>
      <c r="Q655" s="434"/>
      <c r="R655" s="434"/>
      <c r="S655" s="1279"/>
      <c r="T655" s="434"/>
      <c r="U655" s="434"/>
      <c r="V655" s="434"/>
      <c r="W655" s="434"/>
      <c r="X655" s="434"/>
      <c r="Y655" s="434"/>
      <c r="Z655" s="434"/>
    </row>
    <row r="656">
      <c r="A656" s="434"/>
      <c r="B656" s="434"/>
      <c r="C656" s="434"/>
      <c r="D656" s="434"/>
      <c r="E656" s="434"/>
      <c r="F656" s="434"/>
      <c r="G656" s="434"/>
      <c r="H656" s="1276"/>
      <c r="I656" s="1277"/>
      <c r="J656" s="1278"/>
      <c r="K656" s="1277"/>
      <c r="L656" s="1279"/>
      <c r="M656" s="434"/>
      <c r="N656" s="434"/>
      <c r="O656" s="434"/>
      <c r="P656" s="434"/>
      <c r="Q656" s="434"/>
      <c r="R656" s="434"/>
      <c r="S656" s="1279"/>
      <c r="T656" s="434"/>
      <c r="U656" s="434"/>
      <c r="V656" s="434"/>
      <c r="W656" s="434"/>
      <c r="X656" s="434"/>
      <c r="Y656" s="434"/>
      <c r="Z656" s="434"/>
    </row>
    <row r="657">
      <c r="A657" s="434"/>
      <c r="B657" s="434"/>
      <c r="C657" s="434"/>
      <c r="D657" s="434"/>
      <c r="E657" s="434"/>
      <c r="F657" s="434"/>
      <c r="G657" s="434"/>
      <c r="H657" s="1276"/>
      <c r="I657" s="1277"/>
      <c r="J657" s="1278"/>
      <c r="K657" s="1277"/>
      <c r="L657" s="1279"/>
      <c r="M657" s="434"/>
      <c r="N657" s="434"/>
      <c r="O657" s="434"/>
      <c r="P657" s="434"/>
      <c r="Q657" s="434"/>
      <c r="R657" s="434"/>
      <c r="S657" s="1279"/>
      <c r="T657" s="434"/>
      <c r="U657" s="434"/>
      <c r="V657" s="434"/>
      <c r="W657" s="434"/>
      <c r="X657" s="434"/>
      <c r="Y657" s="434"/>
      <c r="Z657" s="434"/>
    </row>
    <row r="658">
      <c r="A658" s="434"/>
      <c r="B658" s="434"/>
      <c r="C658" s="434"/>
      <c r="D658" s="434"/>
      <c r="E658" s="434"/>
      <c r="F658" s="434"/>
      <c r="G658" s="434"/>
      <c r="H658" s="1276"/>
      <c r="I658" s="1277"/>
      <c r="J658" s="1278"/>
      <c r="K658" s="1277"/>
      <c r="L658" s="1279"/>
      <c r="M658" s="434"/>
      <c r="N658" s="434"/>
      <c r="O658" s="434"/>
      <c r="P658" s="434"/>
      <c r="Q658" s="434"/>
      <c r="R658" s="434"/>
      <c r="S658" s="1279"/>
      <c r="T658" s="434"/>
      <c r="U658" s="434"/>
      <c r="V658" s="434"/>
      <c r="W658" s="434"/>
      <c r="X658" s="434"/>
      <c r="Y658" s="434"/>
      <c r="Z658" s="434"/>
    </row>
    <row r="659">
      <c r="A659" s="434"/>
      <c r="B659" s="434"/>
      <c r="C659" s="434"/>
      <c r="D659" s="434"/>
      <c r="E659" s="434"/>
      <c r="F659" s="434"/>
      <c r="G659" s="434"/>
      <c r="H659" s="1276"/>
      <c r="I659" s="1277"/>
      <c r="J659" s="1278"/>
      <c r="K659" s="1277"/>
      <c r="L659" s="1279"/>
      <c r="M659" s="434"/>
      <c r="N659" s="434"/>
      <c r="O659" s="434"/>
      <c r="P659" s="434"/>
      <c r="Q659" s="434"/>
      <c r="R659" s="434"/>
      <c r="S659" s="1279"/>
      <c r="T659" s="434"/>
      <c r="U659" s="434"/>
      <c r="V659" s="434"/>
      <c r="W659" s="434"/>
      <c r="X659" s="434"/>
      <c r="Y659" s="434"/>
      <c r="Z659" s="434"/>
    </row>
    <row r="660">
      <c r="A660" s="434"/>
      <c r="B660" s="434"/>
      <c r="C660" s="434"/>
      <c r="D660" s="434"/>
      <c r="E660" s="434"/>
      <c r="F660" s="434"/>
      <c r="G660" s="434"/>
      <c r="H660" s="1276"/>
      <c r="I660" s="1277"/>
      <c r="J660" s="1278"/>
      <c r="K660" s="1277"/>
      <c r="L660" s="1279"/>
      <c r="M660" s="434"/>
      <c r="N660" s="434"/>
      <c r="O660" s="434"/>
      <c r="P660" s="434"/>
      <c r="Q660" s="434"/>
      <c r="R660" s="434"/>
      <c r="S660" s="1279"/>
      <c r="T660" s="434"/>
      <c r="U660" s="434"/>
      <c r="V660" s="434"/>
      <c r="W660" s="434"/>
      <c r="X660" s="434"/>
      <c r="Y660" s="434"/>
      <c r="Z660" s="434"/>
    </row>
    <row r="661">
      <c r="A661" s="434"/>
      <c r="B661" s="434"/>
      <c r="C661" s="434"/>
      <c r="D661" s="434"/>
      <c r="E661" s="434"/>
      <c r="F661" s="434"/>
      <c r="G661" s="434"/>
      <c r="H661" s="1276"/>
      <c r="I661" s="1277"/>
      <c r="J661" s="1278"/>
      <c r="K661" s="1277"/>
      <c r="L661" s="1279"/>
      <c r="M661" s="434"/>
      <c r="N661" s="434"/>
      <c r="O661" s="434"/>
      <c r="P661" s="434"/>
      <c r="Q661" s="434"/>
      <c r="R661" s="434"/>
      <c r="S661" s="1279"/>
      <c r="T661" s="434"/>
      <c r="U661" s="434"/>
      <c r="V661" s="434"/>
      <c r="W661" s="434"/>
      <c r="X661" s="434"/>
      <c r="Y661" s="434"/>
      <c r="Z661" s="434"/>
    </row>
    <row r="662">
      <c r="A662" s="434"/>
      <c r="B662" s="434"/>
      <c r="C662" s="434"/>
      <c r="D662" s="434"/>
      <c r="E662" s="434"/>
      <c r="F662" s="434"/>
      <c r="G662" s="434"/>
      <c r="H662" s="1276"/>
      <c r="I662" s="1277"/>
      <c r="J662" s="1278"/>
      <c r="K662" s="1277"/>
      <c r="L662" s="1279"/>
      <c r="M662" s="434"/>
      <c r="N662" s="434"/>
      <c r="O662" s="434"/>
      <c r="P662" s="434"/>
      <c r="Q662" s="434"/>
      <c r="R662" s="434"/>
      <c r="S662" s="1279"/>
      <c r="T662" s="434"/>
      <c r="U662" s="434"/>
      <c r="V662" s="434"/>
      <c r="W662" s="434"/>
      <c r="X662" s="434"/>
      <c r="Y662" s="434"/>
      <c r="Z662" s="434"/>
    </row>
    <row r="663">
      <c r="A663" s="434"/>
      <c r="B663" s="434"/>
      <c r="C663" s="434"/>
      <c r="D663" s="434"/>
      <c r="E663" s="434"/>
      <c r="F663" s="434"/>
      <c r="G663" s="434"/>
      <c r="H663" s="1276"/>
      <c r="I663" s="1277"/>
      <c r="J663" s="1278"/>
      <c r="K663" s="1277"/>
      <c r="L663" s="1279"/>
      <c r="M663" s="434"/>
      <c r="N663" s="434"/>
      <c r="O663" s="434"/>
      <c r="P663" s="434"/>
      <c r="Q663" s="434"/>
      <c r="R663" s="434"/>
      <c r="S663" s="1279"/>
      <c r="T663" s="434"/>
      <c r="U663" s="434"/>
      <c r="V663" s="434"/>
      <c r="W663" s="434"/>
      <c r="X663" s="434"/>
      <c r="Y663" s="434"/>
      <c r="Z663" s="434"/>
    </row>
    <row r="664">
      <c r="A664" s="434"/>
      <c r="B664" s="434"/>
      <c r="C664" s="434"/>
      <c r="D664" s="434"/>
      <c r="E664" s="434"/>
      <c r="F664" s="434"/>
      <c r="G664" s="434"/>
      <c r="H664" s="1276"/>
      <c r="I664" s="1277"/>
      <c r="J664" s="1278"/>
      <c r="K664" s="1277"/>
      <c r="L664" s="1279"/>
      <c r="M664" s="434"/>
      <c r="N664" s="434"/>
      <c r="O664" s="434"/>
      <c r="P664" s="434"/>
      <c r="Q664" s="434"/>
      <c r="R664" s="434"/>
      <c r="S664" s="1279"/>
      <c r="T664" s="434"/>
      <c r="U664" s="434"/>
      <c r="V664" s="434"/>
      <c r="W664" s="434"/>
      <c r="X664" s="434"/>
      <c r="Y664" s="434"/>
      <c r="Z664" s="434"/>
    </row>
    <row r="665">
      <c r="A665" s="434"/>
      <c r="B665" s="434"/>
      <c r="C665" s="434"/>
      <c r="D665" s="434"/>
      <c r="E665" s="434"/>
      <c r="F665" s="434"/>
      <c r="G665" s="434"/>
      <c r="H665" s="1276"/>
      <c r="I665" s="1277"/>
      <c r="J665" s="1278"/>
      <c r="K665" s="1277"/>
      <c r="L665" s="1279"/>
      <c r="M665" s="434"/>
      <c r="N665" s="434"/>
      <c r="O665" s="434"/>
      <c r="P665" s="434"/>
      <c r="Q665" s="434"/>
      <c r="R665" s="434"/>
      <c r="S665" s="1279"/>
      <c r="T665" s="434"/>
      <c r="U665" s="434"/>
      <c r="V665" s="434"/>
      <c r="W665" s="434"/>
      <c r="X665" s="434"/>
      <c r="Y665" s="434"/>
      <c r="Z665" s="434"/>
    </row>
    <row r="666">
      <c r="A666" s="434"/>
      <c r="B666" s="434"/>
      <c r="C666" s="434"/>
      <c r="D666" s="434"/>
      <c r="E666" s="434"/>
      <c r="F666" s="434"/>
      <c r="G666" s="434"/>
      <c r="H666" s="1276"/>
      <c r="I666" s="1277"/>
      <c r="J666" s="1278"/>
      <c r="K666" s="1277"/>
      <c r="L666" s="1279"/>
      <c r="M666" s="434"/>
      <c r="N666" s="434"/>
      <c r="O666" s="434"/>
      <c r="P666" s="434"/>
      <c r="Q666" s="434"/>
      <c r="R666" s="434"/>
      <c r="S666" s="1279"/>
      <c r="T666" s="434"/>
      <c r="U666" s="434"/>
      <c r="V666" s="434"/>
      <c r="W666" s="434"/>
      <c r="X666" s="434"/>
      <c r="Y666" s="434"/>
      <c r="Z666" s="434"/>
    </row>
    <row r="667">
      <c r="A667" s="434"/>
      <c r="B667" s="434"/>
      <c r="C667" s="434"/>
      <c r="D667" s="434"/>
      <c r="E667" s="434"/>
      <c r="F667" s="434"/>
      <c r="G667" s="434"/>
      <c r="H667" s="1276"/>
      <c r="I667" s="1277"/>
      <c r="J667" s="1278"/>
      <c r="K667" s="1277"/>
      <c r="L667" s="1279"/>
      <c r="M667" s="434"/>
      <c r="N667" s="434"/>
      <c r="O667" s="434"/>
      <c r="P667" s="434"/>
      <c r="Q667" s="434"/>
      <c r="R667" s="434"/>
      <c r="S667" s="1279"/>
      <c r="T667" s="434"/>
      <c r="U667" s="434"/>
      <c r="V667" s="434"/>
      <c r="W667" s="434"/>
      <c r="X667" s="434"/>
      <c r="Y667" s="434"/>
      <c r="Z667" s="434"/>
    </row>
    <row r="668">
      <c r="A668" s="434"/>
      <c r="B668" s="434"/>
      <c r="C668" s="434"/>
      <c r="D668" s="434"/>
      <c r="E668" s="434"/>
      <c r="F668" s="434"/>
      <c r="G668" s="434"/>
      <c r="H668" s="1276"/>
      <c r="I668" s="1277"/>
      <c r="J668" s="1278"/>
      <c r="K668" s="1277"/>
      <c r="L668" s="1279"/>
      <c r="M668" s="434"/>
      <c r="N668" s="434"/>
      <c r="O668" s="434"/>
      <c r="P668" s="434"/>
      <c r="Q668" s="434"/>
      <c r="R668" s="434"/>
      <c r="S668" s="1279"/>
      <c r="T668" s="434"/>
      <c r="U668" s="434"/>
      <c r="V668" s="434"/>
      <c r="W668" s="434"/>
      <c r="X668" s="434"/>
      <c r="Y668" s="434"/>
      <c r="Z668" s="434"/>
    </row>
    <row r="669">
      <c r="A669" s="434"/>
      <c r="B669" s="434"/>
      <c r="C669" s="434"/>
      <c r="D669" s="434"/>
      <c r="E669" s="434"/>
      <c r="F669" s="434"/>
      <c r="G669" s="434"/>
      <c r="H669" s="1276"/>
      <c r="I669" s="1277"/>
      <c r="J669" s="1278"/>
      <c r="K669" s="1277"/>
      <c r="L669" s="1279"/>
      <c r="M669" s="434"/>
      <c r="N669" s="434"/>
      <c r="O669" s="434"/>
      <c r="P669" s="434"/>
      <c r="Q669" s="434"/>
      <c r="R669" s="434"/>
      <c r="S669" s="1279"/>
      <c r="T669" s="434"/>
      <c r="U669" s="434"/>
      <c r="V669" s="434"/>
      <c r="W669" s="434"/>
      <c r="X669" s="434"/>
      <c r="Y669" s="434"/>
      <c r="Z669" s="434"/>
    </row>
    <row r="670">
      <c r="A670" s="434"/>
      <c r="B670" s="434"/>
      <c r="C670" s="434"/>
      <c r="D670" s="434"/>
      <c r="E670" s="434"/>
      <c r="F670" s="434"/>
      <c r="G670" s="434"/>
      <c r="H670" s="1276"/>
      <c r="I670" s="1277"/>
      <c r="J670" s="1278"/>
      <c r="K670" s="1277"/>
      <c r="L670" s="1279"/>
      <c r="M670" s="434"/>
      <c r="N670" s="434"/>
      <c r="O670" s="434"/>
      <c r="P670" s="434"/>
      <c r="Q670" s="434"/>
      <c r="R670" s="434"/>
      <c r="S670" s="1279"/>
      <c r="T670" s="434"/>
      <c r="U670" s="434"/>
      <c r="V670" s="434"/>
      <c r="W670" s="434"/>
      <c r="X670" s="434"/>
      <c r="Y670" s="434"/>
      <c r="Z670" s="434"/>
    </row>
    <row r="671">
      <c r="A671" s="434"/>
      <c r="B671" s="434"/>
      <c r="C671" s="434"/>
      <c r="D671" s="434"/>
      <c r="E671" s="434"/>
      <c r="F671" s="434"/>
      <c r="G671" s="434"/>
      <c r="H671" s="1276"/>
      <c r="I671" s="1277"/>
      <c r="J671" s="1278"/>
      <c r="K671" s="1277"/>
      <c r="L671" s="1279"/>
      <c r="M671" s="434"/>
      <c r="N671" s="434"/>
      <c r="O671" s="434"/>
      <c r="P671" s="434"/>
      <c r="Q671" s="434"/>
      <c r="R671" s="434"/>
      <c r="S671" s="1279"/>
      <c r="T671" s="434"/>
      <c r="U671" s="434"/>
      <c r="V671" s="434"/>
      <c r="W671" s="434"/>
      <c r="X671" s="434"/>
      <c r="Y671" s="434"/>
      <c r="Z671" s="434"/>
    </row>
    <row r="672">
      <c r="A672" s="434"/>
      <c r="B672" s="434"/>
      <c r="C672" s="434"/>
      <c r="D672" s="434"/>
      <c r="E672" s="434"/>
      <c r="F672" s="434"/>
      <c r="G672" s="434"/>
      <c r="H672" s="1276"/>
      <c r="I672" s="1277"/>
      <c r="J672" s="1278"/>
      <c r="K672" s="1277"/>
      <c r="L672" s="1279"/>
      <c r="M672" s="434"/>
      <c r="N672" s="434"/>
      <c r="O672" s="434"/>
      <c r="P672" s="434"/>
      <c r="Q672" s="434"/>
      <c r="R672" s="434"/>
      <c r="S672" s="1279"/>
      <c r="T672" s="434"/>
      <c r="U672" s="434"/>
      <c r="V672" s="434"/>
      <c r="W672" s="434"/>
      <c r="X672" s="434"/>
      <c r="Y672" s="434"/>
      <c r="Z672" s="434"/>
    </row>
    <row r="673">
      <c r="A673" s="434"/>
      <c r="B673" s="434"/>
      <c r="C673" s="434"/>
      <c r="D673" s="434"/>
      <c r="E673" s="434"/>
      <c r="F673" s="434"/>
      <c r="G673" s="434"/>
      <c r="H673" s="1276"/>
      <c r="I673" s="1277"/>
      <c r="J673" s="1278"/>
      <c r="K673" s="1277"/>
      <c r="L673" s="1279"/>
      <c r="M673" s="434"/>
      <c r="N673" s="434"/>
      <c r="O673" s="434"/>
      <c r="P673" s="434"/>
      <c r="Q673" s="434"/>
      <c r="R673" s="434"/>
      <c r="S673" s="1279"/>
      <c r="T673" s="434"/>
      <c r="U673" s="434"/>
      <c r="V673" s="434"/>
      <c r="W673" s="434"/>
      <c r="X673" s="434"/>
      <c r="Y673" s="434"/>
      <c r="Z673" s="434"/>
    </row>
    <row r="674">
      <c r="A674" s="434"/>
      <c r="B674" s="434"/>
      <c r="C674" s="434"/>
      <c r="D674" s="434"/>
      <c r="E674" s="434"/>
      <c r="F674" s="434"/>
      <c r="G674" s="434"/>
      <c r="H674" s="1276"/>
      <c r="I674" s="1277"/>
      <c r="J674" s="1278"/>
      <c r="K674" s="1277"/>
      <c r="L674" s="1279"/>
      <c r="M674" s="434"/>
      <c r="N674" s="434"/>
      <c r="O674" s="434"/>
      <c r="P674" s="434"/>
      <c r="Q674" s="434"/>
      <c r="R674" s="434"/>
      <c r="S674" s="1279"/>
      <c r="T674" s="434"/>
      <c r="U674" s="434"/>
      <c r="V674" s="434"/>
      <c r="W674" s="434"/>
      <c r="X674" s="434"/>
      <c r="Y674" s="434"/>
      <c r="Z674" s="434"/>
    </row>
    <row r="675">
      <c r="A675" s="434"/>
      <c r="B675" s="434"/>
      <c r="C675" s="434"/>
      <c r="D675" s="434"/>
      <c r="E675" s="434"/>
      <c r="F675" s="434"/>
      <c r="G675" s="434"/>
      <c r="H675" s="1276"/>
      <c r="I675" s="1277"/>
      <c r="J675" s="1278"/>
      <c r="K675" s="1277"/>
      <c r="L675" s="1279"/>
      <c r="M675" s="434"/>
      <c r="N675" s="434"/>
      <c r="O675" s="434"/>
      <c r="P675" s="434"/>
      <c r="Q675" s="434"/>
      <c r="R675" s="434"/>
      <c r="S675" s="1279"/>
      <c r="T675" s="434"/>
      <c r="U675" s="434"/>
      <c r="V675" s="434"/>
      <c r="W675" s="434"/>
      <c r="X675" s="434"/>
      <c r="Y675" s="434"/>
      <c r="Z675" s="434"/>
    </row>
    <row r="676">
      <c r="A676" s="434"/>
      <c r="B676" s="434"/>
      <c r="C676" s="434"/>
      <c r="D676" s="434"/>
      <c r="E676" s="434"/>
      <c r="F676" s="434"/>
      <c r="G676" s="434"/>
      <c r="H676" s="1276"/>
      <c r="I676" s="1277"/>
      <c r="J676" s="1278"/>
      <c r="K676" s="1277"/>
      <c r="L676" s="1279"/>
      <c r="M676" s="434"/>
      <c r="N676" s="434"/>
      <c r="O676" s="434"/>
      <c r="P676" s="434"/>
      <c r="Q676" s="434"/>
      <c r="R676" s="434"/>
      <c r="S676" s="1279"/>
      <c r="T676" s="434"/>
      <c r="U676" s="434"/>
      <c r="V676" s="434"/>
      <c r="W676" s="434"/>
      <c r="X676" s="434"/>
      <c r="Y676" s="434"/>
      <c r="Z676" s="434"/>
    </row>
    <row r="677">
      <c r="A677" s="434"/>
      <c r="B677" s="434"/>
      <c r="C677" s="434"/>
      <c r="D677" s="434"/>
      <c r="E677" s="434"/>
      <c r="F677" s="434"/>
      <c r="G677" s="434"/>
      <c r="H677" s="1276"/>
      <c r="I677" s="1277"/>
      <c r="J677" s="1278"/>
      <c r="K677" s="1277"/>
      <c r="L677" s="1279"/>
      <c r="M677" s="434"/>
      <c r="N677" s="434"/>
      <c r="O677" s="434"/>
      <c r="P677" s="434"/>
      <c r="Q677" s="434"/>
      <c r="R677" s="434"/>
      <c r="S677" s="1279"/>
      <c r="T677" s="434"/>
      <c r="U677" s="434"/>
      <c r="V677" s="434"/>
      <c r="W677" s="434"/>
      <c r="X677" s="434"/>
      <c r="Y677" s="434"/>
      <c r="Z677" s="434"/>
    </row>
    <row r="678">
      <c r="A678" s="434"/>
      <c r="B678" s="434"/>
      <c r="C678" s="434"/>
      <c r="D678" s="434"/>
      <c r="E678" s="434"/>
      <c r="F678" s="434"/>
      <c r="G678" s="434"/>
      <c r="H678" s="1276"/>
      <c r="I678" s="1277"/>
      <c r="J678" s="1278"/>
      <c r="K678" s="1277"/>
      <c r="L678" s="1279"/>
      <c r="M678" s="434"/>
      <c r="N678" s="434"/>
      <c r="O678" s="434"/>
      <c r="P678" s="434"/>
      <c r="Q678" s="434"/>
      <c r="R678" s="434"/>
      <c r="S678" s="1279"/>
      <c r="T678" s="434"/>
      <c r="U678" s="434"/>
      <c r="V678" s="434"/>
      <c r="W678" s="434"/>
      <c r="X678" s="434"/>
      <c r="Y678" s="434"/>
      <c r="Z678" s="434"/>
    </row>
    <row r="679">
      <c r="A679" s="434"/>
      <c r="B679" s="434"/>
      <c r="C679" s="434"/>
      <c r="D679" s="434"/>
      <c r="E679" s="434"/>
      <c r="F679" s="434"/>
      <c r="G679" s="434"/>
      <c r="H679" s="1276"/>
      <c r="I679" s="1277"/>
      <c r="J679" s="1278"/>
      <c r="K679" s="1277"/>
      <c r="L679" s="1279"/>
      <c r="M679" s="434"/>
      <c r="N679" s="434"/>
      <c r="O679" s="434"/>
      <c r="P679" s="434"/>
      <c r="Q679" s="434"/>
      <c r="R679" s="434"/>
      <c r="S679" s="1279"/>
      <c r="T679" s="434"/>
      <c r="U679" s="434"/>
      <c r="V679" s="434"/>
      <c r="W679" s="434"/>
      <c r="X679" s="434"/>
      <c r="Y679" s="434"/>
      <c r="Z679" s="434"/>
    </row>
    <row r="680">
      <c r="A680" s="434"/>
      <c r="B680" s="434"/>
      <c r="C680" s="434"/>
      <c r="D680" s="434"/>
      <c r="E680" s="434"/>
      <c r="F680" s="434"/>
      <c r="G680" s="434"/>
      <c r="H680" s="1276"/>
      <c r="I680" s="1277"/>
      <c r="J680" s="1278"/>
      <c r="K680" s="1277"/>
      <c r="L680" s="1279"/>
      <c r="M680" s="434"/>
      <c r="N680" s="434"/>
      <c r="O680" s="434"/>
      <c r="P680" s="434"/>
      <c r="Q680" s="434"/>
      <c r="R680" s="434"/>
      <c r="S680" s="1279"/>
      <c r="T680" s="434"/>
      <c r="U680" s="434"/>
      <c r="V680" s="434"/>
      <c r="W680" s="434"/>
      <c r="X680" s="434"/>
      <c r="Y680" s="434"/>
      <c r="Z680" s="434"/>
    </row>
    <row r="681">
      <c r="A681" s="434"/>
      <c r="B681" s="434"/>
      <c r="C681" s="434"/>
      <c r="D681" s="434"/>
      <c r="E681" s="434"/>
      <c r="F681" s="434"/>
      <c r="G681" s="434"/>
      <c r="H681" s="1276"/>
      <c r="I681" s="1277"/>
      <c r="J681" s="1278"/>
      <c r="K681" s="1277"/>
      <c r="L681" s="1279"/>
      <c r="M681" s="434"/>
      <c r="N681" s="434"/>
      <c r="O681" s="434"/>
      <c r="P681" s="434"/>
      <c r="Q681" s="434"/>
      <c r="R681" s="434"/>
      <c r="S681" s="1279"/>
      <c r="T681" s="434"/>
      <c r="U681" s="434"/>
      <c r="V681" s="434"/>
      <c r="W681" s="434"/>
      <c r="X681" s="434"/>
      <c r="Y681" s="434"/>
      <c r="Z681" s="434"/>
    </row>
    <row r="682">
      <c r="A682" s="434"/>
      <c r="B682" s="434"/>
      <c r="C682" s="434"/>
      <c r="D682" s="434"/>
      <c r="E682" s="434"/>
      <c r="F682" s="434"/>
      <c r="G682" s="434"/>
      <c r="H682" s="1276"/>
      <c r="I682" s="1277"/>
      <c r="J682" s="1278"/>
      <c r="K682" s="1277"/>
      <c r="L682" s="1279"/>
      <c r="M682" s="434"/>
      <c r="N682" s="434"/>
      <c r="O682" s="434"/>
      <c r="P682" s="434"/>
      <c r="Q682" s="434"/>
      <c r="R682" s="434"/>
      <c r="S682" s="1279"/>
      <c r="T682" s="434"/>
      <c r="U682" s="434"/>
      <c r="V682" s="434"/>
      <c r="W682" s="434"/>
      <c r="X682" s="434"/>
      <c r="Y682" s="434"/>
      <c r="Z682" s="434"/>
    </row>
    <row r="683">
      <c r="A683" s="434"/>
      <c r="B683" s="434"/>
      <c r="C683" s="434"/>
      <c r="D683" s="434"/>
      <c r="E683" s="434"/>
      <c r="F683" s="434"/>
      <c r="G683" s="434"/>
      <c r="H683" s="1276"/>
      <c r="I683" s="1277"/>
      <c r="J683" s="1278"/>
      <c r="K683" s="1277"/>
      <c r="L683" s="1279"/>
      <c r="M683" s="434"/>
      <c r="N683" s="434"/>
      <c r="O683" s="434"/>
      <c r="P683" s="434"/>
      <c r="Q683" s="434"/>
      <c r="R683" s="434"/>
      <c r="S683" s="1279"/>
      <c r="T683" s="434"/>
      <c r="U683" s="434"/>
      <c r="V683" s="434"/>
      <c r="W683" s="434"/>
      <c r="X683" s="434"/>
      <c r="Y683" s="434"/>
      <c r="Z683" s="434"/>
    </row>
    <row r="684">
      <c r="A684" s="434"/>
      <c r="B684" s="434"/>
      <c r="C684" s="434"/>
      <c r="D684" s="434"/>
      <c r="E684" s="434"/>
      <c r="F684" s="434"/>
      <c r="G684" s="434"/>
      <c r="H684" s="1276"/>
      <c r="I684" s="1277"/>
      <c r="J684" s="1278"/>
      <c r="K684" s="1277"/>
      <c r="L684" s="1279"/>
      <c r="M684" s="434"/>
      <c r="N684" s="434"/>
      <c r="O684" s="434"/>
      <c r="P684" s="434"/>
      <c r="Q684" s="434"/>
      <c r="R684" s="434"/>
      <c r="S684" s="1279"/>
      <c r="T684" s="434"/>
      <c r="U684" s="434"/>
      <c r="V684" s="434"/>
      <c r="W684" s="434"/>
      <c r="X684" s="434"/>
      <c r="Y684" s="434"/>
      <c r="Z684" s="434"/>
    </row>
    <row r="685">
      <c r="A685" s="434"/>
      <c r="B685" s="434"/>
      <c r="C685" s="434"/>
      <c r="D685" s="434"/>
      <c r="E685" s="434"/>
      <c r="F685" s="434"/>
      <c r="G685" s="434"/>
      <c r="H685" s="1276"/>
      <c r="I685" s="1277"/>
      <c r="J685" s="1278"/>
      <c r="K685" s="1277"/>
      <c r="L685" s="1279"/>
      <c r="M685" s="434"/>
      <c r="N685" s="434"/>
      <c r="O685" s="434"/>
      <c r="P685" s="434"/>
      <c r="Q685" s="434"/>
      <c r="R685" s="434"/>
      <c r="S685" s="1279"/>
      <c r="T685" s="434"/>
      <c r="U685" s="434"/>
      <c r="V685" s="434"/>
      <c r="W685" s="434"/>
      <c r="X685" s="434"/>
      <c r="Y685" s="434"/>
      <c r="Z685" s="434"/>
    </row>
    <row r="686">
      <c r="A686" s="434"/>
      <c r="B686" s="434"/>
      <c r="C686" s="434"/>
      <c r="D686" s="434"/>
      <c r="E686" s="434"/>
      <c r="F686" s="434"/>
      <c r="G686" s="434"/>
      <c r="H686" s="1276"/>
      <c r="I686" s="1277"/>
      <c r="J686" s="1278"/>
      <c r="K686" s="1277"/>
      <c r="L686" s="1279"/>
      <c r="M686" s="434"/>
      <c r="N686" s="434"/>
      <c r="O686" s="434"/>
      <c r="P686" s="434"/>
      <c r="Q686" s="434"/>
      <c r="R686" s="434"/>
      <c r="S686" s="1279"/>
      <c r="T686" s="434"/>
      <c r="U686" s="434"/>
      <c r="V686" s="434"/>
      <c r="W686" s="434"/>
      <c r="X686" s="434"/>
      <c r="Y686" s="434"/>
      <c r="Z686" s="434"/>
    </row>
    <row r="687">
      <c r="A687" s="434"/>
      <c r="B687" s="434"/>
      <c r="C687" s="434"/>
      <c r="D687" s="434"/>
      <c r="E687" s="434"/>
      <c r="F687" s="434"/>
      <c r="G687" s="434"/>
      <c r="H687" s="1276"/>
      <c r="I687" s="1277"/>
      <c r="J687" s="1278"/>
      <c r="K687" s="1277"/>
      <c r="L687" s="1279"/>
      <c r="M687" s="434"/>
      <c r="N687" s="434"/>
      <c r="O687" s="434"/>
      <c r="P687" s="434"/>
      <c r="Q687" s="434"/>
      <c r="R687" s="434"/>
      <c r="S687" s="1279"/>
      <c r="T687" s="434"/>
      <c r="U687" s="434"/>
      <c r="V687" s="434"/>
      <c r="W687" s="434"/>
      <c r="X687" s="434"/>
      <c r="Y687" s="434"/>
      <c r="Z687" s="434"/>
    </row>
    <row r="688">
      <c r="A688" s="434"/>
      <c r="B688" s="434"/>
      <c r="C688" s="434"/>
      <c r="D688" s="434"/>
      <c r="E688" s="434"/>
      <c r="F688" s="434"/>
      <c r="G688" s="434"/>
      <c r="H688" s="1276"/>
      <c r="I688" s="1277"/>
      <c r="J688" s="1278"/>
      <c r="K688" s="1277"/>
      <c r="L688" s="1279"/>
      <c r="M688" s="434"/>
      <c r="N688" s="434"/>
      <c r="O688" s="434"/>
      <c r="P688" s="434"/>
      <c r="Q688" s="434"/>
      <c r="R688" s="434"/>
      <c r="S688" s="1279"/>
      <c r="T688" s="434"/>
      <c r="U688" s="434"/>
      <c r="V688" s="434"/>
      <c r="W688" s="434"/>
      <c r="X688" s="434"/>
      <c r="Y688" s="434"/>
      <c r="Z688" s="434"/>
    </row>
    <row r="689">
      <c r="A689" s="434"/>
      <c r="B689" s="434"/>
      <c r="C689" s="434"/>
      <c r="D689" s="434"/>
      <c r="E689" s="434"/>
      <c r="F689" s="434"/>
      <c r="G689" s="434"/>
      <c r="H689" s="1276"/>
      <c r="I689" s="1277"/>
      <c r="J689" s="1278"/>
      <c r="K689" s="1277"/>
      <c r="L689" s="1279"/>
      <c r="M689" s="434"/>
      <c r="N689" s="434"/>
      <c r="O689" s="434"/>
      <c r="P689" s="434"/>
      <c r="Q689" s="434"/>
      <c r="R689" s="434"/>
      <c r="S689" s="1279"/>
      <c r="T689" s="434"/>
      <c r="U689" s="434"/>
      <c r="V689" s="434"/>
      <c r="W689" s="434"/>
      <c r="X689" s="434"/>
      <c r="Y689" s="434"/>
      <c r="Z689" s="434"/>
    </row>
    <row r="690">
      <c r="A690" s="434"/>
      <c r="B690" s="434"/>
      <c r="C690" s="434"/>
      <c r="D690" s="434"/>
      <c r="E690" s="434"/>
      <c r="F690" s="434"/>
      <c r="G690" s="434"/>
      <c r="H690" s="1276"/>
      <c r="I690" s="1277"/>
      <c r="J690" s="1278"/>
      <c r="K690" s="1277"/>
      <c r="L690" s="1279"/>
      <c r="M690" s="434"/>
      <c r="N690" s="434"/>
      <c r="O690" s="434"/>
      <c r="P690" s="434"/>
      <c r="Q690" s="434"/>
      <c r="R690" s="434"/>
      <c r="S690" s="1279"/>
      <c r="T690" s="434"/>
      <c r="U690" s="434"/>
      <c r="V690" s="434"/>
      <c r="W690" s="434"/>
      <c r="X690" s="434"/>
      <c r="Y690" s="434"/>
      <c r="Z690" s="434"/>
    </row>
    <row r="691">
      <c r="A691" s="434"/>
      <c r="B691" s="434"/>
      <c r="C691" s="434"/>
      <c r="D691" s="434"/>
      <c r="E691" s="434"/>
      <c r="F691" s="434"/>
      <c r="G691" s="434"/>
      <c r="H691" s="1276"/>
      <c r="I691" s="1277"/>
      <c r="J691" s="1278"/>
      <c r="K691" s="1277"/>
      <c r="L691" s="1279"/>
      <c r="M691" s="434"/>
      <c r="N691" s="434"/>
      <c r="O691" s="434"/>
      <c r="P691" s="434"/>
      <c r="Q691" s="434"/>
      <c r="R691" s="434"/>
      <c r="S691" s="1279"/>
      <c r="T691" s="434"/>
      <c r="U691" s="434"/>
      <c r="V691" s="434"/>
      <c r="W691" s="434"/>
      <c r="X691" s="434"/>
      <c r="Y691" s="434"/>
      <c r="Z691" s="434"/>
    </row>
    <row r="692">
      <c r="A692" s="434"/>
      <c r="B692" s="434"/>
      <c r="C692" s="434"/>
      <c r="D692" s="434"/>
      <c r="E692" s="434"/>
      <c r="F692" s="434"/>
      <c r="G692" s="434"/>
      <c r="H692" s="1276"/>
      <c r="I692" s="1277"/>
      <c r="J692" s="1278"/>
      <c r="K692" s="1277"/>
      <c r="L692" s="1279"/>
      <c r="M692" s="434"/>
      <c r="N692" s="434"/>
      <c r="O692" s="434"/>
      <c r="P692" s="434"/>
      <c r="Q692" s="434"/>
      <c r="R692" s="434"/>
      <c r="S692" s="1279"/>
      <c r="T692" s="434"/>
      <c r="U692" s="434"/>
      <c r="V692" s="434"/>
      <c r="W692" s="434"/>
      <c r="X692" s="434"/>
      <c r="Y692" s="434"/>
      <c r="Z692" s="434"/>
    </row>
    <row r="693">
      <c r="A693" s="434"/>
      <c r="B693" s="434"/>
      <c r="C693" s="434"/>
      <c r="D693" s="434"/>
      <c r="E693" s="434"/>
      <c r="F693" s="434"/>
      <c r="G693" s="434"/>
      <c r="H693" s="1276"/>
      <c r="I693" s="1277"/>
      <c r="J693" s="1278"/>
      <c r="K693" s="1277"/>
      <c r="L693" s="1279"/>
      <c r="M693" s="434"/>
      <c r="N693" s="434"/>
      <c r="O693" s="434"/>
      <c r="P693" s="434"/>
      <c r="Q693" s="434"/>
      <c r="R693" s="434"/>
      <c r="S693" s="1279"/>
      <c r="T693" s="434"/>
      <c r="U693" s="434"/>
      <c r="V693" s="434"/>
      <c r="W693" s="434"/>
      <c r="X693" s="434"/>
      <c r="Y693" s="434"/>
      <c r="Z693" s="434"/>
    </row>
    <row r="694">
      <c r="A694" s="434"/>
      <c r="B694" s="434"/>
      <c r="C694" s="434"/>
      <c r="D694" s="434"/>
      <c r="E694" s="434"/>
      <c r="F694" s="434"/>
      <c r="G694" s="434"/>
      <c r="H694" s="1276"/>
      <c r="I694" s="1277"/>
      <c r="J694" s="1278"/>
      <c r="K694" s="1277"/>
      <c r="L694" s="1279"/>
      <c r="M694" s="434"/>
      <c r="N694" s="434"/>
      <c r="O694" s="434"/>
      <c r="P694" s="434"/>
      <c r="Q694" s="434"/>
      <c r="R694" s="434"/>
      <c r="S694" s="1279"/>
      <c r="T694" s="434"/>
      <c r="U694" s="434"/>
      <c r="V694" s="434"/>
      <c r="W694" s="434"/>
      <c r="X694" s="434"/>
      <c r="Y694" s="434"/>
      <c r="Z694" s="434"/>
    </row>
    <row r="695">
      <c r="A695" s="434"/>
      <c r="B695" s="434"/>
      <c r="C695" s="434"/>
      <c r="D695" s="434"/>
      <c r="E695" s="434"/>
      <c r="F695" s="434"/>
      <c r="G695" s="434"/>
      <c r="H695" s="1276"/>
      <c r="I695" s="1277"/>
      <c r="J695" s="1278"/>
      <c r="K695" s="1277"/>
      <c r="L695" s="1279"/>
      <c r="M695" s="434"/>
      <c r="N695" s="434"/>
      <c r="O695" s="434"/>
      <c r="P695" s="434"/>
      <c r="Q695" s="434"/>
      <c r="R695" s="434"/>
      <c r="S695" s="1279"/>
      <c r="T695" s="434"/>
      <c r="U695" s="434"/>
      <c r="V695" s="434"/>
      <c r="W695" s="434"/>
      <c r="X695" s="434"/>
      <c r="Y695" s="434"/>
      <c r="Z695" s="434"/>
    </row>
    <row r="696">
      <c r="A696" s="434"/>
      <c r="B696" s="434"/>
      <c r="C696" s="434"/>
      <c r="D696" s="434"/>
      <c r="E696" s="434"/>
      <c r="F696" s="434"/>
      <c r="G696" s="434"/>
      <c r="H696" s="1276"/>
      <c r="I696" s="1277"/>
      <c r="J696" s="1278"/>
      <c r="K696" s="1277"/>
      <c r="L696" s="1279"/>
      <c r="M696" s="434"/>
      <c r="N696" s="434"/>
      <c r="O696" s="434"/>
      <c r="P696" s="434"/>
      <c r="Q696" s="434"/>
      <c r="R696" s="434"/>
      <c r="S696" s="1279"/>
      <c r="T696" s="434"/>
      <c r="U696" s="434"/>
      <c r="V696" s="434"/>
      <c r="W696" s="434"/>
      <c r="X696" s="434"/>
      <c r="Y696" s="434"/>
      <c r="Z696" s="434"/>
    </row>
    <row r="697">
      <c r="A697" s="434"/>
      <c r="B697" s="434"/>
      <c r="C697" s="434"/>
      <c r="D697" s="434"/>
      <c r="E697" s="434"/>
      <c r="F697" s="434"/>
      <c r="G697" s="434"/>
      <c r="H697" s="1276"/>
      <c r="I697" s="1277"/>
      <c r="J697" s="1278"/>
      <c r="K697" s="1277"/>
      <c r="L697" s="1279"/>
      <c r="M697" s="434"/>
      <c r="N697" s="434"/>
      <c r="O697" s="434"/>
      <c r="P697" s="434"/>
      <c r="Q697" s="434"/>
      <c r="R697" s="434"/>
      <c r="S697" s="1279"/>
      <c r="T697" s="434"/>
      <c r="U697" s="434"/>
      <c r="V697" s="434"/>
      <c r="W697" s="434"/>
      <c r="X697" s="434"/>
      <c r="Y697" s="434"/>
      <c r="Z697" s="434"/>
    </row>
    <row r="698">
      <c r="A698" s="434"/>
      <c r="B698" s="434"/>
      <c r="C698" s="434"/>
      <c r="D698" s="434"/>
      <c r="E698" s="434"/>
      <c r="F698" s="434"/>
      <c r="G698" s="434"/>
      <c r="H698" s="1276"/>
      <c r="I698" s="1277"/>
      <c r="J698" s="1278"/>
      <c r="K698" s="1277"/>
      <c r="L698" s="1279"/>
      <c r="M698" s="434"/>
      <c r="N698" s="434"/>
      <c r="O698" s="434"/>
      <c r="P698" s="434"/>
      <c r="Q698" s="434"/>
      <c r="R698" s="434"/>
      <c r="S698" s="1279"/>
      <c r="T698" s="434"/>
      <c r="U698" s="434"/>
      <c r="V698" s="434"/>
      <c r="W698" s="434"/>
      <c r="X698" s="434"/>
      <c r="Y698" s="434"/>
      <c r="Z698" s="434"/>
    </row>
    <row r="699">
      <c r="A699" s="434"/>
      <c r="B699" s="434"/>
      <c r="C699" s="434"/>
      <c r="D699" s="434"/>
      <c r="E699" s="434"/>
      <c r="F699" s="434"/>
      <c r="G699" s="434"/>
      <c r="H699" s="1276"/>
      <c r="I699" s="1277"/>
      <c r="J699" s="1278"/>
      <c r="K699" s="1277"/>
      <c r="L699" s="1279"/>
      <c r="M699" s="434"/>
      <c r="N699" s="434"/>
      <c r="O699" s="434"/>
      <c r="P699" s="434"/>
      <c r="Q699" s="434"/>
      <c r="R699" s="434"/>
      <c r="S699" s="1279"/>
      <c r="T699" s="434"/>
      <c r="U699" s="434"/>
      <c r="V699" s="434"/>
      <c r="W699" s="434"/>
      <c r="X699" s="434"/>
      <c r="Y699" s="434"/>
      <c r="Z699" s="434"/>
    </row>
    <row r="700">
      <c r="A700" s="434"/>
      <c r="B700" s="434"/>
      <c r="C700" s="434"/>
      <c r="D700" s="434"/>
      <c r="E700" s="434"/>
      <c r="F700" s="434"/>
      <c r="G700" s="434"/>
      <c r="H700" s="1276"/>
      <c r="I700" s="1277"/>
      <c r="J700" s="1278"/>
      <c r="K700" s="1277"/>
      <c r="L700" s="1279"/>
      <c r="M700" s="434"/>
      <c r="N700" s="434"/>
      <c r="O700" s="434"/>
      <c r="P700" s="434"/>
      <c r="Q700" s="434"/>
      <c r="R700" s="434"/>
      <c r="S700" s="1279"/>
      <c r="T700" s="434"/>
      <c r="U700" s="434"/>
      <c r="V700" s="434"/>
      <c r="W700" s="434"/>
      <c r="X700" s="434"/>
      <c r="Y700" s="434"/>
      <c r="Z700" s="434"/>
    </row>
    <row r="701">
      <c r="A701" s="434"/>
      <c r="B701" s="434"/>
      <c r="C701" s="434"/>
      <c r="D701" s="434"/>
      <c r="E701" s="434"/>
      <c r="F701" s="434"/>
      <c r="G701" s="434"/>
      <c r="H701" s="1276"/>
      <c r="I701" s="1277"/>
      <c r="J701" s="1278"/>
      <c r="K701" s="1277"/>
      <c r="L701" s="1279"/>
      <c r="M701" s="434"/>
      <c r="N701" s="434"/>
      <c r="O701" s="434"/>
      <c r="P701" s="434"/>
      <c r="Q701" s="434"/>
      <c r="R701" s="434"/>
      <c r="S701" s="1279"/>
      <c r="T701" s="434"/>
      <c r="U701" s="434"/>
      <c r="V701" s="434"/>
      <c r="W701" s="434"/>
      <c r="X701" s="434"/>
      <c r="Y701" s="434"/>
      <c r="Z701" s="434"/>
    </row>
    <row r="702">
      <c r="A702" s="434"/>
      <c r="B702" s="434"/>
      <c r="C702" s="434"/>
      <c r="D702" s="434"/>
      <c r="E702" s="434"/>
      <c r="F702" s="434"/>
      <c r="G702" s="434"/>
      <c r="H702" s="1276"/>
      <c r="I702" s="1277"/>
      <c r="J702" s="1278"/>
      <c r="K702" s="1277"/>
      <c r="L702" s="1279"/>
      <c r="M702" s="434"/>
      <c r="N702" s="434"/>
      <c r="O702" s="434"/>
      <c r="P702" s="434"/>
      <c r="Q702" s="434"/>
      <c r="R702" s="434"/>
      <c r="S702" s="1279"/>
      <c r="T702" s="434"/>
      <c r="U702" s="434"/>
      <c r="V702" s="434"/>
      <c r="W702" s="434"/>
      <c r="X702" s="434"/>
      <c r="Y702" s="434"/>
      <c r="Z702" s="434"/>
    </row>
    <row r="703">
      <c r="A703" s="434"/>
      <c r="B703" s="434"/>
      <c r="C703" s="434"/>
      <c r="D703" s="434"/>
      <c r="E703" s="434"/>
      <c r="F703" s="434"/>
      <c r="G703" s="434"/>
      <c r="H703" s="1276"/>
      <c r="I703" s="1277"/>
      <c r="J703" s="1278"/>
      <c r="K703" s="1277"/>
      <c r="L703" s="1279"/>
      <c r="M703" s="434"/>
      <c r="N703" s="434"/>
      <c r="O703" s="434"/>
      <c r="P703" s="434"/>
      <c r="Q703" s="434"/>
      <c r="R703" s="434"/>
      <c r="S703" s="1279"/>
      <c r="T703" s="434"/>
      <c r="U703" s="434"/>
      <c r="V703" s="434"/>
      <c r="W703" s="434"/>
      <c r="X703" s="434"/>
      <c r="Y703" s="434"/>
      <c r="Z703" s="434"/>
    </row>
    <row r="704">
      <c r="A704" s="434"/>
      <c r="B704" s="434"/>
      <c r="C704" s="434"/>
      <c r="D704" s="434"/>
      <c r="E704" s="434"/>
      <c r="F704" s="434"/>
      <c r="G704" s="434"/>
      <c r="H704" s="1276"/>
      <c r="I704" s="1277"/>
      <c r="J704" s="1278"/>
      <c r="K704" s="1277"/>
      <c r="L704" s="1279"/>
      <c r="M704" s="434"/>
      <c r="N704" s="434"/>
      <c r="O704" s="434"/>
      <c r="P704" s="434"/>
      <c r="Q704" s="434"/>
      <c r="R704" s="434"/>
      <c r="S704" s="1279"/>
      <c r="T704" s="434"/>
      <c r="U704" s="434"/>
      <c r="V704" s="434"/>
      <c r="W704" s="434"/>
      <c r="X704" s="434"/>
      <c r="Y704" s="434"/>
      <c r="Z704" s="434"/>
    </row>
    <row r="705">
      <c r="A705" s="434"/>
      <c r="B705" s="434"/>
      <c r="C705" s="434"/>
      <c r="D705" s="434"/>
      <c r="E705" s="434"/>
      <c r="F705" s="434"/>
      <c r="G705" s="434"/>
      <c r="H705" s="1276"/>
      <c r="I705" s="1277"/>
      <c r="J705" s="1278"/>
      <c r="K705" s="1277"/>
      <c r="L705" s="1279"/>
      <c r="M705" s="434"/>
      <c r="N705" s="434"/>
      <c r="O705" s="434"/>
      <c r="P705" s="434"/>
      <c r="Q705" s="434"/>
      <c r="R705" s="434"/>
      <c r="S705" s="1279"/>
      <c r="T705" s="434"/>
      <c r="U705" s="434"/>
      <c r="V705" s="434"/>
      <c r="W705" s="434"/>
      <c r="X705" s="434"/>
      <c r="Y705" s="434"/>
      <c r="Z705" s="434"/>
    </row>
    <row r="706">
      <c r="A706" s="434"/>
      <c r="B706" s="434"/>
      <c r="C706" s="434"/>
      <c r="D706" s="434"/>
      <c r="E706" s="434"/>
      <c r="F706" s="434"/>
      <c r="G706" s="434"/>
      <c r="H706" s="1276"/>
      <c r="I706" s="1277"/>
      <c r="J706" s="1278"/>
      <c r="K706" s="1277"/>
      <c r="L706" s="1279"/>
      <c r="M706" s="434"/>
      <c r="N706" s="434"/>
      <c r="O706" s="434"/>
      <c r="P706" s="434"/>
      <c r="Q706" s="434"/>
      <c r="R706" s="434"/>
      <c r="S706" s="1279"/>
      <c r="T706" s="434"/>
      <c r="U706" s="434"/>
      <c r="V706" s="434"/>
      <c r="W706" s="434"/>
      <c r="X706" s="434"/>
      <c r="Y706" s="434"/>
      <c r="Z706" s="434"/>
    </row>
    <row r="707">
      <c r="A707" s="434"/>
      <c r="B707" s="434"/>
      <c r="C707" s="434"/>
      <c r="D707" s="434"/>
      <c r="E707" s="434"/>
      <c r="F707" s="434"/>
      <c r="G707" s="434"/>
      <c r="H707" s="1276"/>
      <c r="I707" s="1277"/>
      <c r="J707" s="1278"/>
      <c r="K707" s="1277"/>
      <c r="L707" s="1279"/>
      <c r="M707" s="434"/>
      <c r="N707" s="434"/>
      <c r="O707" s="434"/>
      <c r="P707" s="434"/>
      <c r="Q707" s="434"/>
      <c r="R707" s="434"/>
      <c r="S707" s="1279"/>
      <c r="T707" s="434"/>
      <c r="U707" s="434"/>
      <c r="V707" s="434"/>
      <c r="W707" s="434"/>
      <c r="X707" s="434"/>
      <c r="Y707" s="434"/>
      <c r="Z707" s="434"/>
    </row>
    <row r="708">
      <c r="A708" s="434"/>
      <c r="B708" s="434"/>
      <c r="C708" s="434"/>
      <c r="D708" s="434"/>
      <c r="E708" s="434"/>
      <c r="F708" s="434"/>
      <c r="G708" s="434"/>
      <c r="H708" s="1276"/>
      <c r="I708" s="1277"/>
      <c r="J708" s="1278"/>
      <c r="K708" s="1277"/>
      <c r="L708" s="1279"/>
      <c r="M708" s="434"/>
      <c r="N708" s="434"/>
      <c r="O708" s="434"/>
      <c r="P708" s="434"/>
      <c r="Q708" s="434"/>
      <c r="R708" s="434"/>
      <c r="S708" s="1279"/>
      <c r="T708" s="434"/>
      <c r="U708" s="434"/>
      <c r="V708" s="434"/>
      <c r="W708" s="434"/>
      <c r="X708" s="434"/>
      <c r="Y708" s="434"/>
      <c r="Z708" s="434"/>
    </row>
    <row r="709">
      <c r="A709" s="434"/>
      <c r="B709" s="434"/>
      <c r="C709" s="434"/>
      <c r="D709" s="434"/>
      <c r="E709" s="434"/>
      <c r="F709" s="434"/>
      <c r="G709" s="434"/>
      <c r="H709" s="1276"/>
      <c r="I709" s="1277"/>
      <c r="J709" s="1278"/>
      <c r="K709" s="1277"/>
      <c r="L709" s="1279"/>
      <c r="M709" s="434"/>
      <c r="N709" s="434"/>
      <c r="O709" s="434"/>
      <c r="P709" s="434"/>
      <c r="Q709" s="434"/>
      <c r="R709" s="434"/>
      <c r="S709" s="1279"/>
      <c r="T709" s="434"/>
      <c r="U709" s="434"/>
      <c r="V709" s="434"/>
      <c r="W709" s="434"/>
      <c r="X709" s="434"/>
      <c r="Y709" s="434"/>
      <c r="Z709" s="434"/>
    </row>
    <row r="710">
      <c r="A710" s="434"/>
      <c r="B710" s="434"/>
      <c r="C710" s="434"/>
      <c r="D710" s="434"/>
      <c r="E710" s="434"/>
      <c r="F710" s="434"/>
      <c r="G710" s="434"/>
      <c r="H710" s="1276"/>
      <c r="I710" s="1277"/>
      <c r="J710" s="1278"/>
      <c r="K710" s="1277"/>
      <c r="L710" s="1279"/>
      <c r="M710" s="434"/>
      <c r="N710" s="434"/>
      <c r="O710" s="434"/>
      <c r="P710" s="434"/>
      <c r="Q710" s="434"/>
      <c r="R710" s="434"/>
      <c r="S710" s="1279"/>
      <c r="T710" s="434"/>
      <c r="U710" s="434"/>
      <c r="V710" s="434"/>
      <c r="W710" s="434"/>
      <c r="X710" s="434"/>
      <c r="Y710" s="434"/>
      <c r="Z710" s="434"/>
    </row>
    <row r="711">
      <c r="A711" s="434"/>
      <c r="B711" s="434"/>
      <c r="C711" s="434"/>
      <c r="D711" s="434"/>
      <c r="E711" s="434"/>
      <c r="F711" s="434"/>
      <c r="G711" s="434"/>
      <c r="H711" s="1276"/>
      <c r="I711" s="1277"/>
      <c r="J711" s="1278"/>
      <c r="K711" s="1277"/>
      <c r="L711" s="1279"/>
      <c r="M711" s="434"/>
      <c r="N711" s="434"/>
      <c r="O711" s="434"/>
      <c r="P711" s="434"/>
      <c r="Q711" s="434"/>
      <c r="R711" s="434"/>
      <c r="S711" s="1279"/>
      <c r="T711" s="434"/>
      <c r="U711" s="434"/>
      <c r="V711" s="434"/>
      <c r="W711" s="434"/>
      <c r="X711" s="434"/>
      <c r="Y711" s="434"/>
      <c r="Z711" s="434"/>
    </row>
    <row r="712">
      <c r="A712" s="434"/>
      <c r="B712" s="434"/>
      <c r="C712" s="434"/>
      <c r="D712" s="434"/>
      <c r="E712" s="434"/>
      <c r="F712" s="434"/>
      <c r="G712" s="434"/>
      <c r="H712" s="1276"/>
      <c r="I712" s="1277"/>
      <c r="J712" s="1278"/>
      <c r="K712" s="1277"/>
      <c r="L712" s="1279"/>
      <c r="M712" s="434"/>
      <c r="N712" s="434"/>
      <c r="O712" s="434"/>
      <c r="P712" s="434"/>
      <c r="Q712" s="434"/>
      <c r="R712" s="434"/>
      <c r="S712" s="1279"/>
      <c r="T712" s="434"/>
      <c r="U712" s="434"/>
      <c r="V712" s="434"/>
      <c r="W712" s="434"/>
      <c r="X712" s="434"/>
      <c r="Y712" s="434"/>
      <c r="Z712" s="434"/>
    </row>
    <row r="713">
      <c r="A713" s="434"/>
      <c r="B713" s="434"/>
      <c r="C713" s="434"/>
      <c r="D713" s="434"/>
      <c r="E713" s="434"/>
      <c r="F713" s="434"/>
      <c r="G713" s="434"/>
      <c r="H713" s="1276"/>
      <c r="I713" s="1277"/>
      <c r="J713" s="1278"/>
      <c r="K713" s="1277"/>
      <c r="L713" s="1279"/>
      <c r="M713" s="434"/>
      <c r="N713" s="434"/>
      <c r="O713" s="434"/>
      <c r="P713" s="434"/>
      <c r="Q713" s="434"/>
      <c r="R713" s="434"/>
      <c r="S713" s="1279"/>
      <c r="T713" s="434"/>
      <c r="U713" s="434"/>
      <c r="V713" s="434"/>
      <c r="W713" s="434"/>
      <c r="X713" s="434"/>
      <c r="Y713" s="434"/>
      <c r="Z713" s="434"/>
    </row>
    <row r="714">
      <c r="A714" s="434"/>
      <c r="B714" s="434"/>
      <c r="C714" s="434"/>
      <c r="D714" s="434"/>
      <c r="E714" s="434"/>
      <c r="F714" s="434"/>
      <c r="G714" s="434"/>
      <c r="H714" s="1276"/>
      <c r="I714" s="1277"/>
      <c r="J714" s="1278"/>
      <c r="K714" s="1277"/>
      <c r="L714" s="1279"/>
      <c r="M714" s="434"/>
      <c r="N714" s="434"/>
      <c r="O714" s="434"/>
      <c r="P714" s="434"/>
      <c r="Q714" s="434"/>
      <c r="R714" s="434"/>
      <c r="S714" s="1279"/>
      <c r="T714" s="434"/>
      <c r="U714" s="434"/>
      <c r="V714" s="434"/>
      <c r="W714" s="434"/>
      <c r="X714" s="434"/>
      <c r="Y714" s="434"/>
      <c r="Z714" s="434"/>
    </row>
    <row r="715">
      <c r="A715" s="434"/>
      <c r="B715" s="434"/>
      <c r="C715" s="434"/>
      <c r="D715" s="434"/>
      <c r="E715" s="434"/>
      <c r="F715" s="434"/>
      <c r="G715" s="434"/>
      <c r="H715" s="1276"/>
      <c r="I715" s="1277"/>
      <c r="J715" s="1278"/>
      <c r="K715" s="1277"/>
      <c r="L715" s="1279"/>
      <c r="M715" s="434"/>
      <c r="N715" s="434"/>
      <c r="O715" s="434"/>
      <c r="P715" s="434"/>
      <c r="Q715" s="434"/>
      <c r="R715" s="434"/>
      <c r="S715" s="1279"/>
      <c r="T715" s="434"/>
      <c r="U715" s="434"/>
      <c r="V715" s="434"/>
      <c r="W715" s="434"/>
      <c r="X715" s="434"/>
      <c r="Y715" s="434"/>
      <c r="Z715" s="434"/>
    </row>
    <row r="716">
      <c r="A716" s="434"/>
      <c r="B716" s="434"/>
      <c r="C716" s="434"/>
      <c r="D716" s="434"/>
      <c r="E716" s="434"/>
      <c r="F716" s="434"/>
      <c r="G716" s="434"/>
      <c r="H716" s="1276"/>
      <c r="I716" s="1277"/>
      <c r="J716" s="1278"/>
      <c r="K716" s="1277"/>
      <c r="L716" s="1279"/>
      <c r="M716" s="434"/>
      <c r="N716" s="434"/>
      <c r="O716" s="434"/>
      <c r="P716" s="434"/>
      <c r="Q716" s="434"/>
      <c r="R716" s="434"/>
      <c r="S716" s="1279"/>
      <c r="T716" s="434"/>
      <c r="U716" s="434"/>
      <c r="V716" s="434"/>
      <c r="W716" s="434"/>
      <c r="X716" s="434"/>
      <c r="Y716" s="434"/>
      <c r="Z716" s="434"/>
    </row>
    <row r="717">
      <c r="A717" s="434"/>
      <c r="B717" s="434"/>
      <c r="C717" s="434"/>
      <c r="D717" s="434"/>
      <c r="E717" s="434"/>
      <c r="F717" s="434"/>
      <c r="G717" s="434"/>
      <c r="H717" s="1276"/>
      <c r="I717" s="1277"/>
      <c r="J717" s="1278"/>
      <c r="K717" s="1277"/>
      <c r="L717" s="1279"/>
      <c r="M717" s="434"/>
      <c r="N717" s="434"/>
      <c r="O717" s="434"/>
      <c r="P717" s="434"/>
      <c r="Q717" s="434"/>
      <c r="R717" s="434"/>
      <c r="S717" s="1279"/>
      <c r="T717" s="434"/>
      <c r="U717" s="434"/>
      <c r="V717" s="434"/>
      <c r="W717" s="434"/>
      <c r="X717" s="434"/>
      <c r="Y717" s="434"/>
      <c r="Z717" s="434"/>
    </row>
    <row r="718">
      <c r="A718" s="434"/>
      <c r="B718" s="434"/>
      <c r="C718" s="434"/>
      <c r="D718" s="434"/>
      <c r="E718" s="434"/>
      <c r="F718" s="434"/>
      <c r="G718" s="434"/>
      <c r="H718" s="1276"/>
      <c r="I718" s="1277"/>
      <c r="J718" s="1278"/>
      <c r="K718" s="1277"/>
      <c r="L718" s="1279"/>
      <c r="M718" s="434"/>
      <c r="N718" s="434"/>
      <c r="O718" s="434"/>
      <c r="P718" s="434"/>
      <c r="Q718" s="434"/>
      <c r="R718" s="434"/>
      <c r="S718" s="1279"/>
      <c r="T718" s="434"/>
      <c r="U718" s="434"/>
      <c r="V718" s="434"/>
      <c r="W718" s="434"/>
      <c r="X718" s="434"/>
      <c r="Y718" s="434"/>
      <c r="Z718" s="434"/>
    </row>
    <row r="719">
      <c r="A719" s="434"/>
      <c r="B719" s="434"/>
      <c r="C719" s="434"/>
      <c r="D719" s="434"/>
      <c r="E719" s="434"/>
      <c r="F719" s="434"/>
      <c r="G719" s="434"/>
      <c r="H719" s="1276"/>
      <c r="I719" s="1277"/>
      <c r="J719" s="1278"/>
      <c r="K719" s="1277"/>
      <c r="L719" s="1279"/>
      <c r="M719" s="434"/>
      <c r="N719" s="434"/>
      <c r="O719" s="434"/>
      <c r="P719" s="434"/>
      <c r="Q719" s="434"/>
      <c r="R719" s="434"/>
      <c r="S719" s="1279"/>
      <c r="T719" s="434"/>
      <c r="U719" s="434"/>
      <c r="V719" s="434"/>
      <c r="W719" s="434"/>
      <c r="X719" s="434"/>
      <c r="Y719" s="434"/>
      <c r="Z719" s="434"/>
    </row>
    <row r="720">
      <c r="A720" s="434"/>
      <c r="B720" s="434"/>
      <c r="C720" s="434"/>
      <c r="D720" s="434"/>
      <c r="E720" s="434"/>
      <c r="F720" s="434"/>
      <c r="G720" s="434"/>
      <c r="H720" s="1276"/>
      <c r="I720" s="1277"/>
      <c r="J720" s="1278"/>
      <c r="K720" s="1277"/>
      <c r="L720" s="1279"/>
      <c r="M720" s="434"/>
      <c r="N720" s="434"/>
      <c r="O720" s="434"/>
      <c r="P720" s="434"/>
      <c r="Q720" s="434"/>
      <c r="R720" s="434"/>
      <c r="S720" s="1279"/>
      <c r="T720" s="434"/>
      <c r="U720" s="434"/>
      <c r="V720" s="434"/>
      <c r="W720" s="434"/>
      <c r="X720" s="434"/>
      <c r="Y720" s="434"/>
      <c r="Z720" s="434"/>
    </row>
    <row r="721">
      <c r="A721" s="434"/>
      <c r="B721" s="434"/>
      <c r="C721" s="434"/>
      <c r="D721" s="434"/>
      <c r="E721" s="434"/>
      <c r="F721" s="434"/>
      <c r="G721" s="434"/>
      <c r="H721" s="1276"/>
      <c r="I721" s="1277"/>
      <c r="J721" s="1278"/>
      <c r="K721" s="1277"/>
      <c r="L721" s="1279"/>
      <c r="M721" s="434"/>
      <c r="N721" s="434"/>
      <c r="O721" s="434"/>
      <c r="P721" s="434"/>
      <c r="Q721" s="434"/>
      <c r="R721" s="434"/>
      <c r="S721" s="1279"/>
      <c r="T721" s="434"/>
      <c r="U721" s="434"/>
      <c r="V721" s="434"/>
      <c r="W721" s="434"/>
      <c r="X721" s="434"/>
      <c r="Y721" s="434"/>
      <c r="Z721" s="434"/>
    </row>
    <row r="722">
      <c r="A722" s="434"/>
      <c r="B722" s="434"/>
      <c r="C722" s="434"/>
      <c r="D722" s="434"/>
      <c r="E722" s="434"/>
      <c r="F722" s="434"/>
      <c r="G722" s="434"/>
      <c r="H722" s="1276"/>
      <c r="I722" s="1277"/>
      <c r="J722" s="1278"/>
      <c r="K722" s="1277"/>
      <c r="L722" s="1279"/>
      <c r="M722" s="434"/>
      <c r="N722" s="434"/>
      <c r="O722" s="434"/>
      <c r="P722" s="434"/>
      <c r="Q722" s="434"/>
      <c r="R722" s="434"/>
      <c r="S722" s="1279"/>
      <c r="T722" s="434"/>
      <c r="U722" s="434"/>
      <c r="V722" s="434"/>
      <c r="W722" s="434"/>
      <c r="X722" s="434"/>
      <c r="Y722" s="434"/>
      <c r="Z722" s="434"/>
    </row>
    <row r="723">
      <c r="A723" s="434"/>
      <c r="B723" s="434"/>
      <c r="C723" s="434"/>
      <c r="D723" s="434"/>
      <c r="E723" s="434"/>
      <c r="F723" s="434"/>
      <c r="G723" s="434"/>
      <c r="H723" s="1276"/>
      <c r="I723" s="1277"/>
      <c r="J723" s="1278"/>
      <c r="K723" s="1277"/>
      <c r="L723" s="1279"/>
      <c r="M723" s="434"/>
      <c r="N723" s="434"/>
      <c r="O723" s="434"/>
      <c r="P723" s="434"/>
      <c r="Q723" s="434"/>
      <c r="R723" s="434"/>
      <c r="S723" s="1279"/>
      <c r="T723" s="434"/>
      <c r="U723" s="434"/>
      <c r="V723" s="434"/>
      <c r="W723" s="434"/>
      <c r="X723" s="434"/>
      <c r="Y723" s="434"/>
      <c r="Z723" s="434"/>
    </row>
    <row r="724">
      <c r="A724" s="434"/>
      <c r="B724" s="434"/>
      <c r="C724" s="434"/>
      <c r="D724" s="434"/>
      <c r="E724" s="434"/>
      <c r="F724" s="434"/>
      <c r="G724" s="434"/>
      <c r="H724" s="1276"/>
      <c r="I724" s="1277"/>
      <c r="J724" s="1278"/>
      <c r="K724" s="1277"/>
      <c r="L724" s="1279"/>
      <c r="M724" s="434"/>
      <c r="N724" s="434"/>
      <c r="O724" s="434"/>
      <c r="P724" s="434"/>
      <c r="Q724" s="434"/>
      <c r="R724" s="434"/>
      <c r="S724" s="1279"/>
      <c r="T724" s="434"/>
      <c r="U724" s="434"/>
      <c r="V724" s="434"/>
      <c r="W724" s="434"/>
      <c r="X724" s="434"/>
      <c r="Y724" s="434"/>
      <c r="Z724" s="434"/>
    </row>
    <row r="725">
      <c r="A725" s="434"/>
      <c r="B725" s="434"/>
      <c r="C725" s="434"/>
      <c r="D725" s="434"/>
      <c r="E725" s="434"/>
      <c r="F725" s="434"/>
      <c r="G725" s="434"/>
      <c r="H725" s="1276"/>
      <c r="I725" s="1277"/>
      <c r="J725" s="1278"/>
      <c r="K725" s="1277"/>
      <c r="L725" s="1279"/>
      <c r="M725" s="434"/>
      <c r="N725" s="434"/>
      <c r="O725" s="434"/>
      <c r="P725" s="434"/>
      <c r="Q725" s="434"/>
      <c r="R725" s="434"/>
      <c r="S725" s="1279"/>
      <c r="T725" s="434"/>
      <c r="U725" s="434"/>
      <c r="V725" s="434"/>
      <c r="W725" s="434"/>
      <c r="X725" s="434"/>
      <c r="Y725" s="434"/>
      <c r="Z725" s="434"/>
    </row>
    <row r="726">
      <c r="A726" s="434"/>
      <c r="B726" s="434"/>
      <c r="C726" s="434"/>
      <c r="D726" s="434"/>
      <c r="E726" s="434"/>
      <c r="F726" s="434"/>
      <c r="G726" s="434"/>
      <c r="H726" s="1276"/>
      <c r="I726" s="1277"/>
      <c r="J726" s="1278"/>
      <c r="K726" s="1277"/>
      <c r="L726" s="1279"/>
      <c r="M726" s="434"/>
      <c r="N726" s="434"/>
      <c r="O726" s="434"/>
      <c r="P726" s="434"/>
      <c r="Q726" s="434"/>
      <c r="R726" s="434"/>
      <c r="S726" s="1279"/>
      <c r="T726" s="434"/>
      <c r="U726" s="434"/>
      <c r="V726" s="434"/>
      <c r="W726" s="434"/>
      <c r="X726" s="434"/>
      <c r="Y726" s="434"/>
      <c r="Z726" s="434"/>
    </row>
    <row r="727">
      <c r="A727" s="434"/>
      <c r="B727" s="434"/>
      <c r="C727" s="434"/>
      <c r="D727" s="434"/>
      <c r="E727" s="434"/>
      <c r="F727" s="434"/>
      <c r="G727" s="434"/>
      <c r="H727" s="1276"/>
      <c r="I727" s="1277"/>
      <c r="J727" s="1278"/>
      <c r="K727" s="1277"/>
      <c r="L727" s="1279"/>
      <c r="M727" s="434"/>
      <c r="N727" s="434"/>
      <c r="O727" s="434"/>
      <c r="P727" s="434"/>
      <c r="Q727" s="434"/>
      <c r="R727" s="434"/>
      <c r="S727" s="1279"/>
      <c r="T727" s="434"/>
      <c r="U727" s="434"/>
      <c r="V727" s="434"/>
      <c r="W727" s="434"/>
      <c r="X727" s="434"/>
      <c r="Y727" s="434"/>
      <c r="Z727" s="434"/>
    </row>
    <row r="728">
      <c r="A728" s="434"/>
      <c r="B728" s="434"/>
      <c r="C728" s="434"/>
      <c r="D728" s="434"/>
      <c r="E728" s="434"/>
      <c r="F728" s="434"/>
      <c r="G728" s="434"/>
      <c r="H728" s="1276"/>
      <c r="I728" s="1277"/>
      <c r="J728" s="1278"/>
      <c r="K728" s="1277"/>
      <c r="L728" s="1279"/>
      <c r="M728" s="434"/>
      <c r="N728" s="434"/>
      <c r="O728" s="434"/>
      <c r="P728" s="434"/>
      <c r="Q728" s="434"/>
      <c r="R728" s="434"/>
      <c r="S728" s="1279"/>
      <c r="T728" s="434"/>
      <c r="U728" s="434"/>
      <c r="V728" s="434"/>
      <c r="W728" s="434"/>
      <c r="X728" s="434"/>
      <c r="Y728" s="434"/>
      <c r="Z728" s="434"/>
    </row>
    <row r="729">
      <c r="A729" s="434"/>
      <c r="B729" s="434"/>
      <c r="C729" s="434"/>
      <c r="D729" s="434"/>
      <c r="E729" s="434"/>
      <c r="F729" s="434"/>
      <c r="G729" s="434"/>
      <c r="H729" s="1276"/>
      <c r="I729" s="1277"/>
      <c r="J729" s="1278"/>
      <c r="K729" s="1277"/>
      <c r="L729" s="1279"/>
      <c r="M729" s="434"/>
      <c r="N729" s="434"/>
      <c r="O729" s="434"/>
      <c r="P729" s="434"/>
      <c r="Q729" s="434"/>
      <c r="R729" s="434"/>
      <c r="S729" s="1279"/>
      <c r="T729" s="434"/>
      <c r="U729" s="434"/>
      <c r="V729" s="434"/>
      <c r="W729" s="434"/>
      <c r="X729" s="434"/>
      <c r="Y729" s="434"/>
      <c r="Z729" s="434"/>
    </row>
    <row r="730">
      <c r="A730" s="434"/>
      <c r="B730" s="434"/>
      <c r="C730" s="434"/>
      <c r="D730" s="434"/>
      <c r="E730" s="434"/>
      <c r="F730" s="434"/>
      <c r="G730" s="434"/>
      <c r="H730" s="1276"/>
      <c r="I730" s="1277"/>
      <c r="J730" s="1278"/>
      <c r="K730" s="1277"/>
      <c r="L730" s="1279"/>
      <c r="M730" s="434"/>
      <c r="N730" s="434"/>
      <c r="O730" s="434"/>
      <c r="P730" s="434"/>
      <c r="Q730" s="434"/>
      <c r="R730" s="434"/>
      <c r="S730" s="1279"/>
      <c r="T730" s="434"/>
      <c r="U730" s="434"/>
      <c r="V730" s="434"/>
      <c r="W730" s="434"/>
      <c r="X730" s="434"/>
      <c r="Y730" s="434"/>
      <c r="Z730" s="434"/>
    </row>
    <row r="731">
      <c r="A731" s="434"/>
      <c r="B731" s="434"/>
      <c r="C731" s="434"/>
      <c r="D731" s="434"/>
      <c r="E731" s="434"/>
      <c r="F731" s="434"/>
      <c r="G731" s="434"/>
      <c r="H731" s="1276"/>
      <c r="I731" s="1277"/>
      <c r="J731" s="1278"/>
      <c r="K731" s="1277"/>
      <c r="L731" s="1279"/>
      <c r="M731" s="434"/>
      <c r="N731" s="434"/>
      <c r="O731" s="434"/>
      <c r="P731" s="434"/>
      <c r="Q731" s="434"/>
      <c r="R731" s="434"/>
      <c r="S731" s="1279"/>
      <c r="T731" s="434"/>
      <c r="U731" s="434"/>
      <c r="V731" s="434"/>
      <c r="W731" s="434"/>
      <c r="X731" s="434"/>
      <c r="Y731" s="434"/>
      <c r="Z731" s="434"/>
    </row>
    <row r="732">
      <c r="A732" s="434"/>
      <c r="B732" s="434"/>
      <c r="C732" s="434"/>
      <c r="D732" s="434"/>
      <c r="E732" s="434"/>
      <c r="F732" s="434"/>
      <c r="G732" s="434"/>
      <c r="H732" s="1276"/>
      <c r="I732" s="1277"/>
      <c r="J732" s="1278"/>
      <c r="K732" s="1277"/>
      <c r="L732" s="1279"/>
      <c r="M732" s="434"/>
      <c r="N732" s="434"/>
      <c r="O732" s="434"/>
      <c r="P732" s="434"/>
      <c r="Q732" s="434"/>
      <c r="R732" s="434"/>
      <c r="S732" s="1279"/>
      <c r="T732" s="434"/>
      <c r="U732" s="434"/>
      <c r="V732" s="434"/>
      <c r="W732" s="434"/>
      <c r="X732" s="434"/>
      <c r="Y732" s="434"/>
      <c r="Z732" s="434"/>
    </row>
    <row r="733">
      <c r="A733" s="434"/>
      <c r="B733" s="434"/>
      <c r="C733" s="434"/>
      <c r="D733" s="434"/>
      <c r="E733" s="434"/>
      <c r="F733" s="434"/>
      <c r="G733" s="434"/>
      <c r="H733" s="1276"/>
      <c r="I733" s="1277"/>
      <c r="J733" s="1278"/>
      <c r="K733" s="1277"/>
      <c r="L733" s="1279"/>
      <c r="M733" s="434"/>
      <c r="N733" s="434"/>
      <c r="O733" s="434"/>
      <c r="P733" s="434"/>
      <c r="Q733" s="434"/>
      <c r="R733" s="434"/>
      <c r="S733" s="1279"/>
      <c r="T733" s="434"/>
      <c r="U733" s="434"/>
      <c r="V733" s="434"/>
      <c r="W733" s="434"/>
      <c r="X733" s="434"/>
      <c r="Y733" s="434"/>
      <c r="Z733" s="434"/>
    </row>
    <row r="734">
      <c r="A734" s="434"/>
      <c r="B734" s="434"/>
      <c r="C734" s="434"/>
      <c r="D734" s="434"/>
      <c r="E734" s="434"/>
      <c r="F734" s="434"/>
      <c r="G734" s="434"/>
      <c r="H734" s="1276"/>
      <c r="I734" s="1277"/>
      <c r="J734" s="1278"/>
      <c r="K734" s="1277"/>
      <c r="L734" s="1279"/>
      <c r="M734" s="434"/>
      <c r="N734" s="434"/>
      <c r="O734" s="434"/>
      <c r="P734" s="434"/>
      <c r="Q734" s="434"/>
      <c r="R734" s="434"/>
      <c r="S734" s="1279"/>
      <c r="T734" s="434"/>
      <c r="U734" s="434"/>
      <c r="V734" s="434"/>
      <c r="W734" s="434"/>
      <c r="X734" s="434"/>
      <c r="Y734" s="434"/>
      <c r="Z734" s="434"/>
    </row>
    <row r="735">
      <c r="A735" s="434"/>
      <c r="B735" s="434"/>
      <c r="C735" s="434"/>
      <c r="D735" s="434"/>
      <c r="E735" s="434"/>
      <c r="F735" s="434"/>
      <c r="G735" s="434"/>
      <c r="H735" s="1276"/>
      <c r="I735" s="1277"/>
      <c r="J735" s="1278"/>
      <c r="K735" s="1277"/>
      <c r="L735" s="1279"/>
      <c r="M735" s="434"/>
      <c r="N735" s="434"/>
      <c r="O735" s="434"/>
      <c r="P735" s="434"/>
      <c r="Q735" s="434"/>
      <c r="R735" s="434"/>
      <c r="S735" s="1279"/>
      <c r="T735" s="434"/>
      <c r="U735" s="434"/>
      <c r="V735" s="434"/>
      <c r="W735" s="434"/>
      <c r="X735" s="434"/>
      <c r="Y735" s="434"/>
      <c r="Z735" s="434"/>
    </row>
    <row r="736">
      <c r="A736" s="434"/>
      <c r="B736" s="434"/>
      <c r="C736" s="434"/>
      <c r="D736" s="434"/>
      <c r="E736" s="434"/>
      <c r="F736" s="434"/>
      <c r="G736" s="434"/>
      <c r="H736" s="1276"/>
      <c r="I736" s="1277"/>
      <c r="J736" s="1278"/>
      <c r="K736" s="1277"/>
      <c r="L736" s="1279"/>
      <c r="M736" s="434"/>
      <c r="N736" s="434"/>
      <c r="O736" s="434"/>
      <c r="P736" s="434"/>
      <c r="Q736" s="434"/>
      <c r="R736" s="434"/>
      <c r="S736" s="1279"/>
      <c r="T736" s="434"/>
      <c r="U736" s="434"/>
      <c r="V736" s="434"/>
      <c r="W736" s="434"/>
      <c r="X736" s="434"/>
      <c r="Y736" s="434"/>
      <c r="Z736" s="434"/>
    </row>
    <row r="737">
      <c r="A737" s="434"/>
      <c r="B737" s="434"/>
      <c r="C737" s="434"/>
      <c r="D737" s="434"/>
      <c r="E737" s="434"/>
      <c r="F737" s="434"/>
      <c r="G737" s="434"/>
      <c r="H737" s="1276"/>
      <c r="I737" s="1277"/>
      <c r="J737" s="1278"/>
      <c r="K737" s="1277"/>
      <c r="L737" s="1279"/>
      <c r="M737" s="434"/>
      <c r="N737" s="434"/>
      <c r="O737" s="434"/>
      <c r="P737" s="434"/>
      <c r="Q737" s="434"/>
      <c r="R737" s="434"/>
      <c r="S737" s="1279"/>
      <c r="T737" s="434"/>
      <c r="U737" s="434"/>
      <c r="V737" s="434"/>
      <c r="W737" s="434"/>
      <c r="X737" s="434"/>
      <c r="Y737" s="434"/>
      <c r="Z737" s="434"/>
    </row>
    <row r="738">
      <c r="A738" s="434"/>
      <c r="B738" s="434"/>
      <c r="C738" s="434"/>
      <c r="D738" s="434"/>
      <c r="E738" s="434"/>
      <c r="F738" s="434"/>
      <c r="G738" s="434"/>
      <c r="H738" s="1276"/>
      <c r="I738" s="1277"/>
      <c r="J738" s="1278"/>
      <c r="K738" s="1277"/>
      <c r="L738" s="1279"/>
      <c r="M738" s="434"/>
      <c r="N738" s="434"/>
      <c r="O738" s="434"/>
      <c r="P738" s="434"/>
      <c r="Q738" s="434"/>
      <c r="R738" s="434"/>
      <c r="S738" s="1279"/>
      <c r="T738" s="434"/>
      <c r="U738" s="434"/>
      <c r="V738" s="434"/>
      <c r="W738" s="434"/>
      <c r="X738" s="434"/>
      <c r="Y738" s="434"/>
      <c r="Z738" s="434"/>
    </row>
    <row r="739">
      <c r="A739" s="434"/>
      <c r="B739" s="434"/>
      <c r="C739" s="434"/>
      <c r="D739" s="434"/>
      <c r="E739" s="434"/>
      <c r="F739" s="434"/>
      <c r="G739" s="434"/>
      <c r="H739" s="1276"/>
      <c r="I739" s="1277"/>
      <c r="J739" s="1278"/>
      <c r="K739" s="1277"/>
      <c r="L739" s="1279"/>
      <c r="M739" s="434"/>
      <c r="N739" s="434"/>
      <c r="O739" s="434"/>
      <c r="P739" s="434"/>
      <c r="Q739" s="434"/>
      <c r="R739" s="434"/>
      <c r="S739" s="1279"/>
      <c r="T739" s="434"/>
      <c r="U739" s="434"/>
      <c r="V739" s="434"/>
      <c r="W739" s="434"/>
      <c r="X739" s="434"/>
      <c r="Y739" s="434"/>
      <c r="Z739" s="434"/>
    </row>
    <row r="740">
      <c r="A740" s="434"/>
      <c r="B740" s="434"/>
      <c r="C740" s="434"/>
      <c r="D740" s="434"/>
      <c r="E740" s="434"/>
      <c r="F740" s="434"/>
      <c r="G740" s="434"/>
      <c r="H740" s="1276"/>
      <c r="I740" s="1277"/>
      <c r="J740" s="1278"/>
      <c r="K740" s="1277"/>
      <c r="L740" s="1279"/>
      <c r="M740" s="434"/>
      <c r="N740" s="434"/>
      <c r="O740" s="434"/>
      <c r="P740" s="434"/>
      <c r="Q740" s="434"/>
      <c r="R740" s="434"/>
      <c r="S740" s="1279"/>
      <c r="T740" s="434"/>
      <c r="U740" s="434"/>
      <c r="V740" s="434"/>
      <c r="W740" s="434"/>
      <c r="X740" s="434"/>
      <c r="Y740" s="434"/>
      <c r="Z740" s="434"/>
    </row>
    <row r="741">
      <c r="A741" s="434"/>
      <c r="B741" s="434"/>
      <c r="C741" s="434"/>
      <c r="D741" s="434"/>
      <c r="E741" s="434"/>
      <c r="F741" s="434"/>
      <c r="G741" s="434"/>
      <c r="H741" s="1276"/>
      <c r="I741" s="1277"/>
      <c r="J741" s="1278"/>
      <c r="K741" s="1277"/>
      <c r="L741" s="1279"/>
      <c r="M741" s="434"/>
      <c r="N741" s="434"/>
      <c r="O741" s="434"/>
      <c r="P741" s="434"/>
      <c r="Q741" s="434"/>
      <c r="R741" s="434"/>
      <c r="S741" s="1279"/>
      <c r="T741" s="434"/>
      <c r="U741" s="434"/>
      <c r="V741" s="434"/>
      <c r="W741" s="434"/>
      <c r="X741" s="434"/>
      <c r="Y741" s="434"/>
      <c r="Z741" s="434"/>
    </row>
    <row r="742">
      <c r="A742" s="434"/>
      <c r="B742" s="434"/>
      <c r="C742" s="434"/>
      <c r="D742" s="434"/>
      <c r="E742" s="434"/>
      <c r="F742" s="434"/>
      <c r="G742" s="434"/>
      <c r="H742" s="1276"/>
      <c r="I742" s="1277"/>
      <c r="J742" s="1278"/>
      <c r="K742" s="1277"/>
      <c r="L742" s="1279"/>
      <c r="M742" s="434"/>
      <c r="N742" s="434"/>
      <c r="O742" s="434"/>
      <c r="P742" s="434"/>
      <c r="Q742" s="434"/>
      <c r="R742" s="434"/>
      <c r="S742" s="1279"/>
      <c r="T742" s="434"/>
      <c r="U742" s="434"/>
      <c r="V742" s="434"/>
      <c r="W742" s="434"/>
      <c r="X742" s="434"/>
      <c r="Y742" s="434"/>
      <c r="Z742" s="434"/>
    </row>
    <row r="743">
      <c r="A743" s="434"/>
      <c r="B743" s="434"/>
      <c r="C743" s="434"/>
      <c r="D743" s="434"/>
      <c r="E743" s="434"/>
      <c r="F743" s="434"/>
      <c r="G743" s="434"/>
      <c r="H743" s="1276"/>
      <c r="I743" s="1277"/>
      <c r="J743" s="1278"/>
      <c r="K743" s="1277"/>
      <c r="L743" s="1279"/>
      <c r="M743" s="434"/>
      <c r="N743" s="434"/>
      <c r="O743" s="434"/>
      <c r="P743" s="434"/>
      <c r="Q743" s="434"/>
      <c r="R743" s="434"/>
      <c r="S743" s="1279"/>
      <c r="T743" s="434"/>
      <c r="U743" s="434"/>
      <c r="V743" s="434"/>
      <c r="W743" s="434"/>
      <c r="X743" s="434"/>
      <c r="Y743" s="434"/>
      <c r="Z743" s="434"/>
    </row>
    <row r="744">
      <c r="A744" s="434"/>
      <c r="B744" s="434"/>
      <c r="C744" s="434"/>
      <c r="D744" s="434"/>
      <c r="E744" s="434"/>
      <c r="F744" s="434"/>
      <c r="G744" s="434"/>
      <c r="H744" s="1276"/>
      <c r="I744" s="1277"/>
      <c r="J744" s="1278"/>
      <c r="K744" s="1277"/>
      <c r="L744" s="1279"/>
      <c r="M744" s="434"/>
      <c r="N744" s="434"/>
      <c r="O744" s="434"/>
      <c r="P744" s="434"/>
      <c r="Q744" s="434"/>
      <c r="R744" s="434"/>
      <c r="S744" s="1279"/>
      <c r="T744" s="434"/>
      <c r="U744" s="434"/>
      <c r="V744" s="434"/>
      <c r="W744" s="434"/>
      <c r="X744" s="434"/>
      <c r="Y744" s="434"/>
      <c r="Z744" s="434"/>
    </row>
    <row r="745">
      <c r="A745" s="434"/>
      <c r="B745" s="434"/>
      <c r="C745" s="434"/>
      <c r="D745" s="434"/>
      <c r="E745" s="434"/>
      <c r="F745" s="434"/>
      <c r="G745" s="434"/>
      <c r="H745" s="1276"/>
      <c r="I745" s="1277"/>
      <c r="J745" s="1278"/>
      <c r="K745" s="1277"/>
      <c r="L745" s="1279"/>
      <c r="M745" s="434"/>
      <c r="N745" s="434"/>
      <c r="O745" s="434"/>
      <c r="P745" s="434"/>
      <c r="Q745" s="434"/>
      <c r="R745" s="434"/>
      <c r="S745" s="1279"/>
      <c r="T745" s="434"/>
      <c r="U745" s="434"/>
      <c r="V745" s="434"/>
      <c r="W745" s="434"/>
      <c r="X745" s="434"/>
      <c r="Y745" s="434"/>
      <c r="Z745" s="434"/>
    </row>
    <row r="746">
      <c r="A746" s="434"/>
      <c r="B746" s="434"/>
      <c r="C746" s="434"/>
      <c r="D746" s="434"/>
      <c r="E746" s="434"/>
      <c r="F746" s="434"/>
      <c r="G746" s="434"/>
      <c r="H746" s="1276"/>
      <c r="I746" s="1277"/>
      <c r="J746" s="1278"/>
      <c r="K746" s="1277"/>
      <c r="L746" s="1279"/>
      <c r="M746" s="434"/>
      <c r="N746" s="434"/>
      <c r="O746" s="434"/>
      <c r="P746" s="434"/>
      <c r="Q746" s="434"/>
      <c r="R746" s="434"/>
      <c r="S746" s="1279"/>
      <c r="T746" s="434"/>
      <c r="U746" s="434"/>
      <c r="V746" s="434"/>
      <c r="W746" s="434"/>
      <c r="X746" s="434"/>
      <c r="Y746" s="434"/>
      <c r="Z746" s="434"/>
    </row>
    <row r="747">
      <c r="A747" s="434"/>
      <c r="B747" s="434"/>
      <c r="C747" s="434"/>
      <c r="D747" s="434"/>
      <c r="E747" s="434"/>
      <c r="F747" s="434"/>
      <c r="G747" s="434"/>
      <c r="H747" s="1276"/>
      <c r="I747" s="1277"/>
      <c r="J747" s="1278"/>
      <c r="K747" s="1277"/>
      <c r="L747" s="1279"/>
      <c r="M747" s="434"/>
      <c r="N747" s="434"/>
      <c r="O747" s="434"/>
      <c r="P747" s="434"/>
      <c r="Q747" s="434"/>
      <c r="R747" s="434"/>
      <c r="S747" s="1279"/>
      <c r="T747" s="434"/>
      <c r="U747" s="434"/>
      <c r="V747" s="434"/>
      <c r="W747" s="434"/>
      <c r="X747" s="434"/>
      <c r="Y747" s="434"/>
      <c r="Z747" s="434"/>
    </row>
    <row r="748">
      <c r="A748" s="434"/>
      <c r="B748" s="434"/>
      <c r="C748" s="434"/>
      <c r="D748" s="434"/>
      <c r="E748" s="434"/>
      <c r="F748" s="434"/>
      <c r="G748" s="434"/>
      <c r="H748" s="1276"/>
      <c r="I748" s="1277"/>
      <c r="J748" s="1278"/>
      <c r="K748" s="1277"/>
      <c r="L748" s="1279"/>
      <c r="M748" s="434"/>
      <c r="N748" s="434"/>
      <c r="O748" s="434"/>
      <c r="P748" s="434"/>
      <c r="Q748" s="434"/>
      <c r="R748" s="434"/>
      <c r="S748" s="1279"/>
      <c r="T748" s="434"/>
      <c r="U748" s="434"/>
      <c r="V748" s="434"/>
      <c r="W748" s="434"/>
      <c r="X748" s="434"/>
      <c r="Y748" s="434"/>
      <c r="Z748" s="434"/>
    </row>
    <row r="749">
      <c r="A749" s="434"/>
      <c r="B749" s="434"/>
      <c r="C749" s="434"/>
      <c r="D749" s="434"/>
      <c r="E749" s="434"/>
      <c r="F749" s="434"/>
      <c r="G749" s="434"/>
      <c r="H749" s="1276"/>
      <c r="I749" s="1277"/>
      <c r="J749" s="1278"/>
      <c r="K749" s="1277"/>
      <c r="L749" s="1279"/>
      <c r="M749" s="434"/>
      <c r="N749" s="434"/>
      <c r="O749" s="434"/>
      <c r="P749" s="434"/>
      <c r="Q749" s="434"/>
      <c r="R749" s="434"/>
      <c r="S749" s="1279"/>
      <c r="T749" s="434"/>
      <c r="U749" s="434"/>
      <c r="V749" s="434"/>
      <c r="W749" s="434"/>
      <c r="X749" s="434"/>
      <c r="Y749" s="434"/>
      <c r="Z749" s="434"/>
    </row>
    <row r="750">
      <c r="A750" s="434"/>
      <c r="B750" s="434"/>
      <c r="C750" s="434"/>
      <c r="D750" s="434"/>
      <c r="E750" s="434"/>
      <c r="F750" s="434"/>
      <c r="G750" s="434"/>
      <c r="H750" s="1276"/>
      <c r="I750" s="1277"/>
      <c r="J750" s="1278"/>
      <c r="K750" s="1277"/>
      <c r="L750" s="1279"/>
      <c r="M750" s="434"/>
      <c r="N750" s="434"/>
      <c r="O750" s="434"/>
      <c r="P750" s="434"/>
      <c r="Q750" s="434"/>
      <c r="R750" s="434"/>
      <c r="S750" s="1279"/>
      <c r="T750" s="434"/>
      <c r="U750" s="434"/>
      <c r="V750" s="434"/>
      <c r="W750" s="434"/>
      <c r="X750" s="434"/>
      <c r="Y750" s="434"/>
      <c r="Z750" s="434"/>
    </row>
    <row r="751">
      <c r="A751" s="434"/>
      <c r="B751" s="434"/>
      <c r="C751" s="434"/>
      <c r="D751" s="434"/>
      <c r="E751" s="434"/>
      <c r="F751" s="434"/>
      <c r="G751" s="434"/>
      <c r="H751" s="1276"/>
      <c r="I751" s="1277"/>
      <c r="J751" s="1278"/>
      <c r="K751" s="1277"/>
      <c r="L751" s="1279"/>
      <c r="M751" s="434"/>
      <c r="N751" s="434"/>
      <c r="O751" s="434"/>
      <c r="P751" s="434"/>
      <c r="Q751" s="434"/>
      <c r="R751" s="434"/>
      <c r="S751" s="1279"/>
      <c r="T751" s="434"/>
      <c r="U751" s="434"/>
      <c r="V751" s="434"/>
      <c r="W751" s="434"/>
      <c r="X751" s="434"/>
      <c r="Y751" s="434"/>
      <c r="Z751" s="434"/>
    </row>
    <row r="752">
      <c r="A752" s="434"/>
      <c r="B752" s="434"/>
      <c r="C752" s="434"/>
      <c r="D752" s="434"/>
      <c r="E752" s="434"/>
      <c r="F752" s="434"/>
      <c r="G752" s="434"/>
      <c r="H752" s="1276"/>
      <c r="I752" s="1277"/>
      <c r="J752" s="1278"/>
      <c r="K752" s="1277"/>
      <c r="L752" s="1279"/>
      <c r="M752" s="434"/>
      <c r="N752" s="434"/>
      <c r="O752" s="434"/>
      <c r="P752" s="434"/>
      <c r="Q752" s="434"/>
      <c r="R752" s="434"/>
      <c r="S752" s="1279"/>
      <c r="T752" s="434"/>
      <c r="U752" s="434"/>
      <c r="V752" s="434"/>
      <c r="W752" s="434"/>
      <c r="X752" s="434"/>
      <c r="Y752" s="434"/>
      <c r="Z752" s="434"/>
    </row>
    <row r="753">
      <c r="A753" s="434"/>
      <c r="B753" s="434"/>
      <c r="C753" s="434"/>
      <c r="D753" s="434"/>
      <c r="E753" s="434"/>
      <c r="F753" s="434"/>
      <c r="G753" s="434"/>
      <c r="H753" s="1276"/>
      <c r="I753" s="1277"/>
      <c r="J753" s="1278"/>
      <c r="K753" s="1277"/>
      <c r="L753" s="1279"/>
      <c r="M753" s="434"/>
      <c r="N753" s="434"/>
      <c r="O753" s="434"/>
      <c r="P753" s="434"/>
      <c r="Q753" s="434"/>
      <c r="R753" s="434"/>
      <c r="S753" s="1279"/>
      <c r="T753" s="434"/>
      <c r="U753" s="434"/>
      <c r="V753" s="434"/>
      <c r="W753" s="434"/>
      <c r="X753" s="434"/>
      <c r="Y753" s="434"/>
      <c r="Z753" s="434"/>
    </row>
    <row r="754">
      <c r="A754" s="434"/>
      <c r="B754" s="434"/>
      <c r="C754" s="434"/>
      <c r="D754" s="434"/>
      <c r="E754" s="434"/>
      <c r="F754" s="434"/>
      <c r="G754" s="434"/>
      <c r="H754" s="1276"/>
      <c r="I754" s="1277"/>
      <c r="J754" s="1278"/>
      <c r="K754" s="1277"/>
      <c r="L754" s="1279"/>
      <c r="M754" s="434"/>
      <c r="N754" s="434"/>
      <c r="O754" s="434"/>
      <c r="P754" s="434"/>
      <c r="Q754" s="434"/>
      <c r="R754" s="434"/>
      <c r="S754" s="1279"/>
      <c r="T754" s="434"/>
      <c r="U754" s="434"/>
      <c r="V754" s="434"/>
      <c r="W754" s="434"/>
      <c r="X754" s="434"/>
      <c r="Y754" s="434"/>
      <c r="Z754" s="434"/>
    </row>
    <row r="755">
      <c r="A755" s="434"/>
      <c r="B755" s="434"/>
      <c r="C755" s="434"/>
      <c r="D755" s="434"/>
      <c r="E755" s="434"/>
      <c r="F755" s="434"/>
      <c r="G755" s="434"/>
      <c r="H755" s="1276"/>
      <c r="I755" s="1277"/>
      <c r="J755" s="1278"/>
      <c r="K755" s="1277"/>
      <c r="L755" s="1279"/>
      <c r="M755" s="434"/>
      <c r="N755" s="434"/>
      <c r="O755" s="434"/>
      <c r="P755" s="434"/>
      <c r="Q755" s="434"/>
      <c r="R755" s="434"/>
      <c r="S755" s="1279"/>
      <c r="T755" s="434"/>
      <c r="U755" s="434"/>
      <c r="V755" s="434"/>
      <c r="W755" s="434"/>
      <c r="X755" s="434"/>
      <c r="Y755" s="434"/>
      <c r="Z755" s="434"/>
    </row>
    <row r="756">
      <c r="A756" s="434"/>
      <c r="B756" s="434"/>
      <c r="C756" s="434"/>
      <c r="D756" s="434"/>
      <c r="E756" s="434"/>
      <c r="F756" s="434"/>
      <c r="G756" s="434"/>
      <c r="H756" s="1276"/>
      <c r="I756" s="1277"/>
      <c r="J756" s="1278"/>
      <c r="K756" s="1277"/>
      <c r="L756" s="1279"/>
      <c r="M756" s="434"/>
      <c r="N756" s="434"/>
      <c r="O756" s="434"/>
      <c r="P756" s="434"/>
      <c r="Q756" s="434"/>
      <c r="R756" s="434"/>
      <c r="S756" s="1279"/>
      <c r="T756" s="434"/>
      <c r="U756" s="434"/>
      <c r="V756" s="434"/>
      <c r="W756" s="434"/>
      <c r="X756" s="434"/>
      <c r="Y756" s="434"/>
      <c r="Z756" s="434"/>
    </row>
    <row r="757">
      <c r="A757" s="434"/>
      <c r="B757" s="434"/>
      <c r="C757" s="434"/>
      <c r="D757" s="434"/>
      <c r="E757" s="434"/>
      <c r="F757" s="434"/>
      <c r="G757" s="434"/>
      <c r="H757" s="1276"/>
      <c r="I757" s="1277"/>
      <c r="J757" s="1278"/>
      <c r="K757" s="1277"/>
      <c r="L757" s="1279"/>
      <c r="M757" s="434"/>
      <c r="N757" s="434"/>
      <c r="O757" s="434"/>
      <c r="P757" s="434"/>
      <c r="Q757" s="434"/>
      <c r="R757" s="434"/>
      <c r="S757" s="1279"/>
      <c r="T757" s="434"/>
      <c r="U757" s="434"/>
      <c r="V757" s="434"/>
      <c r="W757" s="434"/>
      <c r="X757" s="434"/>
      <c r="Y757" s="434"/>
      <c r="Z757" s="434"/>
    </row>
    <row r="758">
      <c r="A758" s="434"/>
      <c r="B758" s="434"/>
      <c r="C758" s="434"/>
      <c r="D758" s="434"/>
      <c r="E758" s="434"/>
      <c r="F758" s="434"/>
      <c r="G758" s="434"/>
      <c r="H758" s="1276"/>
      <c r="I758" s="1277"/>
      <c r="J758" s="1278"/>
      <c r="K758" s="1277"/>
      <c r="L758" s="1279"/>
      <c r="M758" s="434"/>
      <c r="N758" s="434"/>
      <c r="O758" s="434"/>
      <c r="P758" s="434"/>
      <c r="Q758" s="434"/>
      <c r="R758" s="434"/>
      <c r="S758" s="1279"/>
      <c r="T758" s="434"/>
      <c r="U758" s="434"/>
      <c r="V758" s="434"/>
      <c r="W758" s="434"/>
      <c r="X758" s="434"/>
      <c r="Y758" s="434"/>
      <c r="Z758" s="434"/>
    </row>
    <row r="759">
      <c r="A759" s="434"/>
      <c r="B759" s="434"/>
      <c r="C759" s="434"/>
      <c r="D759" s="434"/>
      <c r="E759" s="434"/>
      <c r="F759" s="434"/>
      <c r="G759" s="434"/>
      <c r="H759" s="1276"/>
      <c r="I759" s="1277"/>
      <c r="J759" s="1278"/>
      <c r="K759" s="1277"/>
      <c r="L759" s="1279"/>
      <c r="M759" s="434"/>
      <c r="N759" s="434"/>
      <c r="O759" s="434"/>
      <c r="P759" s="434"/>
      <c r="Q759" s="434"/>
      <c r="R759" s="434"/>
      <c r="S759" s="1279"/>
      <c r="T759" s="434"/>
      <c r="U759" s="434"/>
      <c r="V759" s="434"/>
      <c r="W759" s="434"/>
      <c r="X759" s="434"/>
      <c r="Y759" s="434"/>
      <c r="Z759" s="434"/>
    </row>
    <row r="760">
      <c r="A760" s="434"/>
      <c r="B760" s="434"/>
      <c r="C760" s="434"/>
      <c r="D760" s="434"/>
      <c r="E760" s="434"/>
      <c r="F760" s="434"/>
      <c r="G760" s="434"/>
      <c r="H760" s="1276"/>
      <c r="I760" s="1277"/>
      <c r="J760" s="1278"/>
      <c r="K760" s="1277"/>
      <c r="L760" s="1279"/>
      <c r="M760" s="434"/>
      <c r="N760" s="434"/>
      <c r="O760" s="434"/>
      <c r="P760" s="434"/>
      <c r="Q760" s="434"/>
      <c r="R760" s="434"/>
      <c r="S760" s="1279"/>
      <c r="T760" s="434"/>
      <c r="U760" s="434"/>
      <c r="V760" s="434"/>
      <c r="W760" s="434"/>
      <c r="X760" s="434"/>
      <c r="Y760" s="434"/>
      <c r="Z760" s="434"/>
    </row>
    <row r="761">
      <c r="A761" s="434"/>
      <c r="B761" s="434"/>
      <c r="C761" s="434"/>
      <c r="D761" s="434"/>
      <c r="E761" s="434"/>
      <c r="F761" s="434"/>
      <c r="G761" s="434"/>
      <c r="H761" s="1276"/>
      <c r="I761" s="1277"/>
      <c r="J761" s="1278"/>
      <c r="K761" s="1277"/>
      <c r="L761" s="1279"/>
      <c r="M761" s="434"/>
      <c r="N761" s="434"/>
      <c r="O761" s="434"/>
      <c r="P761" s="434"/>
      <c r="Q761" s="434"/>
      <c r="R761" s="434"/>
      <c r="S761" s="1279"/>
      <c r="T761" s="434"/>
      <c r="U761" s="434"/>
      <c r="V761" s="434"/>
      <c r="W761" s="434"/>
      <c r="X761" s="434"/>
      <c r="Y761" s="434"/>
      <c r="Z761" s="434"/>
    </row>
    <row r="762">
      <c r="A762" s="434"/>
      <c r="B762" s="434"/>
      <c r="C762" s="434"/>
      <c r="D762" s="434"/>
      <c r="E762" s="434"/>
      <c r="F762" s="434"/>
      <c r="G762" s="434"/>
      <c r="H762" s="1276"/>
      <c r="I762" s="1277"/>
      <c r="J762" s="1278"/>
      <c r="K762" s="1277"/>
      <c r="L762" s="1279"/>
      <c r="M762" s="434"/>
      <c r="N762" s="434"/>
      <c r="O762" s="434"/>
      <c r="P762" s="434"/>
      <c r="Q762" s="434"/>
      <c r="R762" s="434"/>
      <c r="S762" s="1279"/>
      <c r="T762" s="434"/>
      <c r="U762" s="434"/>
      <c r="V762" s="434"/>
      <c r="W762" s="434"/>
      <c r="X762" s="434"/>
      <c r="Y762" s="434"/>
      <c r="Z762" s="434"/>
    </row>
    <row r="763">
      <c r="A763" s="434"/>
      <c r="B763" s="434"/>
      <c r="C763" s="434"/>
      <c r="D763" s="434"/>
      <c r="E763" s="434"/>
      <c r="F763" s="434"/>
      <c r="G763" s="434"/>
      <c r="H763" s="1276"/>
      <c r="I763" s="1277"/>
      <c r="J763" s="1278"/>
      <c r="K763" s="1277"/>
      <c r="L763" s="1279"/>
      <c r="M763" s="434"/>
      <c r="N763" s="434"/>
      <c r="O763" s="434"/>
      <c r="P763" s="434"/>
      <c r="Q763" s="434"/>
      <c r="R763" s="434"/>
      <c r="S763" s="1279"/>
      <c r="T763" s="434"/>
      <c r="U763" s="434"/>
      <c r="V763" s="434"/>
      <c r="W763" s="434"/>
      <c r="X763" s="434"/>
      <c r="Y763" s="434"/>
      <c r="Z763" s="434"/>
    </row>
    <row r="764">
      <c r="A764" s="434"/>
      <c r="B764" s="434"/>
      <c r="C764" s="434"/>
      <c r="D764" s="434"/>
      <c r="E764" s="434"/>
      <c r="F764" s="434"/>
      <c r="G764" s="434"/>
      <c r="H764" s="1276"/>
      <c r="I764" s="1277"/>
      <c r="J764" s="1278"/>
      <c r="K764" s="1277"/>
      <c r="L764" s="1279"/>
      <c r="M764" s="434"/>
      <c r="N764" s="434"/>
      <c r="O764" s="434"/>
      <c r="P764" s="434"/>
      <c r="Q764" s="434"/>
      <c r="R764" s="434"/>
      <c r="S764" s="1279"/>
      <c r="T764" s="434"/>
      <c r="U764" s="434"/>
      <c r="V764" s="434"/>
      <c r="W764" s="434"/>
      <c r="X764" s="434"/>
      <c r="Y764" s="434"/>
      <c r="Z764" s="434"/>
    </row>
    <row r="765">
      <c r="A765" s="434"/>
      <c r="B765" s="434"/>
      <c r="C765" s="434"/>
      <c r="D765" s="434"/>
      <c r="E765" s="434"/>
      <c r="F765" s="434"/>
      <c r="G765" s="434"/>
      <c r="H765" s="1276"/>
      <c r="I765" s="1277"/>
      <c r="J765" s="1278"/>
      <c r="K765" s="1277"/>
      <c r="L765" s="1279"/>
      <c r="M765" s="434"/>
      <c r="N765" s="434"/>
      <c r="O765" s="434"/>
      <c r="P765" s="434"/>
      <c r="Q765" s="434"/>
      <c r="R765" s="434"/>
      <c r="S765" s="1279"/>
      <c r="T765" s="434"/>
      <c r="U765" s="434"/>
      <c r="V765" s="434"/>
      <c r="W765" s="434"/>
      <c r="X765" s="434"/>
      <c r="Y765" s="434"/>
      <c r="Z765" s="434"/>
    </row>
    <row r="766">
      <c r="A766" s="434"/>
      <c r="B766" s="434"/>
      <c r="C766" s="434"/>
      <c r="D766" s="434"/>
      <c r="E766" s="434"/>
      <c r="F766" s="434"/>
      <c r="G766" s="434"/>
      <c r="H766" s="1276"/>
      <c r="I766" s="1277"/>
      <c r="J766" s="1278"/>
      <c r="K766" s="1277"/>
      <c r="L766" s="1279"/>
      <c r="M766" s="434"/>
      <c r="N766" s="434"/>
      <c r="O766" s="434"/>
      <c r="P766" s="434"/>
      <c r="Q766" s="434"/>
      <c r="R766" s="434"/>
      <c r="S766" s="1279"/>
      <c r="T766" s="434"/>
      <c r="U766" s="434"/>
      <c r="V766" s="434"/>
      <c r="W766" s="434"/>
      <c r="X766" s="434"/>
      <c r="Y766" s="434"/>
      <c r="Z766" s="434"/>
    </row>
    <row r="767">
      <c r="A767" s="434"/>
      <c r="B767" s="434"/>
      <c r="C767" s="434"/>
      <c r="D767" s="434"/>
      <c r="E767" s="434"/>
      <c r="F767" s="434"/>
      <c r="G767" s="434"/>
      <c r="H767" s="1276"/>
      <c r="I767" s="1277"/>
      <c r="J767" s="1278"/>
      <c r="K767" s="1277"/>
      <c r="L767" s="1279"/>
      <c r="M767" s="434"/>
      <c r="N767" s="434"/>
      <c r="O767" s="434"/>
      <c r="P767" s="434"/>
      <c r="Q767" s="434"/>
      <c r="R767" s="434"/>
      <c r="S767" s="1279"/>
      <c r="T767" s="434"/>
      <c r="U767" s="434"/>
      <c r="V767" s="434"/>
      <c r="W767" s="434"/>
      <c r="X767" s="434"/>
      <c r="Y767" s="434"/>
      <c r="Z767" s="434"/>
    </row>
    <row r="768">
      <c r="A768" s="434"/>
      <c r="B768" s="434"/>
      <c r="C768" s="434"/>
      <c r="D768" s="434"/>
      <c r="E768" s="434"/>
      <c r="F768" s="434"/>
      <c r="G768" s="434"/>
      <c r="H768" s="1276"/>
      <c r="I768" s="1277"/>
      <c r="J768" s="1278"/>
      <c r="K768" s="1277"/>
      <c r="L768" s="1279"/>
      <c r="M768" s="434"/>
      <c r="N768" s="434"/>
      <c r="O768" s="434"/>
      <c r="P768" s="434"/>
      <c r="Q768" s="434"/>
      <c r="R768" s="434"/>
      <c r="S768" s="1279"/>
      <c r="T768" s="434"/>
      <c r="U768" s="434"/>
      <c r="V768" s="434"/>
      <c r="W768" s="434"/>
      <c r="X768" s="434"/>
      <c r="Y768" s="434"/>
      <c r="Z768" s="434"/>
    </row>
    <row r="769">
      <c r="A769" s="434"/>
      <c r="B769" s="434"/>
      <c r="C769" s="434"/>
      <c r="D769" s="434"/>
      <c r="E769" s="434"/>
      <c r="F769" s="434"/>
      <c r="G769" s="434"/>
      <c r="H769" s="1276"/>
      <c r="I769" s="1277"/>
      <c r="J769" s="1278"/>
      <c r="K769" s="1277"/>
      <c r="L769" s="1279"/>
      <c r="M769" s="434"/>
      <c r="N769" s="434"/>
      <c r="O769" s="434"/>
      <c r="P769" s="434"/>
      <c r="Q769" s="434"/>
      <c r="R769" s="434"/>
      <c r="S769" s="1279"/>
      <c r="T769" s="434"/>
      <c r="U769" s="434"/>
      <c r="V769" s="434"/>
      <c r="W769" s="434"/>
      <c r="X769" s="434"/>
      <c r="Y769" s="434"/>
      <c r="Z769" s="434"/>
    </row>
    <row r="770">
      <c r="A770" s="434"/>
      <c r="B770" s="434"/>
      <c r="C770" s="434"/>
      <c r="D770" s="434"/>
      <c r="E770" s="434"/>
      <c r="F770" s="434"/>
      <c r="G770" s="434"/>
      <c r="H770" s="1276"/>
      <c r="I770" s="1277"/>
      <c r="J770" s="1278"/>
      <c r="K770" s="1277"/>
      <c r="L770" s="1279"/>
      <c r="M770" s="434"/>
      <c r="N770" s="434"/>
      <c r="O770" s="434"/>
      <c r="P770" s="434"/>
      <c r="Q770" s="434"/>
      <c r="R770" s="434"/>
      <c r="S770" s="1279"/>
      <c r="T770" s="434"/>
      <c r="U770" s="434"/>
      <c r="V770" s="434"/>
      <c r="W770" s="434"/>
      <c r="X770" s="434"/>
      <c r="Y770" s="434"/>
      <c r="Z770" s="434"/>
    </row>
    <row r="771">
      <c r="A771" s="434"/>
      <c r="B771" s="434"/>
      <c r="C771" s="434"/>
      <c r="D771" s="434"/>
      <c r="E771" s="434"/>
      <c r="F771" s="434"/>
      <c r="G771" s="434"/>
      <c r="H771" s="1276"/>
      <c r="I771" s="1277"/>
      <c r="J771" s="1278"/>
      <c r="K771" s="1277"/>
      <c r="L771" s="1279"/>
      <c r="M771" s="434"/>
      <c r="N771" s="434"/>
      <c r="O771" s="434"/>
      <c r="P771" s="434"/>
      <c r="Q771" s="434"/>
      <c r="R771" s="434"/>
      <c r="S771" s="1279"/>
      <c r="T771" s="434"/>
      <c r="U771" s="434"/>
      <c r="V771" s="434"/>
      <c r="W771" s="434"/>
      <c r="X771" s="434"/>
      <c r="Y771" s="434"/>
      <c r="Z771" s="434"/>
    </row>
    <row r="772">
      <c r="A772" s="434"/>
      <c r="B772" s="434"/>
      <c r="C772" s="434"/>
      <c r="D772" s="434"/>
      <c r="E772" s="434"/>
      <c r="F772" s="434"/>
      <c r="G772" s="434"/>
      <c r="H772" s="1276"/>
      <c r="I772" s="1277"/>
      <c r="J772" s="1278"/>
      <c r="K772" s="1277"/>
      <c r="L772" s="1279"/>
      <c r="M772" s="434"/>
      <c r="N772" s="434"/>
      <c r="O772" s="434"/>
      <c r="P772" s="434"/>
      <c r="Q772" s="434"/>
      <c r="R772" s="434"/>
      <c r="S772" s="1279"/>
      <c r="T772" s="434"/>
      <c r="U772" s="434"/>
      <c r="V772" s="434"/>
      <c r="W772" s="434"/>
      <c r="X772" s="434"/>
      <c r="Y772" s="434"/>
      <c r="Z772" s="434"/>
    </row>
    <row r="773">
      <c r="A773" s="434"/>
      <c r="B773" s="434"/>
      <c r="C773" s="434"/>
      <c r="D773" s="434"/>
      <c r="E773" s="434"/>
      <c r="F773" s="434"/>
      <c r="G773" s="434"/>
      <c r="H773" s="1276"/>
      <c r="I773" s="1277"/>
      <c r="J773" s="1278"/>
      <c r="K773" s="1277"/>
      <c r="L773" s="1279"/>
      <c r="M773" s="434"/>
      <c r="N773" s="434"/>
      <c r="O773" s="434"/>
      <c r="P773" s="434"/>
      <c r="Q773" s="434"/>
      <c r="R773" s="434"/>
      <c r="S773" s="1279"/>
      <c r="T773" s="434"/>
      <c r="U773" s="434"/>
      <c r="V773" s="434"/>
      <c r="W773" s="434"/>
      <c r="X773" s="434"/>
      <c r="Y773" s="434"/>
      <c r="Z773" s="434"/>
    </row>
    <row r="774">
      <c r="A774" s="434"/>
      <c r="B774" s="434"/>
      <c r="C774" s="434"/>
      <c r="D774" s="434"/>
      <c r="E774" s="434"/>
      <c r="F774" s="434"/>
      <c r="G774" s="434"/>
      <c r="H774" s="1276"/>
      <c r="I774" s="1277"/>
      <c r="J774" s="1278"/>
      <c r="K774" s="1277"/>
      <c r="L774" s="1279"/>
      <c r="M774" s="434"/>
      <c r="N774" s="434"/>
      <c r="O774" s="434"/>
      <c r="P774" s="434"/>
      <c r="Q774" s="434"/>
      <c r="R774" s="434"/>
      <c r="S774" s="1279"/>
      <c r="T774" s="434"/>
      <c r="U774" s="434"/>
      <c r="V774" s="434"/>
      <c r="W774" s="434"/>
      <c r="X774" s="434"/>
      <c r="Y774" s="434"/>
      <c r="Z774" s="434"/>
    </row>
    <row r="775">
      <c r="A775" s="434"/>
      <c r="B775" s="434"/>
      <c r="C775" s="434"/>
      <c r="D775" s="434"/>
      <c r="E775" s="434"/>
      <c r="F775" s="434"/>
      <c r="G775" s="434"/>
      <c r="H775" s="1276"/>
      <c r="I775" s="1277"/>
      <c r="J775" s="1278"/>
      <c r="K775" s="1277"/>
      <c r="L775" s="1279"/>
      <c r="M775" s="434"/>
      <c r="N775" s="434"/>
      <c r="O775" s="434"/>
      <c r="P775" s="434"/>
      <c r="Q775" s="434"/>
      <c r="R775" s="434"/>
      <c r="S775" s="1279"/>
      <c r="T775" s="434"/>
      <c r="U775" s="434"/>
      <c r="V775" s="434"/>
      <c r="W775" s="434"/>
      <c r="X775" s="434"/>
      <c r="Y775" s="434"/>
      <c r="Z775" s="434"/>
    </row>
    <row r="776">
      <c r="A776" s="434"/>
      <c r="B776" s="434"/>
      <c r="C776" s="434"/>
      <c r="D776" s="434"/>
      <c r="E776" s="434"/>
      <c r="F776" s="434"/>
      <c r="G776" s="434"/>
      <c r="H776" s="1276"/>
      <c r="I776" s="1277"/>
      <c r="J776" s="1278"/>
      <c r="K776" s="1277"/>
      <c r="L776" s="1279"/>
      <c r="M776" s="434"/>
      <c r="N776" s="434"/>
      <c r="O776" s="434"/>
      <c r="P776" s="434"/>
      <c r="Q776" s="434"/>
      <c r="R776" s="434"/>
      <c r="S776" s="1279"/>
      <c r="T776" s="434"/>
      <c r="U776" s="434"/>
      <c r="V776" s="434"/>
      <c r="W776" s="434"/>
      <c r="X776" s="434"/>
      <c r="Y776" s="434"/>
      <c r="Z776" s="434"/>
    </row>
    <row r="777">
      <c r="A777" s="434"/>
      <c r="B777" s="434"/>
      <c r="C777" s="434"/>
      <c r="D777" s="434"/>
      <c r="E777" s="434"/>
      <c r="F777" s="434"/>
      <c r="G777" s="434"/>
      <c r="H777" s="1276"/>
      <c r="I777" s="1277"/>
      <c r="J777" s="1278"/>
      <c r="K777" s="1277"/>
      <c r="L777" s="1279"/>
      <c r="M777" s="434"/>
      <c r="N777" s="434"/>
      <c r="O777" s="434"/>
      <c r="P777" s="434"/>
      <c r="Q777" s="434"/>
      <c r="R777" s="434"/>
      <c r="S777" s="1279"/>
      <c r="T777" s="434"/>
      <c r="U777" s="434"/>
      <c r="V777" s="434"/>
      <c r="W777" s="434"/>
      <c r="X777" s="434"/>
      <c r="Y777" s="434"/>
      <c r="Z777" s="434"/>
    </row>
    <row r="778">
      <c r="A778" s="434"/>
      <c r="B778" s="434"/>
      <c r="C778" s="434"/>
      <c r="D778" s="434"/>
      <c r="E778" s="434"/>
      <c r="F778" s="434"/>
      <c r="G778" s="434"/>
      <c r="H778" s="1276"/>
      <c r="I778" s="1277"/>
      <c r="J778" s="1278"/>
      <c r="K778" s="1277"/>
      <c r="L778" s="1279"/>
      <c r="M778" s="434"/>
      <c r="N778" s="434"/>
      <c r="O778" s="434"/>
      <c r="P778" s="434"/>
      <c r="Q778" s="434"/>
      <c r="R778" s="434"/>
      <c r="S778" s="1279"/>
      <c r="T778" s="434"/>
      <c r="U778" s="434"/>
      <c r="V778" s="434"/>
      <c r="W778" s="434"/>
      <c r="X778" s="434"/>
      <c r="Y778" s="434"/>
      <c r="Z778" s="434"/>
    </row>
    <row r="779">
      <c r="A779" s="434"/>
      <c r="B779" s="434"/>
      <c r="C779" s="434"/>
      <c r="D779" s="434"/>
      <c r="E779" s="434"/>
      <c r="F779" s="434"/>
      <c r="G779" s="434"/>
      <c r="H779" s="1276"/>
      <c r="I779" s="1277"/>
      <c r="J779" s="1278"/>
      <c r="K779" s="1277"/>
      <c r="L779" s="1279"/>
      <c r="M779" s="434"/>
      <c r="N779" s="434"/>
      <c r="O779" s="434"/>
      <c r="P779" s="434"/>
      <c r="Q779" s="434"/>
      <c r="R779" s="434"/>
      <c r="S779" s="1279"/>
      <c r="T779" s="434"/>
      <c r="U779" s="434"/>
      <c r="V779" s="434"/>
      <c r="W779" s="434"/>
      <c r="X779" s="434"/>
      <c r="Y779" s="434"/>
      <c r="Z779" s="434"/>
    </row>
    <row r="780">
      <c r="A780" s="434"/>
      <c r="B780" s="434"/>
      <c r="C780" s="434"/>
      <c r="D780" s="434"/>
      <c r="E780" s="434"/>
      <c r="F780" s="434"/>
      <c r="G780" s="434"/>
      <c r="H780" s="1276"/>
      <c r="I780" s="1277"/>
      <c r="J780" s="1278"/>
      <c r="K780" s="1277"/>
      <c r="L780" s="1279"/>
      <c r="M780" s="434"/>
      <c r="N780" s="434"/>
      <c r="O780" s="434"/>
      <c r="P780" s="434"/>
      <c r="Q780" s="434"/>
      <c r="R780" s="434"/>
      <c r="S780" s="1279"/>
      <c r="T780" s="434"/>
      <c r="U780" s="434"/>
      <c r="V780" s="434"/>
      <c r="W780" s="434"/>
      <c r="X780" s="434"/>
      <c r="Y780" s="434"/>
      <c r="Z780" s="434"/>
    </row>
    <row r="781">
      <c r="A781" s="434"/>
      <c r="B781" s="434"/>
      <c r="C781" s="434"/>
      <c r="D781" s="434"/>
      <c r="E781" s="434"/>
      <c r="F781" s="434"/>
      <c r="G781" s="434"/>
      <c r="H781" s="1276"/>
      <c r="I781" s="1277"/>
      <c r="J781" s="1278"/>
      <c r="K781" s="1277"/>
      <c r="L781" s="1279"/>
      <c r="M781" s="434"/>
      <c r="N781" s="434"/>
      <c r="O781" s="434"/>
      <c r="P781" s="434"/>
      <c r="Q781" s="434"/>
      <c r="R781" s="434"/>
      <c r="S781" s="1279"/>
      <c r="T781" s="434"/>
      <c r="U781" s="434"/>
      <c r="V781" s="434"/>
      <c r="W781" s="434"/>
      <c r="X781" s="434"/>
      <c r="Y781" s="434"/>
      <c r="Z781" s="434"/>
    </row>
    <row r="782">
      <c r="A782" s="434"/>
      <c r="B782" s="434"/>
      <c r="C782" s="434"/>
      <c r="D782" s="434"/>
      <c r="E782" s="434"/>
      <c r="F782" s="434"/>
      <c r="G782" s="434"/>
      <c r="H782" s="1276"/>
      <c r="I782" s="1277"/>
      <c r="J782" s="1278"/>
      <c r="K782" s="1277"/>
      <c r="L782" s="1279"/>
      <c r="M782" s="434"/>
      <c r="N782" s="434"/>
      <c r="O782" s="434"/>
      <c r="P782" s="434"/>
      <c r="Q782" s="434"/>
      <c r="R782" s="434"/>
      <c r="S782" s="1279"/>
      <c r="T782" s="434"/>
      <c r="U782" s="434"/>
      <c r="V782" s="434"/>
      <c r="W782" s="434"/>
      <c r="X782" s="434"/>
      <c r="Y782" s="434"/>
      <c r="Z782" s="434"/>
    </row>
    <row r="783">
      <c r="A783" s="434"/>
      <c r="B783" s="434"/>
      <c r="C783" s="434"/>
      <c r="D783" s="434"/>
      <c r="E783" s="434"/>
      <c r="F783" s="434"/>
      <c r="G783" s="434"/>
      <c r="H783" s="1276"/>
      <c r="I783" s="1277"/>
      <c r="J783" s="1278"/>
      <c r="K783" s="1277"/>
      <c r="L783" s="1279"/>
      <c r="M783" s="434"/>
      <c r="N783" s="434"/>
      <c r="O783" s="434"/>
      <c r="P783" s="434"/>
      <c r="Q783" s="434"/>
      <c r="R783" s="434"/>
      <c r="S783" s="1279"/>
      <c r="T783" s="434"/>
      <c r="U783" s="434"/>
      <c r="V783" s="434"/>
      <c r="W783" s="434"/>
      <c r="X783" s="434"/>
      <c r="Y783" s="434"/>
      <c r="Z783" s="434"/>
    </row>
    <row r="784">
      <c r="A784" s="434"/>
      <c r="B784" s="434"/>
      <c r="C784" s="434"/>
      <c r="D784" s="434"/>
      <c r="E784" s="434"/>
      <c r="F784" s="434"/>
      <c r="G784" s="434"/>
      <c r="H784" s="1276"/>
      <c r="I784" s="1277"/>
      <c r="J784" s="1278"/>
      <c r="K784" s="1277"/>
      <c r="L784" s="1279"/>
      <c r="M784" s="434"/>
      <c r="N784" s="434"/>
      <c r="O784" s="434"/>
      <c r="P784" s="434"/>
      <c r="Q784" s="434"/>
      <c r="R784" s="434"/>
      <c r="S784" s="1279"/>
      <c r="T784" s="434"/>
      <c r="U784" s="434"/>
      <c r="V784" s="434"/>
      <c r="W784" s="434"/>
      <c r="X784" s="434"/>
      <c r="Y784" s="434"/>
      <c r="Z784" s="434"/>
    </row>
    <row r="785">
      <c r="A785" s="434"/>
      <c r="B785" s="434"/>
      <c r="C785" s="434"/>
      <c r="D785" s="434"/>
      <c r="E785" s="434"/>
      <c r="F785" s="434"/>
      <c r="G785" s="434"/>
      <c r="H785" s="1276"/>
      <c r="I785" s="1277"/>
      <c r="J785" s="1278"/>
      <c r="K785" s="1277"/>
      <c r="L785" s="1279"/>
      <c r="M785" s="434"/>
      <c r="N785" s="434"/>
      <c r="O785" s="434"/>
      <c r="P785" s="434"/>
      <c r="Q785" s="434"/>
      <c r="R785" s="434"/>
      <c r="S785" s="1279"/>
      <c r="T785" s="434"/>
      <c r="U785" s="434"/>
      <c r="V785" s="434"/>
      <c r="W785" s="434"/>
      <c r="X785" s="434"/>
      <c r="Y785" s="434"/>
      <c r="Z785" s="434"/>
    </row>
    <row r="786">
      <c r="A786" s="434"/>
      <c r="B786" s="434"/>
      <c r="C786" s="434"/>
      <c r="D786" s="434"/>
      <c r="E786" s="434"/>
      <c r="F786" s="434"/>
      <c r="G786" s="434"/>
      <c r="H786" s="1276"/>
      <c r="I786" s="1277"/>
      <c r="J786" s="1278"/>
      <c r="K786" s="1277"/>
      <c r="L786" s="1279"/>
      <c r="M786" s="434"/>
      <c r="N786" s="434"/>
      <c r="O786" s="434"/>
      <c r="P786" s="434"/>
      <c r="Q786" s="434"/>
      <c r="R786" s="434"/>
      <c r="S786" s="1279"/>
      <c r="T786" s="434"/>
      <c r="U786" s="434"/>
      <c r="V786" s="434"/>
      <c r="W786" s="434"/>
      <c r="X786" s="434"/>
      <c r="Y786" s="434"/>
      <c r="Z786" s="434"/>
    </row>
    <row r="787">
      <c r="A787" s="434"/>
      <c r="B787" s="434"/>
      <c r="C787" s="434"/>
      <c r="D787" s="434"/>
      <c r="E787" s="434"/>
      <c r="F787" s="434"/>
      <c r="G787" s="434"/>
      <c r="H787" s="1276"/>
      <c r="I787" s="1277"/>
      <c r="J787" s="1278"/>
      <c r="K787" s="1277"/>
      <c r="L787" s="1279"/>
      <c r="M787" s="434"/>
      <c r="N787" s="434"/>
      <c r="O787" s="434"/>
      <c r="P787" s="434"/>
      <c r="Q787" s="434"/>
      <c r="R787" s="434"/>
      <c r="S787" s="1279"/>
      <c r="T787" s="434"/>
      <c r="U787" s="434"/>
      <c r="V787" s="434"/>
      <c r="W787" s="434"/>
      <c r="X787" s="434"/>
      <c r="Y787" s="434"/>
      <c r="Z787" s="434"/>
    </row>
    <row r="788">
      <c r="A788" s="434"/>
      <c r="B788" s="434"/>
      <c r="C788" s="434"/>
      <c r="D788" s="434"/>
      <c r="E788" s="434"/>
      <c r="F788" s="434"/>
      <c r="G788" s="434"/>
      <c r="H788" s="1276"/>
      <c r="I788" s="1277"/>
      <c r="J788" s="1278"/>
      <c r="K788" s="1277"/>
      <c r="L788" s="1279"/>
      <c r="M788" s="434"/>
      <c r="N788" s="434"/>
      <c r="O788" s="434"/>
      <c r="P788" s="434"/>
      <c r="Q788" s="434"/>
      <c r="R788" s="434"/>
      <c r="S788" s="1279"/>
      <c r="T788" s="434"/>
      <c r="U788" s="434"/>
      <c r="V788" s="434"/>
      <c r="W788" s="434"/>
      <c r="X788" s="434"/>
      <c r="Y788" s="434"/>
      <c r="Z788" s="434"/>
    </row>
    <row r="789">
      <c r="A789" s="434"/>
      <c r="B789" s="434"/>
      <c r="C789" s="434"/>
      <c r="D789" s="434"/>
      <c r="E789" s="434"/>
      <c r="F789" s="434"/>
      <c r="G789" s="434"/>
      <c r="H789" s="1276"/>
      <c r="I789" s="1277"/>
      <c r="J789" s="1278"/>
      <c r="K789" s="1277"/>
      <c r="L789" s="1279"/>
      <c r="M789" s="434"/>
      <c r="N789" s="434"/>
      <c r="O789" s="434"/>
      <c r="P789" s="434"/>
      <c r="Q789" s="434"/>
      <c r="R789" s="434"/>
      <c r="S789" s="1279"/>
      <c r="T789" s="434"/>
      <c r="U789" s="434"/>
      <c r="V789" s="434"/>
      <c r="W789" s="434"/>
      <c r="X789" s="434"/>
      <c r="Y789" s="434"/>
      <c r="Z789" s="434"/>
    </row>
    <row r="790">
      <c r="A790" s="434"/>
      <c r="B790" s="434"/>
      <c r="C790" s="434"/>
      <c r="D790" s="434"/>
      <c r="E790" s="434"/>
      <c r="F790" s="434"/>
      <c r="G790" s="434"/>
      <c r="H790" s="1276"/>
      <c r="I790" s="1277"/>
      <c r="J790" s="1278"/>
      <c r="K790" s="1277"/>
      <c r="L790" s="1279"/>
      <c r="M790" s="434"/>
      <c r="N790" s="434"/>
      <c r="O790" s="434"/>
      <c r="P790" s="434"/>
      <c r="Q790" s="434"/>
      <c r="R790" s="434"/>
      <c r="S790" s="1279"/>
      <c r="T790" s="434"/>
      <c r="U790" s="434"/>
      <c r="V790" s="434"/>
      <c r="W790" s="434"/>
      <c r="X790" s="434"/>
      <c r="Y790" s="434"/>
      <c r="Z790" s="434"/>
    </row>
    <row r="791">
      <c r="A791" s="434"/>
      <c r="B791" s="434"/>
      <c r="C791" s="434"/>
      <c r="D791" s="434"/>
      <c r="E791" s="434"/>
      <c r="F791" s="434"/>
      <c r="G791" s="434"/>
      <c r="H791" s="1276"/>
      <c r="I791" s="1277"/>
      <c r="J791" s="1278"/>
      <c r="K791" s="1277"/>
      <c r="L791" s="1279"/>
      <c r="M791" s="434"/>
      <c r="N791" s="434"/>
      <c r="O791" s="434"/>
      <c r="P791" s="434"/>
      <c r="Q791" s="434"/>
      <c r="R791" s="434"/>
      <c r="S791" s="1279"/>
      <c r="T791" s="434"/>
      <c r="U791" s="434"/>
      <c r="V791" s="434"/>
      <c r="W791" s="434"/>
      <c r="X791" s="434"/>
      <c r="Y791" s="434"/>
      <c r="Z791" s="434"/>
    </row>
    <row r="792">
      <c r="A792" s="434"/>
      <c r="B792" s="434"/>
      <c r="C792" s="434"/>
      <c r="D792" s="434"/>
      <c r="E792" s="434"/>
      <c r="F792" s="434"/>
      <c r="G792" s="434"/>
      <c r="H792" s="1276"/>
      <c r="I792" s="1277"/>
      <c r="J792" s="1278"/>
      <c r="K792" s="1277"/>
      <c r="L792" s="1279"/>
      <c r="M792" s="434"/>
      <c r="N792" s="434"/>
      <c r="O792" s="434"/>
      <c r="P792" s="434"/>
      <c r="Q792" s="434"/>
      <c r="R792" s="434"/>
      <c r="S792" s="1279"/>
      <c r="T792" s="434"/>
      <c r="U792" s="434"/>
      <c r="V792" s="434"/>
      <c r="W792" s="434"/>
      <c r="X792" s="434"/>
      <c r="Y792" s="434"/>
      <c r="Z792" s="434"/>
    </row>
    <row r="793">
      <c r="A793" s="434"/>
      <c r="B793" s="434"/>
      <c r="C793" s="434"/>
      <c r="D793" s="434"/>
      <c r="E793" s="434"/>
      <c r="F793" s="434"/>
      <c r="G793" s="434"/>
      <c r="H793" s="1276"/>
      <c r="I793" s="1277"/>
      <c r="J793" s="1278"/>
      <c r="K793" s="1277"/>
      <c r="L793" s="1279"/>
      <c r="M793" s="434"/>
      <c r="N793" s="434"/>
      <c r="O793" s="434"/>
      <c r="P793" s="434"/>
      <c r="Q793" s="434"/>
      <c r="R793" s="434"/>
      <c r="S793" s="1279"/>
      <c r="T793" s="434"/>
      <c r="U793" s="434"/>
      <c r="V793" s="434"/>
      <c r="W793" s="434"/>
      <c r="X793" s="434"/>
      <c r="Y793" s="434"/>
      <c r="Z793" s="434"/>
    </row>
    <row r="794">
      <c r="A794" s="434"/>
      <c r="B794" s="434"/>
      <c r="C794" s="434"/>
      <c r="D794" s="434"/>
      <c r="E794" s="434"/>
      <c r="F794" s="434"/>
      <c r="G794" s="434"/>
      <c r="H794" s="1276"/>
      <c r="I794" s="1277"/>
      <c r="J794" s="1278"/>
      <c r="K794" s="1277"/>
      <c r="L794" s="1279"/>
      <c r="M794" s="434"/>
      <c r="N794" s="434"/>
      <c r="O794" s="434"/>
      <c r="P794" s="434"/>
      <c r="Q794" s="434"/>
      <c r="R794" s="434"/>
      <c r="S794" s="1279"/>
      <c r="T794" s="434"/>
      <c r="U794" s="434"/>
      <c r="V794" s="434"/>
      <c r="W794" s="434"/>
      <c r="X794" s="434"/>
      <c r="Y794" s="434"/>
      <c r="Z794" s="434"/>
    </row>
    <row r="795">
      <c r="A795" s="434"/>
      <c r="B795" s="434"/>
      <c r="C795" s="434"/>
      <c r="D795" s="434"/>
      <c r="E795" s="434"/>
      <c r="F795" s="434"/>
      <c r="G795" s="434"/>
      <c r="H795" s="1276"/>
      <c r="I795" s="1277"/>
      <c r="J795" s="1278"/>
      <c r="K795" s="1277"/>
      <c r="L795" s="1279"/>
      <c r="M795" s="434"/>
      <c r="N795" s="434"/>
      <c r="O795" s="434"/>
      <c r="P795" s="434"/>
      <c r="Q795" s="434"/>
      <c r="R795" s="434"/>
      <c r="S795" s="1279"/>
      <c r="T795" s="434"/>
      <c r="U795" s="434"/>
      <c r="V795" s="434"/>
      <c r="W795" s="434"/>
      <c r="X795" s="434"/>
      <c r="Y795" s="434"/>
      <c r="Z795" s="434"/>
    </row>
    <row r="796">
      <c r="A796" s="434"/>
      <c r="B796" s="434"/>
      <c r="C796" s="434"/>
      <c r="D796" s="434"/>
      <c r="E796" s="434"/>
      <c r="F796" s="434"/>
      <c r="G796" s="434"/>
      <c r="H796" s="1276"/>
      <c r="I796" s="1277"/>
      <c r="J796" s="1278"/>
      <c r="K796" s="1277"/>
      <c r="L796" s="1279"/>
      <c r="M796" s="434"/>
      <c r="N796" s="434"/>
      <c r="O796" s="434"/>
      <c r="P796" s="434"/>
      <c r="Q796" s="434"/>
      <c r="R796" s="434"/>
      <c r="S796" s="1279"/>
      <c r="T796" s="434"/>
      <c r="U796" s="434"/>
      <c r="V796" s="434"/>
      <c r="W796" s="434"/>
      <c r="X796" s="434"/>
      <c r="Y796" s="434"/>
      <c r="Z796" s="434"/>
    </row>
    <row r="797">
      <c r="A797" s="434"/>
      <c r="B797" s="434"/>
      <c r="C797" s="434"/>
      <c r="D797" s="434"/>
      <c r="E797" s="434"/>
      <c r="F797" s="434"/>
      <c r="G797" s="434"/>
      <c r="H797" s="1276"/>
      <c r="I797" s="1277"/>
      <c r="J797" s="1278"/>
      <c r="K797" s="1277"/>
      <c r="L797" s="1279"/>
      <c r="M797" s="434"/>
      <c r="N797" s="434"/>
      <c r="O797" s="434"/>
      <c r="P797" s="434"/>
      <c r="Q797" s="434"/>
      <c r="R797" s="434"/>
      <c r="S797" s="1279"/>
      <c r="T797" s="434"/>
      <c r="U797" s="434"/>
      <c r="V797" s="434"/>
      <c r="W797" s="434"/>
      <c r="X797" s="434"/>
      <c r="Y797" s="434"/>
      <c r="Z797" s="434"/>
    </row>
    <row r="798">
      <c r="A798" s="434"/>
      <c r="B798" s="434"/>
      <c r="C798" s="434"/>
      <c r="D798" s="434"/>
      <c r="E798" s="434"/>
      <c r="F798" s="434"/>
      <c r="G798" s="434"/>
      <c r="H798" s="1276"/>
      <c r="I798" s="1277"/>
      <c r="J798" s="1278"/>
      <c r="K798" s="1277"/>
      <c r="L798" s="1279"/>
      <c r="M798" s="434"/>
      <c r="N798" s="434"/>
      <c r="O798" s="434"/>
      <c r="P798" s="434"/>
      <c r="Q798" s="434"/>
      <c r="R798" s="434"/>
      <c r="S798" s="1279"/>
      <c r="T798" s="434"/>
      <c r="U798" s="434"/>
      <c r="V798" s="434"/>
      <c r="W798" s="434"/>
      <c r="X798" s="434"/>
      <c r="Y798" s="434"/>
      <c r="Z798" s="434"/>
    </row>
    <row r="799">
      <c r="A799" s="434"/>
      <c r="B799" s="434"/>
      <c r="C799" s="434"/>
      <c r="D799" s="434"/>
      <c r="E799" s="434"/>
      <c r="F799" s="434"/>
      <c r="G799" s="434"/>
      <c r="H799" s="1276"/>
      <c r="I799" s="1277"/>
      <c r="J799" s="1278"/>
      <c r="K799" s="1277"/>
      <c r="L799" s="1279"/>
      <c r="M799" s="434"/>
      <c r="N799" s="434"/>
      <c r="O799" s="434"/>
      <c r="P799" s="434"/>
      <c r="Q799" s="434"/>
      <c r="R799" s="434"/>
      <c r="S799" s="1279"/>
      <c r="T799" s="434"/>
      <c r="U799" s="434"/>
      <c r="V799" s="434"/>
      <c r="W799" s="434"/>
      <c r="X799" s="434"/>
      <c r="Y799" s="434"/>
      <c r="Z799" s="434"/>
    </row>
    <row r="800">
      <c r="A800" s="434"/>
      <c r="B800" s="434"/>
      <c r="C800" s="434"/>
      <c r="D800" s="434"/>
      <c r="E800" s="434"/>
      <c r="F800" s="434"/>
      <c r="G800" s="434"/>
      <c r="H800" s="1276"/>
      <c r="I800" s="1277"/>
      <c r="J800" s="1278"/>
      <c r="K800" s="1277"/>
      <c r="L800" s="1279"/>
      <c r="M800" s="434"/>
      <c r="N800" s="434"/>
      <c r="O800" s="434"/>
      <c r="P800" s="434"/>
      <c r="Q800" s="434"/>
      <c r="R800" s="434"/>
      <c r="S800" s="1279"/>
      <c r="T800" s="434"/>
      <c r="U800" s="434"/>
      <c r="V800" s="434"/>
      <c r="W800" s="434"/>
      <c r="X800" s="434"/>
      <c r="Y800" s="434"/>
      <c r="Z800" s="434"/>
    </row>
    <row r="801">
      <c r="A801" s="434"/>
      <c r="B801" s="434"/>
      <c r="C801" s="434"/>
      <c r="D801" s="434"/>
      <c r="E801" s="434"/>
      <c r="F801" s="434"/>
      <c r="G801" s="434"/>
      <c r="H801" s="1276"/>
      <c r="I801" s="1277"/>
      <c r="J801" s="1278"/>
      <c r="K801" s="1277"/>
      <c r="L801" s="1279"/>
      <c r="M801" s="434"/>
      <c r="N801" s="434"/>
      <c r="O801" s="434"/>
      <c r="P801" s="434"/>
      <c r="Q801" s="434"/>
      <c r="R801" s="434"/>
      <c r="S801" s="1279"/>
      <c r="T801" s="434"/>
      <c r="U801" s="434"/>
      <c r="V801" s="434"/>
      <c r="W801" s="434"/>
      <c r="X801" s="434"/>
      <c r="Y801" s="434"/>
      <c r="Z801" s="434"/>
    </row>
    <row r="802">
      <c r="A802" s="434"/>
      <c r="B802" s="434"/>
      <c r="C802" s="434"/>
      <c r="D802" s="434"/>
      <c r="E802" s="434"/>
      <c r="F802" s="434"/>
      <c r="G802" s="434"/>
      <c r="H802" s="1276"/>
      <c r="I802" s="1277"/>
      <c r="J802" s="1278"/>
      <c r="K802" s="1277"/>
      <c r="L802" s="1279"/>
      <c r="M802" s="434"/>
      <c r="N802" s="434"/>
      <c r="O802" s="434"/>
      <c r="P802" s="434"/>
      <c r="Q802" s="434"/>
      <c r="R802" s="434"/>
      <c r="S802" s="1279"/>
      <c r="T802" s="434"/>
      <c r="U802" s="434"/>
      <c r="V802" s="434"/>
      <c r="W802" s="434"/>
      <c r="X802" s="434"/>
      <c r="Y802" s="434"/>
      <c r="Z802" s="434"/>
    </row>
    <row r="803">
      <c r="A803" s="434"/>
      <c r="B803" s="434"/>
      <c r="C803" s="434"/>
      <c r="D803" s="434"/>
      <c r="E803" s="434"/>
      <c r="F803" s="434"/>
      <c r="G803" s="434"/>
      <c r="H803" s="1276"/>
      <c r="I803" s="1277"/>
      <c r="J803" s="1278"/>
      <c r="K803" s="1277"/>
      <c r="L803" s="1279"/>
      <c r="M803" s="434"/>
      <c r="N803" s="434"/>
      <c r="O803" s="434"/>
      <c r="P803" s="434"/>
      <c r="Q803" s="434"/>
      <c r="R803" s="434"/>
      <c r="S803" s="1279"/>
      <c r="T803" s="434"/>
      <c r="U803" s="434"/>
      <c r="V803" s="434"/>
      <c r="W803" s="434"/>
      <c r="X803" s="434"/>
      <c r="Y803" s="434"/>
      <c r="Z803" s="434"/>
    </row>
    <row r="804">
      <c r="A804" s="434"/>
      <c r="B804" s="434"/>
      <c r="C804" s="434"/>
      <c r="D804" s="434"/>
      <c r="E804" s="434"/>
      <c r="F804" s="434"/>
      <c r="G804" s="434"/>
      <c r="H804" s="1276"/>
      <c r="I804" s="1277"/>
      <c r="J804" s="1278"/>
      <c r="K804" s="1277"/>
      <c r="L804" s="1279"/>
      <c r="M804" s="434"/>
      <c r="N804" s="434"/>
      <c r="O804" s="434"/>
      <c r="P804" s="434"/>
      <c r="Q804" s="434"/>
      <c r="R804" s="434"/>
      <c r="S804" s="1279"/>
      <c r="T804" s="434"/>
      <c r="U804" s="434"/>
      <c r="V804" s="434"/>
      <c r="W804" s="434"/>
      <c r="X804" s="434"/>
      <c r="Y804" s="434"/>
      <c r="Z804" s="434"/>
    </row>
    <row r="805">
      <c r="A805" s="434"/>
      <c r="B805" s="434"/>
      <c r="C805" s="434"/>
      <c r="D805" s="434"/>
      <c r="E805" s="434"/>
      <c r="F805" s="434"/>
      <c r="G805" s="434"/>
      <c r="H805" s="1276"/>
      <c r="I805" s="1277"/>
      <c r="J805" s="1278"/>
      <c r="K805" s="1277"/>
      <c r="L805" s="1279"/>
      <c r="M805" s="434"/>
      <c r="N805" s="434"/>
      <c r="O805" s="434"/>
      <c r="P805" s="434"/>
      <c r="Q805" s="434"/>
      <c r="R805" s="434"/>
      <c r="S805" s="1279"/>
      <c r="T805" s="434"/>
      <c r="U805" s="434"/>
      <c r="V805" s="434"/>
      <c r="W805" s="434"/>
      <c r="X805" s="434"/>
      <c r="Y805" s="434"/>
      <c r="Z805" s="434"/>
    </row>
    <row r="806">
      <c r="A806" s="434"/>
      <c r="B806" s="434"/>
      <c r="C806" s="434"/>
      <c r="D806" s="434"/>
      <c r="E806" s="434"/>
      <c r="F806" s="434"/>
      <c r="G806" s="434"/>
      <c r="H806" s="1276"/>
      <c r="I806" s="1277"/>
      <c r="J806" s="1278"/>
      <c r="K806" s="1277"/>
      <c r="L806" s="1279"/>
      <c r="M806" s="434"/>
      <c r="N806" s="434"/>
      <c r="O806" s="434"/>
      <c r="P806" s="434"/>
      <c r="Q806" s="434"/>
      <c r="R806" s="434"/>
      <c r="S806" s="1279"/>
      <c r="T806" s="434"/>
      <c r="U806" s="434"/>
      <c r="V806" s="434"/>
      <c r="W806" s="434"/>
      <c r="X806" s="434"/>
      <c r="Y806" s="434"/>
      <c r="Z806" s="434"/>
    </row>
    <row r="807">
      <c r="A807" s="434"/>
      <c r="B807" s="434"/>
      <c r="C807" s="434"/>
      <c r="D807" s="434"/>
      <c r="E807" s="434"/>
      <c r="F807" s="434"/>
      <c r="G807" s="434"/>
      <c r="H807" s="1276"/>
      <c r="I807" s="1277"/>
      <c r="J807" s="1278"/>
      <c r="K807" s="1277"/>
      <c r="L807" s="1279"/>
      <c r="M807" s="434"/>
      <c r="N807" s="434"/>
      <c r="O807" s="434"/>
      <c r="P807" s="434"/>
      <c r="Q807" s="434"/>
      <c r="R807" s="434"/>
      <c r="S807" s="1279"/>
      <c r="T807" s="434"/>
      <c r="U807" s="434"/>
      <c r="V807" s="434"/>
      <c r="W807" s="434"/>
      <c r="X807" s="434"/>
      <c r="Y807" s="434"/>
      <c r="Z807" s="434"/>
    </row>
    <row r="808">
      <c r="A808" s="434"/>
      <c r="B808" s="434"/>
      <c r="C808" s="434"/>
      <c r="D808" s="434"/>
      <c r="E808" s="434"/>
      <c r="F808" s="434"/>
      <c r="G808" s="434"/>
      <c r="H808" s="1276"/>
      <c r="I808" s="1277"/>
      <c r="J808" s="1278"/>
      <c r="K808" s="1277"/>
      <c r="L808" s="1279"/>
      <c r="M808" s="434"/>
      <c r="N808" s="434"/>
      <c r="O808" s="434"/>
      <c r="P808" s="434"/>
      <c r="Q808" s="434"/>
      <c r="R808" s="434"/>
      <c r="S808" s="1279"/>
      <c r="T808" s="434"/>
      <c r="U808" s="434"/>
      <c r="V808" s="434"/>
      <c r="W808" s="434"/>
      <c r="X808" s="434"/>
      <c r="Y808" s="434"/>
      <c r="Z808" s="434"/>
    </row>
    <row r="809">
      <c r="A809" s="434"/>
      <c r="B809" s="434"/>
      <c r="C809" s="434"/>
      <c r="D809" s="434"/>
      <c r="E809" s="434"/>
      <c r="F809" s="434"/>
      <c r="G809" s="434"/>
      <c r="H809" s="1276"/>
      <c r="I809" s="1277"/>
      <c r="J809" s="1278"/>
      <c r="K809" s="1277"/>
      <c r="L809" s="1279"/>
      <c r="M809" s="434"/>
      <c r="N809" s="434"/>
      <c r="O809" s="434"/>
      <c r="P809" s="434"/>
      <c r="Q809" s="434"/>
      <c r="R809" s="434"/>
      <c r="S809" s="1279"/>
      <c r="T809" s="434"/>
      <c r="U809" s="434"/>
      <c r="V809" s="434"/>
      <c r="W809" s="434"/>
      <c r="X809" s="434"/>
      <c r="Y809" s="434"/>
      <c r="Z809" s="434"/>
    </row>
    <row r="810">
      <c r="A810" s="434"/>
      <c r="B810" s="434"/>
      <c r="C810" s="434"/>
      <c r="D810" s="434"/>
      <c r="E810" s="434"/>
      <c r="F810" s="434"/>
      <c r="G810" s="434"/>
      <c r="H810" s="1276"/>
      <c r="I810" s="1277"/>
      <c r="J810" s="1278"/>
      <c r="K810" s="1277"/>
      <c r="L810" s="1279"/>
      <c r="M810" s="434"/>
      <c r="N810" s="434"/>
      <c r="O810" s="434"/>
      <c r="P810" s="434"/>
      <c r="Q810" s="434"/>
      <c r="R810" s="434"/>
      <c r="S810" s="1279"/>
      <c r="T810" s="434"/>
      <c r="U810" s="434"/>
      <c r="V810" s="434"/>
      <c r="W810" s="434"/>
      <c r="X810" s="434"/>
      <c r="Y810" s="434"/>
      <c r="Z810" s="434"/>
    </row>
    <row r="811">
      <c r="A811" s="434"/>
      <c r="B811" s="434"/>
      <c r="C811" s="434"/>
      <c r="D811" s="434"/>
      <c r="E811" s="434"/>
      <c r="F811" s="434"/>
      <c r="G811" s="434"/>
      <c r="H811" s="1276"/>
      <c r="I811" s="1277"/>
      <c r="J811" s="1278"/>
      <c r="K811" s="1277"/>
      <c r="L811" s="1279"/>
      <c r="M811" s="434"/>
      <c r="N811" s="434"/>
      <c r="O811" s="434"/>
      <c r="P811" s="434"/>
      <c r="Q811" s="434"/>
      <c r="R811" s="434"/>
      <c r="S811" s="1279"/>
      <c r="T811" s="434"/>
      <c r="U811" s="434"/>
      <c r="V811" s="434"/>
      <c r="W811" s="434"/>
      <c r="X811" s="434"/>
      <c r="Y811" s="434"/>
      <c r="Z811" s="434"/>
    </row>
    <row r="812">
      <c r="A812" s="434"/>
      <c r="B812" s="434"/>
      <c r="C812" s="434"/>
      <c r="D812" s="434"/>
      <c r="E812" s="434"/>
      <c r="F812" s="434"/>
      <c r="G812" s="434"/>
      <c r="H812" s="1276"/>
      <c r="I812" s="1277"/>
      <c r="J812" s="1278"/>
      <c r="K812" s="1277"/>
      <c r="L812" s="1279"/>
      <c r="M812" s="434"/>
      <c r="N812" s="434"/>
      <c r="O812" s="434"/>
      <c r="P812" s="434"/>
      <c r="Q812" s="434"/>
      <c r="R812" s="434"/>
      <c r="S812" s="1279"/>
      <c r="T812" s="434"/>
      <c r="U812" s="434"/>
      <c r="V812" s="434"/>
      <c r="W812" s="434"/>
      <c r="X812" s="434"/>
      <c r="Y812" s="434"/>
      <c r="Z812" s="434"/>
    </row>
    <row r="813">
      <c r="A813" s="434"/>
      <c r="B813" s="434"/>
      <c r="C813" s="434"/>
      <c r="D813" s="434"/>
      <c r="E813" s="434"/>
      <c r="F813" s="434"/>
      <c r="G813" s="434"/>
      <c r="H813" s="1276"/>
      <c r="I813" s="1277"/>
      <c r="J813" s="1278"/>
      <c r="K813" s="1277"/>
      <c r="L813" s="1279"/>
      <c r="M813" s="434"/>
      <c r="N813" s="434"/>
      <c r="O813" s="434"/>
      <c r="P813" s="434"/>
      <c r="Q813" s="434"/>
      <c r="R813" s="434"/>
      <c r="S813" s="1279"/>
      <c r="T813" s="434"/>
      <c r="U813" s="434"/>
      <c r="V813" s="434"/>
      <c r="W813" s="434"/>
      <c r="X813" s="434"/>
      <c r="Y813" s="434"/>
      <c r="Z813" s="434"/>
    </row>
    <row r="814">
      <c r="A814" s="434"/>
      <c r="B814" s="434"/>
      <c r="C814" s="434"/>
      <c r="D814" s="434"/>
      <c r="E814" s="434"/>
      <c r="F814" s="434"/>
      <c r="G814" s="434"/>
      <c r="H814" s="1276"/>
      <c r="I814" s="1277"/>
      <c r="J814" s="1278"/>
      <c r="K814" s="1277"/>
      <c r="L814" s="1279"/>
      <c r="M814" s="434"/>
      <c r="N814" s="434"/>
      <c r="O814" s="434"/>
      <c r="P814" s="434"/>
      <c r="Q814" s="434"/>
      <c r="R814" s="434"/>
      <c r="S814" s="1279"/>
      <c r="T814" s="434"/>
      <c r="U814" s="434"/>
      <c r="V814" s="434"/>
      <c r="W814" s="434"/>
      <c r="X814" s="434"/>
      <c r="Y814" s="434"/>
      <c r="Z814" s="434"/>
    </row>
    <row r="815">
      <c r="A815" s="434"/>
      <c r="B815" s="434"/>
      <c r="C815" s="434"/>
      <c r="D815" s="434"/>
      <c r="E815" s="434"/>
      <c r="F815" s="434"/>
      <c r="G815" s="434"/>
      <c r="H815" s="1276"/>
      <c r="I815" s="1277"/>
      <c r="J815" s="1278"/>
      <c r="K815" s="1277"/>
      <c r="L815" s="1279"/>
      <c r="M815" s="434"/>
      <c r="N815" s="434"/>
      <c r="O815" s="434"/>
      <c r="P815" s="434"/>
      <c r="Q815" s="434"/>
      <c r="R815" s="434"/>
      <c r="S815" s="1279"/>
      <c r="T815" s="434"/>
      <c r="U815" s="434"/>
      <c r="V815" s="434"/>
      <c r="W815" s="434"/>
      <c r="X815" s="434"/>
      <c r="Y815" s="434"/>
      <c r="Z815" s="434"/>
    </row>
    <row r="816">
      <c r="A816" s="434"/>
      <c r="B816" s="434"/>
      <c r="C816" s="434"/>
      <c r="D816" s="434"/>
      <c r="E816" s="434"/>
      <c r="F816" s="434"/>
      <c r="G816" s="434"/>
      <c r="H816" s="1276"/>
      <c r="I816" s="1277"/>
      <c r="J816" s="1278"/>
      <c r="K816" s="1277"/>
      <c r="L816" s="1279"/>
      <c r="M816" s="434"/>
      <c r="N816" s="434"/>
      <c r="O816" s="434"/>
      <c r="P816" s="434"/>
      <c r="Q816" s="434"/>
      <c r="R816" s="434"/>
      <c r="S816" s="1279"/>
      <c r="T816" s="434"/>
      <c r="U816" s="434"/>
      <c r="V816" s="434"/>
      <c r="W816" s="434"/>
      <c r="X816" s="434"/>
      <c r="Y816" s="434"/>
      <c r="Z816" s="434"/>
    </row>
    <row r="817">
      <c r="A817" s="434"/>
      <c r="B817" s="434"/>
      <c r="C817" s="434"/>
      <c r="D817" s="434"/>
      <c r="E817" s="434"/>
      <c r="F817" s="434"/>
      <c r="G817" s="434"/>
      <c r="H817" s="1276"/>
      <c r="I817" s="1277"/>
      <c r="J817" s="1278"/>
      <c r="K817" s="1277"/>
      <c r="L817" s="1279"/>
      <c r="M817" s="434"/>
      <c r="N817" s="434"/>
      <c r="O817" s="434"/>
      <c r="P817" s="434"/>
      <c r="Q817" s="434"/>
      <c r="R817" s="434"/>
      <c r="S817" s="1279"/>
      <c r="T817" s="434"/>
      <c r="U817" s="434"/>
      <c r="V817" s="434"/>
      <c r="W817" s="434"/>
      <c r="X817" s="434"/>
      <c r="Y817" s="434"/>
      <c r="Z817" s="434"/>
    </row>
    <row r="818">
      <c r="A818" s="434"/>
      <c r="B818" s="434"/>
      <c r="C818" s="434"/>
      <c r="D818" s="434"/>
      <c r="E818" s="434"/>
      <c r="F818" s="434"/>
      <c r="G818" s="434"/>
      <c r="H818" s="1276"/>
      <c r="I818" s="1277"/>
      <c r="J818" s="1278"/>
      <c r="K818" s="1277"/>
      <c r="L818" s="1279"/>
      <c r="M818" s="434"/>
      <c r="N818" s="434"/>
      <c r="O818" s="434"/>
      <c r="P818" s="434"/>
      <c r="Q818" s="434"/>
      <c r="R818" s="434"/>
      <c r="S818" s="1279"/>
      <c r="T818" s="434"/>
      <c r="U818" s="434"/>
      <c r="V818" s="434"/>
      <c r="W818" s="434"/>
      <c r="X818" s="434"/>
      <c r="Y818" s="434"/>
      <c r="Z818" s="434"/>
    </row>
    <row r="819">
      <c r="A819" s="434"/>
      <c r="B819" s="434"/>
      <c r="C819" s="434"/>
      <c r="D819" s="434"/>
      <c r="E819" s="434"/>
      <c r="F819" s="434"/>
      <c r="G819" s="434"/>
      <c r="H819" s="1276"/>
      <c r="I819" s="1277"/>
      <c r="J819" s="1278"/>
      <c r="K819" s="1277"/>
      <c r="L819" s="1279"/>
      <c r="M819" s="434"/>
      <c r="N819" s="434"/>
      <c r="O819" s="434"/>
      <c r="P819" s="434"/>
      <c r="Q819" s="434"/>
      <c r="R819" s="434"/>
      <c r="S819" s="1279"/>
      <c r="T819" s="434"/>
      <c r="U819" s="434"/>
      <c r="V819" s="434"/>
      <c r="W819" s="434"/>
      <c r="X819" s="434"/>
      <c r="Y819" s="434"/>
      <c r="Z819" s="434"/>
    </row>
    <row r="820">
      <c r="A820" s="434"/>
      <c r="B820" s="434"/>
      <c r="C820" s="434"/>
      <c r="D820" s="434"/>
      <c r="E820" s="434"/>
      <c r="F820" s="434"/>
      <c r="G820" s="434"/>
      <c r="H820" s="1276"/>
      <c r="I820" s="1277"/>
      <c r="J820" s="1278"/>
      <c r="K820" s="1277"/>
      <c r="L820" s="1279"/>
      <c r="M820" s="434"/>
      <c r="N820" s="434"/>
      <c r="O820" s="434"/>
      <c r="P820" s="434"/>
      <c r="Q820" s="434"/>
      <c r="R820" s="434"/>
      <c r="S820" s="1279"/>
      <c r="T820" s="434"/>
      <c r="U820" s="434"/>
      <c r="V820" s="434"/>
      <c r="W820" s="434"/>
      <c r="X820" s="434"/>
      <c r="Y820" s="434"/>
      <c r="Z820" s="434"/>
    </row>
    <row r="821">
      <c r="A821" s="434"/>
      <c r="B821" s="434"/>
      <c r="C821" s="434"/>
      <c r="D821" s="434"/>
      <c r="E821" s="434"/>
      <c r="F821" s="434"/>
      <c r="G821" s="434"/>
      <c r="H821" s="1276"/>
      <c r="I821" s="1277"/>
      <c r="J821" s="1278"/>
      <c r="K821" s="1277"/>
      <c r="L821" s="1279"/>
      <c r="M821" s="434"/>
      <c r="N821" s="434"/>
      <c r="O821" s="434"/>
      <c r="P821" s="434"/>
      <c r="Q821" s="434"/>
      <c r="R821" s="434"/>
      <c r="S821" s="1279"/>
      <c r="T821" s="434"/>
      <c r="U821" s="434"/>
      <c r="V821" s="434"/>
      <c r="W821" s="434"/>
      <c r="X821" s="434"/>
      <c r="Y821" s="434"/>
      <c r="Z821" s="434"/>
    </row>
    <row r="822">
      <c r="A822" s="434"/>
      <c r="B822" s="434"/>
      <c r="C822" s="434"/>
      <c r="D822" s="434"/>
      <c r="E822" s="434"/>
      <c r="F822" s="434"/>
      <c r="G822" s="434"/>
      <c r="H822" s="1276"/>
      <c r="I822" s="1277"/>
      <c r="J822" s="1278"/>
      <c r="K822" s="1277"/>
      <c r="L822" s="1279"/>
      <c r="M822" s="434"/>
      <c r="N822" s="434"/>
      <c r="O822" s="434"/>
      <c r="P822" s="434"/>
      <c r="Q822" s="434"/>
      <c r="R822" s="434"/>
      <c r="S822" s="1279"/>
      <c r="T822" s="434"/>
      <c r="U822" s="434"/>
      <c r="V822" s="434"/>
      <c r="W822" s="434"/>
      <c r="X822" s="434"/>
      <c r="Y822" s="434"/>
      <c r="Z822" s="434"/>
    </row>
    <row r="823">
      <c r="A823" s="434"/>
      <c r="B823" s="434"/>
      <c r="C823" s="434"/>
      <c r="D823" s="434"/>
      <c r="E823" s="434"/>
      <c r="F823" s="434"/>
      <c r="G823" s="434"/>
      <c r="H823" s="1276"/>
      <c r="I823" s="1277"/>
      <c r="J823" s="1278"/>
      <c r="K823" s="1277"/>
      <c r="L823" s="1279"/>
      <c r="M823" s="434"/>
      <c r="N823" s="434"/>
      <c r="O823" s="434"/>
      <c r="P823" s="434"/>
      <c r="Q823" s="434"/>
      <c r="R823" s="434"/>
      <c r="S823" s="1279"/>
      <c r="T823" s="434"/>
      <c r="U823" s="434"/>
      <c r="V823" s="434"/>
      <c r="W823" s="434"/>
      <c r="X823" s="434"/>
      <c r="Y823" s="434"/>
      <c r="Z823" s="434"/>
    </row>
    <row r="824">
      <c r="A824" s="434"/>
      <c r="B824" s="434"/>
      <c r="C824" s="434"/>
      <c r="D824" s="434"/>
      <c r="E824" s="434"/>
      <c r="F824" s="434"/>
      <c r="G824" s="434"/>
      <c r="H824" s="1276"/>
      <c r="I824" s="1277"/>
      <c r="J824" s="1278"/>
      <c r="K824" s="1277"/>
      <c r="L824" s="1279"/>
      <c r="M824" s="434"/>
      <c r="N824" s="434"/>
      <c r="O824" s="434"/>
      <c r="P824" s="434"/>
      <c r="Q824" s="434"/>
      <c r="R824" s="434"/>
      <c r="S824" s="1279"/>
      <c r="T824" s="434"/>
      <c r="U824" s="434"/>
      <c r="V824" s="434"/>
      <c r="W824" s="434"/>
      <c r="X824" s="434"/>
      <c r="Y824" s="434"/>
      <c r="Z824" s="434"/>
    </row>
    <row r="825">
      <c r="A825" s="434"/>
      <c r="B825" s="434"/>
      <c r="C825" s="434"/>
      <c r="D825" s="434"/>
      <c r="E825" s="434"/>
      <c r="F825" s="434"/>
      <c r="G825" s="434"/>
      <c r="H825" s="1276"/>
      <c r="I825" s="1277"/>
      <c r="J825" s="1278"/>
      <c r="K825" s="1277"/>
      <c r="L825" s="1279"/>
      <c r="M825" s="434"/>
      <c r="N825" s="434"/>
      <c r="O825" s="434"/>
      <c r="P825" s="434"/>
      <c r="Q825" s="434"/>
      <c r="R825" s="434"/>
      <c r="S825" s="1279"/>
      <c r="T825" s="434"/>
      <c r="U825" s="434"/>
      <c r="V825" s="434"/>
      <c r="W825" s="434"/>
      <c r="X825" s="434"/>
      <c r="Y825" s="434"/>
      <c r="Z825" s="434"/>
    </row>
    <row r="826">
      <c r="A826" s="434"/>
      <c r="B826" s="434"/>
      <c r="C826" s="434"/>
      <c r="D826" s="434"/>
      <c r="E826" s="434"/>
      <c r="F826" s="434"/>
      <c r="G826" s="434"/>
      <c r="H826" s="1276"/>
      <c r="I826" s="1277"/>
      <c r="J826" s="1278"/>
      <c r="K826" s="1277"/>
      <c r="L826" s="1279"/>
      <c r="M826" s="434"/>
      <c r="N826" s="434"/>
      <c r="O826" s="434"/>
      <c r="P826" s="434"/>
      <c r="Q826" s="434"/>
      <c r="R826" s="434"/>
      <c r="S826" s="1279"/>
      <c r="T826" s="434"/>
      <c r="U826" s="434"/>
      <c r="V826" s="434"/>
      <c r="W826" s="434"/>
      <c r="X826" s="434"/>
      <c r="Y826" s="434"/>
      <c r="Z826" s="434"/>
    </row>
    <row r="827">
      <c r="A827" s="434"/>
      <c r="B827" s="434"/>
      <c r="C827" s="434"/>
      <c r="D827" s="434"/>
      <c r="E827" s="434"/>
      <c r="F827" s="434"/>
      <c r="G827" s="434"/>
      <c r="H827" s="1276"/>
      <c r="I827" s="1277"/>
      <c r="J827" s="1278"/>
      <c r="K827" s="1277"/>
      <c r="L827" s="1279"/>
      <c r="M827" s="434"/>
      <c r="N827" s="434"/>
      <c r="O827" s="434"/>
      <c r="P827" s="434"/>
      <c r="Q827" s="434"/>
      <c r="R827" s="434"/>
      <c r="S827" s="1279"/>
      <c r="T827" s="434"/>
      <c r="U827" s="434"/>
      <c r="V827" s="434"/>
      <c r="W827" s="434"/>
      <c r="X827" s="434"/>
      <c r="Y827" s="434"/>
      <c r="Z827" s="434"/>
    </row>
    <row r="828">
      <c r="A828" s="434"/>
      <c r="B828" s="434"/>
      <c r="C828" s="434"/>
      <c r="D828" s="434"/>
      <c r="E828" s="434"/>
      <c r="F828" s="434"/>
      <c r="G828" s="434"/>
      <c r="H828" s="1276"/>
      <c r="I828" s="1277"/>
      <c r="J828" s="1278"/>
      <c r="K828" s="1277"/>
      <c r="L828" s="1279"/>
      <c r="M828" s="434"/>
      <c r="N828" s="434"/>
      <c r="O828" s="434"/>
      <c r="P828" s="434"/>
      <c r="Q828" s="434"/>
      <c r="R828" s="434"/>
      <c r="S828" s="1279"/>
      <c r="T828" s="434"/>
      <c r="U828" s="434"/>
      <c r="V828" s="434"/>
      <c r="W828" s="434"/>
      <c r="X828" s="434"/>
      <c r="Y828" s="434"/>
      <c r="Z828" s="434"/>
    </row>
    <row r="829">
      <c r="A829" s="434"/>
      <c r="B829" s="434"/>
      <c r="C829" s="434"/>
      <c r="D829" s="434"/>
      <c r="E829" s="434"/>
      <c r="F829" s="434"/>
      <c r="G829" s="434"/>
      <c r="H829" s="1276"/>
      <c r="I829" s="1277"/>
      <c r="J829" s="1278"/>
      <c r="K829" s="1277"/>
      <c r="L829" s="1279"/>
      <c r="M829" s="434"/>
      <c r="N829" s="434"/>
      <c r="O829" s="434"/>
      <c r="P829" s="434"/>
      <c r="Q829" s="434"/>
      <c r="R829" s="434"/>
      <c r="S829" s="1279"/>
      <c r="T829" s="434"/>
      <c r="U829" s="434"/>
      <c r="V829" s="434"/>
      <c r="W829" s="434"/>
      <c r="X829" s="434"/>
      <c r="Y829" s="434"/>
      <c r="Z829" s="434"/>
    </row>
    <row r="830">
      <c r="A830" s="434"/>
      <c r="B830" s="434"/>
      <c r="C830" s="434"/>
      <c r="D830" s="434"/>
      <c r="E830" s="434"/>
      <c r="F830" s="434"/>
      <c r="G830" s="434"/>
      <c r="H830" s="1276"/>
      <c r="I830" s="1277"/>
      <c r="J830" s="1278"/>
      <c r="K830" s="1277"/>
      <c r="L830" s="1279"/>
      <c r="M830" s="434"/>
      <c r="N830" s="434"/>
      <c r="O830" s="434"/>
      <c r="P830" s="434"/>
      <c r="Q830" s="434"/>
      <c r="R830" s="434"/>
      <c r="S830" s="1279"/>
      <c r="T830" s="434"/>
      <c r="U830" s="434"/>
      <c r="V830" s="434"/>
      <c r="W830" s="434"/>
      <c r="X830" s="434"/>
      <c r="Y830" s="434"/>
      <c r="Z830" s="434"/>
    </row>
    <row r="831">
      <c r="A831" s="434"/>
      <c r="B831" s="434"/>
      <c r="C831" s="434"/>
      <c r="D831" s="434"/>
      <c r="E831" s="434"/>
      <c r="F831" s="434"/>
      <c r="G831" s="434"/>
      <c r="H831" s="1276"/>
      <c r="I831" s="1277"/>
      <c r="J831" s="1278"/>
      <c r="K831" s="1277"/>
      <c r="L831" s="1279"/>
      <c r="M831" s="434"/>
      <c r="N831" s="434"/>
      <c r="O831" s="434"/>
      <c r="P831" s="434"/>
      <c r="Q831" s="434"/>
      <c r="R831" s="434"/>
      <c r="S831" s="1279"/>
      <c r="T831" s="434"/>
      <c r="U831" s="434"/>
      <c r="V831" s="434"/>
      <c r="W831" s="434"/>
      <c r="X831" s="434"/>
      <c r="Y831" s="434"/>
      <c r="Z831" s="434"/>
    </row>
    <row r="832">
      <c r="A832" s="434"/>
      <c r="B832" s="434"/>
      <c r="C832" s="434"/>
      <c r="D832" s="434"/>
      <c r="E832" s="434"/>
      <c r="F832" s="434"/>
      <c r="G832" s="434"/>
      <c r="H832" s="1276"/>
      <c r="I832" s="1277"/>
      <c r="J832" s="1278"/>
      <c r="K832" s="1277"/>
      <c r="L832" s="1279"/>
      <c r="M832" s="434"/>
      <c r="N832" s="434"/>
      <c r="O832" s="434"/>
      <c r="P832" s="434"/>
      <c r="Q832" s="434"/>
      <c r="R832" s="434"/>
      <c r="S832" s="1279"/>
      <c r="T832" s="434"/>
      <c r="U832" s="434"/>
      <c r="V832" s="434"/>
      <c r="W832" s="434"/>
      <c r="X832" s="434"/>
      <c r="Y832" s="434"/>
      <c r="Z832" s="434"/>
    </row>
    <row r="833">
      <c r="A833" s="434"/>
      <c r="B833" s="434"/>
      <c r="C833" s="434"/>
      <c r="D833" s="434"/>
      <c r="E833" s="434"/>
      <c r="F833" s="434"/>
      <c r="G833" s="434"/>
      <c r="H833" s="1276"/>
      <c r="I833" s="1277"/>
      <c r="J833" s="1278"/>
      <c r="K833" s="1277"/>
      <c r="L833" s="1279"/>
      <c r="M833" s="434"/>
      <c r="N833" s="434"/>
      <c r="O833" s="434"/>
      <c r="P833" s="434"/>
      <c r="Q833" s="434"/>
      <c r="R833" s="434"/>
      <c r="S833" s="1279"/>
      <c r="T833" s="434"/>
      <c r="U833" s="434"/>
      <c r="V833" s="434"/>
      <c r="W833" s="434"/>
      <c r="X833" s="434"/>
      <c r="Y833" s="434"/>
      <c r="Z833" s="434"/>
    </row>
    <row r="834">
      <c r="A834" s="434"/>
      <c r="B834" s="434"/>
      <c r="C834" s="434"/>
      <c r="D834" s="434"/>
      <c r="E834" s="434"/>
      <c r="F834" s="434"/>
      <c r="G834" s="434"/>
      <c r="H834" s="1276"/>
      <c r="I834" s="1277"/>
      <c r="J834" s="1278"/>
      <c r="K834" s="1277"/>
      <c r="L834" s="1279"/>
      <c r="M834" s="434"/>
      <c r="N834" s="434"/>
      <c r="O834" s="434"/>
      <c r="P834" s="434"/>
      <c r="Q834" s="434"/>
      <c r="R834" s="434"/>
      <c r="S834" s="1279"/>
      <c r="T834" s="434"/>
      <c r="U834" s="434"/>
      <c r="V834" s="434"/>
      <c r="W834" s="434"/>
      <c r="X834" s="434"/>
      <c r="Y834" s="434"/>
      <c r="Z834" s="434"/>
    </row>
    <row r="835">
      <c r="A835" s="434"/>
      <c r="B835" s="434"/>
      <c r="C835" s="434"/>
      <c r="D835" s="434"/>
      <c r="E835" s="434"/>
      <c r="F835" s="434"/>
      <c r="G835" s="434"/>
      <c r="H835" s="1276"/>
      <c r="I835" s="1277"/>
      <c r="J835" s="1278"/>
      <c r="K835" s="1277"/>
      <c r="L835" s="1279"/>
      <c r="M835" s="434"/>
      <c r="N835" s="434"/>
      <c r="O835" s="434"/>
      <c r="P835" s="434"/>
      <c r="Q835" s="434"/>
      <c r="R835" s="434"/>
      <c r="S835" s="1279"/>
      <c r="T835" s="434"/>
      <c r="U835" s="434"/>
      <c r="V835" s="434"/>
      <c r="W835" s="434"/>
      <c r="X835" s="434"/>
      <c r="Y835" s="434"/>
      <c r="Z835" s="434"/>
    </row>
    <row r="836">
      <c r="A836" s="434"/>
      <c r="B836" s="434"/>
      <c r="C836" s="434"/>
      <c r="D836" s="434"/>
      <c r="E836" s="434"/>
      <c r="F836" s="434"/>
      <c r="G836" s="434"/>
      <c r="H836" s="1276"/>
      <c r="I836" s="1277"/>
      <c r="J836" s="1278"/>
      <c r="K836" s="1277"/>
      <c r="L836" s="1279"/>
      <c r="M836" s="434"/>
      <c r="N836" s="434"/>
      <c r="O836" s="434"/>
      <c r="P836" s="434"/>
      <c r="Q836" s="434"/>
      <c r="R836" s="434"/>
      <c r="S836" s="1279"/>
      <c r="T836" s="434"/>
      <c r="U836" s="434"/>
      <c r="V836" s="434"/>
      <c r="W836" s="434"/>
      <c r="X836" s="434"/>
      <c r="Y836" s="434"/>
      <c r="Z836" s="434"/>
    </row>
    <row r="837">
      <c r="A837" s="434"/>
      <c r="B837" s="434"/>
      <c r="C837" s="434"/>
      <c r="D837" s="434"/>
      <c r="E837" s="434"/>
      <c r="F837" s="434"/>
      <c r="G837" s="434"/>
      <c r="H837" s="1276"/>
      <c r="I837" s="1277"/>
      <c r="J837" s="1278"/>
      <c r="K837" s="1277"/>
      <c r="L837" s="1279"/>
      <c r="M837" s="434"/>
      <c r="N837" s="434"/>
      <c r="O837" s="434"/>
      <c r="P837" s="434"/>
      <c r="Q837" s="434"/>
      <c r="R837" s="434"/>
      <c r="S837" s="1279"/>
      <c r="T837" s="434"/>
      <c r="U837" s="434"/>
      <c r="V837" s="434"/>
      <c r="W837" s="434"/>
      <c r="X837" s="434"/>
      <c r="Y837" s="434"/>
      <c r="Z837" s="434"/>
    </row>
    <row r="838">
      <c r="A838" s="434"/>
      <c r="B838" s="434"/>
      <c r="C838" s="434"/>
      <c r="D838" s="434"/>
      <c r="E838" s="434"/>
      <c r="F838" s="434"/>
      <c r="G838" s="434"/>
      <c r="H838" s="1276"/>
      <c r="I838" s="1277"/>
      <c r="J838" s="1278"/>
      <c r="K838" s="1277"/>
      <c r="L838" s="1279"/>
      <c r="M838" s="434"/>
      <c r="N838" s="434"/>
      <c r="O838" s="434"/>
      <c r="P838" s="434"/>
      <c r="Q838" s="434"/>
      <c r="R838" s="434"/>
      <c r="S838" s="1279"/>
      <c r="T838" s="434"/>
      <c r="U838" s="434"/>
      <c r="V838" s="434"/>
      <c r="W838" s="434"/>
      <c r="X838" s="434"/>
      <c r="Y838" s="434"/>
      <c r="Z838" s="434"/>
    </row>
    <row r="839">
      <c r="A839" s="434"/>
      <c r="B839" s="434"/>
      <c r="C839" s="434"/>
      <c r="D839" s="434"/>
      <c r="E839" s="434"/>
      <c r="F839" s="434"/>
      <c r="G839" s="434"/>
      <c r="H839" s="1276"/>
      <c r="I839" s="1277"/>
      <c r="J839" s="1278"/>
      <c r="K839" s="1277"/>
      <c r="L839" s="1279"/>
      <c r="M839" s="434"/>
      <c r="N839" s="434"/>
      <c r="O839" s="434"/>
      <c r="P839" s="434"/>
      <c r="Q839" s="434"/>
      <c r="R839" s="434"/>
      <c r="S839" s="1279"/>
      <c r="T839" s="434"/>
      <c r="U839" s="434"/>
      <c r="V839" s="434"/>
      <c r="W839" s="434"/>
      <c r="X839" s="434"/>
      <c r="Y839" s="434"/>
      <c r="Z839" s="434"/>
    </row>
    <row r="840">
      <c r="A840" s="434"/>
      <c r="B840" s="434"/>
      <c r="C840" s="434"/>
      <c r="D840" s="434"/>
      <c r="E840" s="434"/>
      <c r="F840" s="434"/>
      <c r="G840" s="434"/>
      <c r="H840" s="1276"/>
      <c r="I840" s="1277"/>
      <c r="J840" s="1278"/>
      <c r="K840" s="1277"/>
      <c r="L840" s="1279"/>
      <c r="M840" s="434"/>
      <c r="N840" s="434"/>
      <c r="O840" s="434"/>
      <c r="P840" s="434"/>
      <c r="Q840" s="434"/>
      <c r="R840" s="434"/>
      <c r="S840" s="1279"/>
      <c r="T840" s="434"/>
      <c r="U840" s="434"/>
      <c r="V840" s="434"/>
      <c r="W840" s="434"/>
      <c r="X840" s="434"/>
      <c r="Y840" s="434"/>
      <c r="Z840" s="434"/>
    </row>
    <row r="841">
      <c r="A841" s="434"/>
      <c r="B841" s="434"/>
      <c r="C841" s="434"/>
      <c r="D841" s="434"/>
      <c r="E841" s="434"/>
      <c r="F841" s="434"/>
      <c r="G841" s="434"/>
      <c r="H841" s="1276"/>
      <c r="I841" s="1277"/>
      <c r="J841" s="1278"/>
      <c r="K841" s="1277"/>
      <c r="L841" s="1279"/>
      <c r="M841" s="434"/>
      <c r="N841" s="434"/>
      <c r="O841" s="434"/>
      <c r="P841" s="434"/>
      <c r="Q841" s="434"/>
      <c r="R841" s="434"/>
      <c r="S841" s="1279"/>
      <c r="T841" s="434"/>
      <c r="U841" s="434"/>
      <c r="V841" s="434"/>
      <c r="W841" s="434"/>
      <c r="X841" s="434"/>
      <c r="Y841" s="434"/>
      <c r="Z841" s="434"/>
    </row>
    <row r="842">
      <c r="A842" s="434"/>
      <c r="B842" s="434"/>
      <c r="C842" s="434"/>
      <c r="D842" s="434"/>
      <c r="E842" s="434"/>
      <c r="F842" s="434"/>
      <c r="G842" s="434"/>
      <c r="H842" s="1276"/>
      <c r="I842" s="1277"/>
      <c r="J842" s="1278"/>
      <c r="K842" s="1277"/>
      <c r="L842" s="1279"/>
      <c r="M842" s="434"/>
      <c r="N842" s="434"/>
      <c r="O842" s="434"/>
      <c r="P842" s="434"/>
      <c r="Q842" s="434"/>
      <c r="R842" s="434"/>
      <c r="S842" s="1279"/>
      <c r="T842" s="434"/>
      <c r="U842" s="434"/>
      <c r="V842" s="434"/>
      <c r="W842" s="434"/>
      <c r="X842" s="434"/>
      <c r="Y842" s="434"/>
      <c r="Z842" s="434"/>
    </row>
    <row r="843">
      <c r="A843" s="434"/>
      <c r="B843" s="434"/>
      <c r="C843" s="434"/>
      <c r="D843" s="434"/>
      <c r="E843" s="434"/>
      <c r="F843" s="434"/>
      <c r="G843" s="434"/>
      <c r="H843" s="1276"/>
      <c r="I843" s="1277"/>
      <c r="J843" s="1278"/>
      <c r="K843" s="1277"/>
      <c r="L843" s="1279"/>
      <c r="M843" s="434"/>
      <c r="N843" s="434"/>
      <c r="O843" s="434"/>
      <c r="P843" s="434"/>
      <c r="Q843" s="434"/>
      <c r="R843" s="434"/>
      <c r="S843" s="1279"/>
      <c r="T843" s="434"/>
      <c r="U843" s="434"/>
      <c r="V843" s="434"/>
      <c r="W843" s="434"/>
      <c r="X843" s="434"/>
      <c r="Y843" s="434"/>
      <c r="Z843" s="434"/>
    </row>
    <row r="844">
      <c r="A844" s="434"/>
      <c r="B844" s="434"/>
      <c r="C844" s="434"/>
      <c r="D844" s="434"/>
      <c r="E844" s="434"/>
      <c r="F844" s="434"/>
      <c r="G844" s="434"/>
      <c r="H844" s="1276"/>
      <c r="I844" s="1277"/>
      <c r="J844" s="1278"/>
      <c r="K844" s="1277"/>
      <c r="L844" s="1279"/>
      <c r="M844" s="434"/>
      <c r="N844" s="434"/>
      <c r="O844" s="434"/>
      <c r="P844" s="434"/>
      <c r="Q844" s="434"/>
      <c r="R844" s="434"/>
      <c r="S844" s="1279"/>
      <c r="T844" s="434"/>
      <c r="U844" s="434"/>
      <c r="V844" s="434"/>
      <c r="W844" s="434"/>
      <c r="X844" s="434"/>
      <c r="Y844" s="434"/>
      <c r="Z844" s="434"/>
    </row>
    <row r="845">
      <c r="A845" s="434"/>
      <c r="B845" s="434"/>
      <c r="C845" s="434"/>
      <c r="D845" s="434"/>
      <c r="E845" s="434"/>
      <c r="F845" s="434"/>
      <c r="G845" s="434"/>
      <c r="H845" s="1276"/>
      <c r="I845" s="1277"/>
      <c r="J845" s="1278"/>
      <c r="K845" s="1277"/>
      <c r="L845" s="1279"/>
      <c r="M845" s="434"/>
      <c r="N845" s="434"/>
      <c r="O845" s="434"/>
      <c r="P845" s="434"/>
      <c r="Q845" s="434"/>
      <c r="R845" s="434"/>
      <c r="S845" s="1279"/>
      <c r="T845" s="434"/>
      <c r="U845" s="434"/>
      <c r="V845" s="434"/>
      <c r="W845" s="434"/>
      <c r="X845" s="434"/>
      <c r="Y845" s="434"/>
      <c r="Z845" s="434"/>
    </row>
    <row r="846">
      <c r="A846" s="434"/>
      <c r="B846" s="434"/>
      <c r="C846" s="434"/>
      <c r="D846" s="434"/>
      <c r="E846" s="434"/>
      <c r="F846" s="434"/>
      <c r="G846" s="434"/>
      <c r="H846" s="1276"/>
      <c r="I846" s="1277"/>
      <c r="J846" s="1278"/>
      <c r="K846" s="1277"/>
      <c r="L846" s="1279"/>
      <c r="M846" s="434"/>
      <c r="N846" s="434"/>
      <c r="O846" s="434"/>
      <c r="P846" s="434"/>
      <c r="Q846" s="434"/>
      <c r="R846" s="434"/>
      <c r="S846" s="1279"/>
      <c r="T846" s="434"/>
      <c r="U846" s="434"/>
      <c r="V846" s="434"/>
      <c r="W846" s="434"/>
      <c r="X846" s="434"/>
      <c r="Y846" s="434"/>
      <c r="Z846" s="434"/>
    </row>
    <row r="847">
      <c r="A847" s="434"/>
      <c r="B847" s="434"/>
      <c r="C847" s="434"/>
      <c r="D847" s="434"/>
      <c r="E847" s="434"/>
      <c r="F847" s="434"/>
      <c r="G847" s="434"/>
      <c r="H847" s="1276"/>
      <c r="I847" s="1277"/>
      <c r="J847" s="1278"/>
      <c r="K847" s="1277"/>
      <c r="L847" s="1279"/>
      <c r="M847" s="434"/>
      <c r="N847" s="434"/>
      <c r="O847" s="434"/>
      <c r="P847" s="434"/>
      <c r="Q847" s="434"/>
      <c r="R847" s="434"/>
      <c r="S847" s="1279"/>
      <c r="T847" s="434"/>
      <c r="U847" s="434"/>
      <c r="V847" s="434"/>
      <c r="W847" s="434"/>
      <c r="X847" s="434"/>
      <c r="Y847" s="434"/>
      <c r="Z847" s="434"/>
    </row>
    <row r="848">
      <c r="A848" s="434"/>
      <c r="B848" s="434"/>
      <c r="C848" s="434"/>
      <c r="D848" s="434"/>
      <c r="E848" s="434"/>
      <c r="F848" s="434"/>
      <c r="G848" s="434"/>
      <c r="H848" s="1276"/>
      <c r="I848" s="1277"/>
      <c r="J848" s="1278"/>
      <c r="K848" s="1277"/>
      <c r="L848" s="1279"/>
      <c r="M848" s="434"/>
      <c r="N848" s="434"/>
      <c r="O848" s="434"/>
      <c r="P848" s="434"/>
      <c r="Q848" s="434"/>
      <c r="R848" s="434"/>
      <c r="S848" s="1279"/>
      <c r="T848" s="434"/>
      <c r="U848" s="434"/>
      <c r="V848" s="434"/>
      <c r="W848" s="434"/>
      <c r="X848" s="434"/>
      <c r="Y848" s="434"/>
      <c r="Z848" s="434"/>
    </row>
    <row r="849">
      <c r="A849" s="434"/>
      <c r="B849" s="434"/>
      <c r="C849" s="434"/>
      <c r="D849" s="434"/>
      <c r="E849" s="434"/>
      <c r="F849" s="434"/>
      <c r="G849" s="434"/>
      <c r="H849" s="1276"/>
      <c r="I849" s="1277"/>
      <c r="J849" s="1278"/>
      <c r="K849" s="1277"/>
      <c r="L849" s="1279"/>
      <c r="M849" s="434"/>
      <c r="N849" s="434"/>
      <c r="O849" s="434"/>
      <c r="P849" s="434"/>
      <c r="Q849" s="434"/>
      <c r="R849" s="434"/>
      <c r="S849" s="1279"/>
      <c r="T849" s="434"/>
      <c r="U849" s="434"/>
      <c r="V849" s="434"/>
      <c r="W849" s="434"/>
      <c r="X849" s="434"/>
      <c r="Y849" s="434"/>
      <c r="Z849" s="434"/>
    </row>
    <row r="850">
      <c r="A850" s="434"/>
      <c r="B850" s="434"/>
      <c r="C850" s="434"/>
      <c r="D850" s="434"/>
      <c r="E850" s="434"/>
      <c r="F850" s="434"/>
      <c r="G850" s="434"/>
      <c r="H850" s="1276"/>
      <c r="I850" s="1277"/>
      <c r="J850" s="1278"/>
      <c r="K850" s="1277"/>
      <c r="L850" s="1279"/>
      <c r="M850" s="434"/>
      <c r="N850" s="434"/>
      <c r="O850" s="434"/>
      <c r="P850" s="434"/>
      <c r="Q850" s="434"/>
      <c r="R850" s="434"/>
      <c r="S850" s="1279"/>
      <c r="T850" s="434"/>
      <c r="U850" s="434"/>
      <c r="V850" s="434"/>
      <c r="W850" s="434"/>
      <c r="X850" s="434"/>
      <c r="Y850" s="434"/>
      <c r="Z850" s="434"/>
    </row>
    <row r="851">
      <c r="A851" s="434"/>
      <c r="B851" s="434"/>
      <c r="C851" s="434"/>
      <c r="D851" s="434"/>
      <c r="E851" s="434"/>
      <c r="F851" s="434"/>
      <c r="G851" s="434"/>
      <c r="H851" s="1276"/>
      <c r="I851" s="1277"/>
      <c r="J851" s="1278"/>
      <c r="K851" s="1277"/>
      <c r="L851" s="1279"/>
      <c r="M851" s="434"/>
      <c r="N851" s="434"/>
      <c r="O851" s="434"/>
      <c r="P851" s="434"/>
      <c r="Q851" s="434"/>
      <c r="R851" s="434"/>
      <c r="S851" s="1279"/>
      <c r="T851" s="434"/>
      <c r="U851" s="434"/>
      <c r="V851" s="434"/>
      <c r="W851" s="434"/>
      <c r="X851" s="434"/>
      <c r="Y851" s="434"/>
      <c r="Z851" s="434"/>
    </row>
    <row r="852">
      <c r="A852" s="434"/>
      <c r="B852" s="434"/>
      <c r="C852" s="434"/>
      <c r="D852" s="434"/>
      <c r="E852" s="434"/>
      <c r="F852" s="434"/>
      <c r="G852" s="434"/>
      <c r="H852" s="1276"/>
      <c r="I852" s="1277"/>
      <c r="J852" s="1278"/>
      <c r="K852" s="1277"/>
      <c r="L852" s="1279"/>
      <c r="M852" s="434"/>
      <c r="N852" s="434"/>
      <c r="O852" s="434"/>
      <c r="P852" s="434"/>
      <c r="Q852" s="434"/>
      <c r="R852" s="434"/>
      <c r="S852" s="1279"/>
      <c r="T852" s="434"/>
      <c r="U852" s="434"/>
      <c r="V852" s="434"/>
      <c r="W852" s="434"/>
      <c r="X852" s="434"/>
      <c r="Y852" s="434"/>
      <c r="Z852" s="434"/>
    </row>
    <row r="853">
      <c r="A853" s="434"/>
      <c r="B853" s="434"/>
      <c r="C853" s="434"/>
      <c r="D853" s="434"/>
      <c r="E853" s="434"/>
      <c r="F853" s="434"/>
      <c r="G853" s="434"/>
      <c r="H853" s="1276"/>
      <c r="I853" s="1277"/>
      <c r="J853" s="1278"/>
      <c r="K853" s="1277"/>
      <c r="L853" s="1279"/>
      <c r="M853" s="434"/>
      <c r="N853" s="434"/>
      <c r="O853" s="434"/>
      <c r="P853" s="434"/>
      <c r="Q853" s="434"/>
      <c r="R853" s="434"/>
      <c r="S853" s="1279"/>
      <c r="T853" s="434"/>
      <c r="U853" s="434"/>
      <c r="V853" s="434"/>
      <c r="W853" s="434"/>
      <c r="X853" s="434"/>
      <c r="Y853" s="434"/>
      <c r="Z853" s="434"/>
    </row>
    <row r="854">
      <c r="A854" s="434"/>
      <c r="B854" s="434"/>
      <c r="C854" s="434"/>
      <c r="D854" s="434"/>
      <c r="E854" s="434"/>
      <c r="F854" s="434"/>
      <c r="G854" s="434"/>
      <c r="H854" s="1276"/>
      <c r="I854" s="1277"/>
      <c r="J854" s="1278"/>
      <c r="K854" s="1277"/>
      <c r="L854" s="1279"/>
      <c r="M854" s="434"/>
      <c r="N854" s="434"/>
      <c r="O854" s="434"/>
      <c r="P854" s="434"/>
      <c r="Q854" s="434"/>
      <c r="R854" s="434"/>
      <c r="S854" s="1279"/>
      <c r="T854" s="434"/>
      <c r="U854" s="434"/>
      <c r="V854" s="434"/>
      <c r="W854" s="434"/>
      <c r="X854" s="434"/>
      <c r="Y854" s="434"/>
      <c r="Z854" s="434"/>
    </row>
    <row r="855">
      <c r="A855" s="434"/>
      <c r="B855" s="434"/>
      <c r="C855" s="434"/>
      <c r="D855" s="434"/>
      <c r="E855" s="434"/>
      <c r="F855" s="434"/>
      <c r="G855" s="434"/>
      <c r="H855" s="1276"/>
      <c r="I855" s="1277"/>
      <c r="J855" s="1278"/>
      <c r="K855" s="1277"/>
      <c r="L855" s="1279"/>
      <c r="M855" s="434"/>
      <c r="N855" s="434"/>
      <c r="O855" s="434"/>
      <c r="P855" s="434"/>
      <c r="Q855" s="434"/>
      <c r="R855" s="434"/>
      <c r="S855" s="1279"/>
      <c r="T855" s="434"/>
      <c r="U855" s="434"/>
      <c r="V855" s="434"/>
      <c r="W855" s="434"/>
      <c r="X855" s="434"/>
      <c r="Y855" s="434"/>
      <c r="Z855" s="434"/>
    </row>
    <row r="856">
      <c r="A856" s="434"/>
      <c r="B856" s="434"/>
      <c r="C856" s="434"/>
      <c r="D856" s="434"/>
      <c r="E856" s="434"/>
      <c r="F856" s="434"/>
      <c r="G856" s="434"/>
      <c r="H856" s="1276"/>
      <c r="I856" s="1277"/>
      <c r="J856" s="1278"/>
      <c r="K856" s="1277"/>
      <c r="L856" s="1279"/>
      <c r="M856" s="434"/>
      <c r="N856" s="434"/>
      <c r="O856" s="434"/>
      <c r="P856" s="434"/>
      <c r="Q856" s="434"/>
      <c r="R856" s="434"/>
      <c r="S856" s="1279"/>
      <c r="T856" s="434"/>
      <c r="U856" s="434"/>
      <c r="V856" s="434"/>
      <c r="W856" s="434"/>
      <c r="X856" s="434"/>
      <c r="Y856" s="434"/>
      <c r="Z856" s="434"/>
    </row>
    <row r="857">
      <c r="A857" s="434"/>
      <c r="B857" s="434"/>
      <c r="C857" s="434"/>
      <c r="D857" s="434"/>
      <c r="E857" s="434"/>
      <c r="F857" s="434"/>
      <c r="G857" s="434"/>
      <c r="H857" s="1276"/>
      <c r="I857" s="1277"/>
      <c r="J857" s="1278"/>
      <c r="K857" s="1277"/>
      <c r="L857" s="1279"/>
      <c r="M857" s="434"/>
      <c r="N857" s="434"/>
      <c r="O857" s="434"/>
      <c r="P857" s="434"/>
      <c r="Q857" s="434"/>
      <c r="R857" s="434"/>
      <c r="S857" s="1279"/>
      <c r="T857" s="434"/>
      <c r="U857" s="434"/>
      <c r="V857" s="434"/>
      <c r="W857" s="434"/>
      <c r="X857" s="434"/>
      <c r="Y857" s="434"/>
      <c r="Z857" s="434"/>
    </row>
    <row r="858">
      <c r="A858" s="434"/>
      <c r="B858" s="434"/>
      <c r="C858" s="434"/>
      <c r="D858" s="434"/>
      <c r="E858" s="434"/>
      <c r="F858" s="434"/>
      <c r="G858" s="434"/>
      <c r="H858" s="1276"/>
      <c r="I858" s="1277"/>
      <c r="J858" s="1278"/>
      <c r="K858" s="1277"/>
      <c r="L858" s="1279"/>
      <c r="M858" s="434"/>
      <c r="N858" s="434"/>
      <c r="O858" s="434"/>
      <c r="P858" s="434"/>
      <c r="Q858" s="434"/>
      <c r="R858" s="434"/>
      <c r="S858" s="1279"/>
      <c r="T858" s="434"/>
      <c r="U858" s="434"/>
      <c r="V858" s="434"/>
      <c r="W858" s="434"/>
      <c r="X858" s="434"/>
      <c r="Y858" s="434"/>
      <c r="Z858" s="434"/>
    </row>
    <row r="859">
      <c r="A859" s="434"/>
      <c r="B859" s="434"/>
      <c r="C859" s="434"/>
      <c r="D859" s="434"/>
      <c r="E859" s="434"/>
      <c r="F859" s="434"/>
      <c r="G859" s="434"/>
      <c r="H859" s="1276"/>
      <c r="I859" s="1277"/>
      <c r="J859" s="1278"/>
      <c r="K859" s="1277"/>
      <c r="L859" s="1279"/>
      <c r="M859" s="434"/>
      <c r="N859" s="434"/>
      <c r="O859" s="434"/>
      <c r="P859" s="434"/>
      <c r="Q859" s="434"/>
      <c r="R859" s="434"/>
      <c r="S859" s="1279"/>
      <c r="T859" s="434"/>
      <c r="U859" s="434"/>
      <c r="V859" s="434"/>
      <c r="W859" s="434"/>
      <c r="X859" s="434"/>
      <c r="Y859" s="434"/>
      <c r="Z859" s="434"/>
    </row>
    <row r="860">
      <c r="A860" s="434"/>
      <c r="B860" s="434"/>
      <c r="C860" s="434"/>
      <c r="D860" s="434"/>
      <c r="E860" s="434"/>
      <c r="F860" s="434"/>
      <c r="G860" s="434"/>
      <c r="H860" s="1276"/>
      <c r="I860" s="1277"/>
      <c r="J860" s="1278"/>
      <c r="K860" s="1277"/>
      <c r="L860" s="1279"/>
      <c r="M860" s="434"/>
      <c r="N860" s="434"/>
      <c r="O860" s="434"/>
      <c r="P860" s="434"/>
      <c r="Q860" s="434"/>
      <c r="R860" s="434"/>
      <c r="S860" s="1279"/>
      <c r="T860" s="434"/>
      <c r="U860" s="434"/>
      <c r="V860" s="434"/>
      <c r="W860" s="434"/>
      <c r="X860" s="434"/>
      <c r="Y860" s="434"/>
      <c r="Z860" s="434"/>
    </row>
    <row r="861">
      <c r="A861" s="434"/>
      <c r="B861" s="434"/>
      <c r="C861" s="434"/>
      <c r="D861" s="434"/>
      <c r="E861" s="434"/>
      <c r="F861" s="434"/>
      <c r="G861" s="434"/>
      <c r="H861" s="1276"/>
      <c r="I861" s="1277"/>
      <c r="J861" s="1278"/>
      <c r="K861" s="1277"/>
      <c r="L861" s="1279"/>
      <c r="M861" s="434"/>
      <c r="N861" s="434"/>
      <c r="O861" s="434"/>
      <c r="P861" s="434"/>
      <c r="Q861" s="434"/>
      <c r="R861" s="434"/>
      <c r="S861" s="1279"/>
      <c r="T861" s="434"/>
      <c r="U861" s="434"/>
      <c r="V861" s="434"/>
      <c r="W861" s="434"/>
      <c r="X861" s="434"/>
      <c r="Y861" s="434"/>
      <c r="Z861" s="434"/>
    </row>
    <row r="862">
      <c r="A862" s="434"/>
      <c r="B862" s="434"/>
      <c r="C862" s="434"/>
      <c r="D862" s="434"/>
      <c r="E862" s="434"/>
      <c r="F862" s="434"/>
      <c r="G862" s="434"/>
      <c r="H862" s="1276"/>
      <c r="I862" s="1277"/>
      <c r="J862" s="1278"/>
      <c r="K862" s="1277"/>
      <c r="L862" s="1279"/>
      <c r="M862" s="434"/>
      <c r="N862" s="434"/>
      <c r="O862" s="434"/>
      <c r="P862" s="434"/>
      <c r="Q862" s="434"/>
      <c r="R862" s="434"/>
      <c r="S862" s="1279"/>
      <c r="T862" s="434"/>
      <c r="U862" s="434"/>
      <c r="V862" s="434"/>
      <c r="W862" s="434"/>
      <c r="X862" s="434"/>
      <c r="Y862" s="434"/>
      <c r="Z862" s="434"/>
    </row>
    <row r="863">
      <c r="A863" s="434"/>
      <c r="B863" s="434"/>
      <c r="C863" s="434"/>
      <c r="D863" s="434"/>
      <c r="E863" s="434"/>
      <c r="F863" s="434"/>
      <c r="G863" s="434"/>
      <c r="H863" s="1276"/>
      <c r="I863" s="1277"/>
      <c r="J863" s="1278"/>
      <c r="K863" s="1277"/>
      <c r="L863" s="1279"/>
      <c r="M863" s="434"/>
      <c r="N863" s="434"/>
      <c r="O863" s="434"/>
      <c r="P863" s="434"/>
      <c r="Q863" s="434"/>
      <c r="R863" s="434"/>
      <c r="S863" s="1279"/>
      <c r="T863" s="434"/>
      <c r="U863" s="434"/>
      <c r="V863" s="434"/>
      <c r="W863" s="434"/>
      <c r="X863" s="434"/>
      <c r="Y863" s="434"/>
      <c r="Z863" s="434"/>
    </row>
    <row r="864">
      <c r="A864" s="434"/>
      <c r="B864" s="434"/>
      <c r="C864" s="434"/>
      <c r="D864" s="434"/>
      <c r="E864" s="434"/>
      <c r="F864" s="434"/>
      <c r="G864" s="434"/>
      <c r="H864" s="1276"/>
      <c r="I864" s="1277"/>
      <c r="J864" s="1278"/>
      <c r="K864" s="1277"/>
      <c r="L864" s="1279"/>
      <c r="M864" s="434"/>
      <c r="N864" s="434"/>
      <c r="O864" s="434"/>
      <c r="P864" s="434"/>
      <c r="Q864" s="434"/>
      <c r="R864" s="434"/>
      <c r="S864" s="1279"/>
      <c r="T864" s="434"/>
      <c r="U864" s="434"/>
      <c r="V864" s="434"/>
      <c r="W864" s="434"/>
      <c r="X864" s="434"/>
      <c r="Y864" s="434"/>
      <c r="Z864" s="434"/>
    </row>
    <row r="865">
      <c r="A865" s="434"/>
      <c r="B865" s="434"/>
      <c r="C865" s="434"/>
      <c r="D865" s="434"/>
      <c r="E865" s="434"/>
      <c r="F865" s="434"/>
      <c r="G865" s="434"/>
      <c r="H865" s="1276"/>
      <c r="I865" s="1277"/>
      <c r="J865" s="1278"/>
      <c r="K865" s="1277"/>
      <c r="L865" s="1279"/>
      <c r="M865" s="434"/>
      <c r="N865" s="434"/>
      <c r="O865" s="434"/>
      <c r="P865" s="434"/>
      <c r="Q865" s="434"/>
      <c r="R865" s="434"/>
      <c r="S865" s="1279"/>
      <c r="T865" s="434"/>
      <c r="U865" s="434"/>
      <c r="V865" s="434"/>
      <c r="W865" s="434"/>
      <c r="X865" s="434"/>
      <c r="Y865" s="434"/>
      <c r="Z865" s="434"/>
    </row>
    <row r="866">
      <c r="A866" s="434"/>
      <c r="B866" s="434"/>
      <c r="C866" s="434"/>
      <c r="D866" s="434"/>
      <c r="E866" s="434"/>
      <c r="F866" s="434"/>
      <c r="G866" s="434"/>
      <c r="H866" s="1276"/>
      <c r="I866" s="1277"/>
      <c r="J866" s="1278"/>
      <c r="K866" s="1277"/>
      <c r="L866" s="1279"/>
      <c r="M866" s="434"/>
      <c r="N866" s="434"/>
      <c r="O866" s="434"/>
      <c r="P866" s="434"/>
      <c r="Q866" s="434"/>
      <c r="R866" s="434"/>
      <c r="S866" s="1279"/>
      <c r="T866" s="434"/>
      <c r="U866" s="434"/>
      <c r="V866" s="434"/>
      <c r="W866" s="434"/>
      <c r="X866" s="434"/>
      <c r="Y866" s="434"/>
      <c r="Z866" s="434"/>
    </row>
    <row r="867">
      <c r="A867" s="434"/>
      <c r="B867" s="434"/>
      <c r="C867" s="434"/>
      <c r="D867" s="434"/>
      <c r="E867" s="434"/>
      <c r="F867" s="434"/>
      <c r="G867" s="434"/>
      <c r="H867" s="1276"/>
      <c r="I867" s="1277"/>
      <c r="J867" s="1278"/>
      <c r="K867" s="1277"/>
      <c r="L867" s="1279"/>
      <c r="M867" s="434"/>
      <c r="N867" s="434"/>
      <c r="O867" s="434"/>
      <c r="P867" s="434"/>
      <c r="Q867" s="434"/>
      <c r="R867" s="434"/>
      <c r="S867" s="1279"/>
      <c r="T867" s="434"/>
      <c r="U867" s="434"/>
      <c r="V867" s="434"/>
      <c r="W867" s="434"/>
      <c r="X867" s="434"/>
      <c r="Y867" s="434"/>
      <c r="Z867" s="434"/>
    </row>
    <row r="868">
      <c r="A868" s="434"/>
      <c r="B868" s="434"/>
      <c r="C868" s="434"/>
      <c r="D868" s="434"/>
      <c r="E868" s="434"/>
      <c r="F868" s="434"/>
      <c r="G868" s="434"/>
      <c r="H868" s="1276"/>
      <c r="I868" s="1277"/>
      <c r="J868" s="1278"/>
      <c r="K868" s="1277"/>
      <c r="L868" s="1279"/>
      <c r="M868" s="434"/>
      <c r="N868" s="434"/>
      <c r="O868" s="434"/>
      <c r="P868" s="434"/>
      <c r="Q868" s="434"/>
      <c r="R868" s="434"/>
      <c r="S868" s="1279"/>
      <c r="T868" s="434"/>
      <c r="U868" s="434"/>
      <c r="V868" s="434"/>
      <c r="W868" s="434"/>
      <c r="X868" s="434"/>
      <c r="Y868" s="434"/>
      <c r="Z868" s="434"/>
    </row>
    <row r="869">
      <c r="A869" s="434"/>
      <c r="B869" s="434"/>
      <c r="C869" s="434"/>
      <c r="D869" s="434"/>
      <c r="E869" s="434"/>
      <c r="F869" s="434"/>
      <c r="G869" s="434"/>
      <c r="H869" s="1276"/>
      <c r="I869" s="1277"/>
      <c r="J869" s="1278"/>
      <c r="K869" s="1277"/>
      <c r="L869" s="1279"/>
      <c r="M869" s="434"/>
      <c r="N869" s="434"/>
      <c r="O869" s="434"/>
      <c r="P869" s="434"/>
      <c r="Q869" s="434"/>
      <c r="R869" s="434"/>
      <c r="S869" s="1279"/>
      <c r="T869" s="434"/>
      <c r="U869" s="434"/>
      <c r="V869" s="434"/>
      <c r="W869" s="434"/>
      <c r="X869" s="434"/>
      <c r="Y869" s="434"/>
      <c r="Z869" s="434"/>
    </row>
    <row r="870">
      <c r="A870" s="434"/>
      <c r="B870" s="434"/>
      <c r="C870" s="434"/>
      <c r="D870" s="434"/>
      <c r="E870" s="434"/>
      <c r="F870" s="434"/>
      <c r="G870" s="434"/>
      <c r="H870" s="1276"/>
      <c r="I870" s="1277"/>
      <c r="J870" s="1278"/>
      <c r="K870" s="1277"/>
      <c r="L870" s="1279"/>
      <c r="M870" s="434"/>
      <c r="N870" s="434"/>
      <c r="O870" s="434"/>
      <c r="P870" s="434"/>
      <c r="Q870" s="434"/>
      <c r="R870" s="434"/>
      <c r="S870" s="1279"/>
      <c r="T870" s="434"/>
      <c r="U870" s="434"/>
      <c r="V870" s="434"/>
      <c r="W870" s="434"/>
      <c r="X870" s="434"/>
      <c r="Y870" s="434"/>
      <c r="Z870" s="434"/>
    </row>
    <row r="871">
      <c r="A871" s="434"/>
      <c r="B871" s="434"/>
      <c r="C871" s="434"/>
      <c r="D871" s="434"/>
      <c r="E871" s="434"/>
      <c r="F871" s="434"/>
      <c r="G871" s="434"/>
      <c r="H871" s="1276"/>
      <c r="I871" s="1277"/>
      <c r="J871" s="1278"/>
      <c r="K871" s="1277"/>
      <c r="L871" s="1279"/>
      <c r="M871" s="434"/>
      <c r="N871" s="434"/>
      <c r="O871" s="434"/>
      <c r="P871" s="434"/>
      <c r="Q871" s="434"/>
      <c r="R871" s="434"/>
      <c r="S871" s="1279"/>
      <c r="T871" s="434"/>
      <c r="U871" s="434"/>
      <c r="V871" s="434"/>
      <c r="W871" s="434"/>
      <c r="X871" s="434"/>
      <c r="Y871" s="434"/>
      <c r="Z871" s="434"/>
    </row>
    <row r="872">
      <c r="A872" s="434"/>
      <c r="B872" s="434"/>
      <c r="C872" s="434"/>
      <c r="D872" s="434"/>
      <c r="E872" s="434"/>
      <c r="F872" s="434"/>
      <c r="G872" s="434"/>
      <c r="H872" s="1276"/>
      <c r="I872" s="1277"/>
      <c r="J872" s="1278"/>
      <c r="K872" s="1277"/>
      <c r="L872" s="1279"/>
      <c r="M872" s="434"/>
      <c r="N872" s="434"/>
      <c r="O872" s="434"/>
      <c r="P872" s="434"/>
      <c r="Q872" s="434"/>
      <c r="R872" s="434"/>
      <c r="S872" s="1279"/>
      <c r="T872" s="434"/>
      <c r="U872" s="434"/>
      <c r="V872" s="434"/>
      <c r="W872" s="434"/>
      <c r="X872" s="434"/>
      <c r="Y872" s="434"/>
      <c r="Z872" s="434"/>
    </row>
    <row r="873">
      <c r="A873" s="434"/>
      <c r="B873" s="434"/>
      <c r="C873" s="434"/>
      <c r="D873" s="434"/>
      <c r="E873" s="434"/>
      <c r="F873" s="434"/>
      <c r="G873" s="434"/>
      <c r="H873" s="1276"/>
      <c r="I873" s="1277"/>
      <c r="J873" s="1278"/>
      <c r="K873" s="1277"/>
      <c r="L873" s="1279"/>
      <c r="M873" s="434"/>
      <c r="N873" s="434"/>
      <c r="O873" s="434"/>
      <c r="P873" s="434"/>
      <c r="Q873" s="434"/>
      <c r="R873" s="434"/>
      <c r="S873" s="1279"/>
      <c r="T873" s="434"/>
      <c r="U873" s="434"/>
      <c r="V873" s="434"/>
      <c r="W873" s="434"/>
      <c r="X873" s="434"/>
      <c r="Y873" s="434"/>
      <c r="Z873" s="434"/>
    </row>
    <row r="874">
      <c r="A874" s="434"/>
      <c r="B874" s="434"/>
      <c r="C874" s="434"/>
      <c r="D874" s="434"/>
      <c r="E874" s="434"/>
      <c r="F874" s="434"/>
      <c r="G874" s="434"/>
      <c r="H874" s="1276"/>
      <c r="I874" s="1277"/>
      <c r="J874" s="1278"/>
      <c r="K874" s="1277"/>
      <c r="L874" s="1279"/>
      <c r="M874" s="434"/>
      <c r="N874" s="434"/>
      <c r="O874" s="434"/>
      <c r="P874" s="434"/>
      <c r="Q874" s="434"/>
      <c r="R874" s="434"/>
      <c r="S874" s="1279"/>
      <c r="T874" s="434"/>
      <c r="U874" s="434"/>
      <c r="V874" s="434"/>
      <c r="W874" s="434"/>
      <c r="X874" s="434"/>
      <c r="Y874" s="434"/>
      <c r="Z874" s="434"/>
    </row>
    <row r="875">
      <c r="A875" s="434"/>
      <c r="B875" s="434"/>
      <c r="C875" s="434"/>
      <c r="D875" s="434"/>
      <c r="E875" s="434"/>
      <c r="F875" s="434"/>
      <c r="G875" s="434"/>
      <c r="H875" s="1276"/>
      <c r="I875" s="1277"/>
      <c r="J875" s="1278"/>
      <c r="K875" s="1277"/>
      <c r="L875" s="1279"/>
      <c r="M875" s="434"/>
      <c r="N875" s="434"/>
      <c r="O875" s="434"/>
      <c r="P875" s="434"/>
      <c r="Q875" s="434"/>
      <c r="R875" s="434"/>
      <c r="S875" s="1279"/>
      <c r="T875" s="434"/>
      <c r="U875" s="434"/>
      <c r="V875" s="434"/>
      <c r="W875" s="434"/>
      <c r="X875" s="434"/>
      <c r="Y875" s="434"/>
      <c r="Z875" s="434"/>
    </row>
    <row r="876">
      <c r="A876" s="434"/>
      <c r="B876" s="434"/>
      <c r="C876" s="434"/>
      <c r="D876" s="434"/>
      <c r="E876" s="434"/>
      <c r="F876" s="434"/>
      <c r="G876" s="434"/>
      <c r="H876" s="1276"/>
      <c r="I876" s="1277"/>
      <c r="J876" s="1278"/>
      <c r="K876" s="1277"/>
      <c r="L876" s="1279"/>
      <c r="M876" s="434"/>
      <c r="N876" s="434"/>
      <c r="O876" s="434"/>
      <c r="P876" s="434"/>
      <c r="Q876" s="434"/>
      <c r="R876" s="434"/>
      <c r="S876" s="1279"/>
      <c r="T876" s="434"/>
      <c r="U876" s="434"/>
      <c r="V876" s="434"/>
      <c r="W876" s="434"/>
      <c r="X876" s="434"/>
      <c r="Y876" s="434"/>
      <c r="Z876" s="434"/>
    </row>
    <row r="877">
      <c r="A877" s="434"/>
      <c r="B877" s="434"/>
      <c r="C877" s="434"/>
      <c r="D877" s="434"/>
      <c r="E877" s="434"/>
      <c r="F877" s="434"/>
      <c r="G877" s="434"/>
      <c r="H877" s="1276"/>
      <c r="I877" s="1277"/>
      <c r="J877" s="1278"/>
      <c r="K877" s="1277"/>
      <c r="L877" s="1279"/>
      <c r="M877" s="434"/>
      <c r="N877" s="434"/>
      <c r="O877" s="434"/>
      <c r="P877" s="434"/>
      <c r="Q877" s="434"/>
      <c r="R877" s="434"/>
      <c r="S877" s="1279"/>
      <c r="T877" s="434"/>
      <c r="U877" s="434"/>
      <c r="V877" s="434"/>
      <c r="W877" s="434"/>
      <c r="X877" s="434"/>
      <c r="Y877" s="434"/>
      <c r="Z877" s="434"/>
    </row>
    <row r="878">
      <c r="A878" s="434"/>
      <c r="B878" s="434"/>
      <c r="C878" s="434"/>
      <c r="D878" s="434"/>
      <c r="E878" s="434"/>
      <c r="F878" s="434"/>
      <c r="G878" s="434"/>
      <c r="H878" s="1276"/>
      <c r="I878" s="1277"/>
      <c r="J878" s="1278"/>
      <c r="K878" s="1277"/>
      <c r="L878" s="1279"/>
      <c r="M878" s="434"/>
      <c r="N878" s="434"/>
      <c r="O878" s="434"/>
      <c r="P878" s="434"/>
      <c r="Q878" s="434"/>
      <c r="R878" s="434"/>
      <c r="S878" s="1279"/>
      <c r="T878" s="434"/>
      <c r="U878" s="434"/>
      <c r="V878" s="434"/>
      <c r="W878" s="434"/>
      <c r="X878" s="434"/>
      <c r="Y878" s="434"/>
      <c r="Z878" s="434"/>
    </row>
    <row r="879">
      <c r="A879" s="434"/>
      <c r="B879" s="434"/>
      <c r="C879" s="434"/>
      <c r="D879" s="434"/>
      <c r="E879" s="434"/>
      <c r="F879" s="434"/>
      <c r="G879" s="434"/>
      <c r="H879" s="1276"/>
      <c r="I879" s="1277"/>
      <c r="J879" s="1278"/>
      <c r="K879" s="1277"/>
      <c r="L879" s="1279"/>
      <c r="M879" s="434"/>
      <c r="N879" s="434"/>
      <c r="O879" s="434"/>
      <c r="P879" s="434"/>
      <c r="Q879" s="434"/>
      <c r="R879" s="434"/>
      <c r="S879" s="1279"/>
      <c r="T879" s="434"/>
      <c r="U879" s="434"/>
      <c r="V879" s="434"/>
      <c r="W879" s="434"/>
      <c r="X879" s="434"/>
      <c r="Y879" s="434"/>
      <c r="Z879" s="434"/>
    </row>
    <row r="880">
      <c r="A880" s="434"/>
      <c r="B880" s="434"/>
      <c r="C880" s="434"/>
      <c r="D880" s="434"/>
      <c r="E880" s="434"/>
      <c r="F880" s="434"/>
      <c r="G880" s="434"/>
      <c r="H880" s="1276"/>
      <c r="I880" s="1277"/>
      <c r="J880" s="1278"/>
      <c r="K880" s="1277"/>
      <c r="L880" s="1279"/>
      <c r="M880" s="434"/>
      <c r="N880" s="434"/>
      <c r="O880" s="434"/>
      <c r="P880" s="434"/>
      <c r="Q880" s="434"/>
      <c r="R880" s="434"/>
      <c r="S880" s="1279"/>
      <c r="T880" s="434"/>
      <c r="U880" s="434"/>
      <c r="V880" s="434"/>
      <c r="W880" s="434"/>
      <c r="X880" s="434"/>
      <c r="Y880" s="434"/>
      <c r="Z880" s="434"/>
    </row>
    <row r="881">
      <c r="A881" s="434"/>
      <c r="B881" s="434"/>
      <c r="C881" s="434"/>
      <c r="D881" s="434"/>
      <c r="E881" s="434"/>
      <c r="F881" s="434"/>
      <c r="G881" s="434"/>
      <c r="H881" s="1276"/>
      <c r="I881" s="1277"/>
      <c r="J881" s="1278"/>
      <c r="K881" s="1277"/>
      <c r="L881" s="1279"/>
      <c r="M881" s="434"/>
      <c r="N881" s="434"/>
      <c r="O881" s="434"/>
      <c r="P881" s="434"/>
      <c r="Q881" s="434"/>
      <c r="R881" s="434"/>
      <c r="S881" s="1279"/>
      <c r="T881" s="434"/>
      <c r="U881" s="434"/>
      <c r="V881" s="434"/>
      <c r="W881" s="434"/>
      <c r="X881" s="434"/>
      <c r="Y881" s="434"/>
      <c r="Z881" s="434"/>
    </row>
    <row r="882">
      <c r="A882" s="434"/>
      <c r="B882" s="434"/>
      <c r="C882" s="434"/>
      <c r="D882" s="434"/>
      <c r="E882" s="434"/>
      <c r="F882" s="434"/>
      <c r="G882" s="434"/>
      <c r="H882" s="1276"/>
      <c r="I882" s="1277"/>
      <c r="J882" s="1278"/>
      <c r="K882" s="1277"/>
      <c r="L882" s="1279"/>
      <c r="M882" s="434"/>
      <c r="N882" s="434"/>
      <c r="O882" s="434"/>
      <c r="P882" s="434"/>
      <c r="Q882" s="434"/>
      <c r="R882" s="434"/>
      <c r="S882" s="1279"/>
      <c r="T882" s="434"/>
      <c r="U882" s="434"/>
      <c r="V882" s="434"/>
      <c r="W882" s="434"/>
      <c r="X882" s="434"/>
      <c r="Y882" s="434"/>
      <c r="Z882" s="434"/>
    </row>
    <row r="883">
      <c r="A883" s="434"/>
      <c r="B883" s="434"/>
      <c r="C883" s="434"/>
      <c r="D883" s="434"/>
      <c r="E883" s="434"/>
      <c r="F883" s="434"/>
      <c r="G883" s="434"/>
      <c r="H883" s="1276"/>
      <c r="I883" s="1277"/>
      <c r="J883" s="1278"/>
      <c r="K883" s="1277"/>
      <c r="L883" s="1279"/>
      <c r="M883" s="434"/>
      <c r="N883" s="434"/>
      <c r="O883" s="434"/>
      <c r="P883" s="434"/>
      <c r="Q883" s="434"/>
      <c r="R883" s="434"/>
      <c r="S883" s="1279"/>
      <c r="T883" s="434"/>
      <c r="U883" s="434"/>
      <c r="V883" s="434"/>
      <c r="W883" s="434"/>
      <c r="X883" s="434"/>
      <c r="Y883" s="434"/>
      <c r="Z883" s="434"/>
    </row>
    <row r="884">
      <c r="A884" s="434"/>
      <c r="B884" s="434"/>
      <c r="C884" s="434"/>
      <c r="D884" s="434"/>
      <c r="E884" s="434"/>
      <c r="F884" s="434"/>
      <c r="G884" s="434"/>
      <c r="H884" s="1276"/>
      <c r="I884" s="1277"/>
      <c r="J884" s="1278"/>
      <c r="K884" s="1277"/>
      <c r="L884" s="1279"/>
      <c r="M884" s="434"/>
      <c r="N884" s="434"/>
      <c r="O884" s="434"/>
      <c r="P884" s="434"/>
      <c r="Q884" s="434"/>
      <c r="R884" s="434"/>
      <c r="S884" s="1279"/>
      <c r="T884" s="434"/>
      <c r="U884" s="434"/>
      <c r="V884" s="434"/>
      <c r="W884" s="434"/>
      <c r="X884" s="434"/>
      <c r="Y884" s="434"/>
      <c r="Z884" s="434"/>
    </row>
    <row r="885">
      <c r="A885" s="434"/>
      <c r="B885" s="434"/>
      <c r="C885" s="434"/>
      <c r="D885" s="434"/>
      <c r="E885" s="434"/>
      <c r="F885" s="434"/>
      <c r="G885" s="434"/>
      <c r="H885" s="1276"/>
      <c r="I885" s="1277"/>
      <c r="J885" s="1278"/>
      <c r="K885" s="1277"/>
      <c r="L885" s="1279"/>
      <c r="M885" s="434"/>
      <c r="N885" s="434"/>
      <c r="O885" s="434"/>
      <c r="P885" s="434"/>
      <c r="Q885" s="434"/>
      <c r="R885" s="434"/>
      <c r="S885" s="1279"/>
      <c r="T885" s="434"/>
      <c r="U885" s="434"/>
      <c r="V885" s="434"/>
      <c r="W885" s="434"/>
      <c r="X885" s="434"/>
      <c r="Y885" s="434"/>
      <c r="Z885" s="434"/>
    </row>
    <row r="886">
      <c r="A886" s="434"/>
      <c r="B886" s="434"/>
      <c r="C886" s="434"/>
      <c r="D886" s="434"/>
      <c r="E886" s="434"/>
      <c r="F886" s="434"/>
      <c r="G886" s="434"/>
      <c r="H886" s="1276"/>
      <c r="I886" s="1277"/>
      <c r="J886" s="1278"/>
      <c r="K886" s="1277"/>
      <c r="L886" s="1279"/>
      <c r="M886" s="434"/>
      <c r="N886" s="434"/>
      <c r="O886" s="434"/>
      <c r="P886" s="434"/>
      <c r="Q886" s="434"/>
      <c r="R886" s="434"/>
      <c r="S886" s="1279"/>
      <c r="T886" s="434"/>
      <c r="U886" s="434"/>
      <c r="V886" s="434"/>
      <c r="W886" s="434"/>
      <c r="X886" s="434"/>
      <c r="Y886" s="434"/>
      <c r="Z886" s="434"/>
    </row>
    <row r="887">
      <c r="A887" s="434"/>
      <c r="B887" s="434"/>
      <c r="C887" s="434"/>
      <c r="D887" s="434"/>
      <c r="E887" s="434"/>
      <c r="F887" s="434"/>
      <c r="G887" s="434"/>
      <c r="H887" s="1276"/>
      <c r="I887" s="1277"/>
      <c r="J887" s="1278"/>
      <c r="K887" s="1277"/>
      <c r="L887" s="1279"/>
      <c r="M887" s="434"/>
      <c r="N887" s="434"/>
      <c r="O887" s="434"/>
      <c r="P887" s="434"/>
      <c r="Q887" s="434"/>
      <c r="R887" s="434"/>
      <c r="S887" s="1279"/>
      <c r="T887" s="434"/>
      <c r="U887" s="434"/>
      <c r="V887" s="434"/>
      <c r="W887" s="434"/>
      <c r="X887" s="434"/>
      <c r="Y887" s="434"/>
      <c r="Z887" s="434"/>
    </row>
    <row r="888">
      <c r="A888" s="434"/>
      <c r="B888" s="434"/>
      <c r="C888" s="434"/>
      <c r="D888" s="434"/>
      <c r="E888" s="434"/>
      <c r="F888" s="434"/>
      <c r="G888" s="434"/>
      <c r="H888" s="1276"/>
      <c r="I888" s="1277"/>
      <c r="J888" s="1278"/>
      <c r="K888" s="1277"/>
      <c r="L888" s="1279"/>
      <c r="M888" s="434"/>
      <c r="N888" s="434"/>
      <c r="O888" s="434"/>
      <c r="P888" s="434"/>
      <c r="Q888" s="434"/>
      <c r="R888" s="434"/>
      <c r="S888" s="1279"/>
      <c r="T888" s="434"/>
      <c r="U888" s="434"/>
      <c r="V888" s="434"/>
      <c r="W888" s="434"/>
      <c r="X888" s="434"/>
      <c r="Y888" s="434"/>
      <c r="Z888" s="434"/>
    </row>
    <row r="889">
      <c r="A889" s="434"/>
      <c r="B889" s="434"/>
      <c r="C889" s="434"/>
      <c r="D889" s="434"/>
      <c r="E889" s="434"/>
      <c r="F889" s="434"/>
      <c r="G889" s="434"/>
      <c r="H889" s="1276"/>
      <c r="I889" s="1277"/>
      <c r="J889" s="1278"/>
      <c r="K889" s="1277"/>
      <c r="L889" s="1279"/>
      <c r="M889" s="434"/>
      <c r="N889" s="434"/>
      <c r="O889" s="434"/>
      <c r="P889" s="434"/>
      <c r="Q889" s="434"/>
      <c r="R889" s="434"/>
      <c r="S889" s="1279"/>
      <c r="T889" s="434"/>
      <c r="U889" s="434"/>
      <c r="V889" s="434"/>
      <c r="W889" s="434"/>
      <c r="X889" s="434"/>
      <c r="Y889" s="434"/>
      <c r="Z889" s="434"/>
    </row>
    <row r="890">
      <c r="A890" s="434"/>
      <c r="B890" s="434"/>
      <c r="C890" s="434"/>
      <c r="D890" s="434"/>
      <c r="E890" s="434"/>
      <c r="F890" s="434"/>
      <c r="G890" s="434"/>
      <c r="H890" s="1276"/>
      <c r="I890" s="1277"/>
      <c r="J890" s="1278"/>
      <c r="K890" s="1277"/>
      <c r="L890" s="1279"/>
      <c r="M890" s="434"/>
      <c r="N890" s="434"/>
      <c r="O890" s="434"/>
      <c r="P890" s="434"/>
      <c r="Q890" s="434"/>
      <c r="R890" s="434"/>
      <c r="S890" s="1279"/>
      <c r="T890" s="434"/>
      <c r="U890" s="434"/>
      <c r="V890" s="434"/>
      <c r="W890" s="434"/>
      <c r="X890" s="434"/>
      <c r="Y890" s="434"/>
      <c r="Z890" s="434"/>
    </row>
    <row r="891">
      <c r="A891" s="434"/>
      <c r="B891" s="434"/>
      <c r="C891" s="434"/>
      <c r="D891" s="434"/>
      <c r="E891" s="434"/>
      <c r="F891" s="434"/>
      <c r="G891" s="434"/>
      <c r="H891" s="1276"/>
      <c r="I891" s="1277"/>
      <c r="J891" s="1278"/>
      <c r="K891" s="1277"/>
      <c r="L891" s="1279"/>
      <c r="M891" s="434"/>
      <c r="N891" s="434"/>
      <c r="O891" s="434"/>
      <c r="P891" s="434"/>
      <c r="Q891" s="434"/>
      <c r="R891" s="434"/>
      <c r="S891" s="1279"/>
      <c r="T891" s="434"/>
      <c r="U891" s="434"/>
      <c r="V891" s="434"/>
      <c r="W891" s="434"/>
      <c r="X891" s="434"/>
      <c r="Y891" s="434"/>
      <c r="Z891" s="434"/>
    </row>
    <row r="892">
      <c r="A892" s="434"/>
      <c r="B892" s="434"/>
      <c r="C892" s="434"/>
      <c r="D892" s="434"/>
      <c r="E892" s="434"/>
      <c r="F892" s="434"/>
      <c r="G892" s="434"/>
      <c r="H892" s="1276"/>
      <c r="I892" s="1277"/>
      <c r="J892" s="1278"/>
      <c r="K892" s="1277"/>
      <c r="L892" s="1279"/>
      <c r="M892" s="434"/>
      <c r="N892" s="434"/>
      <c r="O892" s="434"/>
      <c r="P892" s="434"/>
      <c r="Q892" s="434"/>
      <c r="R892" s="434"/>
      <c r="S892" s="1279"/>
      <c r="T892" s="434"/>
      <c r="U892" s="434"/>
      <c r="V892" s="434"/>
      <c r="W892" s="434"/>
      <c r="X892" s="434"/>
      <c r="Y892" s="434"/>
      <c r="Z892" s="434"/>
    </row>
    <row r="893">
      <c r="A893" s="434"/>
      <c r="B893" s="434"/>
      <c r="C893" s="434"/>
      <c r="D893" s="434"/>
      <c r="E893" s="434"/>
      <c r="F893" s="434"/>
      <c r="G893" s="434"/>
      <c r="H893" s="1276"/>
      <c r="I893" s="1277"/>
      <c r="J893" s="1278"/>
      <c r="K893" s="1277"/>
      <c r="L893" s="1279"/>
      <c r="M893" s="434"/>
      <c r="N893" s="434"/>
      <c r="O893" s="434"/>
      <c r="P893" s="434"/>
      <c r="Q893" s="434"/>
      <c r="R893" s="434"/>
      <c r="S893" s="1279"/>
      <c r="T893" s="434"/>
      <c r="U893" s="434"/>
      <c r="V893" s="434"/>
      <c r="W893" s="434"/>
      <c r="X893" s="434"/>
      <c r="Y893" s="434"/>
      <c r="Z893" s="434"/>
    </row>
    <row r="894">
      <c r="A894" s="434"/>
      <c r="B894" s="434"/>
      <c r="C894" s="434"/>
      <c r="D894" s="434"/>
      <c r="E894" s="434"/>
      <c r="F894" s="434"/>
      <c r="G894" s="434"/>
      <c r="H894" s="1276"/>
      <c r="I894" s="1277"/>
      <c r="J894" s="1278"/>
      <c r="K894" s="1277"/>
      <c r="L894" s="1279"/>
      <c r="M894" s="434"/>
      <c r="N894" s="434"/>
      <c r="O894" s="434"/>
      <c r="P894" s="434"/>
      <c r="Q894" s="434"/>
      <c r="R894" s="434"/>
      <c r="S894" s="1279"/>
      <c r="T894" s="434"/>
      <c r="U894" s="434"/>
      <c r="V894" s="434"/>
      <c r="W894" s="434"/>
      <c r="X894" s="434"/>
      <c r="Y894" s="434"/>
      <c r="Z894" s="434"/>
    </row>
    <row r="895">
      <c r="A895" s="434"/>
      <c r="B895" s="434"/>
      <c r="C895" s="434"/>
      <c r="D895" s="434"/>
      <c r="E895" s="434"/>
      <c r="F895" s="434"/>
      <c r="G895" s="434"/>
      <c r="H895" s="1276"/>
      <c r="I895" s="1277"/>
      <c r="J895" s="1278"/>
      <c r="K895" s="1277"/>
      <c r="L895" s="1279"/>
      <c r="M895" s="434"/>
      <c r="N895" s="434"/>
      <c r="O895" s="434"/>
      <c r="P895" s="434"/>
      <c r="Q895" s="434"/>
      <c r="R895" s="434"/>
      <c r="S895" s="1279"/>
      <c r="T895" s="434"/>
      <c r="U895" s="434"/>
      <c r="V895" s="434"/>
      <c r="W895" s="434"/>
      <c r="X895" s="434"/>
      <c r="Y895" s="434"/>
      <c r="Z895" s="434"/>
    </row>
    <row r="896">
      <c r="A896" s="434"/>
      <c r="B896" s="434"/>
      <c r="C896" s="434"/>
      <c r="D896" s="434"/>
      <c r="E896" s="434"/>
      <c r="F896" s="434"/>
      <c r="G896" s="434"/>
      <c r="H896" s="1276"/>
      <c r="I896" s="1277"/>
      <c r="J896" s="1278"/>
      <c r="K896" s="1277"/>
      <c r="L896" s="1279"/>
      <c r="M896" s="434"/>
      <c r="N896" s="434"/>
      <c r="O896" s="434"/>
      <c r="P896" s="434"/>
      <c r="Q896" s="434"/>
      <c r="R896" s="434"/>
      <c r="S896" s="1279"/>
      <c r="T896" s="434"/>
      <c r="U896" s="434"/>
      <c r="V896" s="434"/>
      <c r="W896" s="434"/>
      <c r="X896" s="434"/>
      <c r="Y896" s="434"/>
      <c r="Z896" s="434"/>
    </row>
    <row r="897">
      <c r="A897" s="434"/>
      <c r="B897" s="434"/>
      <c r="C897" s="434"/>
      <c r="D897" s="434"/>
      <c r="E897" s="434"/>
      <c r="F897" s="434"/>
      <c r="G897" s="434"/>
      <c r="H897" s="1276"/>
      <c r="I897" s="1277"/>
      <c r="J897" s="1278"/>
      <c r="K897" s="1277"/>
      <c r="L897" s="1279"/>
      <c r="M897" s="434"/>
      <c r="N897" s="434"/>
      <c r="O897" s="434"/>
      <c r="P897" s="434"/>
      <c r="Q897" s="434"/>
      <c r="R897" s="434"/>
      <c r="S897" s="1279"/>
      <c r="T897" s="434"/>
      <c r="U897" s="434"/>
      <c r="V897" s="434"/>
      <c r="W897" s="434"/>
      <c r="X897" s="434"/>
      <c r="Y897" s="434"/>
      <c r="Z897" s="434"/>
    </row>
    <row r="898">
      <c r="A898" s="434"/>
      <c r="B898" s="434"/>
      <c r="C898" s="434"/>
      <c r="D898" s="434"/>
      <c r="E898" s="434"/>
      <c r="F898" s="434"/>
      <c r="G898" s="434"/>
      <c r="H898" s="1276"/>
      <c r="I898" s="1277"/>
      <c r="J898" s="1278"/>
      <c r="K898" s="1277"/>
      <c r="L898" s="1279"/>
      <c r="M898" s="434"/>
      <c r="N898" s="434"/>
      <c r="O898" s="434"/>
      <c r="P898" s="434"/>
      <c r="Q898" s="434"/>
      <c r="R898" s="434"/>
      <c r="S898" s="1279"/>
      <c r="T898" s="434"/>
      <c r="U898" s="434"/>
      <c r="V898" s="434"/>
      <c r="W898" s="434"/>
      <c r="X898" s="434"/>
      <c r="Y898" s="434"/>
      <c r="Z898" s="434"/>
    </row>
    <row r="899">
      <c r="A899" s="434"/>
      <c r="B899" s="434"/>
      <c r="C899" s="434"/>
      <c r="D899" s="434"/>
      <c r="E899" s="434"/>
      <c r="F899" s="434"/>
      <c r="G899" s="434"/>
      <c r="H899" s="1276"/>
      <c r="I899" s="1277"/>
      <c r="J899" s="1278"/>
      <c r="K899" s="1277"/>
      <c r="L899" s="1279"/>
      <c r="M899" s="434"/>
      <c r="N899" s="434"/>
      <c r="O899" s="434"/>
      <c r="P899" s="434"/>
      <c r="Q899" s="434"/>
      <c r="R899" s="434"/>
      <c r="S899" s="1279"/>
      <c r="T899" s="434"/>
      <c r="U899" s="434"/>
      <c r="V899" s="434"/>
      <c r="W899" s="434"/>
      <c r="X899" s="434"/>
      <c r="Y899" s="434"/>
      <c r="Z899" s="434"/>
    </row>
    <row r="900">
      <c r="A900" s="434"/>
      <c r="B900" s="434"/>
      <c r="C900" s="434"/>
      <c r="D900" s="434"/>
      <c r="E900" s="434"/>
      <c r="F900" s="434"/>
      <c r="G900" s="434"/>
      <c r="H900" s="1276"/>
      <c r="I900" s="1277"/>
      <c r="J900" s="1278"/>
      <c r="K900" s="1277"/>
      <c r="L900" s="1279"/>
      <c r="M900" s="434"/>
      <c r="N900" s="434"/>
      <c r="O900" s="434"/>
      <c r="P900" s="434"/>
      <c r="Q900" s="434"/>
      <c r="R900" s="434"/>
      <c r="S900" s="1279"/>
      <c r="T900" s="434"/>
      <c r="U900" s="434"/>
      <c r="V900" s="434"/>
      <c r="W900" s="434"/>
      <c r="X900" s="434"/>
      <c r="Y900" s="434"/>
      <c r="Z900" s="434"/>
    </row>
    <row r="901">
      <c r="A901" s="434"/>
      <c r="B901" s="434"/>
      <c r="C901" s="434"/>
      <c r="D901" s="434"/>
      <c r="E901" s="434"/>
      <c r="F901" s="434"/>
      <c r="G901" s="434"/>
      <c r="H901" s="1276"/>
      <c r="I901" s="1277"/>
      <c r="J901" s="1278"/>
      <c r="K901" s="1277"/>
      <c r="L901" s="1279"/>
      <c r="M901" s="434"/>
      <c r="N901" s="434"/>
      <c r="O901" s="434"/>
      <c r="P901" s="434"/>
      <c r="Q901" s="434"/>
      <c r="R901" s="434"/>
      <c r="S901" s="1279"/>
      <c r="T901" s="434"/>
      <c r="U901" s="434"/>
      <c r="V901" s="434"/>
      <c r="W901" s="434"/>
      <c r="X901" s="434"/>
      <c r="Y901" s="434"/>
      <c r="Z901" s="434"/>
    </row>
    <row r="902">
      <c r="A902" s="434"/>
      <c r="B902" s="434"/>
      <c r="C902" s="434"/>
      <c r="D902" s="434"/>
      <c r="E902" s="434"/>
      <c r="F902" s="434"/>
      <c r="G902" s="434"/>
      <c r="H902" s="1276"/>
      <c r="I902" s="1277"/>
      <c r="J902" s="1278"/>
      <c r="K902" s="1277"/>
      <c r="L902" s="1279"/>
      <c r="M902" s="434"/>
      <c r="N902" s="434"/>
      <c r="O902" s="434"/>
      <c r="P902" s="434"/>
      <c r="Q902" s="434"/>
      <c r="R902" s="434"/>
      <c r="S902" s="1279"/>
      <c r="T902" s="434"/>
      <c r="U902" s="434"/>
      <c r="V902" s="434"/>
      <c r="W902" s="434"/>
      <c r="X902" s="434"/>
      <c r="Y902" s="434"/>
      <c r="Z902" s="434"/>
    </row>
    <row r="903">
      <c r="A903" s="434"/>
      <c r="B903" s="434"/>
      <c r="C903" s="434"/>
      <c r="D903" s="434"/>
      <c r="E903" s="434"/>
      <c r="F903" s="434"/>
      <c r="G903" s="434"/>
      <c r="H903" s="1276"/>
      <c r="I903" s="1277"/>
      <c r="J903" s="1278"/>
      <c r="K903" s="1277"/>
      <c r="L903" s="1279"/>
      <c r="M903" s="434"/>
      <c r="N903" s="434"/>
      <c r="O903" s="434"/>
      <c r="P903" s="434"/>
      <c r="Q903" s="434"/>
      <c r="R903" s="434"/>
      <c r="S903" s="1279"/>
      <c r="T903" s="434"/>
      <c r="U903" s="434"/>
      <c r="V903" s="434"/>
      <c r="W903" s="434"/>
      <c r="X903" s="434"/>
      <c r="Y903" s="434"/>
      <c r="Z903" s="434"/>
    </row>
    <row r="904">
      <c r="A904" s="434"/>
      <c r="B904" s="434"/>
      <c r="C904" s="434"/>
      <c r="D904" s="434"/>
      <c r="E904" s="434"/>
      <c r="F904" s="434"/>
      <c r="G904" s="434"/>
      <c r="H904" s="1276"/>
      <c r="I904" s="1277"/>
      <c r="J904" s="1278"/>
      <c r="K904" s="1277"/>
      <c r="L904" s="1279"/>
      <c r="M904" s="434"/>
      <c r="N904" s="434"/>
      <c r="O904" s="434"/>
      <c r="P904" s="434"/>
      <c r="Q904" s="434"/>
      <c r="R904" s="434"/>
      <c r="S904" s="1279"/>
      <c r="T904" s="434"/>
      <c r="U904" s="434"/>
      <c r="V904" s="434"/>
      <c r="W904" s="434"/>
      <c r="X904" s="434"/>
      <c r="Y904" s="434"/>
      <c r="Z904" s="434"/>
    </row>
    <row r="905">
      <c r="A905" s="434"/>
      <c r="B905" s="434"/>
      <c r="C905" s="434"/>
      <c r="D905" s="434"/>
      <c r="E905" s="434"/>
      <c r="F905" s="434"/>
      <c r="G905" s="434"/>
      <c r="H905" s="1276"/>
      <c r="I905" s="1277"/>
      <c r="J905" s="1278"/>
      <c r="K905" s="1277"/>
      <c r="L905" s="1279"/>
      <c r="M905" s="434"/>
      <c r="N905" s="434"/>
      <c r="O905" s="434"/>
      <c r="P905" s="434"/>
      <c r="Q905" s="434"/>
      <c r="R905" s="434"/>
      <c r="S905" s="1279"/>
      <c r="T905" s="434"/>
      <c r="U905" s="434"/>
      <c r="V905" s="434"/>
      <c r="W905" s="434"/>
      <c r="X905" s="434"/>
      <c r="Y905" s="434"/>
      <c r="Z905" s="434"/>
    </row>
    <row r="906">
      <c r="A906" s="434"/>
      <c r="B906" s="434"/>
      <c r="C906" s="434"/>
      <c r="D906" s="434"/>
      <c r="E906" s="434"/>
      <c r="F906" s="434"/>
      <c r="G906" s="434"/>
      <c r="H906" s="1276"/>
      <c r="I906" s="1277"/>
      <c r="J906" s="1278"/>
      <c r="K906" s="1277"/>
      <c r="L906" s="1279"/>
      <c r="M906" s="434"/>
      <c r="N906" s="434"/>
      <c r="O906" s="434"/>
      <c r="P906" s="434"/>
      <c r="Q906" s="434"/>
      <c r="R906" s="434"/>
      <c r="S906" s="1279"/>
      <c r="T906" s="434"/>
      <c r="U906" s="434"/>
      <c r="V906" s="434"/>
      <c r="W906" s="434"/>
      <c r="X906" s="434"/>
      <c r="Y906" s="434"/>
      <c r="Z906" s="434"/>
    </row>
    <row r="907">
      <c r="A907" s="434"/>
      <c r="B907" s="434"/>
      <c r="C907" s="434"/>
      <c r="D907" s="434"/>
      <c r="E907" s="434"/>
      <c r="F907" s="434"/>
      <c r="G907" s="434"/>
      <c r="H907" s="1276"/>
      <c r="I907" s="1277"/>
      <c r="J907" s="1278"/>
      <c r="K907" s="1277"/>
      <c r="L907" s="1279"/>
      <c r="M907" s="434"/>
      <c r="N907" s="434"/>
      <c r="O907" s="434"/>
      <c r="P907" s="434"/>
      <c r="Q907" s="434"/>
      <c r="R907" s="434"/>
      <c r="S907" s="1279"/>
      <c r="T907" s="434"/>
      <c r="U907" s="434"/>
      <c r="V907" s="434"/>
      <c r="W907" s="434"/>
      <c r="X907" s="434"/>
      <c r="Y907" s="434"/>
      <c r="Z907" s="434"/>
    </row>
    <row r="908">
      <c r="A908" s="434"/>
      <c r="B908" s="434"/>
      <c r="C908" s="434"/>
      <c r="D908" s="434"/>
      <c r="E908" s="434"/>
      <c r="F908" s="434"/>
      <c r="G908" s="434"/>
      <c r="H908" s="1276"/>
      <c r="I908" s="1277"/>
      <c r="J908" s="1278"/>
      <c r="K908" s="1277"/>
      <c r="L908" s="1279"/>
      <c r="M908" s="434"/>
      <c r="N908" s="434"/>
      <c r="O908" s="434"/>
      <c r="P908" s="434"/>
      <c r="Q908" s="434"/>
      <c r="R908" s="434"/>
      <c r="S908" s="1279"/>
      <c r="T908" s="434"/>
      <c r="U908" s="434"/>
      <c r="V908" s="434"/>
      <c r="W908" s="434"/>
      <c r="X908" s="434"/>
      <c r="Y908" s="434"/>
      <c r="Z908" s="434"/>
    </row>
    <row r="909">
      <c r="A909" s="434"/>
      <c r="B909" s="434"/>
      <c r="C909" s="434"/>
      <c r="D909" s="434"/>
      <c r="E909" s="434"/>
      <c r="F909" s="434"/>
      <c r="G909" s="434"/>
      <c r="H909" s="1276"/>
      <c r="I909" s="1277"/>
      <c r="J909" s="1278"/>
      <c r="K909" s="1277"/>
      <c r="L909" s="1279"/>
      <c r="M909" s="434"/>
      <c r="N909" s="434"/>
      <c r="O909" s="434"/>
      <c r="P909" s="434"/>
      <c r="Q909" s="434"/>
      <c r="R909" s="434"/>
      <c r="S909" s="1279"/>
      <c r="T909" s="434"/>
      <c r="U909" s="434"/>
      <c r="V909" s="434"/>
      <c r="W909" s="434"/>
      <c r="X909" s="434"/>
      <c r="Y909" s="434"/>
      <c r="Z909" s="434"/>
    </row>
    <row r="910">
      <c r="A910" s="434"/>
      <c r="B910" s="434"/>
      <c r="C910" s="434"/>
      <c r="D910" s="434"/>
      <c r="E910" s="434"/>
      <c r="F910" s="434"/>
      <c r="G910" s="434"/>
      <c r="H910" s="1276"/>
      <c r="I910" s="1277"/>
      <c r="J910" s="1278"/>
      <c r="K910" s="1277"/>
      <c r="L910" s="1279"/>
      <c r="M910" s="434"/>
      <c r="N910" s="434"/>
      <c r="O910" s="434"/>
      <c r="P910" s="434"/>
      <c r="Q910" s="434"/>
      <c r="R910" s="434"/>
      <c r="S910" s="1279"/>
      <c r="T910" s="434"/>
      <c r="U910" s="434"/>
      <c r="V910" s="434"/>
      <c r="W910" s="434"/>
      <c r="X910" s="434"/>
      <c r="Y910" s="434"/>
      <c r="Z910" s="434"/>
    </row>
    <row r="911">
      <c r="A911" s="434"/>
      <c r="B911" s="434"/>
      <c r="C911" s="434"/>
      <c r="D911" s="434"/>
      <c r="E911" s="434"/>
      <c r="F911" s="434"/>
      <c r="G911" s="434"/>
      <c r="H911" s="1276"/>
      <c r="I911" s="1277"/>
      <c r="J911" s="1278"/>
      <c r="K911" s="1277"/>
      <c r="L911" s="1279"/>
      <c r="M911" s="434"/>
      <c r="N911" s="434"/>
      <c r="O911" s="434"/>
      <c r="P911" s="434"/>
      <c r="Q911" s="434"/>
      <c r="R911" s="434"/>
      <c r="S911" s="1279"/>
      <c r="T911" s="434"/>
      <c r="U911" s="434"/>
      <c r="V911" s="434"/>
      <c r="W911" s="434"/>
      <c r="X911" s="434"/>
      <c r="Y911" s="434"/>
      <c r="Z911" s="434"/>
    </row>
    <row r="912">
      <c r="A912" s="434"/>
      <c r="B912" s="434"/>
      <c r="C912" s="434"/>
      <c r="D912" s="434"/>
      <c r="E912" s="434"/>
      <c r="F912" s="434"/>
      <c r="G912" s="434"/>
      <c r="H912" s="1276"/>
      <c r="I912" s="1277"/>
      <c r="J912" s="1278"/>
      <c r="K912" s="1277"/>
      <c r="L912" s="1279"/>
      <c r="M912" s="434"/>
      <c r="N912" s="434"/>
      <c r="O912" s="434"/>
      <c r="P912" s="434"/>
      <c r="Q912" s="434"/>
      <c r="R912" s="434"/>
      <c r="S912" s="1279"/>
      <c r="T912" s="434"/>
      <c r="U912" s="434"/>
      <c r="V912" s="434"/>
      <c r="W912" s="434"/>
      <c r="X912" s="434"/>
      <c r="Y912" s="434"/>
      <c r="Z912" s="434"/>
    </row>
    <row r="913">
      <c r="A913" s="434"/>
      <c r="B913" s="434"/>
      <c r="C913" s="434"/>
      <c r="D913" s="434"/>
      <c r="E913" s="434"/>
      <c r="F913" s="434"/>
      <c r="G913" s="434"/>
      <c r="H913" s="1276"/>
      <c r="I913" s="1277"/>
      <c r="J913" s="1278"/>
      <c r="K913" s="1277"/>
      <c r="L913" s="1279"/>
      <c r="M913" s="434"/>
      <c r="N913" s="434"/>
      <c r="O913" s="434"/>
      <c r="P913" s="434"/>
      <c r="Q913" s="434"/>
      <c r="R913" s="434"/>
      <c r="S913" s="1279"/>
      <c r="T913" s="434"/>
      <c r="U913" s="434"/>
      <c r="V913" s="434"/>
      <c r="W913" s="434"/>
      <c r="X913" s="434"/>
      <c r="Y913" s="434"/>
      <c r="Z913" s="434"/>
    </row>
    <row r="914">
      <c r="A914" s="434"/>
      <c r="B914" s="434"/>
      <c r="C914" s="434"/>
      <c r="D914" s="434"/>
      <c r="E914" s="434"/>
      <c r="F914" s="434"/>
      <c r="G914" s="434"/>
      <c r="H914" s="1276"/>
      <c r="I914" s="1277"/>
      <c r="J914" s="1278"/>
      <c r="K914" s="1277"/>
      <c r="L914" s="1279"/>
      <c r="M914" s="434"/>
      <c r="N914" s="434"/>
      <c r="O914" s="434"/>
      <c r="P914" s="434"/>
      <c r="Q914" s="434"/>
      <c r="R914" s="434"/>
      <c r="S914" s="1279"/>
      <c r="T914" s="434"/>
      <c r="U914" s="434"/>
      <c r="V914" s="434"/>
      <c r="W914" s="434"/>
      <c r="X914" s="434"/>
      <c r="Y914" s="434"/>
      <c r="Z914" s="434"/>
    </row>
    <row r="915">
      <c r="A915" s="434"/>
      <c r="B915" s="434"/>
      <c r="C915" s="434"/>
      <c r="D915" s="434"/>
      <c r="E915" s="434"/>
      <c r="F915" s="434"/>
      <c r="G915" s="434"/>
      <c r="H915" s="1276"/>
      <c r="I915" s="1277"/>
      <c r="J915" s="1278"/>
      <c r="K915" s="1277"/>
      <c r="L915" s="1279"/>
      <c r="M915" s="434"/>
      <c r="N915" s="434"/>
      <c r="O915" s="434"/>
      <c r="P915" s="434"/>
      <c r="Q915" s="434"/>
      <c r="R915" s="434"/>
      <c r="S915" s="1279"/>
      <c r="T915" s="434"/>
      <c r="U915" s="434"/>
      <c r="V915" s="434"/>
      <c r="W915" s="434"/>
      <c r="X915" s="434"/>
      <c r="Y915" s="434"/>
      <c r="Z915" s="434"/>
    </row>
    <row r="916">
      <c r="A916" s="434"/>
      <c r="B916" s="434"/>
      <c r="C916" s="434"/>
      <c r="D916" s="434"/>
      <c r="E916" s="434"/>
      <c r="F916" s="434"/>
      <c r="G916" s="434"/>
      <c r="H916" s="1276"/>
      <c r="I916" s="1277"/>
      <c r="J916" s="1278"/>
      <c r="K916" s="1277"/>
      <c r="L916" s="1279"/>
      <c r="M916" s="434"/>
      <c r="N916" s="434"/>
      <c r="O916" s="434"/>
      <c r="P916" s="434"/>
      <c r="Q916" s="434"/>
      <c r="R916" s="434"/>
      <c r="S916" s="1279"/>
      <c r="T916" s="434"/>
      <c r="U916" s="434"/>
      <c r="V916" s="434"/>
      <c r="W916" s="434"/>
      <c r="X916" s="434"/>
      <c r="Y916" s="434"/>
      <c r="Z916" s="434"/>
    </row>
    <row r="917">
      <c r="A917" s="434"/>
      <c r="B917" s="434"/>
      <c r="C917" s="434"/>
      <c r="D917" s="434"/>
      <c r="E917" s="434"/>
      <c r="F917" s="434"/>
      <c r="G917" s="434"/>
      <c r="H917" s="1276"/>
      <c r="I917" s="1277"/>
      <c r="J917" s="1278"/>
      <c r="K917" s="1277"/>
      <c r="L917" s="1279"/>
      <c r="M917" s="434"/>
      <c r="N917" s="434"/>
      <c r="O917" s="434"/>
      <c r="P917" s="434"/>
      <c r="Q917" s="434"/>
      <c r="R917" s="434"/>
      <c r="S917" s="1279"/>
      <c r="T917" s="434"/>
      <c r="U917" s="434"/>
      <c r="V917" s="434"/>
      <c r="W917" s="434"/>
      <c r="X917" s="434"/>
      <c r="Y917" s="434"/>
      <c r="Z917" s="434"/>
    </row>
    <row r="918">
      <c r="A918" s="434"/>
      <c r="B918" s="434"/>
      <c r="C918" s="434"/>
      <c r="D918" s="434"/>
      <c r="E918" s="434"/>
      <c r="F918" s="434"/>
      <c r="G918" s="434"/>
      <c r="H918" s="1276"/>
      <c r="I918" s="1277"/>
      <c r="J918" s="1278"/>
      <c r="K918" s="1277"/>
      <c r="L918" s="1279"/>
      <c r="M918" s="434"/>
      <c r="N918" s="434"/>
      <c r="O918" s="434"/>
      <c r="P918" s="434"/>
      <c r="Q918" s="434"/>
      <c r="R918" s="434"/>
      <c r="S918" s="1279"/>
      <c r="T918" s="434"/>
      <c r="U918" s="434"/>
      <c r="V918" s="434"/>
      <c r="W918" s="434"/>
      <c r="X918" s="434"/>
      <c r="Y918" s="434"/>
      <c r="Z918" s="434"/>
    </row>
    <row r="919">
      <c r="A919" s="434"/>
      <c r="B919" s="434"/>
      <c r="C919" s="434"/>
      <c r="D919" s="434"/>
      <c r="E919" s="434"/>
      <c r="F919" s="434"/>
      <c r="G919" s="434"/>
      <c r="H919" s="1276"/>
      <c r="I919" s="1277"/>
      <c r="J919" s="1278"/>
      <c r="K919" s="1277"/>
      <c r="L919" s="1279"/>
      <c r="M919" s="434"/>
      <c r="N919" s="434"/>
      <c r="O919" s="434"/>
      <c r="P919" s="434"/>
      <c r="Q919" s="434"/>
      <c r="R919" s="434"/>
      <c r="S919" s="1279"/>
      <c r="T919" s="434"/>
      <c r="U919" s="434"/>
      <c r="V919" s="434"/>
      <c r="W919" s="434"/>
      <c r="X919" s="434"/>
      <c r="Y919" s="434"/>
      <c r="Z919" s="434"/>
    </row>
    <row r="920">
      <c r="A920" s="434"/>
      <c r="B920" s="434"/>
      <c r="C920" s="434"/>
      <c r="D920" s="434"/>
      <c r="E920" s="434"/>
      <c r="F920" s="434"/>
      <c r="G920" s="434"/>
      <c r="H920" s="1276"/>
      <c r="I920" s="1277"/>
      <c r="J920" s="1278"/>
      <c r="K920" s="1277"/>
      <c r="L920" s="1279"/>
      <c r="M920" s="434"/>
      <c r="N920" s="434"/>
      <c r="O920" s="434"/>
      <c r="P920" s="434"/>
      <c r="Q920" s="434"/>
      <c r="R920" s="434"/>
      <c r="S920" s="1279"/>
      <c r="T920" s="434"/>
      <c r="U920" s="434"/>
      <c r="V920" s="434"/>
      <c r="W920" s="434"/>
      <c r="X920" s="434"/>
      <c r="Y920" s="434"/>
      <c r="Z920" s="434"/>
    </row>
    <row r="921">
      <c r="A921" s="434"/>
      <c r="B921" s="434"/>
      <c r="C921" s="434"/>
      <c r="D921" s="434"/>
      <c r="E921" s="434"/>
      <c r="F921" s="434"/>
      <c r="G921" s="434"/>
      <c r="H921" s="1276"/>
      <c r="I921" s="1277"/>
      <c r="J921" s="1278"/>
      <c r="K921" s="1277"/>
      <c r="L921" s="1279"/>
      <c r="M921" s="434"/>
      <c r="N921" s="434"/>
      <c r="O921" s="434"/>
      <c r="P921" s="434"/>
      <c r="Q921" s="434"/>
      <c r="R921" s="434"/>
      <c r="S921" s="1279"/>
      <c r="T921" s="434"/>
      <c r="U921" s="434"/>
      <c r="V921" s="434"/>
      <c r="W921" s="434"/>
      <c r="X921" s="434"/>
      <c r="Y921" s="434"/>
      <c r="Z921" s="434"/>
    </row>
    <row r="922">
      <c r="A922" s="434"/>
      <c r="B922" s="434"/>
      <c r="C922" s="434"/>
      <c r="D922" s="434"/>
      <c r="E922" s="434"/>
      <c r="F922" s="434"/>
      <c r="G922" s="434"/>
      <c r="H922" s="1276"/>
      <c r="I922" s="1277"/>
      <c r="J922" s="1278"/>
      <c r="K922" s="1277"/>
      <c r="L922" s="1279"/>
      <c r="M922" s="434"/>
      <c r="N922" s="434"/>
      <c r="O922" s="434"/>
      <c r="P922" s="434"/>
      <c r="Q922" s="434"/>
      <c r="R922" s="434"/>
      <c r="S922" s="1279"/>
      <c r="T922" s="434"/>
      <c r="U922" s="434"/>
      <c r="V922" s="434"/>
      <c r="W922" s="434"/>
      <c r="X922" s="434"/>
      <c r="Y922" s="434"/>
      <c r="Z922" s="434"/>
    </row>
    <row r="923">
      <c r="A923" s="434"/>
      <c r="B923" s="434"/>
      <c r="C923" s="434"/>
      <c r="D923" s="434"/>
      <c r="E923" s="434"/>
      <c r="F923" s="434"/>
      <c r="G923" s="434"/>
      <c r="H923" s="1276"/>
      <c r="I923" s="1277"/>
      <c r="J923" s="1278"/>
      <c r="K923" s="1277"/>
      <c r="L923" s="1279"/>
      <c r="M923" s="434"/>
      <c r="N923" s="434"/>
      <c r="O923" s="434"/>
      <c r="P923" s="434"/>
      <c r="Q923" s="434"/>
      <c r="R923" s="434"/>
      <c r="S923" s="1279"/>
      <c r="T923" s="434"/>
      <c r="U923" s="434"/>
      <c r="V923" s="434"/>
      <c r="W923" s="434"/>
      <c r="X923" s="434"/>
      <c r="Y923" s="434"/>
      <c r="Z923" s="434"/>
    </row>
    <row r="924">
      <c r="A924" s="434"/>
      <c r="B924" s="434"/>
      <c r="C924" s="434"/>
      <c r="D924" s="434"/>
      <c r="E924" s="434"/>
      <c r="F924" s="434"/>
      <c r="G924" s="434"/>
      <c r="H924" s="1276"/>
      <c r="I924" s="1277"/>
      <c r="J924" s="1278"/>
      <c r="K924" s="1277"/>
      <c r="L924" s="1279"/>
      <c r="M924" s="434"/>
      <c r="N924" s="434"/>
      <c r="O924" s="434"/>
      <c r="P924" s="434"/>
      <c r="Q924" s="434"/>
      <c r="R924" s="434"/>
      <c r="S924" s="1279"/>
      <c r="T924" s="434"/>
      <c r="U924" s="434"/>
      <c r="V924" s="434"/>
      <c r="W924" s="434"/>
      <c r="X924" s="434"/>
      <c r="Y924" s="434"/>
      <c r="Z924" s="434"/>
    </row>
    <row r="925">
      <c r="A925" s="434"/>
      <c r="B925" s="434"/>
      <c r="C925" s="434"/>
      <c r="D925" s="434"/>
      <c r="E925" s="434"/>
      <c r="F925" s="434"/>
      <c r="G925" s="434"/>
      <c r="H925" s="1276"/>
      <c r="I925" s="1277"/>
      <c r="J925" s="1278"/>
      <c r="K925" s="1277"/>
      <c r="L925" s="1279"/>
      <c r="M925" s="434"/>
      <c r="N925" s="434"/>
      <c r="O925" s="434"/>
      <c r="P925" s="434"/>
      <c r="Q925" s="434"/>
      <c r="R925" s="434"/>
      <c r="S925" s="1279"/>
      <c r="T925" s="434"/>
      <c r="U925" s="434"/>
      <c r="V925" s="434"/>
      <c r="W925" s="434"/>
      <c r="X925" s="434"/>
      <c r="Y925" s="434"/>
      <c r="Z925" s="434"/>
    </row>
    <row r="926">
      <c r="A926" s="434"/>
      <c r="B926" s="434"/>
      <c r="C926" s="434"/>
      <c r="D926" s="434"/>
      <c r="E926" s="434"/>
      <c r="F926" s="434"/>
      <c r="G926" s="434"/>
      <c r="H926" s="1276"/>
      <c r="I926" s="1277"/>
      <c r="J926" s="1278"/>
      <c r="K926" s="1277"/>
      <c r="L926" s="1279"/>
      <c r="M926" s="434"/>
      <c r="N926" s="434"/>
      <c r="O926" s="434"/>
      <c r="P926" s="434"/>
      <c r="Q926" s="434"/>
      <c r="R926" s="434"/>
      <c r="S926" s="1279"/>
      <c r="T926" s="434"/>
      <c r="U926" s="434"/>
      <c r="V926" s="434"/>
      <c r="W926" s="434"/>
      <c r="X926" s="434"/>
      <c r="Y926" s="434"/>
      <c r="Z926" s="434"/>
    </row>
    <row r="927">
      <c r="A927" s="434"/>
      <c r="B927" s="434"/>
      <c r="C927" s="434"/>
      <c r="D927" s="434"/>
      <c r="E927" s="434"/>
      <c r="F927" s="434"/>
      <c r="G927" s="434"/>
      <c r="H927" s="1276"/>
      <c r="I927" s="1277"/>
      <c r="J927" s="1278"/>
      <c r="K927" s="1277"/>
      <c r="L927" s="1279"/>
      <c r="M927" s="434"/>
      <c r="N927" s="434"/>
      <c r="O927" s="434"/>
      <c r="P927" s="434"/>
      <c r="Q927" s="434"/>
      <c r="R927" s="434"/>
      <c r="S927" s="1279"/>
      <c r="T927" s="434"/>
      <c r="U927" s="434"/>
      <c r="V927" s="434"/>
      <c r="W927" s="434"/>
      <c r="X927" s="434"/>
      <c r="Y927" s="434"/>
      <c r="Z927" s="434"/>
    </row>
    <row r="928">
      <c r="A928" s="434"/>
      <c r="B928" s="434"/>
      <c r="C928" s="434"/>
      <c r="D928" s="434"/>
      <c r="E928" s="434"/>
      <c r="F928" s="434"/>
      <c r="G928" s="434"/>
      <c r="H928" s="1276"/>
      <c r="I928" s="1277"/>
      <c r="J928" s="1278"/>
      <c r="K928" s="1277"/>
      <c r="L928" s="1279"/>
      <c r="M928" s="434"/>
      <c r="N928" s="434"/>
      <c r="O928" s="434"/>
      <c r="P928" s="434"/>
      <c r="Q928" s="434"/>
      <c r="R928" s="434"/>
      <c r="S928" s="1279"/>
      <c r="T928" s="434"/>
      <c r="U928" s="434"/>
      <c r="V928" s="434"/>
      <c r="W928" s="434"/>
      <c r="X928" s="434"/>
      <c r="Y928" s="434"/>
      <c r="Z928" s="434"/>
    </row>
    <row r="929">
      <c r="A929" s="434"/>
      <c r="B929" s="434"/>
      <c r="C929" s="434"/>
      <c r="D929" s="434"/>
      <c r="E929" s="434"/>
      <c r="F929" s="434"/>
      <c r="G929" s="434"/>
      <c r="H929" s="1276"/>
      <c r="I929" s="1277"/>
      <c r="J929" s="1278"/>
      <c r="K929" s="1277"/>
      <c r="L929" s="1279"/>
      <c r="M929" s="434"/>
      <c r="N929" s="434"/>
      <c r="O929" s="434"/>
      <c r="P929" s="434"/>
      <c r="Q929" s="434"/>
      <c r="R929" s="434"/>
      <c r="S929" s="1279"/>
      <c r="T929" s="434"/>
      <c r="U929" s="434"/>
      <c r="V929" s="434"/>
      <c r="W929" s="434"/>
      <c r="X929" s="434"/>
      <c r="Y929" s="434"/>
      <c r="Z929" s="434"/>
    </row>
    <row r="930">
      <c r="A930" s="434"/>
      <c r="B930" s="434"/>
      <c r="C930" s="434"/>
      <c r="D930" s="434"/>
      <c r="E930" s="434"/>
      <c r="F930" s="434"/>
      <c r="G930" s="434"/>
      <c r="H930" s="1276"/>
      <c r="I930" s="1277"/>
      <c r="J930" s="1278"/>
      <c r="K930" s="1277"/>
      <c r="L930" s="1279"/>
      <c r="M930" s="434"/>
      <c r="N930" s="434"/>
      <c r="O930" s="434"/>
      <c r="P930" s="434"/>
      <c r="Q930" s="434"/>
      <c r="R930" s="434"/>
      <c r="S930" s="1279"/>
      <c r="T930" s="434"/>
      <c r="U930" s="434"/>
      <c r="V930" s="434"/>
      <c r="W930" s="434"/>
      <c r="X930" s="434"/>
      <c r="Y930" s="434"/>
      <c r="Z930" s="434"/>
    </row>
    <row r="931">
      <c r="A931" s="434"/>
      <c r="B931" s="434"/>
      <c r="C931" s="434"/>
      <c r="D931" s="434"/>
      <c r="E931" s="434"/>
      <c r="F931" s="434"/>
      <c r="G931" s="434"/>
      <c r="H931" s="1276"/>
      <c r="I931" s="1277"/>
      <c r="J931" s="1278"/>
      <c r="K931" s="1277"/>
      <c r="L931" s="1279"/>
      <c r="M931" s="434"/>
      <c r="N931" s="434"/>
      <c r="O931" s="434"/>
      <c r="P931" s="434"/>
      <c r="Q931" s="434"/>
      <c r="R931" s="434"/>
      <c r="S931" s="1279"/>
      <c r="T931" s="434"/>
      <c r="U931" s="434"/>
      <c r="V931" s="434"/>
      <c r="W931" s="434"/>
      <c r="X931" s="434"/>
      <c r="Y931" s="434"/>
      <c r="Z931" s="434"/>
    </row>
    <row r="932">
      <c r="A932" s="434"/>
      <c r="B932" s="434"/>
      <c r="C932" s="434"/>
      <c r="D932" s="434"/>
      <c r="E932" s="434"/>
      <c r="F932" s="434"/>
      <c r="G932" s="434"/>
      <c r="H932" s="1276"/>
      <c r="I932" s="1277"/>
      <c r="J932" s="1278"/>
      <c r="K932" s="1277"/>
      <c r="L932" s="1279"/>
      <c r="M932" s="434"/>
      <c r="N932" s="434"/>
      <c r="O932" s="434"/>
      <c r="P932" s="434"/>
      <c r="Q932" s="434"/>
      <c r="R932" s="434"/>
      <c r="S932" s="1279"/>
      <c r="T932" s="434"/>
      <c r="U932" s="434"/>
      <c r="V932" s="434"/>
      <c r="W932" s="434"/>
      <c r="X932" s="434"/>
      <c r="Y932" s="434"/>
      <c r="Z932" s="434"/>
    </row>
    <row r="933">
      <c r="A933" s="434"/>
      <c r="B933" s="434"/>
      <c r="C933" s="434"/>
      <c r="D933" s="434"/>
      <c r="E933" s="434"/>
      <c r="F933" s="434"/>
      <c r="G933" s="434"/>
      <c r="H933" s="1276"/>
      <c r="I933" s="1277"/>
      <c r="J933" s="1278"/>
      <c r="K933" s="1277"/>
      <c r="L933" s="1279"/>
      <c r="M933" s="434"/>
      <c r="N933" s="434"/>
      <c r="O933" s="434"/>
      <c r="P933" s="434"/>
      <c r="Q933" s="434"/>
      <c r="R933" s="434"/>
      <c r="S933" s="1279"/>
      <c r="T933" s="434"/>
      <c r="U933" s="434"/>
      <c r="V933" s="434"/>
      <c r="W933" s="434"/>
      <c r="X933" s="434"/>
      <c r="Y933" s="434"/>
      <c r="Z933" s="434"/>
    </row>
    <row r="934">
      <c r="A934" s="434"/>
      <c r="B934" s="434"/>
      <c r="C934" s="434"/>
      <c r="D934" s="434"/>
      <c r="E934" s="434"/>
      <c r="F934" s="434"/>
      <c r="G934" s="434"/>
      <c r="H934" s="1276"/>
      <c r="I934" s="1277"/>
      <c r="J934" s="1278"/>
      <c r="K934" s="1277"/>
      <c r="L934" s="1279"/>
      <c r="M934" s="434"/>
      <c r="N934" s="434"/>
      <c r="O934" s="434"/>
      <c r="P934" s="434"/>
      <c r="Q934" s="434"/>
      <c r="R934" s="434"/>
      <c r="S934" s="1279"/>
      <c r="T934" s="434"/>
      <c r="U934" s="434"/>
      <c r="V934" s="434"/>
      <c r="W934" s="434"/>
      <c r="X934" s="434"/>
      <c r="Y934" s="434"/>
      <c r="Z934" s="434"/>
    </row>
    <row r="935">
      <c r="A935" s="434"/>
      <c r="B935" s="434"/>
      <c r="C935" s="434"/>
      <c r="D935" s="434"/>
      <c r="E935" s="434"/>
      <c r="F935" s="434"/>
      <c r="G935" s="434"/>
      <c r="H935" s="1276"/>
      <c r="I935" s="1277"/>
      <c r="J935" s="1278"/>
      <c r="K935" s="1277"/>
      <c r="L935" s="1279"/>
      <c r="M935" s="434"/>
      <c r="N935" s="434"/>
      <c r="O935" s="434"/>
      <c r="P935" s="434"/>
      <c r="Q935" s="434"/>
      <c r="R935" s="434"/>
      <c r="S935" s="1279"/>
      <c r="T935" s="434"/>
      <c r="U935" s="434"/>
      <c r="V935" s="434"/>
      <c r="W935" s="434"/>
      <c r="X935" s="434"/>
      <c r="Y935" s="434"/>
      <c r="Z935" s="434"/>
    </row>
    <row r="936">
      <c r="A936" s="434"/>
      <c r="B936" s="434"/>
      <c r="C936" s="434"/>
      <c r="D936" s="434"/>
      <c r="E936" s="434"/>
      <c r="F936" s="434"/>
      <c r="G936" s="434"/>
      <c r="H936" s="1276"/>
      <c r="I936" s="1277"/>
      <c r="J936" s="1278"/>
      <c r="K936" s="1277"/>
      <c r="L936" s="1279"/>
      <c r="M936" s="434"/>
      <c r="N936" s="434"/>
      <c r="O936" s="434"/>
      <c r="P936" s="434"/>
      <c r="Q936" s="434"/>
      <c r="R936" s="434"/>
      <c r="S936" s="1279"/>
      <c r="T936" s="434"/>
      <c r="U936" s="434"/>
      <c r="V936" s="434"/>
      <c r="W936" s="434"/>
      <c r="X936" s="434"/>
      <c r="Y936" s="434"/>
      <c r="Z936" s="434"/>
    </row>
    <row r="937">
      <c r="A937" s="434"/>
      <c r="B937" s="434"/>
      <c r="C937" s="434"/>
      <c r="D937" s="434"/>
      <c r="E937" s="434"/>
      <c r="F937" s="434"/>
      <c r="G937" s="434"/>
      <c r="H937" s="1276"/>
      <c r="I937" s="1277"/>
      <c r="J937" s="1278"/>
      <c r="K937" s="1277"/>
      <c r="L937" s="1279"/>
      <c r="M937" s="434"/>
      <c r="N937" s="434"/>
      <c r="O937" s="434"/>
      <c r="P937" s="434"/>
      <c r="Q937" s="434"/>
      <c r="R937" s="434"/>
      <c r="S937" s="1279"/>
      <c r="T937" s="434"/>
      <c r="U937" s="434"/>
      <c r="V937" s="434"/>
      <c r="W937" s="434"/>
      <c r="X937" s="434"/>
      <c r="Y937" s="434"/>
      <c r="Z937" s="434"/>
    </row>
    <row r="938">
      <c r="A938" s="434"/>
      <c r="B938" s="434"/>
      <c r="C938" s="434"/>
      <c r="D938" s="434"/>
      <c r="E938" s="434"/>
      <c r="F938" s="434"/>
      <c r="G938" s="434"/>
      <c r="H938" s="1276"/>
      <c r="I938" s="1277"/>
      <c r="J938" s="1278"/>
      <c r="K938" s="1277"/>
      <c r="L938" s="1279"/>
      <c r="M938" s="434"/>
      <c r="N938" s="434"/>
      <c r="O938" s="434"/>
      <c r="P938" s="434"/>
      <c r="Q938" s="434"/>
      <c r="R938" s="434"/>
      <c r="S938" s="1279"/>
      <c r="T938" s="434"/>
      <c r="U938" s="434"/>
      <c r="V938" s="434"/>
      <c r="W938" s="434"/>
      <c r="X938" s="434"/>
      <c r="Y938" s="434"/>
      <c r="Z938" s="434"/>
    </row>
    <row r="939">
      <c r="A939" s="434"/>
      <c r="B939" s="434"/>
      <c r="C939" s="434"/>
      <c r="D939" s="434"/>
      <c r="E939" s="434"/>
      <c r="F939" s="434"/>
      <c r="G939" s="434"/>
      <c r="H939" s="1276"/>
      <c r="I939" s="1277"/>
      <c r="J939" s="1278"/>
      <c r="K939" s="1277"/>
      <c r="L939" s="1279"/>
      <c r="M939" s="434"/>
      <c r="N939" s="434"/>
      <c r="O939" s="434"/>
      <c r="P939" s="434"/>
      <c r="Q939" s="434"/>
      <c r="R939" s="434"/>
      <c r="S939" s="1279"/>
      <c r="T939" s="434"/>
      <c r="U939" s="434"/>
      <c r="V939" s="434"/>
      <c r="W939" s="434"/>
      <c r="X939" s="434"/>
      <c r="Y939" s="434"/>
      <c r="Z939" s="434"/>
    </row>
    <row r="940">
      <c r="A940" s="434"/>
      <c r="B940" s="434"/>
      <c r="C940" s="434"/>
      <c r="D940" s="434"/>
      <c r="E940" s="434"/>
      <c r="F940" s="434"/>
      <c r="G940" s="434"/>
      <c r="H940" s="1276"/>
      <c r="I940" s="1277"/>
      <c r="J940" s="1278"/>
      <c r="K940" s="1277"/>
      <c r="L940" s="1279"/>
      <c r="M940" s="434"/>
      <c r="N940" s="434"/>
      <c r="O940" s="434"/>
      <c r="P940" s="434"/>
      <c r="Q940" s="434"/>
      <c r="R940" s="434"/>
      <c r="S940" s="1279"/>
      <c r="T940" s="434"/>
      <c r="U940" s="434"/>
      <c r="V940" s="434"/>
      <c r="W940" s="434"/>
      <c r="X940" s="434"/>
      <c r="Y940" s="434"/>
      <c r="Z940" s="434"/>
    </row>
    <row r="941">
      <c r="A941" s="434"/>
      <c r="B941" s="434"/>
      <c r="C941" s="434"/>
      <c r="D941" s="434"/>
      <c r="E941" s="434"/>
      <c r="F941" s="434"/>
      <c r="G941" s="434"/>
      <c r="H941" s="1276"/>
      <c r="I941" s="1277"/>
      <c r="J941" s="1278"/>
      <c r="K941" s="1277"/>
      <c r="L941" s="1279"/>
      <c r="M941" s="434"/>
      <c r="N941" s="434"/>
      <c r="O941" s="434"/>
      <c r="P941" s="434"/>
      <c r="Q941" s="434"/>
      <c r="R941" s="434"/>
      <c r="S941" s="1279"/>
      <c r="T941" s="434"/>
      <c r="U941" s="434"/>
      <c r="V941" s="434"/>
      <c r="W941" s="434"/>
      <c r="X941" s="434"/>
      <c r="Y941" s="434"/>
      <c r="Z941" s="434"/>
    </row>
    <row r="942">
      <c r="A942" s="434"/>
      <c r="B942" s="434"/>
      <c r="C942" s="434"/>
      <c r="D942" s="434"/>
      <c r="E942" s="434"/>
      <c r="F942" s="434"/>
      <c r="G942" s="434"/>
      <c r="H942" s="1276"/>
      <c r="I942" s="1277"/>
      <c r="J942" s="1278"/>
      <c r="K942" s="1277"/>
      <c r="L942" s="1279"/>
      <c r="M942" s="434"/>
      <c r="N942" s="434"/>
      <c r="O942" s="434"/>
      <c r="P942" s="434"/>
      <c r="Q942" s="434"/>
      <c r="R942" s="434"/>
      <c r="S942" s="1279"/>
      <c r="T942" s="434"/>
      <c r="U942" s="434"/>
      <c r="V942" s="434"/>
      <c r="W942" s="434"/>
      <c r="X942" s="434"/>
      <c r="Y942" s="434"/>
      <c r="Z942" s="434"/>
    </row>
    <row r="943">
      <c r="A943" s="434"/>
      <c r="B943" s="434"/>
      <c r="C943" s="434"/>
      <c r="D943" s="434"/>
      <c r="E943" s="434"/>
      <c r="F943" s="434"/>
      <c r="G943" s="434"/>
      <c r="H943" s="1276"/>
      <c r="I943" s="1277"/>
      <c r="J943" s="1278"/>
      <c r="K943" s="1277"/>
      <c r="L943" s="1279"/>
      <c r="M943" s="434"/>
      <c r="N943" s="434"/>
      <c r="O943" s="434"/>
      <c r="P943" s="434"/>
      <c r="Q943" s="434"/>
      <c r="R943" s="434"/>
      <c r="S943" s="1279"/>
      <c r="T943" s="434"/>
      <c r="U943" s="434"/>
      <c r="V943" s="434"/>
      <c r="W943" s="434"/>
      <c r="X943" s="434"/>
      <c r="Y943" s="434"/>
      <c r="Z943" s="434"/>
    </row>
    <row r="944">
      <c r="A944" s="434"/>
      <c r="B944" s="434"/>
      <c r="C944" s="434"/>
      <c r="D944" s="434"/>
      <c r="E944" s="434"/>
      <c r="F944" s="434"/>
      <c r="G944" s="434"/>
      <c r="H944" s="1276"/>
      <c r="I944" s="1277"/>
      <c r="J944" s="1278"/>
      <c r="K944" s="1277"/>
      <c r="L944" s="1279"/>
      <c r="M944" s="434"/>
      <c r="N944" s="434"/>
      <c r="O944" s="434"/>
      <c r="P944" s="434"/>
      <c r="Q944" s="434"/>
      <c r="R944" s="434"/>
      <c r="S944" s="1279"/>
      <c r="T944" s="434"/>
      <c r="U944" s="434"/>
      <c r="V944" s="434"/>
      <c r="W944" s="434"/>
      <c r="X944" s="434"/>
      <c r="Y944" s="434"/>
      <c r="Z944" s="434"/>
    </row>
    <row r="945">
      <c r="A945" s="434"/>
      <c r="B945" s="434"/>
      <c r="C945" s="434"/>
      <c r="D945" s="434"/>
      <c r="E945" s="434"/>
      <c r="F945" s="434"/>
      <c r="G945" s="434"/>
      <c r="H945" s="1276"/>
      <c r="I945" s="1277"/>
      <c r="J945" s="1278"/>
      <c r="K945" s="1277"/>
      <c r="L945" s="1279"/>
      <c r="M945" s="434"/>
      <c r="N945" s="434"/>
      <c r="O945" s="434"/>
      <c r="P945" s="434"/>
      <c r="Q945" s="434"/>
      <c r="R945" s="434"/>
      <c r="S945" s="1279"/>
      <c r="T945" s="434"/>
      <c r="U945" s="434"/>
      <c r="V945" s="434"/>
      <c r="W945" s="434"/>
      <c r="X945" s="434"/>
      <c r="Y945" s="434"/>
      <c r="Z945" s="434"/>
    </row>
    <row r="946">
      <c r="A946" s="434"/>
      <c r="B946" s="434"/>
      <c r="C946" s="434"/>
      <c r="D946" s="434"/>
      <c r="E946" s="434"/>
      <c r="F946" s="434"/>
      <c r="G946" s="434"/>
      <c r="H946" s="1276"/>
      <c r="I946" s="1277"/>
      <c r="J946" s="1278"/>
      <c r="K946" s="1277"/>
      <c r="L946" s="1279"/>
      <c r="M946" s="434"/>
      <c r="N946" s="434"/>
      <c r="O946" s="434"/>
      <c r="P946" s="434"/>
      <c r="Q946" s="434"/>
      <c r="R946" s="434"/>
      <c r="S946" s="1279"/>
      <c r="T946" s="434"/>
      <c r="U946" s="434"/>
      <c r="V946" s="434"/>
      <c r="W946" s="434"/>
      <c r="X946" s="434"/>
      <c r="Y946" s="434"/>
      <c r="Z946" s="434"/>
    </row>
    <row r="947">
      <c r="A947" s="434"/>
      <c r="B947" s="434"/>
      <c r="C947" s="434"/>
      <c r="D947" s="434"/>
      <c r="E947" s="434"/>
      <c r="F947" s="434"/>
      <c r="G947" s="434"/>
      <c r="H947" s="1276"/>
      <c r="I947" s="1277"/>
      <c r="J947" s="1278"/>
      <c r="K947" s="1277"/>
      <c r="L947" s="1279"/>
      <c r="M947" s="434"/>
      <c r="N947" s="434"/>
      <c r="O947" s="434"/>
      <c r="P947" s="434"/>
      <c r="Q947" s="434"/>
      <c r="R947" s="434"/>
      <c r="S947" s="1279"/>
      <c r="T947" s="434"/>
      <c r="U947" s="434"/>
      <c r="V947" s="434"/>
      <c r="W947" s="434"/>
      <c r="X947" s="434"/>
      <c r="Y947" s="434"/>
      <c r="Z947" s="434"/>
    </row>
    <row r="948">
      <c r="A948" s="434"/>
      <c r="B948" s="434"/>
      <c r="C948" s="434"/>
      <c r="D948" s="434"/>
      <c r="E948" s="434"/>
      <c r="F948" s="434"/>
      <c r="G948" s="434"/>
      <c r="H948" s="1276"/>
      <c r="I948" s="1277"/>
      <c r="J948" s="1278"/>
      <c r="K948" s="1277"/>
      <c r="L948" s="1279"/>
      <c r="M948" s="434"/>
      <c r="N948" s="434"/>
      <c r="O948" s="434"/>
      <c r="P948" s="434"/>
      <c r="Q948" s="434"/>
      <c r="R948" s="434"/>
      <c r="S948" s="1279"/>
      <c r="T948" s="434"/>
      <c r="U948" s="434"/>
      <c r="V948" s="434"/>
      <c r="W948" s="434"/>
      <c r="X948" s="434"/>
      <c r="Y948" s="434"/>
      <c r="Z948" s="434"/>
    </row>
    <row r="949">
      <c r="A949" s="434"/>
      <c r="B949" s="434"/>
      <c r="C949" s="434"/>
      <c r="D949" s="434"/>
      <c r="E949" s="434"/>
      <c r="F949" s="434"/>
      <c r="G949" s="434"/>
      <c r="H949" s="1276"/>
      <c r="I949" s="1277"/>
      <c r="J949" s="1278"/>
      <c r="K949" s="1277"/>
      <c r="L949" s="1279"/>
      <c r="M949" s="434"/>
      <c r="N949" s="434"/>
      <c r="O949" s="434"/>
      <c r="P949" s="434"/>
      <c r="Q949" s="434"/>
      <c r="R949" s="434"/>
      <c r="S949" s="1279"/>
      <c r="T949" s="434"/>
      <c r="U949" s="434"/>
      <c r="V949" s="434"/>
      <c r="W949" s="434"/>
      <c r="X949" s="434"/>
      <c r="Y949" s="434"/>
      <c r="Z949" s="434"/>
    </row>
    <row r="950">
      <c r="A950" s="434"/>
      <c r="B950" s="434"/>
      <c r="C950" s="434"/>
      <c r="D950" s="434"/>
      <c r="E950" s="434"/>
      <c r="F950" s="434"/>
      <c r="G950" s="434"/>
      <c r="H950" s="1276"/>
      <c r="I950" s="1277"/>
      <c r="J950" s="1278"/>
      <c r="K950" s="1277"/>
      <c r="L950" s="1279"/>
      <c r="M950" s="434"/>
      <c r="N950" s="434"/>
      <c r="O950" s="434"/>
      <c r="P950" s="434"/>
      <c r="Q950" s="434"/>
      <c r="R950" s="434"/>
      <c r="S950" s="1279"/>
      <c r="T950" s="434"/>
      <c r="U950" s="434"/>
      <c r="V950" s="434"/>
      <c r="W950" s="434"/>
      <c r="X950" s="434"/>
      <c r="Y950" s="434"/>
      <c r="Z950" s="434"/>
    </row>
    <row r="951">
      <c r="A951" s="434"/>
      <c r="B951" s="434"/>
      <c r="C951" s="434"/>
      <c r="D951" s="434"/>
      <c r="E951" s="434"/>
      <c r="F951" s="434"/>
      <c r="G951" s="434"/>
      <c r="H951" s="1276"/>
      <c r="I951" s="1277"/>
      <c r="J951" s="1278"/>
      <c r="K951" s="1277"/>
      <c r="L951" s="1279"/>
      <c r="M951" s="434"/>
      <c r="N951" s="434"/>
      <c r="O951" s="434"/>
      <c r="P951" s="434"/>
      <c r="Q951" s="434"/>
      <c r="R951" s="434"/>
      <c r="S951" s="1279"/>
      <c r="T951" s="434"/>
      <c r="U951" s="434"/>
      <c r="V951" s="434"/>
      <c r="W951" s="434"/>
      <c r="X951" s="434"/>
      <c r="Y951" s="434"/>
      <c r="Z951" s="434"/>
    </row>
    <row r="952">
      <c r="A952" s="434"/>
      <c r="B952" s="434"/>
      <c r="C952" s="434"/>
      <c r="D952" s="434"/>
      <c r="E952" s="434"/>
      <c r="F952" s="434"/>
      <c r="G952" s="434"/>
      <c r="H952" s="1276"/>
      <c r="I952" s="1277"/>
      <c r="J952" s="1278"/>
      <c r="K952" s="1277"/>
      <c r="L952" s="1279"/>
      <c r="M952" s="434"/>
      <c r="N952" s="434"/>
      <c r="O952" s="434"/>
      <c r="P952" s="434"/>
      <c r="Q952" s="434"/>
      <c r="R952" s="434"/>
      <c r="S952" s="1279"/>
      <c r="T952" s="434"/>
      <c r="U952" s="434"/>
      <c r="V952" s="434"/>
      <c r="W952" s="434"/>
      <c r="X952" s="434"/>
      <c r="Y952" s="434"/>
      <c r="Z952" s="434"/>
    </row>
    <row r="953">
      <c r="A953" s="434"/>
      <c r="B953" s="434"/>
      <c r="C953" s="434"/>
      <c r="D953" s="434"/>
      <c r="E953" s="434"/>
      <c r="F953" s="434"/>
      <c r="G953" s="434"/>
      <c r="H953" s="1276"/>
      <c r="I953" s="1277"/>
      <c r="J953" s="1278"/>
      <c r="K953" s="1277"/>
      <c r="L953" s="1279"/>
      <c r="M953" s="434"/>
      <c r="N953" s="434"/>
      <c r="O953" s="434"/>
      <c r="P953" s="434"/>
      <c r="Q953" s="434"/>
      <c r="R953" s="434"/>
      <c r="S953" s="1279"/>
      <c r="T953" s="434"/>
      <c r="U953" s="434"/>
      <c r="V953" s="434"/>
      <c r="W953" s="434"/>
      <c r="X953" s="434"/>
      <c r="Y953" s="434"/>
      <c r="Z953" s="434"/>
    </row>
    <row r="954">
      <c r="A954" s="434"/>
      <c r="B954" s="434"/>
      <c r="C954" s="434"/>
      <c r="D954" s="434"/>
      <c r="E954" s="434"/>
      <c r="F954" s="434"/>
      <c r="G954" s="434"/>
      <c r="H954" s="1276"/>
      <c r="I954" s="1277"/>
      <c r="J954" s="1278"/>
      <c r="K954" s="1277"/>
      <c r="L954" s="1279"/>
      <c r="M954" s="434"/>
      <c r="N954" s="434"/>
      <c r="O954" s="434"/>
      <c r="P954" s="434"/>
      <c r="Q954" s="434"/>
      <c r="R954" s="434"/>
      <c r="S954" s="1279"/>
      <c r="T954" s="434"/>
      <c r="U954" s="434"/>
      <c r="V954" s="434"/>
      <c r="W954" s="434"/>
      <c r="X954" s="434"/>
      <c r="Y954" s="434"/>
      <c r="Z954" s="434"/>
    </row>
    <row r="955">
      <c r="A955" s="434"/>
      <c r="B955" s="434"/>
      <c r="C955" s="434"/>
      <c r="D955" s="434"/>
      <c r="E955" s="434"/>
      <c r="F955" s="434"/>
      <c r="G955" s="434"/>
      <c r="H955" s="1276"/>
      <c r="I955" s="1277"/>
      <c r="J955" s="1278"/>
      <c r="K955" s="1277"/>
      <c r="L955" s="1279"/>
      <c r="M955" s="434"/>
      <c r="N955" s="434"/>
      <c r="O955" s="434"/>
      <c r="P955" s="434"/>
      <c r="Q955" s="434"/>
      <c r="R955" s="434"/>
      <c r="S955" s="1279"/>
      <c r="T955" s="434"/>
      <c r="U955" s="434"/>
      <c r="V955" s="434"/>
      <c r="W955" s="434"/>
      <c r="X955" s="434"/>
      <c r="Y955" s="434"/>
      <c r="Z955" s="434"/>
    </row>
    <row r="956">
      <c r="A956" s="434"/>
      <c r="B956" s="434"/>
      <c r="C956" s="434"/>
      <c r="D956" s="434"/>
      <c r="E956" s="434"/>
      <c r="F956" s="434"/>
      <c r="G956" s="434"/>
      <c r="H956" s="1276"/>
      <c r="I956" s="1277"/>
      <c r="J956" s="1278"/>
      <c r="K956" s="1277"/>
      <c r="L956" s="1279"/>
      <c r="M956" s="434"/>
      <c r="N956" s="434"/>
      <c r="O956" s="434"/>
      <c r="P956" s="434"/>
      <c r="Q956" s="434"/>
      <c r="R956" s="434"/>
      <c r="S956" s="1279"/>
      <c r="T956" s="434"/>
      <c r="U956" s="434"/>
      <c r="V956" s="434"/>
      <c r="W956" s="434"/>
      <c r="X956" s="434"/>
      <c r="Y956" s="434"/>
      <c r="Z956" s="434"/>
    </row>
    <row r="957">
      <c r="A957" s="434"/>
      <c r="B957" s="434"/>
      <c r="C957" s="434"/>
      <c r="D957" s="434"/>
      <c r="E957" s="434"/>
      <c r="F957" s="434"/>
      <c r="G957" s="434"/>
      <c r="H957" s="1276"/>
      <c r="I957" s="1277"/>
      <c r="J957" s="1278"/>
      <c r="K957" s="1277"/>
      <c r="L957" s="1279"/>
      <c r="M957" s="434"/>
      <c r="N957" s="434"/>
      <c r="O957" s="434"/>
      <c r="P957" s="434"/>
      <c r="Q957" s="434"/>
      <c r="R957" s="434"/>
      <c r="S957" s="1279"/>
      <c r="T957" s="434"/>
      <c r="U957" s="434"/>
      <c r="V957" s="434"/>
      <c r="W957" s="434"/>
      <c r="X957" s="434"/>
      <c r="Y957" s="434"/>
      <c r="Z957" s="434"/>
    </row>
    <row r="958">
      <c r="A958" s="434"/>
      <c r="B958" s="434"/>
      <c r="C958" s="434"/>
      <c r="D958" s="434"/>
      <c r="E958" s="434"/>
      <c r="F958" s="434"/>
      <c r="G958" s="434"/>
      <c r="H958" s="1276"/>
      <c r="I958" s="1277"/>
      <c r="J958" s="1278"/>
      <c r="K958" s="1277"/>
      <c r="L958" s="1279"/>
      <c r="M958" s="434"/>
      <c r="N958" s="434"/>
      <c r="O958" s="434"/>
      <c r="P958" s="434"/>
      <c r="Q958" s="434"/>
      <c r="R958" s="434"/>
      <c r="S958" s="1279"/>
      <c r="T958" s="434"/>
      <c r="U958" s="434"/>
      <c r="V958" s="434"/>
      <c r="W958" s="434"/>
      <c r="X958" s="434"/>
      <c r="Y958" s="434"/>
      <c r="Z958" s="434"/>
    </row>
    <row r="959">
      <c r="A959" s="434"/>
      <c r="B959" s="434"/>
      <c r="C959" s="434"/>
      <c r="D959" s="434"/>
      <c r="E959" s="434"/>
      <c r="F959" s="434"/>
      <c r="G959" s="434"/>
      <c r="H959" s="1276"/>
      <c r="I959" s="1277"/>
      <c r="J959" s="1278"/>
      <c r="K959" s="1277"/>
      <c r="L959" s="1279"/>
      <c r="M959" s="434"/>
      <c r="N959" s="434"/>
      <c r="O959" s="434"/>
      <c r="P959" s="434"/>
      <c r="Q959" s="434"/>
      <c r="R959" s="434"/>
      <c r="S959" s="1279"/>
      <c r="T959" s="434"/>
      <c r="U959" s="434"/>
      <c r="V959" s="434"/>
      <c r="W959" s="434"/>
      <c r="X959" s="434"/>
      <c r="Y959" s="434"/>
      <c r="Z959" s="434"/>
    </row>
    <row r="960">
      <c r="A960" s="434"/>
      <c r="B960" s="434"/>
      <c r="C960" s="434"/>
      <c r="D960" s="434"/>
      <c r="E960" s="434"/>
      <c r="F960" s="434"/>
      <c r="G960" s="434"/>
      <c r="H960" s="1276"/>
      <c r="I960" s="1277"/>
      <c r="J960" s="1278"/>
      <c r="K960" s="1277"/>
      <c r="L960" s="1279"/>
      <c r="M960" s="434"/>
      <c r="N960" s="434"/>
      <c r="O960" s="434"/>
      <c r="P960" s="434"/>
      <c r="Q960" s="434"/>
      <c r="R960" s="434"/>
      <c r="S960" s="1279"/>
      <c r="T960" s="434"/>
      <c r="U960" s="434"/>
      <c r="V960" s="434"/>
      <c r="W960" s="434"/>
      <c r="X960" s="434"/>
      <c r="Y960" s="434"/>
      <c r="Z960" s="434"/>
    </row>
    <row r="961">
      <c r="A961" s="434"/>
      <c r="B961" s="434"/>
      <c r="C961" s="434"/>
      <c r="D961" s="434"/>
      <c r="E961" s="434"/>
      <c r="F961" s="434"/>
      <c r="G961" s="434"/>
      <c r="H961" s="1276"/>
      <c r="I961" s="1277"/>
      <c r="J961" s="1278"/>
      <c r="K961" s="1277"/>
      <c r="L961" s="1279"/>
      <c r="M961" s="434"/>
      <c r="N961" s="434"/>
      <c r="O961" s="434"/>
      <c r="P961" s="434"/>
      <c r="Q961" s="434"/>
      <c r="R961" s="434"/>
      <c r="S961" s="1279"/>
      <c r="T961" s="434"/>
      <c r="U961" s="434"/>
      <c r="V961" s="434"/>
      <c r="W961" s="434"/>
      <c r="X961" s="434"/>
      <c r="Y961" s="434"/>
      <c r="Z961" s="434"/>
    </row>
    <row r="962">
      <c r="A962" s="434"/>
      <c r="B962" s="434"/>
      <c r="C962" s="434"/>
      <c r="D962" s="434"/>
      <c r="E962" s="434"/>
      <c r="F962" s="434"/>
      <c r="G962" s="434"/>
      <c r="H962" s="1276"/>
      <c r="I962" s="1277"/>
      <c r="J962" s="1278"/>
      <c r="K962" s="1277"/>
      <c r="L962" s="1279"/>
      <c r="M962" s="434"/>
      <c r="N962" s="434"/>
      <c r="O962" s="434"/>
      <c r="P962" s="434"/>
      <c r="Q962" s="434"/>
      <c r="R962" s="434"/>
      <c r="S962" s="1279"/>
      <c r="T962" s="434"/>
      <c r="U962" s="434"/>
      <c r="V962" s="434"/>
      <c r="W962" s="434"/>
      <c r="X962" s="434"/>
      <c r="Y962" s="434"/>
      <c r="Z962" s="434"/>
    </row>
    <row r="963">
      <c r="A963" s="434"/>
      <c r="B963" s="434"/>
      <c r="C963" s="434"/>
      <c r="D963" s="434"/>
      <c r="E963" s="434"/>
      <c r="F963" s="434"/>
      <c r="G963" s="434"/>
      <c r="H963" s="1276"/>
      <c r="I963" s="1277"/>
      <c r="J963" s="1278"/>
      <c r="K963" s="1277"/>
      <c r="L963" s="1279"/>
      <c r="M963" s="434"/>
      <c r="N963" s="434"/>
      <c r="O963" s="434"/>
      <c r="P963" s="434"/>
      <c r="Q963" s="434"/>
      <c r="R963" s="434"/>
      <c r="S963" s="1279"/>
      <c r="T963" s="434"/>
      <c r="U963" s="434"/>
      <c r="V963" s="434"/>
      <c r="W963" s="434"/>
      <c r="X963" s="434"/>
      <c r="Y963" s="434"/>
      <c r="Z963" s="434"/>
    </row>
    <row r="964">
      <c r="A964" s="434"/>
      <c r="B964" s="434"/>
      <c r="C964" s="434"/>
      <c r="D964" s="434"/>
      <c r="E964" s="434"/>
      <c r="F964" s="434"/>
      <c r="G964" s="434"/>
      <c r="H964" s="1276"/>
      <c r="I964" s="1277"/>
      <c r="J964" s="1278"/>
      <c r="K964" s="1277"/>
      <c r="L964" s="1279"/>
      <c r="M964" s="434"/>
      <c r="N964" s="434"/>
      <c r="O964" s="434"/>
      <c r="P964" s="434"/>
      <c r="Q964" s="434"/>
      <c r="R964" s="434"/>
      <c r="S964" s="1279"/>
      <c r="T964" s="434"/>
      <c r="U964" s="434"/>
      <c r="V964" s="434"/>
      <c r="W964" s="434"/>
      <c r="X964" s="434"/>
      <c r="Y964" s="434"/>
      <c r="Z964" s="434"/>
    </row>
    <row r="965">
      <c r="A965" s="434"/>
      <c r="B965" s="434"/>
      <c r="C965" s="434"/>
      <c r="D965" s="434"/>
      <c r="E965" s="434"/>
      <c r="F965" s="434"/>
      <c r="G965" s="434"/>
      <c r="H965" s="1276"/>
      <c r="I965" s="1277"/>
      <c r="J965" s="1278"/>
      <c r="K965" s="1277"/>
      <c r="L965" s="1279"/>
      <c r="M965" s="434"/>
      <c r="N965" s="434"/>
      <c r="O965" s="434"/>
      <c r="P965" s="434"/>
      <c r="Q965" s="434"/>
      <c r="R965" s="434"/>
      <c r="S965" s="1279"/>
      <c r="T965" s="434"/>
      <c r="U965" s="434"/>
      <c r="V965" s="434"/>
      <c r="W965" s="434"/>
      <c r="X965" s="434"/>
      <c r="Y965" s="434"/>
      <c r="Z965" s="434"/>
    </row>
    <row r="966">
      <c r="A966" s="434"/>
      <c r="B966" s="434"/>
      <c r="C966" s="434"/>
      <c r="D966" s="434"/>
      <c r="E966" s="434"/>
      <c r="F966" s="434"/>
      <c r="G966" s="434"/>
      <c r="H966" s="1276"/>
      <c r="I966" s="1277"/>
      <c r="J966" s="1278"/>
      <c r="K966" s="1277"/>
      <c r="L966" s="1279"/>
      <c r="M966" s="434"/>
      <c r="N966" s="434"/>
      <c r="O966" s="434"/>
      <c r="P966" s="434"/>
      <c r="Q966" s="434"/>
      <c r="R966" s="434"/>
      <c r="S966" s="1279"/>
      <c r="T966" s="434"/>
      <c r="U966" s="434"/>
      <c r="V966" s="434"/>
      <c r="W966" s="434"/>
      <c r="X966" s="434"/>
      <c r="Y966" s="434"/>
      <c r="Z966" s="434"/>
    </row>
    <row r="967">
      <c r="A967" s="434"/>
      <c r="B967" s="434"/>
      <c r="C967" s="434"/>
      <c r="D967" s="434"/>
      <c r="E967" s="434"/>
      <c r="F967" s="434"/>
      <c r="G967" s="434"/>
      <c r="H967" s="1276"/>
      <c r="I967" s="1277"/>
      <c r="J967" s="1278"/>
      <c r="K967" s="1277"/>
      <c r="L967" s="1279"/>
      <c r="M967" s="434"/>
      <c r="N967" s="434"/>
      <c r="O967" s="434"/>
      <c r="P967" s="434"/>
      <c r="Q967" s="434"/>
      <c r="R967" s="434"/>
      <c r="S967" s="1279"/>
      <c r="T967" s="434"/>
      <c r="U967" s="434"/>
      <c r="V967" s="434"/>
      <c r="W967" s="434"/>
      <c r="X967" s="434"/>
      <c r="Y967" s="434"/>
      <c r="Z967" s="434"/>
    </row>
    <row r="968">
      <c r="A968" s="434"/>
      <c r="B968" s="434"/>
      <c r="C968" s="434"/>
      <c r="D968" s="434"/>
      <c r="E968" s="434"/>
      <c r="F968" s="434"/>
      <c r="G968" s="434"/>
      <c r="H968" s="1276"/>
      <c r="I968" s="1277"/>
      <c r="J968" s="1278"/>
      <c r="K968" s="1277"/>
      <c r="L968" s="1279"/>
      <c r="M968" s="434"/>
      <c r="N968" s="434"/>
      <c r="O968" s="434"/>
      <c r="P968" s="434"/>
      <c r="Q968" s="434"/>
      <c r="R968" s="434"/>
      <c r="S968" s="1279"/>
      <c r="T968" s="434"/>
      <c r="U968" s="434"/>
      <c r="V968" s="434"/>
      <c r="W968" s="434"/>
      <c r="X968" s="434"/>
      <c r="Y968" s="434"/>
      <c r="Z968" s="434"/>
    </row>
    <row r="969">
      <c r="A969" s="434"/>
      <c r="B969" s="434"/>
      <c r="C969" s="434"/>
      <c r="D969" s="434"/>
      <c r="E969" s="434"/>
      <c r="F969" s="434"/>
      <c r="G969" s="434"/>
      <c r="H969" s="1276"/>
      <c r="I969" s="1277"/>
      <c r="J969" s="1278"/>
      <c r="K969" s="1277"/>
      <c r="L969" s="1279"/>
      <c r="M969" s="434"/>
      <c r="N969" s="434"/>
      <c r="O969" s="434"/>
      <c r="P969" s="434"/>
      <c r="Q969" s="434"/>
      <c r="R969" s="434"/>
      <c r="S969" s="1279"/>
      <c r="T969" s="434"/>
      <c r="U969" s="434"/>
      <c r="V969" s="434"/>
      <c r="W969" s="434"/>
      <c r="X969" s="434"/>
      <c r="Y969" s="434"/>
      <c r="Z969" s="434"/>
    </row>
    <row r="970">
      <c r="A970" s="434"/>
      <c r="B970" s="434"/>
      <c r="C970" s="434"/>
      <c r="D970" s="434"/>
      <c r="E970" s="434"/>
      <c r="F970" s="434"/>
      <c r="G970" s="434"/>
      <c r="H970" s="1276"/>
      <c r="I970" s="1277"/>
      <c r="J970" s="1278"/>
      <c r="K970" s="1277"/>
      <c r="L970" s="1279"/>
      <c r="M970" s="434"/>
      <c r="N970" s="434"/>
      <c r="O970" s="434"/>
      <c r="P970" s="434"/>
      <c r="Q970" s="434"/>
      <c r="R970" s="434"/>
      <c r="S970" s="1279"/>
      <c r="T970" s="434"/>
      <c r="U970" s="434"/>
      <c r="V970" s="434"/>
      <c r="W970" s="434"/>
      <c r="X970" s="434"/>
      <c r="Y970" s="434"/>
      <c r="Z970" s="434"/>
    </row>
    <row r="971">
      <c r="A971" s="434"/>
      <c r="B971" s="434"/>
      <c r="C971" s="434"/>
      <c r="D971" s="434"/>
      <c r="E971" s="434"/>
      <c r="F971" s="434"/>
      <c r="G971" s="434"/>
      <c r="H971" s="1276"/>
      <c r="I971" s="1277"/>
      <c r="J971" s="1278"/>
      <c r="K971" s="1277"/>
      <c r="L971" s="1279"/>
      <c r="M971" s="434"/>
      <c r="N971" s="434"/>
      <c r="O971" s="434"/>
      <c r="P971" s="434"/>
      <c r="Q971" s="434"/>
      <c r="R971" s="434"/>
      <c r="S971" s="1279"/>
      <c r="T971" s="434"/>
      <c r="U971" s="434"/>
      <c r="V971" s="434"/>
      <c r="W971" s="434"/>
      <c r="X971" s="434"/>
      <c r="Y971" s="434"/>
      <c r="Z971" s="434"/>
    </row>
    <row r="972">
      <c r="A972" s="434"/>
      <c r="B972" s="434"/>
      <c r="C972" s="434"/>
      <c r="D972" s="434"/>
      <c r="E972" s="434"/>
      <c r="F972" s="434"/>
      <c r="G972" s="434"/>
      <c r="H972" s="1276"/>
      <c r="I972" s="1277"/>
      <c r="J972" s="1278"/>
      <c r="K972" s="1277"/>
      <c r="L972" s="1279"/>
      <c r="M972" s="434"/>
      <c r="N972" s="434"/>
      <c r="O972" s="434"/>
      <c r="P972" s="434"/>
      <c r="Q972" s="434"/>
      <c r="R972" s="434"/>
      <c r="S972" s="1279"/>
      <c r="T972" s="434"/>
      <c r="U972" s="434"/>
      <c r="V972" s="434"/>
      <c r="W972" s="434"/>
      <c r="X972" s="434"/>
      <c r="Y972" s="434"/>
      <c r="Z972" s="434"/>
    </row>
    <row r="973">
      <c r="A973" s="434"/>
      <c r="B973" s="434"/>
      <c r="C973" s="434"/>
      <c r="D973" s="434"/>
      <c r="E973" s="434"/>
      <c r="F973" s="434"/>
      <c r="G973" s="434"/>
      <c r="H973" s="1276"/>
      <c r="I973" s="1277"/>
      <c r="J973" s="1278"/>
      <c r="K973" s="1277"/>
      <c r="L973" s="1279"/>
      <c r="M973" s="434"/>
      <c r="N973" s="434"/>
      <c r="O973" s="434"/>
      <c r="P973" s="434"/>
      <c r="Q973" s="434"/>
      <c r="R973" s="434"/>
      <c r="S973" s="1279"/>
      <c r="T973" s="434"/>
      <c r="U973" s="434"/>
      <c r="V973" s="434"/>
      <c r="W973" s="434"/>
      <c r="X973" s="434"/>
      <c r="Y973" s="434"/>
      <c r="Z973" s="434"/>
    </row>
    <row r="974">
      <c r="A974" s="434"/>
      <c r="B974" s="434"/>
      <c r="C974" s="434"/>
      <c r="D974" s="434"/>
      <c r="E974" s="434"/>
      <c r="F974" s="434"/>
      <c r="G974" s="434"/>
      <c r="H974" s="1276"/>
      <c r="I974" s="1277"/>
      <c r="J974" s="1278"/>
      <c r="K974" s="1277"/>
      <c r="L974" s="1279"/>
      <c r="M974" s="434"/>
      <c r="N974" s="434"/>
      <c r="O974" s="434"/>
      <c r="P974" s="434"/>
      <c r="Q974" s="434"/>
      <c r="R974" s="434"/>
      <c r="S974" s="1279"/>
      <c r="T974" s="434"/>
      <c r="U974" s="434"/>
      <c r="V974" s="434"/>
      <c r="W974" s="434"/>
      <c r="X974" s="434"/>
      <c r="Y974" s="434"/>
      <c r="Z974" s="434"/>
    </row>
    <row r="975">
      <c r="A975" s="434"/>
      <c r="B975" s="434"/>
      <c r="C975" s="434"/>
      <c r="D975" s="434"/>
      <c r="E975" s="434"/>
      <c r="F975" s="434"/>
      <c r="G975" s="434"/>
      <c r="H975" s="1276"/>
      <c r="I975" s="1277"/>
      <c r="J975" s="1278"/>
      <c r="K975" s="1277"/>
      <c r="L975" s="1279"/>
      <c r="M975" s="434"/>
      <c r="N975" s="434"/>
      <c r="O975" s="434"/>
      <c r="P975" s="434"/>
      <c r="Q975" s="434"/>
      <c r="R975" s="434"/>
      <c r="S975" s="1279"/>
      <c r="T975" s="434"/>
      <c r="U975" s="434"/>
      <c r="V975" s="434"/>
      <c r="W975" s="434"/>
      <c r="X975" s="434"/>
      <c r="Y975" s="434"/>
      <c r="Z975" s="434"/>
    </row>
    <row r="976">
      <c r="A976" s="434"/>
      <c r="B976" s="434"/>
      <c r="C976" s="434"/>
      <c r="D976" s="434"/>
      <c r="E976" s="434"/>
      <c r="F976" s="434"/>
      <c r="G976" s="434"/>
      <c r="H976" s="1276"/>
      <c r="I976" s="1277"/>
      <c r="J976" s="1278"/>
      <c r="K976" s="1277"/>
      <c r="L976" s="1279"/>
      <c r="M976" s="434"/>
      <c r="N976" s="434"/>
      <c r="O976" s="434"/>
      <c r="P976" s="434"/>
      <c r="Q976" s="434"/>
      <c r="R976" s="434"/>
      <c r="S976" s="1279"/>
      <c r="T976" s="434"/>
      <c r="U976" s="434"/>
      <c r="V976" s="434"/>
      <c r="W976" s="434"/>
      <c r="X976" s="434"/>
      <c r="Y976" s="434"/>
      <c r="Z976" s="434"/>
    </row>
    <row r="977">
      <c r="A977" s="434"/>
      <c r="B977" s="434"/>
      <c r="C977" s="434"/>
      <c r="D977" s="434"/>
      <c r="E977" s="434"/>
      <c r="F977" s="434"/>
      <c r="G977" s="434"/>
      <c r="H977" s="1276"/>
      <c r="I977" s="1277"/>
      <c r="J977" s="1278"/>
      <c r="K977" s="1277"/>
      <c r="L977" s="1279"/>
      <c r="M977" s="434"/>
      <c r="N977" s="434"/>
      <c r="O977" s="434"/>
      <c r="P977" s="434"/>
      <c r="Q977" s="434"/>
      <c r="R977" s="434"/>
      <c r="S977" s="1279"/>
      <c r="T977" s="434"/>
      <c r="U977" s="434"/>
      <c r="V977" s="434"/>
      <c r="W977" s="434"/>
      <c r="X977" s="434"/>
      <c r="Y977" s="434"/>
      <c r="Z977" s="434"/>
    </row>
    <row r="978">
      <c r="A978" s="434"/>
      <c r="B978" s="434"/>
      <c r="C978" s="434"/>
      <c r="D978" s="434"/>
      <c r="E978" s="434"/>
      <c r="F978" s="434"/>
      <c r="G978" s="434"/>
      <c r="H978" s="1276"/>
      <c r="I978" s="1277"/>
      <c r="J978" s="1278"/>
      <c r="K978" s="1277"/>
      <c r="L978" s="1279"/>
      <c r="M978" s="434"/>
      <c r="N978" s="434"/>
      <c r="O978" s="434"/>
      <c r="P978" s="434"/>
      <c r="Q978" s="434"/>
      <c r="R978" s="434"/>
      <c r="S978" s="1279"/>
      <c r="T978" s="434"/>
      <c r="U978" s="434"/>
      <c r="V978" s="434"/>
      <c r="W978" s="434"/>
      <c r="X978" s="434"/>
      <c r="Y978" s="434"/>
      <c r="Z978" s="434"/>
    </row>
    <row r="979">
      <c r="A979" s="434"/>
      <c r="B979" s="434"/>
      <c r="C979" s="434"/>
      <c r="D979" s="434"/>
      <c r="E979" s="434"/>
      <c r="F979" s="434"/>
      <c r="G979" s="434"/>
      <c r="H979" s="1276"/>
      <c r="I979" s="1277"/>
      <c r="J979" s="1278"/>
      <c r="K979" s="1277"/>
      <c r="L979" s="1279"/>
      <c r="M979" s="434"/>
      <c r="N979" s="434"/>
      <c r="O979" s="434"/>
      <c r="P979" s="434"/>
      <c r="Q979" s="434"/>
      <c r="R979" s="434"/>
      <c r="S979" s="1279"/>
      <c r="T979" s="434"/>
      <c r="U979" s="434"/>
      <c r="V979" s="434"/>
      <c r="W979" s="434"/>
      <c r="X979" s="434"/>
      <c r="Y979" s="434"/>
      <c r="Z979" s="434"/>
    </row>
    <row r="980">
      <c r="A980" s="434"/>
      <c r="B980" s="434"/>
      <c r="C980" s="434"/>
      <c r="D980" s="434"/>
      <c r="E980" s="434"/>
      <c r="F980" s="434"/>
      <c r="G980" s="434"/>
      <c r="H980" s="1276"/>
      <c r="I980" s="1277"/>
      <c r="J980" s="1278"/>
      <c r="K980" s="1277"/>
      <c r="L980" s="1279"/>
      <c r="M980" s="434"/>
      <c r="N980" s="434"/>
      <c r="O980" s="434"/>
      <c r="P980" s="434"/>
      <c r="Q980" s="434"/>
      <c r="R980" s="434"/>
      <c r="S980" s="1279"/>
      <c r="T980" s="434"/>
      <c r="U980" s="434"/>
      <c r="V980" s="434"/>
      <c r="W980" s="434"/>
      <c r="X980" s="434"/>
      <c r="Y980" s="434"/>
      <c r="Z980" s="434"/>
    </row>
    <row r="981">
      <c r="A981" s="434"/>
      <c r="B981" s="434"/>
      <c r="C981" s="434"/>
      <c r="D981" s="434"/>
      <c r="E981" s="434"/>
      <c r="F981" s="434"/>
      <c r="G981" s="434"/>
      <c r="H981" s="1276"/>
      <c r="I981" s="1277"/>
      <c r="J981" s="1278"/>
      <c r="K981" s="1277"/>
      <c r="L981" s="1279"/>
      <c r="M981" s="434"/>
      <c r="N981" s="434"/>
      <c r="O981" s="434"/>
      <c r="P981" s="434"/>
      <c r="Q981" s="434"/>
      <c r="R981" s="434"/>
      <c r="S981" s="1279"/>
      <c r="T981" s="434"/>
      <c r="U981" s="434"/>
      <c r="V981" s="434"/>
      <c r="W981" s="434"/>
      <c r="X981" s="434"/>
      <c r="Y981" s="434"/>
      <c r="Z981" s="434"/>
    </row>
    <row r="982">
      <c r="A982" s="434"/>
      <c r="B982" s="434"/>
      <c r="C982" s="434"/>
      <c r="D982" s="434"/>
      <c r="E982" s="434"/>
      <c r="F982" s="434"/>
      <c r="G982" s="434"/>
      <c r="H982" s="1276"/>
      <c r="I982" s="1277"/>
      <c r="J982" s="1278"/>
      <c r="K982" s="1277"/>
      <c r="L982" s="1279"/>
      <c r="M982" s="434"/>
      <c r="N982" s="434"/>
      <c r="O982" s="434"/>
      <c r="P982" s="434"/>
      <c r="Q982" s="434"/>
      <c r="R982" s="434"/>
      <c r="S982" s="1279"/>
      <c r="T982" s="434"/>
      <c r="U982" s="434"/>
      <c r="V982" s="434"/>
      <c r="W982" s="434"/>
      <c r="X982" s="434"/>
      <c r="Y982" s="434"/>
      <c r="Z982" s="434"/>
    </row>
    <row r="983">
      <c r="A983" s="434"/>
      <c r="B983" s="434"/>
      <c r="C983" s="434"/>
      <c r="D983" s="434"/>
      <c r="E983" s="434"/>
      <c r="F983" s="434"/>
      <c r="G983" s="434"/>
      <c r="H983" s="1276"/>
      <c r="I983" s="1277"/>
      <c r="J983" s="1278"/>
      <c r="K983" s="1277"/>
      <c r="L983" s="1279"/>
      <c r="M983" s="434"/>
      <c r="N983" s="434"/>
      <c r="O983" s="434"/>
      <c r="P983" s="434"/>
      <c r="Q983" s="434"/>
      <c r="R983" s="434"/>
      <c r="S983" s="1279"/>
      <c r="T983" s="434"/>
      <c r="U983" s="434"/>
      <c r="V983" s="434"/>
      <c r="W983" s="434"/>
      <c r="X983" s="434"/>
      <c r="Y983" s="434"/>
      <c r="Z983" s="434"/>
    </row>
    <row r="984">
      <c r="A984" s="434"/>
      <c r="B984" s="434"/>
      <c r="C984" s="434"/>
      <c r="D984" s="434"/>
      <c r="E984" s="434"/>
      <c r="F984" s="434"/>
      <c r="G984" s="434"/>
      <c r="H984" s="1276"/>
      <c r="I984" s="1277"/>
      <c r="J984" s="1278"/>
      <c r="K984" s="1277"/>
      <c r="L984" s="1279"/>
      <c r="M984" s="434"/>
      <c r="N984" s="434"/>
      <c r="O984" s="434"/>
      <c r="P984" s="434"/>
      <c r="Q984" s="434"/>
      <c r="R984" s="434"/>
      <c r="S984" s="1279"/>
      <c r="T984" s="434"/>
      <c r="U984" s="434"/>
      <c r="V984" s="434"/>
      <c r="W984" s="434"/>
      <c r="X984" s="434"/>
      <c r="Y984" s="434"/>
      <c r="Z984" s="434"/>
    </row>
    <row r="985">
      <c r="A985" s="434"/>
      <c r="B985" s="434"/>
      <c r="C985" s="434"/>
      <c r="D985" s="434"/>
      <c r="E985" s="434"/>
      <c r="F985" s="434"/>
      <c r="G985" s="434"/>
      <c r="H985" s="1276"/>
      <c r="I985" s="1277"/>
      <c r="J985" s="1278"/>
      <c r="K985" s="1277"/>
      <c r="L985" s="1279"/>
      <c r="M985" s="434"/>
      <c r="N985" s="434"/>
      <c r="O985" s="434"/>
      <c r="P985" s="434"/>
      <c r="Q985" s="434"/>
      <c r="R985" s="434"/>
      <c r="S985" s="1279"/>
      <c r="T985" s="434"/>
      <c r="U985" s="434"/>
      <c r="V985" s="434"/>
      <c r="W985" s="434"/>
      <c r="X985" s="434"/>
      <c r="Y985" s="434"/>
      <c r="Z985" s="434"/>
    </row>
    <row r="986">
      <c r="A986" s="434"/>
      <c r="B986" s="434"/>
      <c r="C986" s="434"/>
      <c r="D986" s="434"/>
      <c r="E986" s="434"/>
      <c r="F986" s="434"/>
      <c r="G986" s="434"/>
      <c r="H986" s="1276"/>
      <c r="I986" s="1277"/>
      <c r="J986" s="1278"/>
      <c r="K986" s="1277"/>
      <c r="L986" s="1279"/>
      <c r="M986" s="434"/>
      <c r="N986" s="434"/>
      <c r="O986" s="434"/>
      <c r="P986" s="434"/>
      <c r="Q986" s="434"/>
      <c r="R986" s="434"/>
      <c r="S986" s="1279"/>
      <c r="T986" s="434"/>
      <c r="U986" s="434"/>
      <c r="V986" s="434"/>
      <c r="W986" s="434"/>
      <c r="X986" s="434"/>
      <c r="Y986" s="434"/>
      <c r="Z986" s="434"/>
    </row>
    <row r="987">
      <c r="A987" s="434"/>
      <c r="B987" s="434"/>
      <c r="C987" s="434"/>
      <c r="D987" s="434"/>
      <c r="E987" s="434"/>
      <c r="F987" s="434"/>
      <c r="G987" s="434"/>
      <c r="H987" s="1276"/>
      <c r="I987" s="1277"/>
      <c r="J987" s="1278"/>
      <c r="K987" s="1277"/>
      <c r="L987" s="1279"/>
      <c r="M987" s="434"/>
      <c r="N987" s="434"/>
      <c r="O987" s="434"/>
      <c r="P987" s="434"/>
      <c r="Q987" s="434"/>
      <c r="R987" s="434"/>
      <c r="S987" s="1279"/>
      <c r="T987" s="434"/>
      <c r="U987" s="434"/>
      <c r="V987" s="434"/>
      <c r="W987" s="434"/>
      <c r="X987" s="434"/>
      <c r="Y987" s="434"/>
      <c r="Z987" s="434"/>
    </row>
    <row r="988">
      <c r="A988" s="434"/>
      <c r="B988" s="434"/>
      <c r="C988" s="434"/>
      <c r="D988" s="434"/>
      <c r="E988" s="434"/>
      <c r="F988" s="434"/>
      <c r="G988" s="434"/>
      <c r="H988" s="1276"/>
      <c r="I988" s="1277"/>
      <c r="J988" s="1278"/>
      <c r="K988" s="1277"/>
      <c r="L988" s="1279"/>
      <c r="M988" s="434"/>
      <c r="N988" s="434"/>
      <c r="O988" s="434"/>
      <c r="P988" s="434"/>
      <c r="Q988" s="434"/>
      <c r="R988" s="434"/>
      <c r="S988" s="1279"/>
      <c r="T988" s="434"/>
      <c r="U988" s="434"/>
      <c r="V988" s="434"/>
      <c r="W988" s="434"/>
      <c r="X988" s="434"/>
      <c r="Y988" s="434"/>
      <c r="Z988" s="434"/>
    </row>
    <row r="989">
      <c r="A989" s="434"/>
      <c r="B989" s="434"/>
      <c r="C989" s="434"/>
      <c r="D989" s="434"/>
      <c r="E989" s="434"/>
      <c r="F989" s="434"/>
      <c r="G989" s="434"/>
      <c r="H989" s="1276"/>
      <c r="I989" s="1277"/>
      <c r="J989" s="1278"/>
      <c r="K989" s="1277"/>
      <c r="L989" s="1279"/>
      <c r="M989" s="434"/>
      <c r="N989" s="434"/>
      <c r="O989" s="434"/>
      <c r="P989" s="434"/>
      <c r="Q989" s="434"/>
      <c r="R989" s="434"/>
      <c r="S989" s="1279"/>
      <c r="T989" s="434"/>
      <c r="U989" s="434"/>
      <c r="V989" s="434"/>
      <c r="W989" s="434"/>
      <c r="X989" s="434"/>
      <c r="Y989" s="434"/>
      <c r="Z989" s="434"/>
    </row>
    <row r="990">
      <c r="A990" s="434"/>
      <c r="B990" s="434"/>
      <c r="C990" s="434"/>
      <c r="D990" s="434"/>
      <c r="E990" s="434"/>
      <c r="F990" s="434"/>
      <c r="G990" s="434"/>
      <c r="H990" s="1276"/>
      <c r="I990" s="1277"/>
      <c r="J990" s="1278"/>
      <c r="K990" s="1277"/>
      <c r="L990" s="1279"/>
      <c r="M990" s="434"/>
      <c r="N990" s="434"/>
      <c r="O990" s="434"/>
      <c r="P990" s="434"/>
      <c r="Q990" s="434"/>
      <c r="R990" s="434"/>
      <c r="S990" s="1279"/>
      <c r="T990" s="434"/>
      <c r="U990" s="434"/>
      <c r="V990" s="434"/>
      <c r="W990" s="434"/>
      <c r="X990" s="434"/>
      <c r="Y990" s="434"/>
      <c r="Z990" s="434"/>
    </row>
    <row r="991">
      <c r="A991" s="434"/>
      <c r="B991" s="434"/>
      <c r="C991" s="434"/>
      <c r="D991" s="434"/>
      <c r="E991" s="434"/>
      <c r="F991" s="434"/>
      <c r="G991" s="434"/>
      <c r="H991" s="1276"/>
      <c r="I991" s="1277"/>
      <c r="J991" s="1278"/>
      <c r="K991" s="1277"/>
      <c r="L991" s="1279"/>
      <c r="M991" s="434"/>
      <c r="N991" s="434"/>
      <c r="O991" s="434"/>
      <c r="P991" s="434"/>
      <c r="Q991" s="434"/>
      <c r="R991" s="434"/>
      <c r="S991" s="1279"/>
      <c r="T991" s="434"/>
      <c r="U991" s="434"/>
      <c r="V991" s="434"/>
      <c r="W991" s="434"/>
      <c r="X991" s="434"/>
      <c r="Y991" s="434"/>
      <c r="Z991" s="434"/>
    </row>
    <row r="992">
      <c r="A992" s="434"/>
      <c r="B992" s="434"/>
      <c r="C992" s="434"/>
      <c r="D992" s="434"/>
      <c r="E992" s="434"/>
      <c r="F992" s="434"/>
      <c r="G992" s="434"/>
      <c r="H992" s="1276"/>
      <c r="I992" s="1277"/>
      <c r="J992" s="1278"/>
      <c r="K992" s="1277"/>
      <c r="L992" s="1279"/>
      <c r="M992" s="434"/>
      <c r="N992" s="434"/>
      <c r="O992" s="434"/>
      <c r="P992" s="434"/>
      <c r="Q992" s="434"/>
      <c r="R992" s="434"/>
      <c r="S992" s="1279"/>
      <c r="T992" s="434"/>
      <c r="U992" s="434"/>
      <c r="V992" s="434"/>
      <c r="W992" s="434"/>
      <c r="X992" s="434"/>
      <c r="Y992" s="434"/>
      <c r="Z992" s="434"/>
    </row>
    <row r="993">
      <c r="A993" s="434"/>
      <c r="B993" s="434"/>
      <c r="C993" s="434"/>
      <c r="D993" s="434"/>
      <c r="E993" s="434"/>
      <c r="F993" s="434"/>
      <c r="G993" s="434"/>
      <c r="H993" s="1276"/>
      <c r="I993" s="1277"/>
      <c r="J993" s="1278"/>
      <c r="K993" s="1277"/>
      <c r="L993" s="1279"/>
      <c r="M993" s="434"/>
      <c r="N993" s="434"/>
      <c r="O993" s="434"/>
      <c r="P993" s="434"/>
      <c r="Q993" s="434"/>
      <c r="R993" s="434"/>
      <c r="S993" s="1279"/>
      <c r="T993" s="434"/>
      <c r="U993" s="434"/>
      <c r="V993" s="434"/>
      <c r="W993" s="434"/>
      <c r="X993" s="434"/>
      <c r="Y993" s="434"/>
      <c r="Z993" s="434"/>
    </row>
    <row r="994">
      <c r="A994" s="434"/>
      <c r="B994" s="434"/>
      <c r="C994" s="434"/>
      <c r="D994" s="434"/>
      <c r="E994" s="434"/>
      <c r="F994" s="434"/>
      <c r="G994" s="434"/>
      <c r="H994" s="1276"/>
      <c r="I994" s="1277"/>
      <c r="J994" s="1278"/>
      <c r="K994" s="1277"/>
      <c r="L994" s="1279"/>
      <c r="M994" s="434"/>
      <c r="N994" s="434"/>
      <c r="O994" s="434"/>
      <c r="P994" s="434"/>
      <c r="Q994" s="434"/>
      <c r="R994" s="434"/>
      <c r="S994" s="1279"/>
      <c r="T994" s="434"/>
      <c r="U994" s="434"/>
      <c r="V994" s="434"/>
      <c r="W994" s="434"/>
      <c r="X994" s="434"/>
      <c r="Y994" s="434"/>
      <c r="Z994" s="434"/>
    </row>
    <row r="995">
      <c r="A995" s="434"/>
      <c r="B995" s="434"/>
      <c r="C995" s="434"/>
      <c r="D995" s="434"/>
      <c r="E995" s="434"/>
      <c r="F995" s="434"/>
      <c r="G995" s="434"/>
      <c r="H995" s="1276"/>
      <c r="I995" s="1277"/>
      <c r="J995" s="1278"/>
      <c r="K995" s="1277"/>
      <c r="L995" s="1279"/>
      <c r="M995" s="434"/>
      <c r="N995" s="434"/>
      <c r="O995" s="434"/>
      <c r="P995" s="434"/>
      <c r="Q995" s="434"/>
      <c r="R995" s="434"/>
      <c r="S995" s="1279"/>
      <c r="T995" s="434"/>
      <c r="U995" s="434"/>
      <c r="V995" s="434"/>
      <c r="W995" s="434"/>
      <c r="X995" s="434"/>
      <c r="Y995" s="434"/>
      <c r="Z995" s="434"/>
    </row>
    <row r="996">
      <c r="A996" s="434"/>
      <c r="B996" s="434"/>
      <c r="C996" s="434"/>
      <c r="D996" s="434"/>
      <c r="E996" s="434"/>
      <c r="F996" s="434"/>
      <c r="G996" s="434"/>
      <c r="H996" s="1276"/>
      <c r="I996" s="1277"/>
      <c r="J996" s="1278"/>
      <c r="K996" s="1277"/>
      <c r="L996" s="1279"/>
      <c r="M996" s="434"/>
      <c r="N996" s="434"/>
      <c r="O996" s="434"/>
      <c r="P996" s="434"/>
      <c r="Q996" s="434"/>
      <c r="R996" s="434"/>
      <c r="S996" s="1279"/>
      <c r="T996" s="434"/>
      <c r="U996" s="434"/>
      <c r="V996" s="434"/>
      <c r="W996" s="434"/>
      <c r="X996" s="434"/>
      <c r="Y996" s="434"/>
      <c r="Z996" s="434"/>
    </row>
    <row r="997">
      <c r="A997" s="434"/>
      <c r="B997" s="434"/>
      <c r="C997" s="434"/>
      <c r="D997" s="434"/>
      <c r="E997" s="434"/>
      <c r="F997" s="434"/>
      <c r="G997" s="434"/>
      <c r="H997" s="1276"/>
      <c r="I997" s="1277"/>
      <c r="J997" s="1278"/>
      <c r="K997" s="1277"/>
      <c r="L997" s="1279"/>
      <c r="M997" s="434"/>
      <c r="N997" s="434"/>
      <c r="O997" s="434"/>
      <c r="P997" s="434"/>
      <c r="Q997" s="434"/>
      <c r="R997" s="434"/>
      <c r="S997" s="1279"/>
      <c r="T997" s="434"/>
      <c r="U997" s="434"/>
      <c r="V997" s="434"/>
      <c r="W997" s="434"/>
      <c r="X997" s="434"/>
      <c r="Y997" s="434"/>
      <c r="Z997" s="434"/>
    </row>
    <row r="998">
      <c r="A998" s="434"/>
      <c r="B998" s="434"/>
      <c r="C998" s="434"/>
      <c r="D998" s="434"/>
      <c r="E998" s="434"/>
      <c r="F998" s="434"/>
      <c r="G998" s="434"/>
      <c r="H998" s="1276"/>
      <c r="I998" s="1277"/>
      <c r="J998" s="1278"/>
      <c r="K998" s="1277"/>
      <c r="L998" s="1279"/>
      <c r="M998" s="434"/>
      <c r="N998" s="434"/>
      <c r="O998" s="434"/>
      <c r="P998" s="434"/>
      <c r="Q998" s="434"/>
      <c r="R998" s="434"/>
      <c r="S998" s="1279"/>
      <c r="T998" s="434"/>
      <c r="U998" s="434"/>
      <c r="V998" s="434"/>
      <c r="W998" s="434"/>
      <c r="X998" s="434"/>
      <c r="Y998" s="434"/>
      <c r="Z998" s="434"/>
    </row>
    <row r="999">
      <c r="A999" s="434"/>
      <c r="B999" s="434"/>
      <c r="C999" s="434"/>
      <c r="D999" s="434"/>
      <c r="E999" s="434"/>
      <c r="F999" s="434"/>
      <c r="G999" s="434"/>
      <c r="H999" s="1276"/>
      <c r="I999" s="1277"/>
      <c r="J999" s="1278"/>
      <c r="K999" s="1277"/>
      <c r="L999" s="1279"/>
      <c r="M999" s="434"/>
      <c r="N999" s="434"/>
      <c r="O999" s="434"/>
      <c r="P999" s="434"/>
      <c r="Q999" s="434"/>
      <c r="R999" s="434"/>
      <c r="S999" s="1279"/>
      <c r="T999" s="434"/>
      <c r="U999" s="434"/>
      <c r="V999" s="434"/>
      <c r="W999" s="434"/>
      <c r="X999" s="434"/>
      <c r="Y999" s="434"/>
      <c r="Z999" s="434"/>
    </row>
    <row r="1000">
      <c r="A1000" s="434"/>
      <c r="B1000" s="434"/>
      <c r="C1000" s="434"/>
      <c r="D1000" s="434"/>
      <c r="E1000" s="434"/>
      <c r="F1000" s="434"/>
      <c r="G1000" s="434"/>
      <c r="H1000" s="1276"/>
      <c r="I1000" s="1277"/>
      <c r="J1000" s="1278"/>
      <c r="K1000" s="1277"/>
      <c r="L1000" s="1279"/>
      <c r="M1000" s="434"/>
      <c r="N1000" s="434"/>
      <c r="O1000" s="434"/>
      <c r="P1000" s="434"/>
      <c r="Q1000" s="434"/>
      <c r="R1000" s="434"/>
      <c r="S1000" s="1279"/>
      <c r="T1000" s="434"/>
      <c r="U1000" s="434"/>
      <c r="V1000" s="434"/>
      <c r="W1000" s="434"/>
      <c r="X1000" s="434"/>
      <c r="Y1000" s="434"/>
      <c r="Z1000" s="434"/>
    </row>
    <row r="1001">
      <c r="A1001" s="434"/>
      <c r="B1001" s="434"/>
      <c r="C1001" s="434"/>
      <c r="D1001" s="434"/>
      <c r="E1001" s="434"/>
      <c r="F1001" s="434"/>
      <c r="G1001" s="434"/>
      <c r="H1001" s="1276"/>
      <c r="I1001" s="1277"/>
      <c r="J1001" s="1278"/>
      <c r="K1001" s="1277"/>
      <c r="L1001" s="1279"/>
      <c r="M1001" s="434"/>
      <c r="N1001" s="434"/>
      <c r="O1001" s="434"/>
      <c r="P1001" s="434"/>
      <c r="Q1001" s="434"/>
      <c r="R1001" s="434"/>
      <c r="S1001" s="1279"/>
      <c r="T1001" s="434"/>
      <c r="U1001" s="434"/>
      <c r="V1001" s="434"/>
      <c r="W1001" s="434"/>
      <c r="X1001" s="434"/>
      <c r="Y1001" s="434"/>
      <c r="Z1001" s="434"/>
    </row>
    <row r="1002">
      <c r="A1002" s="434"/>
      <c r="B1002" s="434"/>
      <c r="C1002" s="434"/>
      <c r="D1002" s="434"/>
      <c r="E1002" s="434"/>
      <c r="F1002" s="434"/>
      <c r="G1002" s="434"/>
      <c r="H1002" s="1276"/>
      <c r="I1002" s="1277"/>
      <c r="J1002" s="1278"/>
      <c r="K1002" s="1277"/>
      <c r="L1002" s="1279"/>
      <c r="M1002" s="434"/>
      <c r="N1002" s="434"/>
      <c r="O1002" s="434"/>
      <c r="P1002" s="434"/>
      <c r="Q1002" s="434"/>
      <c r="R1002" s="434"/>
      <c r="S1002" s="1279"/>
      <c r="T1002" s="434"/>
      <c r="U1002" s="434"/>
      <c r="V1002" s="434"/>
      <c r="W1002" s="434"/>
      <c r="X1002" s="434"/>
      <c r="Y1002" s="434"/>
      <c r="Z1002" s="434"/>
    </row>
  </sheetData>
  <dataValidations>
    <dataValidation type="list" allowBlank="1" showDropDown="1" showErrorMessage="1" sqref="A2:A199">
      <formula1>"4AL22CS001,4AL22CS002,4AL22CS003,4AL22CS004,4AL22CS005,4AL22CS006,4AL22CS007,4AL22CS008,4AL22CS009,4AL22CS010,4AL22CS011,4AL22CS012,4AL22CS013,4AL22CS014,4AL22CS015,4AL22CS016,4AL22CS017,4AL22CS018,4AL22CS019,4AL22CS020,4AL22CS021,4AL22CS022,4AL22CS023,4A"&amp;"L22CS024,4AL22CS025,4AL22CS026,4AL22CS027,4AL22CS028,4AL22CS029,4AL22CS030,4AL22CS031,4AL22CS032,4AL22CS033,4AL22CS034,4AL22CS035,4AL22CS036,4AL22CS037,4AL22CS038,4AL22CS039,4AL22CS040,4AL22CS041,4AL22CS042,4AL22CS043,4AL22CS044,4AL22CS045,4AL22CS046,4AL2"&amp;"2CS047,4AL22CS048,4AL22CS049,4AL22CS050,4AL22CS051,4AL22CS052,4AL22CS053,4AL22CS055,4AL22CS056,4AL22CS057,4AL22CS058,4AL22CS059,4AL22CS060,4AL22CS061,4AL22CS063,4AL22CS064,4AL22CS065,4AL22CS066,4AL22CS067,4AL22CS068,4AL22CS069,4AL22CS070,4AL22CS071,4AL22C"&amp;"S072,4AL22CS073,4AL22CS074,4AL22CS075,4AL22CS076,4AL22CS077,4AL22CS078,4AL22CS079,4AL22CS080,4AL22CS081,4AL22CS082,4AL22CS083,4AL22CS084,4AL22CS085,4AL22CS086,4AL22CS087,4AL22CS088,4AL22CS089,4AL22CS090,4AL22CS091,4AL22CS092,4AL22CS093,4AL22CS094,4AL22CS0"&amp;"95,4AL22CS096,4AL22CS097,4AL22CS098,4AL22CS099,4AL22CS100,4AL22CS101,4AL22CS102,4AL22CS103,4AL22CS104,4AL22CS105,4AL22CS106,4AL22CS107,4AL22CS108,4AL22CS109,4AL22CS110,4AL22CS111,4AL22CS112,4AL22CS113,4AL22CS114,4AL22CS115,4AL22CS116,4AL22CS117,4AL22CS118"&amp;",4AL22CS119,4AL22CS120,4AL22CS121,4AL22CS122,4AL22CS123,4AL22CS124,4AL22CS125,4AL22CS126,4AL22CS127,4AL22CS128,4AL22CS129,4AL22CS130,4AL22CS131,4AL22CS132,4AL22CS133,4AL22CS134,4AL22CS135,4AL22CS136,4AL22CS137,4AL22CS138,4AL22CS139,4AL22CS140,4AL22CS141,4"&amp;"AL22CS142,4AL22CS143,4AL22CS144,4AL22CS145,4AL22CS146,4AL22CS147,4AL22CS148,4AL22CS149,4AL22CS150,4AL22CS151,4AL22CS152,4AL22CS153,4AL22CS154,4AL22CS155,4AL22CS156,4AL22CS157,4AL22CS158,4AL22CS159,4AL22CS160,4AL22CS161,4AL22CS162,4AL22CS163,4AL22CS164,4AL"&amp;"22CS165,4AL22CS166,4AL22CS167,4AL22CS168,4AL22CS169,4AL22CS170,4AL22CS171,4AL22CS172,4AL22CS173,4AL22CS174,4AL22CS175,4AL22CS176,4AL22CS177,4AL22CS178,4AL22CS179,4AL22CS180,4AL22CS181,4AL22CS182,4AL22CS183,4AL22CS184,4AL22CS185,4AL22CS186,4AL22CS187,4AL22"&amp;"CS188,4AL22CS189,4AL22CS190,4AL23CS400,4AL23CS401,4AL23CS402,4AL23CS403,4AL23CS404,4AL23CS405,4AL23CS406,4AL23CS407,4AL23CS408,4AL23CS409,4AL23CS410,4AL23CS411,4AL23CS412"</formula1>
    </dataValidation>
    <dataValidation type="custom" allowBlank="1" showDropDown="1" sqref="C2:L199 S2:S199">
      <formula1>AND(ISNUMBER(C2),(NOT(OR(NOT(ISERROR(DATEVALUE(C2))), AND(ISNUMBER(C2), LEFT(CELL("format", C2))="D")))))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1.25"/>
    <col customWidth="1" min="3" max="3" width="7.13"/>
    <col customWidth="1" min="4" max="4" width="6.5"/>
    <col customWidth="1" min="5" max="5" width="6.75"/>
    <col customWidth="1" min="10" max="10" width="15.75"/>
    <col customWidth="1" min="11" max="11" width="13.75"/>
    <col customWidth="1" min="12" max="12" width="11.0"/>
    <col customWidth="1" min="13" max="13" width="5.88"/>
    <col customWidth="1" min="14" max="14" width="12.38"/>
    <col customWidth="1" min="16" max="16" width="13.0"/>
    <col customWidth="1" min="18" max="18" width="15.88"/>
  </cols>
  <sheetData>
    <row r="1">
      <c r="A1" s="1306" t="s">
        <v>2</v>
      </c>
      <c r="B1" s="1307" t="s">
        <v>641</v>
      </c>
      <c r="C1" s="1308" t="s">
        <v>642</v>
      </c>
      <c r="D1" s="1308" t="s">
        <v>643</v>
      </c>
      <c r="E1" s="1308" t="s">
        <v>644</v>
      </c>
      <c r="F1" s="1306" t="s">
        <v>645</v>
      </c>
      <c r="G1" s="1306" t="s">
        <v>646</v>
      </c>
      <c r="H1" s="1306" t="s">
        <v>647</v>
      </c>
      <c r="I1" s="1308" t="s">
        <v>648</v>
      </c>
      <c r="J1" s="1306" t="s">
        <v>649</v>
      </c>
      <c r="K1" s="1306" t="s">
        <v>650</v>
      </c>
      <c r="L1" s="1306" t="s">
        <v>651</v>
      </c>
      <c r="M1" s="1306" t="s">
        <v>652</v>
      </c>
      <c r="N1" s="1306" t="s">
        <v>653</v>
      </c>
      <c r="O1" s="1308" t="s">
        <v>654</v>
      </c>
      <c r="P1" s="1306" t="s">
        <v>655</v>
      </c>
      <c r="Q1" s="1306" t="s">
        <v>656</v>
      </c>
      <c r="R1" s="1306" t="s">
        <v>657</v>
      </c>
      <c r="S1" s="1306" t="s">
        <v>658</v>
      </c>
      <c r="T1" s="1306" t="s">
        <v>659</v>
      </c>
      <c r="U1" s="1306" t="s">
        <v>660</v>
      </c>
      <c r="V1" s="1306" t="s">
        <v>661</v>
      </c>
      <c r="W1" s="1306" t="s">
        <v>662</v>
      </c>
      <c r="X1" s="1306" t="s">
        <v>663</v>
      </c>
      <c r="Y1" s="1306" t="s">
        <v>664</v>
      </c>
      <c r="Z1" s="1306" t="s">
        <v>665</v>
      </c>
      <c r="AA1" s="1306" t="s">
        <v>666</v>
      </c>
      <c r="AB1" s="1306" t="s">
        <v>667</v>
      </c>
      <c r="AC1" s="1306" t="s">
        <v>668</v>
      </c>
      <c r="AD1" s="1306" t="s">
        <v>669</v>
      </c>
      <c r="AE1" s="1306" t="s">
        <v>670</v>
      </c>
      <c r="AF1" s="1306" t="s">
        <v>671</v>
      </c>
      <c r="AG1" s="1306" t="s">
        <v>672</v>
      </c>
      <c r="AH1" s="1306" t="s">
        <v>673</v>
      </c>
      <c r="AI1" s="1306" t="s">
        <v>674</v>
      </c>
      <c r="AJ1" s="1306" t="s">
        <v>675</v>
      </c>
      <c r="AK1" s="1306" t="s">
        <v>676</v>
      </c>
      <c r="AL1" s="1306" t="s">
        <v>677</v>
      </c>
      <c r="AM1" s="1306" t="s">
        <v>678</v>
      </c>
      <c r="AN1" s="1306" t="s">
        <v>679</v>
      </c>
      <c r="AO1" s="1306" t="s">
        <v>680</v>
      </c>
      <c r="AP1" s="1306" t="s">
        <v>681</v>
      </c>
      <c r="AQ1" s="1306" t="s">
        <v>682</v>
      </c>
      <c r="AR1" s="1306" t="s">
        <v>683</v>
      </c>
      <c r="AS1" s="1306" t="s">
        <v>684</v>
      </c>
      <c r="AT1" s="1306" t="s">
        <v>685</v>
      </c>
      <c r="AU1" s="1306" t="s">
        <v>686</v>
      </c>
      <c r="AV1" s="1306" t="s">
        <v>687</v>
      </c>
      <c r="AW1" s="1306" t="s">
        <v>688</v>
      </c>
      <c r="AX1" s="1306" t="s">
        <v>689</v>
      </c>
      <c r="AY1" s="1306" t="s">
        <v>690</v>
      </c>
      <c r="AZ1" s="1306" t="s">
        <v>691</v>
      </c>
      <c r="BA1" s="1306" t="s">
        <v>692</v>
      </c>
      <c r="BB1" s="1306" t="s">
        <v>693</v>
      </c>
      <c r="BC1" s="1306" t="s">
        <v>694</v>
      </c>
      <c r="BD1" s="1306" t="s">
        <v>695</v>
      </c>
      <c r="BE1" s="1306" t="s">
        <v>696</v>
      </c>
      <c r="BF1" s="1308" t="s">
        <v>697</v>
      </c>
      <c r="BG1" s="1306" t="s">
        <v>698</v>
      </c>
      <c r="BH1" s="1306" t="s">
        <v>699</v>
      </c>
      <c r="BI1" s="1306" t="s">
        <v>700</v>
      </c>
      <c r="BJ1" s="1306" t="s">
        <v>701</v>
      </c>
      <c r="BK1" s="1309"/>
      <c r="BL1" s="1309"/>
      <c r="BM1" s="1309"/>
      <c r="BN1" s="1309"/>
      <c r="BO1" s="1309"/>
      <c r="BP1" s="1309"/>
      <c r="BQ1" s="1309"/>
      <c r="BR1" s="1309"/>
    </row>
    <row r="2">
      <c r="A2" s="1306" t="s">
        <v>226</v>
      </c>
      <c r="B2" s="1310" t="s">
        <v>227</v>
      </c>
      <c r="C2" s="1311">
        <v>92000.0</v>
      </c>
      <c r="D2" s="1312"/>
      <c r="E2" s="1312"/>
      <c r="F2" s="1313" t="s">
        <v>702</v>
      </c>
      <c r="G2" s="1306" t="s">
        <v>703</v>
      </c>
      <c r="H2" s="1306" t="s">
        <v>704</v>
      </c>
      <c r="I2" s="1308">
        <v>8.431201352E9</v>
      </c>
      <c r="J2" s="1306" t="s">
        <v>705</v>
      </c>
      <c r="K2" s="1313">
        <v>3.14576722757E11</v>
      </c>
      <c r="L2" s="1306" t="s">
        <v>706</v>
      </c>
      <c r="M2" s="1306" t="s">
        <v>707</v>
      </c>
      <c r="N2" s="1306" t="s">
        <v>708</v>
      </c>
      <c r="O2" s="1308">
        <v>25000.0</v>
      </c>
      <c r="P2" s="1306" t="s">
        <v>709</v>
      </c>
      <c r="Q2" s="1306" t="s">
        <v>710</v>
      </c>
      <c r="R2" s="1306" t="s">
        <v>711</v>
      </c>
      <c r="S2" s="1306" t="s">
        <v>712</v>
      </c>
      <c r="T2" s="1313">
        <v>571440.0</v>
      </c>
      <c r="U2" s="1306" t="s">
        <v>709</v>
      </c>
      <c r="V2" s="1306" t="s">
        <v>713</v>
      </c>
      <c r="W2" s="1306" t="s">
        <v>711</v>
      </c>
      <c r="X2" s="1306" t="s">
        <v>714</v>
      </c>
      <c r="Y2" s="1313">
        <v>571440.0</v>
      </c>
      <c r="Z2" s="1306" t="s">
        <v>715</v>
      </c>
      <c r="AA2" s="1306" t="s">
        <v>716</v>
      </c>
      <c r="AB2" s="1313">
        <v>2.0200266722E10</v>
      </c>
      <c r="AC2" s="1313">
        <v>2020.0</v>
      </c>
      <c r="AD2" s="1313">
        <v>625.0</v>
      </c>
      <c r="AE2" s="1313">
        <v>522.0</v>
      </c>
      <c r="AF2" s="1314">
        <v>0.8352</v>
      </c>
      <c r="AG2" s="1306" t="s">
        <v>717</v>
      </c>
      <c r="AH2" s="1306" t="s">
        <v>718</v>
      </c>
      <c r="AI2" s="1313">
        <v>321542.0</v>
      </c>
      <c r="AJ2" s="1313">
        <v>2022.0</v>
      </c>
      <c r="AK2" s="1313">
        <v>600.0</v>
      </c>
      <c r="AL2" s="1313">
        <v>428.0</v>
      </c>
      <c r="AM2" s="1314">
        <v>0.7133</v>
      </c>
      <c r="AN2" s="1313">
        <v>100.0</v>
      </c>
      <c r="AO2" s="1313">
        <v>69.0</v>
      </c>
      <c r="AP2" s="1313">
        <v>100.0</v>
      </c>
      <c r="AQ2" s="1313">
        <v>73.0</v>
      </c>
      <c r="AR2" s="1313">
        <v>100.0</v>
      </c>
      <c r="AS2" s="1313">
        <v>73.0</v>
      </c>
      <c r="AT2" s="1313">
        <v>100.0</v>
      </c>
      <c r="AU2" s="1313">
        <v>65.0</v>
      </c>
      <c r="AV2" s="1313">
        <v>428.0</v>
      </c>
      <c r="AW2" s="1313">
        <v>100.0</v>
      </c>
      <c r="AX2" s="1313">
        <v>66.0</v>
      </c>
      <c r="AY2" s="1306" t="s">
        <v>719</v>
      </c>
      <c r="AZ2" s="1306" t="s">
        <v>720</v>
      </c>
      <c r="BA2" s="1306" t="s">
        <v>721</v>
      </c>
      <c r="BB2" s="1313">
        <v>5.44583030049E11</v>
      </c>
      <c r="BC2" s="1306" t="s">
        <v>722</v>
      </c>
      <c r="BD2" s="1306" t="s">
        <v>723</v>
      </c>
      <c r="BE2" s="1306" t="s">
        <v>724</v>
      </c>
      <c r="BF2" s="1308" t="s">
        <v>725</v>
      </c>
      <c r="BG2" s="1306" t="s">
        <v>721</v>
      </c>
      <c r="BH2" s="1313">
        <v>7.49410892498E11</v>
      </c>
      <c r="BI2" s="1306" t="s">
        <v>726</v>
      </c>
      <c r="BJ2" s="1306" t="s">
        <v>727</v>
      </c>
      <c r="BK2" s="1309"/>
      <c r="BL2" s="1309"/>
      <c r="BM2" s="1309"/>
      <c r="BN2" s="1309"/>
      <c r="BO2" s="1309"/>
      <c r="BP2" s="1309"/>
      <c r="BQ2" s="1309"/>
      <c r="BR2" s="1309"/>
    </row>
    <row r="3">
      <c r="A3" s="1306" t="s">
        <v>228</v>
      </c>
      <c r="B3" s="1310" t="s">
        <v>229</v>
      </c>
      <c r="C3" s="1308">
        <v>166930.0</v>
      </c>
      <c r="D3" s="1312"/>
      <c r="E3" s="1312"/>
      <c r="F3" s="1313" t="s">
        <v>702</v>
      </c>
      <c r="G3" s="1306" t="s">
        <v>728</v>
      </c>
      <c r="H3" s="1306" t="s">
        <v>704</v>
      </c>
      <c r="I3" s="1308">
        <v>8.123492099E9</v>
      </c>
      <c r="J3" s="1306" t="s">
        <v>729</v>
      </c>
      <c r="K3" s="1313">
        <v>6.03956572084E11</v>
      </c>
      <c r="L3" s="1306" t="s">
        <v>730</v>
      </c>
      <c r="M3" s="1306" t="s">
        <v>707</v>
      </c>
      <c r="N3" s="1306" t="s">
        <v>731</v>
      </c>
      <c r="O3" s="1308">
        <v>45000.0</v>
      </c>
      <c r="P3" s="1306" t="s">
        <v>709</v>
      </c>
      <c r="Q3" s="1306" t="s">
        <v>728</v>
      </c>
      <c r="R3" s="1306" t="s">
        <v>732</v>
      </c>
      <c r="S3" s="1306" t="s">
        <v>733</v>
      </c>
      <c r="T3" s="1313">
        <v>577216.0</v>
      </c>
      <c r="U3" s="1306" t="s">
        <v>709</v>
      </c>
      <c r="V3" s="1306" t="s">
        <v>728</v>
      </c>
      <c r="W3" s="1306" t="s">
        <v>732</v>
      </c>
      <c r="X3" s="1306" t="s">
        <v>733</v>
      </c>
      <c r="Y3" s="1313">
        <v>577216.0</v>
      </c>
      <c r="Z3" s="1306" t="s">
        <v>734</v>
      </c>
      <c r="AA3" s="1306" t="s">
        <v>716</v>
      </c>
      <c r="AB3" s="1313">
        <v>2.0200367238E10</v>
      </c>
      <c r="AC3" s="1313">
        <v>2020.0</v>
      </c>
      <c r="AD3" s="1313">
        <v>625.0</v>
      </c>
      <c r="AE3" s="1313">
        <v>379.0</v>
      </c>
      <c r="AF3" s="1314">
        <v>0.6064</v>
      </c>
      <c r="AG3" s="1306" t="s">
        <v>735</v>
      </c>
      <c r="AH3" s="1306" t="s">
        <v>736</v>
      </c>
      <c r="AI3" s="1313">
        <v>396771.0</v>
      </c>
      <c r="AJ3" s="1313">
        <v>2022.0</v>
      </c>
      <c r="AK3" s="1313">
        <v>600.0</v>
      </c>
      <c r="AL3" s="1313">
        <v>312.0</v>
      </c>
      <c r="AM3" s="1315">
        <v>0.52</v>
      </c>
      <c r="AN3" s="1313">
        <v>100.0</v>
      </c>
      <c r="AO3" s="1313">
        <v>46.0</v>
      </c>
      <c r="AP3" s="1313">
        <v>100.0</v>
      </c>
      <c r="AQ3" s="1313">
        <v>41.0</v>
      </c>
      <c r="AR3" s="1313">
        <v>100.0</v>
      </c>
      <c r="AS3" s="1313">
        <v>64.0</v>
      </c>
      <c r="AT3" s="1313">
        <v>100.0</v>
      </c>
      <c r="AU3" s="1313">
        <v>57.0</v>
      </c>
      <c r="AV3" s="1313">
        <v>312.0</v>
      </c>
      <c r="AW3" s="1313">
        <v>100.0</v>
      </c>
      <c r="AX3" s="1313">
        <v>57.0</v>
      </c>
      <c r="AY3" s="1306" t="s">
        <v>737</v>
      </c>
      <c r="AZ3" s="1313">
        <v>9.449327999E9</v>
      </c>
      <c r="BA3" s="1316"/>
      <c r="BB3" s="1313">
        <v>4.76020131591E11</v>
      </c>
      <c r="BC3" s="1316"/>
      <c r="BD3" s="1306" t="s">
        <v>738</v>
      </c>
      <c r="BE3" s="1306" t="s">
        <v>739</v>
      </c>
      <c r="BF3" s="1308">
        <v>9.731160999E9</v>
      </c>
      <c r="BG3" s="1316"/>
      <c r="BH3" s="1313">
        <v>4.19371008693E11</v>
      </c>
      <c r="BI3" s="1306" t="s">
        <v>740</v>
      </c>
      <c r="BJ3" s="1306" t="s">
        <v>741</v>
      </c>
      <c r="BK3" s="1309"/>
      <c r="BL3" s="1309"/>
      <c r="BM3" s="1309"/>
      <c r="BN3" s="1309"/>
      <c r="BO3" s="1309"/>
      <c r="BP3" s="1309"/>
      <c r="BQ3" s="1309"/>
      <c r="BR3" s="1309"/>
    </row>
    <row r="4">
      <c r="A4" s="1306" t="s">
        <v>230</v>
      </c>
      <c r="B4" s="1310" t="s">
        <v>231</v>
      </c>
      <c r="C4" s="1311">
        <v>99291.0</v>
      </c>
      <c r="D4" s="1312"/>
      <c r="E4" s="1312"/>
      <c r="F4" s="1317">
        <v>38241.0</v>
      </c>
      <c r="G4" s="1306" t="s">
        <v>742</v>
      </c>
      <c r="H4" s="1306" t="s">
        <v>704</v>
      </c>
      <c r="I4" s="1308">
        <v>7.676832037E9</v>
      </c>
      <c r="J4" s="1306" t="s">
        <v>743</v>
      </c>
      <c r="K4" s="1313">
        <v>6.90953338581E11</v>
      </c>
      <c r="L4" s="1306" t="s">
        <v>744</v>
      </c>
      <c r="M4" s="1306" t="s">
        <v>707</v>
      </c>
      <c r="N4" s="1306" t="s">
        <v>745</v>
      </c>
      <c r="O4" s="1308">
        <v>30000.0</v>
      </c>
      <c r="P4" s="1306" t="s">
        <v>709</v>
      </c>
      <c r="Q4" s="1306" t="s">
        <v>746</v>
      </c>
      <c r="R4" s="1306" t="s">
        <v>747</v>
      </c>
      <c r="S4" s="1306" t="s">
        <v>746</v>
      </c>
      <c r="T4" s="1313">
        <v>585102.0</v>
      </c>
      <c r="U4" s="1306" t="s">
        <v>709</v>
      </c>
      <c r="V4" s="1306" t="s">
        <v>746</v>
      </c>
      <c r="W4" s="1306" t="s">
        <v>748</v>
      </c>
      <c r="X4" s="1306" t="s">
        <v>749</v>
      </c>
      <c r="Y4" s="1313">
        <v>585102.0</v>
      </c>
      <c r="Z4" s="1306" t="s">
        <v>750</v>
      </c>
      <c r="AA4" s="1306" t="s">
        <v>709</v>
      </c>
      <c r="AB4" s="1313">
        <v>2.0200362787E10</v>
      </c>
      <c r="AC4" s="1313">
        <v>2020.0</v>
      </c>
      <c r="AD4" s="1313">
        <v>625.0</v>
      </c>
      <c r="AE4" s="1313">
        <v>533.0</v>
      </c>
      <c r="AF4" s="1313">
        <v>85.0</v>
      </c>
      <c r="AG4" s="1306" t="s">
        <v>751</v>
      </c>
      <c r="AH4" s="1306" t="s">
        <v>716</v>
      </c>
      <c r="AI4" s="1313">
        <v>284394.0</v>
      </c>
      <c r="AJ4" s="1313">
        <v>2022.0</v>
      </c>
      <c r="AK4" s="1313">
        <v>600.0</v>
      </c>
      <c r="AL4" s="1313">
        <v>443.0</v>
      </c>
      <c r="AM4" s="1313">
        <v>73.0</v>
      </c>
      <c r="AN4" s="1313">
        <v>100.0</v>
      </c>
      <c r="AO4" s="1313">
        <v>69.0</v>
      </c>
      <c r="AP4" s="1313">
        <v>100.0</v>
      </c>
      <c r="AQ4" s="1313">
        <v>84.0</v>
      </c>
      <c r="AR4" s="1313">
        <v>100.0</v>
      </c>
      <c r="AS4" s="1313">
        <v>62.0</v>
      </c>
      <c r="AT4" s="1313">
        <v>100.0</v>
      </c>
      <c r="AU4" s="1313">
        <v>72.0</v>
      </c>
      <c r="AV4" s="1313">
        <v>443.0</v>
      </c>
      <c r="AW4" s="1313">
        <v>100.0</v>
      </c>
      <c r="AX4" s="1313">
        <v>84.0</v>
      </c>
      <c r="AY4" s="1306" t="s">
        <v>752</v>
      </c>
      <c r="AZ4" s="1313">
        <v>7.411446766E9</v>
      </c>
      <c r="BA4" s="1306" t="s">
        <v>743</v>
      </c>
      <c r="BB4" s="1306" t="s">
        <v>753</v>
      </c>
      <c r="BC4" s="1306" t="s">
        <v>754</v>
      </c>
      <c r="BD4" s="1306" t="s">
        <v>755</v>
      </c>
      <c r="BE4" s="1306" t="s">
        <v>756</v>
      </c>
      <c r="BF4" s="1308">
        <v>8.050351259E9</v>
      </c>
      <c r="BG4" s="1306" t="s">
        <v>743</v>
      </c>
      <c r="BH4" s="1306" t="s">
        <v>757</v>
      </c>
      <c r="BI4" s="1306" t="s">
        <v>758</v>
      </c>
      <c r="BJ4" s="1306" t="s">
        <v>759</v>
      </c>
      <c r="BK4" s="1309"/>
      <c r="BL4" s="1309"/>
      <c r="BM4" s="1309"/>
      <c r="BN4" s="1309"/>
      <c r="BO4" s="1309"/>
      <c r="BP4" s="1309"/>
      <c r="BQ4" s="1309"/>
      <c r="BR4" s="1309"/>
    </row>
    <row r="5">
      <c r="A5" s="1306" t="s">
        <v>232</v>
      </c>
      <c r="B5" s="1310" t="s">
        <v>233</v>
      </c>
      <c r="C5" s="1308">
        <v>100000.0</v>
      </c>
      <c r="D5" s="1312"/>
      <c r="E5" s="1312"/>
      <c r="F5" s="1313" t="s">
        <v>760</v>
      </c>
      <c r="G5" s="1306" t="s">
        <v>761</v>
      </c>
      <c r="H5" s="1306" t="s">
        <v>762</v>
      </c>
      <c r="I5" s="1308">
        <v>6.361090364E9</v>
      </c>
      <c r="J5" s="1306" t="s">
        <v>763</v>
      </c>
      <c r="K5" s="1313">
        <v>4.42157818786E11</v>
      </c>
      <c r="L5" s="1306" t="s">
        <v>764</v>
      </c>
      <c r="M5" s="1306" t="s">
        <v>707</v>
      </c>
      <c r="N5" s="1306" t="s">
        <v>765</v>
      </c>
      <c r="O5" s="1308">
        <v>300900.0</v>
      </c>
      <c r="P5" s="1306" t="s">
        <v>709</v>
      </c>
      <c r="Q5" s="1306" t="s">
        <v>766</v>
      </c>
      <c r="R5" s="1306" t="s">
        <v>767</v>
      </c>
      <c r="S5" s="1306" t="s">
        <v>768</v>
      </c>
      <c r="T5" s="1313">
        <v>576211.0</v>
      </c>
      <c r="U5" s="1306" t="s">
        <v>709</v>
      </c>
      <c r="V5" s="1306" t="s">
        <v>766</v>
      </c>
      <c r="W5" s="1306" t="s">
        <v>769</v>
      </c>
      <c r="X5" s="1306" t="s">
        <v>768</v>
      </c>
      <c r="Y5" s="1313">
        <v>576211.0</v>
      </c>
      <c r="Z5" s="1306" t="s">
        <v>770</v>
      </c>
      <c r="AA5" s="1306" t="s">
        <v>771</v>
      </c>
      <c r="AB5" s="1313">
        <v>2.0200144717E10</v>
      </c>
      <c r="AC5" s="1313">
        <v>2020.0</v>
      </c>
      <c r="AD5" s="1313">
        <v>625.0</v>
      </c>
      <c r="AE5" s="1313">
        <v>483.0</v>
      </c>
      <c r="AF5" s="1313">
        <v>77.28</v>
      </c>
      <c r="AG5" s="1306" t="s">
        <v>772</v>
      </c>
      <c r="AH5" s="1306" t="s">
        <v>771</v>
      </c>
      <c r="AI5" s="1313">
        <v>667132.0</v>
      </c>
      <c r="AJ5" s="1313">
        <v>2022.0</v>
      </c>
      <c r="AK5" s="1313">
        <v>600.0</v>
      </c>
      <c r="AL5" s="1313">
        <v>455.0</v>
      </c>
      <c r="AM5" s="1313">
        <v>76.0</v>
      </c>
      <c r="AN5" s="1313">
        <v>100.0</v>
      </c>
      <c r="AO5" s="1313">
        <v>66.0</v>
      </c>
      <c r="AP5" s="1313">
        <v>100.0</v>
      </c>
      <c r="AQ5" s="1313">
        <v>58.0</v>
      </c>
      <c r="AR5" s="1313">
        <v>100.0</v>
      </c>
      <c r="AS5" s="1313">
        <v>67.0</v>
      </c>
      <c r="AT5" s="1313">
        <v>100.0</v>
      </c>
      <c r="AU5" s="1313">
        <v>77.0</v>
      </c>
      <c r="AV5" s="1313">
        <v>455.0</v>
      </c>
      <c r="AW5" s="1313">
        <v>100.0</v>
      </c>
      <c r="AX5" s="1313">
        <v>90.0</v>
      </c>
      <c r="AY5" s="1306" t="s">
        <v>773</v>
      </c>
      <c r="AZ5" s="1313">
        <v>7.975587169E9</v>
      </c>
      <c r="BA5" s="1306" t="s">
        <v>774</v>
      </c>
      <c r="BB5" s="1313">
        <v>2.0238897437E11</v>
      </c>
      <c r="BC5" s="1306" t="s">
        <v>775</v>
      </c>
      <c r="BD5" s="1306" t="s">
        <v>776</v>
      </c>
      <c r="BE5" s="1318" t="s">
        <v>777</v>
      </c>
      <c r="BF5" s="425"/>
      <c r="BG5" s="426"/>
      <c r="BH5" s="1316"/>
      <c r="BI5" s="1316"/>
      <c r="BJ5" s="1316"/>
      <c r="BK5" s="1319"/>
      <c r="BL5" s="1319"/>
      <c r="BM5" s="1319"/>
      <c r="BN5" s="1319"/>
      <c r="BO5" s="1319"/>
      <c r="BP5" s="1319"/>
      <c r="BQ5" s="1319"/>
      <c r="BR5" s="1319"/>
    </row>
    <row r="6">
      <c r="A6" s="1306" t="s">
        <v>234</v>
      </c>
      <c r="B6" s="1310" t="s">
        <v>235</v>
      </c>
      <c r="C6" s="1308">
        <v>112000.0</v>
      </c>
      <c r="D6" s="1312"/>
      <c r="E6" s="1312"/>
      <c r="F6" s="1313" t="s">
        <v>778</v>
      </c>
      <c r="G6" s="1306" t="s">
        <v>779</v>
      </c>
      <c r="H6" s="1306" t="s">
        <v>704</v>
      </c>
      <c r="I6" s="1308">
        <v>7.349428091E9</v>
      </c>
      <c r="J6" s="1306" t="s">
        <v>780</v>
      </c>
      <c r="K6" s="1313">
        <v>2.80450986691E11</v>
      </c>
      <c r="L6" s="1306" t="s">
        <v>781</v>
      </c>
      <c r="M6" s="1306" t="s">
        <v>782</v>
      </c>
      <c r="N6" s="1306" t="s">
        <v>783</v>
      </c>
      <c r="O6" s="1308">
        <v>60000.0</v>
      </c>
      <c r="P6" s="1306" t="s">
        <v>709</v>
      </c>
      <c r="Q6" s="1306" t="s">
        <v>784</v>
      </c>
      <c r="R6" s="1306" t="s">
        <v>785</v>
      </c>
      <c r="S6" s="1306" t="s">
        <v>786</v>
      </c>
      <c r="T6" s="1313">
        <v>575006.0</v>
      </c>
      <c r="U6" s="1306" t="s">
        <v>709</v>
      </c>
      <c r="V6" s="1306" t="s">
        <v>787</v>
      </c>
      <c r="W6" s="1306" t="s">
        <v>785</v>
      </c>
      <c r="X6" s="1306" t="s">
        <v>788</v>
      </c>
      <c r="Y6" s="1313">
        <v>575006.0</v>
      </c>
      <c r="Z6" s="1306" t="s">
        <v>789</v>
      </c>
      <c r="AA6" s="1306" t="s">
        <v>716</v>
      </c>
      <c r="AB6" s="1313">
        <v>2.0200235672E10</v>
      </c>
      <c r="AC6" s="1313">
        <v>2020.0</v>
      </c>
      <c r="AD6" s="1313">
        <v>625.0</v>
      </c>
      <c r="AE6" s="1313">
        <v>420.0</v>
      </c>
      <c r="AF6" s="1313">
        <v>67.2</v>
      </c>
      <c r="AG6" s="1306" t="s">
        <v>790</v>
      </c>
      <c r="AH6" s="1306" t="s">
        <v>718</v>
      </c>
      <c r="AI6" s="1313">
        <v>611434.0</v>
      </c>
      <c r="AJ6" s="1313">
        <v>2022.0</v>
      </c>
      <c r="AK6" s="1313">
        <v>600.0</v>
      </c>
      <c r="AL6" s="1313">
        <v>339.0</v>
      </c>
      <c r="AM6" s="1313">
        <v>57.6</v>
      </c>
      <c r="AN6" s="1313">
        <v>100.0</v>
      </c>
      <c r="AO6" s="1313">
        <v>49.0</v>
      </c>
      <c r="AP6" s="1313">
        <v>100.0</v>
      </c>
      <c r="AQ6" s="1313">
        <v>55.0</v>
      </c>
      <c r="AR6" s="1313">
        <v>100.0</v>
      </c>
      <c r="AS6" s="1313">
        <v>58.0</v>
      </c>
      <c r="AT6" s="1313">
        <v>100.0</v>
      </c>
      <c r="AU6" s="1313">
        <v>67.0</v>
      </c>
      <c r="AV6" s="1313">
        <v>229.0</v>
      </c>
      <c r="AW6" s="1313">
        <v>100.0</v>
      </c>
      <c r="AX6" s="1313">
        <v>67.0</v>
      </c>
      <c r="AY6" s="1306" t="s">
        <v>791</v>
      </c>
      <c r="AZ6" s="1313">
        <v>9.663562087E9</v>
      </c>
      <c r="BA6" s="1306" t="s">
        <v>780</v>
      </c>
      <c r="BB6" s="1313">
        <v>4.04682894894E11</v>
      </c>
      <c r="BC6" s="1306" t="s">
        <v>792</v>
      </c>
      <c r="BD6" s="1306" t="s">
        <v>723</v>
      </c>
      <c r="BE6" s="1306" t="s">
        <v>793</v>
      </c>
      <c r="BF6" s="1308">
        <v>9.663562087E9</v>
      </c>
      <c r="BG6" s="1306" t="s">
        <v>780</v>
      </c>
      <c r="BH6" s="1313">
        <v>4.20761607667E11</v>
      </c>
      <c r="BI6" s="1306" t="s">
        <v>794</v>
      </c>
      <c r="BJ6" s="1306" t="s">
        <v>795</v>
      </c>
      <c r="BK6" s="1309"/>
      <c r="BL6" s="1309"/>
      <c r="BM6" s="1309"/>
      <c r="BN6" s="1309"/>
      <c r="BO6" s="1309"/>
      <c r="BP6" s="1309"/>
      <c r="BQ6" s="1309"/>
      <c r="BR6" s="1309"/>
    </row>
    <row r="7">
      <c r="A7" s="1306" t="s">
        <v>28</v>
      </c>
      <c r="B7" s="1310" t="s">
        <v>29</v>
      </c>
      <c r="C7" s="1308">
        <v>50896.0</v>
      </c>
      <c r="D7" s="1312"/>
      <c r="E7" s="1312"/>
      <c r="F7" s="1313" t="s">
        <v>796</v>
      </c>
      <c r="G7" s="1306" t="s">
        <v>797</v>
      </c>
      <c r="H7" s="1306" t="s">
        <v>762</v>
      </c>
      <c r="I7" s="1308">
        <v>9.902327484E9</v>
      </c>
      <c r="J7" s="1306" t="s">
        <v>798</v>
      </c>
      <c r="K7" s="1313">
        <v>5.99735029514E11</v>
      </c>
      <c r="L7" s="1306" t="s">
        <v>799</v>
      </c>
      <c r="M7" s="1306" t="s">
        <v>800</v>
      </c>
      <c r="N7" s="1306" t="s">
        <v>801</v>
      </c>
      <c r="O7" s="1308">
        <v>60000.0</v>
      </c>
      <c r="P7" s="1306" t="s">
        <v>709</v>
      </c>
      <c r="Q7" s="1306" t="s">
        <v>802</v>
      </c>
      <c r="R7" s="1306" t="s">
        <v>803</v>
      </c>
      <c r="S7" s="1306" t="s">
        <v>804</v>
      </c>
      <c r="T7" s="1313">
        <v>574150.0</v>
      </c>
      <c r="U7" s="1306" t="s">
        <v>709</v>
      </c>
      <c r="V7" s="1306" t="s">
        <v>802</v>
      </c>
      <c r="W7" s="1306" t="s">
        <v>803</v>
      </c>
      <c r="X7" s="1306" t="s">
        <v>805</v>
      </c>
      <c r="Y7" s="1313">
        <v>574150.0</v>
      </c>
      <c r="Z7" s="1306" t="s">
        <v>806</v>
      </c>
      <c r="AA7" s="1306" t="s">
        <v>807</v>
      </c>
      <c r="AB7" s="1313">
        <v>1.8136175E7</v>
      </c>
      <c r="AC7" s="1313">
        <v>2020.0</v>
      </c>
      <c r="AD7" s="1313">
        <v>500.0</v>
      </c>
      <c r="AE7" s="1313">
        <v>408.0</v>
      </c>
      <c r="AF7" s="1313">
        <v>81.6</v>
      </c>
      <c r="AG7" s="1306" t="s">
        <v>808</v>
      </c>
      <c r="AH7" s="1306" t="s">
        <v>809</v>
      </c>
      <c r="AI7" s="1313">
        <v>600484.0</v>
      </c>
      <c r="AJ7" s="1313">
        <v>2022.0</v>
      </c>
      <c r="AK7" s="1313">
        <v>600.0</v>
      </c>
      <c r="AL7" s="1313">
        <v>527.0</v>
      </c>
      <c r="AM7" s="1313">
        <v>87.83</v>
      </c>
      <c r="AN7" s="1313">
        <v>100.0</v>
      </c>
      <c r="AO7" s="1313">
        <v>83.0</v>
      </c>
      <c r="AP7" s="1313">
        <v>100.0</v>
      </c>
      <c r="AQ7" s="1313">
        <v>84.0</v>
      </c>
      <c r="AR7" s="1313">
        <v>100.0</v>
      </c>
      <c r="AS7" s="1313">
        <v>86.0</v>
      </c>
      <c r="AT7" s="1313">
        <v>100.0</v>
      </c>
      <c r="AU7" s="1313">
        <v>93.0</v>
      </c>
      <c r="AV7" s="1313">
        <v>527.0</v>
      </c>
      <c r="AW7" s="1313">
        <v>100.0</v>
      </c>
      <c r="AX7" s="1313">
        <v>85.0</v>
      </c>
      <c r="AY7" s="1306" t="s">
        <v>810</v>
      </c>
      <c r="AZ7" s="1313">
        <v>9.480266371E9</v>
      </c>
      <c r="BA7" s="1316"/>
      <c r="BB7" s="1313">
        <v>9.19761000522E11</v>
      </c>
      <c r="BC7" s="1306" t="s">
        <v>811</v>
      </c>
      <c r="BD7" s="1306" t="s">
        <v>738</v>
      </c>
      <c r="BE7" s="1306" t="s">
        <v>812</v>
      </c>
      <c r="BF7" s="1308">
        <v>9.481851133E9</v>
      </c>
      <c r="BG7" s="1306" t="s">
        <v>813</v>
      </c>
      <c r="BH7" s="1313">
        <v>5.76980683744E11</v>
      </c>
      <c r="BI7" s="1306" t="s">
        <v>814</v>
      </c>
      <c r="BJ7" s="1306" t="s">
        <v>815</v>
      </c>
      <c r="BK7" s="1309"/>
      <c r="BL7" s="1309"/>
      <c r="BM7" s="1309"/>
      <c r="BN7" s="1309"/>
      <c r="BO7" s="1309"/>
      <c r="BP7" s="1309"/>
      <c r="BQ7" s="1309"/>
      <c r="BR7" s="1309"/>
    </row>
    <row r="8">
      <c r="A8" s="1306" t="s">
        <v>30</v>
      </c>
      <c r="B8" s="1310" t="s">
        <v>31</v>
      </c>
      <c r="C8" s="1308"/>
      <c r="D8" s="1308">
        <v>30392.0</v>
      </c>
      <c r="E8" s="1308">
        <v>200091.0</v>
      </c>
      <c r="F8" s="1313" t="s">
        <v>816</v>
      </c>
      <c r="G8" s="1306" t="s">
        <v>817</v>
      </c>
      <c r="H8" s="1306" t="s">
        <v>704</v>
      </c>
      <c r="I8" s="1308">
        <v>9.108503988E9</v>
      </c>
      <c r="J8" s="1306" t="s">
        <v>818</v>
      </c>
      <c r="K8" s="1313">
        <v>7.50287502724E11</v>
      </c>
      <c r="L8" s="1316"/>
      <c r="M8" s="1306" t="s">
        <v>707</v>
      </c>
      <c r="N8" s="1306" t="s">
        <v>819</v>
      </c>
      <c r="O8" s="1308">
        <v>150000.0</v>
      </c>
      <c r="P8" s="1306" t="s">
        <v>709</v>
      </c>
      <c r="Q8" s="1306" t="s">
        <v>820</v>
      </c>
      <c r="R8" s="1306" t="s">
        <v>821</v>
      </c>
      <c r="S8" s="1306" t="s">
        <v>822</v>
      </c>
      <c r="T8" s="1313">
        <v>560073.0</v>
      </c>
      <c r="U8" s="1306" t="s">
        <v>709</v>
      </c>
      <c r="V8" s="1306" t="s">
        <v>820</v>
      </c>
      <c r="W8" s="1306" t="s">
        <v>823</v>
      </c>
      <c r="X8" s="1306" t="s">
        <v>824</v>
      </c>
      <c r="Y8" s="1313">
        <v>560073.0</v>
      </c>
      <c r="Z8" s="1306" t="s">
        <v>825</v>
      </c>
      <c r="AA8" s="1306" t="s">
        <v>826</v>
      </c>
      <c r="AB8" s="1313">
        <v>7093566.0</v>
      </c>
      <c r="AC8" s="1313">
        <v>2020.0</v>
      </c>
      <c r="AD8" s="1313">
        <v>600.0</v>
      </c>
      <c r="AE8" s="1313">
        <v>518.0</v>
      </c>
      <c r="AF8" s="1313">
        <v>86.33</v>
      </c>
      <c r="AG8" s="1306" t="s">
        <v>827</v>
      </c>
      <c r="AH8" s="1306" t="s">
        <v>828</v>
      </c>
      <c r="AI8" s="1313">
        <v>710639.0</v>
      </c>
      <c r="AJ8" s="1313">
        <v>2022.0</v>
      </c>
      <c r="AK8" s="1313">
        <v>600.0</v>
      </c>
      <c r="AL8" s="1313">
        <v>427.0</v>
      </c>
      <c r="AM8" s="1313">
        <v>71.16</v>
      </c>
      <c r="AN8" s="1313">
        <v>100.0</v>
      </c>
      <c r="AO8" s="1313">
        <v>61.0</v>
      </c>
      <c r="AP8" s="1313">
        <v>100.0</v>
      </c>
      <c r="AQ8" s="1313">
        <v>82.0</v>
      </c>
      <c r="AR8" s="1313">
        <v>100.0</v>
      </c>
      <c r="AS8" s="1313">
        <v>54.0</v>
      </c>
      <c r="AT8" s="1313">
        <v>100.0</v>
      </c>
      <c r="AU8" s="1313">
        <v>77.0</v>
      </c>
      <c r="AV8" s="1313">
        <v>427.0</v>
      </c>
      <c r="AW8" s="1313">
        <v>100.0</v>
      </c>
      <c r="AX8" s="1313">
        <v>83.0</v>
      </c>
      <c r="AY8" s="1306" t="s">
        <v>829</v>
      </c>
      <c r="AZ8" s="1313">
        <v>9.900320698E9</v>
      </c>
      <c r="BA8" s="1318" t="s">
        <v>830</v>
      </c>
      <c r="BB8" s="426"/>
      <c r="BC8" s="1316"/>
      <c r="BD8" s="1306" t="s">
        <v>831</v>
      </c>
      <c r="BE8" s="1306" t="s">
        <v>832</v>
      </c>
      <c r="BF8" s="1308">
        <v>9.900506494E9</v>
      </c>
      <c r="BG8" s="1318" t="s">
        <v>833</v>
      </c>
      <c r="BH8" s="426"/>
      <c r="BI8" s="1316"/>
      <c r="BJ8" s="1306" t="s">
        <v>834</v>
      </c>
      <c r="BK8" s="1309"/>
      <c r="BL8" s="1309"/>
      <c r="BM8" s="1309"/>
      <c r="BN8" s="1309"/>
      <c r="BO8" s="1309"/>
      <c r="BP8" s="1309"/>
      <c r="BQ8" s="1309"/>
      <c r="BR8" s="1309"/>
    </row>
    <row r="9">
      <c r="A9" s="1306" t="s">
        <v>32</v>
      </c>
      <c r="B9" s="1310" t="s">
        <v>464</v>
      </c>
      <c r="C9" s="1308">
        <v>43905.0</v>
      </c>
      <c r="D9" s="1312"/>
      <c r="E9" s="1312"/>
      <c r="F9" s="1313" t="s">
        <v>835</v>
      </c>
      <c r="G9" s="1306" t="s">
        <v>836</v>
      </c>
      <c r="H9" s="1306" t="s">
        <v>704</v>
      </c>
      <c r="I9" s="1308">
        <v>8.431133646E9</v>
      </c>
      <c r="J9" s="1306" t="s">
        <v>837</v>
      </c>
      <c r="K9" s="1313">
        <v>7.79135428861E11</v>
      </c>
      <c r="L9" s="1306" t="s">
        <v>838</v>
      </c>
      <c r="M9" s="1306" t="s">
        <v>839</v>
      </c>
      <c r="N9" s="1306" t="s">
        <v>840</v>
      </c>
      <c r="O9" s="1308">
        <v>25000.0</v>
      </c>
      <c r="P9" s="1306" t="s">
        <v>709</v>
      </c>
      <c r="Q9" s="1306" t="s">
        <v>841</v>
      </c>
      <c r="R9" s="1306" t="s">
        <v>842</v>
      </c>
      <c r="S9" s="1306" t="s">
        <v>841</v>
      </c>
      <c r="T9" s="1313">
        <v>586112.0</v>
      </c>
      <c r="U9" s="1306" t="s">
        <v>709</v>
      </c>
      <c r="V9" s="1306" t="s">
        <v>843</v>
      </c>
      <c r="W9" s="1306" t="s">
        <v>842</v>
      </c>
      <c r="X9" s="1306" t="s">
        <v>844</v>
      </c>
      <c r="Y9" s="1313">
        <v>586112.0</v>
      </c>
      <c r="Z9" s="1306" t="s">
        <v>845</v>
      </c>
      <c r="AA9" s="1306" t="s">
        <v>716</v>
      </c>
      <c r="AB9" s="1313">
        <v>2.0190704776E10</v>
      </c>
      <c r="AC9" s="1313">
        <v>2019.0</v>
      </c>
      <c r="AD9" s="1313">
        <v>625.0</v>
      </c>
      <c r="AE9" s="1313">
        <v>570.0</v>
      </c>
      <c r="AF9" s="1314">
        <v>0.912</v>
      </c>
      <c r="AG9" s="1306" t="s">
        <v>846</v>
      </c>
      <c r="AH9" s="1306" t="s">
        <v>847</v>
      </c>
      <c r="AI9" s="1313">
        <v>940691.0</v>
      </c>
      <c r="AJ9" s="1313">
        <v>2021.0</v>
      </c>
      <c r="AK9" s="1313">
        <v>600.0</v>
      </c>
      <c r="AL9" s="1313">
        <v>547.0</v>
      </c>
      <c r="AM9" s="1314">
        <v>0.912</v>
      </c>
      <c r="AN9" s="1313">
        <v>100.0</v>
      </c>
      <c r="AO9" s="1313">
        <v>93.0</v>
      </c>
      <c r="AP9" s="1313">
        <v>100.0</v>
      </c>
      <c r="AQ9" s="1313">
        <v>93.0</v>
      </c>
      <c r="AR9" s="1313">
        <v>100.0</v>
      </c>
      <c r="AS9" s="1313">
        <v>82.0</v>
      </c>
      <c r="AT9" s="1313">
        <v>100.0</v>
      </c>
      <c r="AU9" s="1313">
        <v>96.0</v>
      </c>
      <c r="AV9" s="1313">
        <v>547.0</v>
      </c>
      <c r="AW9" s="1313">
        <v>100.0</v>
      </c>
      <c r="AX9" s="1313">
        <v>90.0</v>
      </c>
      <c r="AY9" s="1306" t="s">
        <v>848</v>
      </c>
      <c r="AZ9" s="1313">
        <v>8.79250614E9</v>
      </c>
      <c r="BA9" s="1316"/>
      <c r="BB9" s="1313">
        <v>3.48248655114E11</v>
      </c>
      <c r="BC9" s="1316"/>
      <c r="BD9" s="1306" t="s">
        <v>738</v>
      </c>
      <c r="BE9" s="1306" t="s">
        <v>849</v>
      </c>
      <c r="BF9" s="1308">
        <v>9.008069149E9</v>
      </c>
      <c r="BG9" s="1316"/>
      <c r="BH9" s="1313">
        <v>7.3736499639E11</v>
      </c>
      <c r="BI9" s="1316"/>
      <c r="BJ9" s="1306" t="s">
        <v>850</v>
      </c>
      <c r="BK9" s="1309"/>
      <c r="BL9" s="1309"/>
      <c r="BM9" s="1309"/>
      <c r="BN9" s="1309"/>
      <c r="BO9" s="1309"/>
      <c r="BP9" s="1309"/>
      <c r="BQ9" s="1309"/>
      <c r="BR9" s="1309"/>
    </row>
    <row r="10">
      <c r="A10" s="1306" t="s">
        <v>236</v>
      </c>
      <c r="B10" s="1310" t="s">
        <v>237</v>
      </c>
      <c r="C10" s="1320"/>
      <c r="D10" s="426"/>
      <c r="E10" s="1312"/>
      <c r="F10" s="1313" t="s">
        <v>851</v>
      </c>
      <c r="G10" s="1306" t="s">
        <v>852</v>
      </c>
      <c r="H10" s="1306" t="s">
        <v>704</v>
      </c>
      <c r="I10" s="1308">
        <v>6.238928082E9</v>
      </c>
      <c r="J10" s="1306" t="s">
        <v>853</v>
      </c>
      <c r="K10" s="1313">
        <v>3.82570615952E11</v>
      </c>
      <c r="L10" s="1316"/>
      <c r="M10" s="1306" t="s">
        <v>854</v>
      </c>
      <c r="N10" s="1306" t="s">
        <v>855</v>
      </c>
      <c r="O10" s="1308">
        <v>60000.0</v>
      </c>
      <c r="P10" s="1306" t="s">
        <v>856</v>
      </c>
      <c r="Q10" s="1306" t="s">
        <v>857</v>
      </c>
      <c r="R10" s="1306" t="s">
        <v>858</v>
      </c>
      <c r="S10" s="1306" t="s">
        <v>859</v>
      </c>
      <c r="T10" s="1313">
        <v>671533.0</v>
      </c>
      <c r="U10" s="1306" t="s">
        <v>856</v>
      </c>
      <c r="V10" s="1306" t="s">
        <v>857</v>
      </c>
      <c r="W10" s="1306" t="s">
        <v>858</v>
      </c>
      <c r="X10" s="1306" t="s">
        <v>860</v>
      </c>
      <c r="Y10" s="1313">
        <v>671533.0</v>
      </c>
      <c r="Z10" s="1306" t="s">
        <v>861</v>
      </c>
      <c r="AA10" s="1306" t="s">
        <v>862</v>
      </c>
      <c r="AB10" s="1313">
        <v>117643.0</v>
      </c>
      <c r="AC10" s="1313">
        <v>2020.0</v>
      </c>
      <c r="AD10" s="1306" t="s">
        <v>863</v>
      </c>
      <c r="AE10" s="1306" t="s">
        <v>863</v>
      </c>
      <c r="AF10" s="1306" t="s">
        <v>864</v>
      </c>
      <c r="AG10" s="1306" t="s">
        <v>865</v>
      </c>
      <c r="AH10" s="1306" t="s">
        <v>862</v>
      </c>
      <c r="AI10" s="1313">
        <v>9405849.0</v>
      </c>
      <c r="AJ10" s="1313">
        <v>2022.0</v>
      </c>
      <c r="AK10" s="1313">
        <v>1200.0</v>
      </c>
      <c r="AL10" s="1313">
        <v>1003.0</v>
      </c>
      <c r="AM10" s="1314">
        <v>0.835</v>
      </c>
      <c r="AN10" s="1313">
        <v>200.0</v>
      </c>
      <c r="AO10" s="1313">
        <v>162.0</v>
      </c>
      <c r="AP10" s="1313">
        <v>200.0</v>
      </c>
      <c r="AQ10" s="1313">
        <v>151.0</v>
      </c>
      <c r="AR10" s="1313">
        <v>200.0</v>
      </c>
      <c r="AS10" s="1313">
        <v>143.0</v>
      </c>
      <c r="AT10" s="1313">
        <v>200.0</v>
      </c>
      <c r="AU10" s="1313">
        <v>176.0</v>
      </c>
      <c r="AV10" s="1313">
        <v>1003.0</v>
      </c>
      <c r="AW10" s="1313">
        <v>200.0</v>
      </c>
      <c r="AX10" s="1313">
        <v>171.0</v>
      </c>
      <c r="AY10" s="1306" t="s">
        <v>866</v>
      </c>
      <c r="AZ10" s="1313">
        <v>9.961660718E9</v>
      </c>
      <c r="BA10" s="1316"/>
      <c r="BB10" s="1316"/>
      <c r="BC10" s="1316"/>
      <c r="BD10" s="1306" t="s">
        <v>867</v>
      </c>
      <c r="BE10" s="1306" t="s">
        <v>868</v>
      </c>
      <c r="BF10" s="1308">
        <v>9.447520147E9</v>
      </c>
      <c r="BG10" s="1318" t="s">
        <v>869</v>
      </c>
      <c r="BH10" s="426"/>
      <c r="BI10" s="1316"/>
      <c r="BJ10" s="1306" t="s">
        <v>870</v>
      </c>
      <c r="BK10" s="1309"/>
      <c r="BL10" s="1309"/>
      <c r="BM10" s="1309"/>
      <c r="BN10" s="1309"/>
      <c r="BO10" s="1309"/>
      <c r="BP10" s="1309"/>
      <c r="BQ10" s="1309"/>
      <c r="BR10" s="1309"/>
    </row>
    <row r="11">
      <c r="A11" s="1306" t="s">
        <v>238</v>
      </c>
      <c r="B11" s="1310" t="s">
        <v>239</v>
      </c>
      <c r="C11" s="1308">
        <v>140000.0</v>
      </c>
      <c r="D11" s="1312"/>
      <c r="E11" s="1312"/>
      <c r="F11" s="1317">
        <v>38238.0</v>
      </c>
      <c r="G11" s="1306" t="s">
        <v>871</v>
      </c>
      <c r="H11" s="1306" t="s">
        <v>704</v>
      </c>
      <c r="I11" s="1308">
        <v>8.618524177E9</v>
      </c>
      <c r="J11" s="1306" t="s">
        <v>872</v>
      </c>
      <c r="K11" s="1313">
        <v>3.80885556855E11</v>
      </c>
      <c r="L11" s="1306" t="s">
        <v>873</v>
      </c>
      <c r="M11" s="1306" t="s">
        <v>874</v>
      </c>
      <c r="N11" s="1306" t="s">
        <v>875</v>
      </c>
      <c r="O11" s="1308">
        <v>20000.0</v>
      </c>
      <c r="P11" s="1306" t="s">
        <v>709</v>
      </c>
      <c r="Q11" s="1306" t="s">
        <v>876</v>
      </c>
      <c r="R11" s="1306" t="s">
        <v>877</v>
      </c>
      <c r="S11" s="1306" t="s">
        <v>878</v>
      </c>
      <c r="T11" s="1313">
        <v>572211.0</v>
      </c>
      <c r="U11" s="1306" t="s">
        <v>709</v>
      </c>
      <c r="V11" s="1306" t="s">
        <v>871</v>
      </c>
      <c r="W11" s="1306" t="s">
        <v>877</v>
      </c>
      <c r="X11" s="1306" t="s">
        <v>879</v>
      </c>
      <c r="Y11" s="1313">
        <v>572211.0</v>
      </c>
      <c r="Z11" s="1306" t="s">
        <v>880</v>
      </c>
      <c r="AA11" s="1306" t="s">
        <v>881</v>
      </c>
      <c r="AB11" s="1313">
        <v>2.0200371471E10</v>
      </c>
      <c r="AC11" s="1313">
        <v>2020.0</v>
      </c>
      <c r="AD11" s="1313">
        <v>625.0</v>
      </c>
      <c r="AE11" s="1313">
        <v>416.0</v>
      </c>
      <c r="AF11" s="1313">
        <v>67.0</v>
      </c>
      <c r="AG11" s="1306" t="s">
        <v>882</v>
      </c>
      <c r="AH11" s="1306" t="s">
        <v>847</v>
      </c>
      <c r="AI11" s="1313">
        <v>655542.0</v>
      </c>
      <c r="AJ11" s="1313">
        <v>2022.0</v>
      </c>
      <c r="AK11" s="1313">
        <v>600.0</v>
      </c>
      <c r="AL11" s="1313">
        <v>384.0</v>
      </c>
      <c r="AM11" s="1315">
        <v>0.64</v>
      </c>
      <c r="AN11" s="1313">
        <v>100.0</v>
      </c>
      <c r="AO11" s="1313">
        <v>64.0</v>
      </c>
      <c r="AP11" s="1313">
        <v>100.0</v>
      </c>
      <c r="AQ11" s="1313">
        <v>49.0</v>
      </c>
      <c r="AR11" s="1313">
        <v>100.0</v>
      </c>
      <c r="AS11" s="1313">
        <v>64.0</v>
      </c>
      <c r="AT11" s="1313">
        <v>100.0</v>
      </c>
      <c r="AU11" s="1313">
        <v>68.0</v>
      </c>
      <c r="AV11" s="1313">
        <v>384.0</v>
      </c>
      <c r="AW11" s="1313">
        <v>100.0</v>
      </c>
      <c r="AX11" s="1313">
        <v>72.0</v>
      </c>
      <c r="AY11" s="1306" t="s">
        <v>883</v>
      </c>
      <c r="AZ11" s="1313">
        <v>9.591237238E9</v>
      </c>
      <c r="BA11" s="1316"/>
      <c r="BB11" s="1313">
        <v>8.96911059586E11</v>
      </c>
      <c r="BC11" s="1316"/>
      <c r="BD11" s="1306" t="s">
        <v>831</v>
      </c>
      <c r="BE11" s="1306" t="s">
        <v>884</v>
      </c>
      <c r="BF11" s="1308">
        <v>9.9454123E9</v>
      </c>
      <c r="BG11" s="1316"/>
      <c r="BH11" s="1313">
        <v>4.62651641515E11</v>
      </c>
      <c r="BI11" s="1316"/>
      <c r="BJ11" s="1306" t="s">
        <v>741</v>
      </c>
      <c r="BK11" s="1309"/>
      <c r="BL11" s="1309"/>
      <c r="BM11" s="1309"/>
      <c r="BN11" s="1309"/>
      <c r="BO11" s="1309"/>
      <c r="BP11" s="1309"/>
      <c r="BQ11" s="1309"/>
      <c r="BR11" s="1309"/>
    </row>
    <row r="12">
      <c r="A12" s="1306" t="s">
        <v>240</v>
      </c>
      <c r="B12" s="1310" t="s">
        <v>241</v>
      </c>
      <c r="C12" s="1308">
        <v>109000.0</v>
      </c>
      <c r="D12" s="1312"/>
      <c r="E12" s="1312"/>
      <c r="F12" s="1313" t="s">
        <v>885</v>
      </c>
      <c r="G12" s="1306" t="s">
        <v>886</v>
      </c>
      <c r="H12" s="1306" t="s">
        <v>762</v>
      </c>
      <c r="I12" s="1308">
        <v>8.050340551E9</v>
      </c>
      <c r="J12" s="1306" t="s">
        <v>887</v>
      </c>
      <c r="K12" s="1313">
        <v>6.00819626068E11</v>
      </c>
      <c r="L12" s="1316"/>
      <c r="M12" s="1306" t="s">
        <v>782</v>
      </c>
      <c r="N12" s="1306" t="s">
        <v>888</v>
      </c>
      <c r="O12" s="1308">
        <v>1100000.0</v>
      </c>
      <c r="P12" s="1306" t="s">
        <v>709</v>
      </c>
      <c r="Q12" s="1306" t="s">
        <v>886</v>
      </c>
      <c r="R12" s="1306" t="s">
        <v>889</v>
      </c>
      <c r="S12" s="1306" t="s">
        <v>886</v>
      </c>
      <c r="T12" s="1313">
        <v>583201.0</v>
      </c>
      <c r="U12" s="1306" t="s">
        <v>709</v>
      </c>
      <c r="V12" s="1306" t="s">
        <v>890</v>
      </c>
      <c r="W12" s="1306" t="s">
        <v>891</v>
      </c>
      <c r="X12" s="1306" t="s">
        <v>886</v>
      </c>
      <c r="Y12" s="1313">
        <v>583201.0</v>
      </c>
      <c r="Z12" s="1306" t="s">
        <v>892</v>
      </c>
      <c r="AA12" s="1306" t="s">
        <v>893</v>
      </c>
      <c r="AB12" s="1313">
        <v>2.0200655421E10</v>
      </c>
      <c r="AC12" s="1313">
        <v>2020.0</v>
      </c>
      <c r="AD12" s="1313">
        <v>625.0</v>
      </c>
      <c r="AE12" s="1313">
        <v>422.0</v>
      </c>
      <c r="AF12" s="1313">
        <v>67.52</v>
      </c>
      <c r="AG12" s="1306" t="s">
        <v>894</v>
      </c>
      <c r="AH12" s="1306" t="s">
        <v>895</v>
      </c>
      <c r="AI12" s="1313">
        <v>875014.0</v>
      </c>
      <c r="AJ12" s="1313">
        <v>2022.0</v>
      </c>
      <c r="AK12" s="1313">
        <v>600.0</v>
      </c>
      <c r="AL12" s="1313">
        <v>399.0</v>
      </c>
      <c r="AM12" s="1313">
        <v>66.5</v>
      </c>
      <c r="AN12" s="1313">
        <v>100.0</v>
      </c>
      <c r="AO12" s="1313">
        <v>80.0</v>
      </c>
      <c r="AP12" s="1313">
        <v>100.0</v>
      </c>
      <c r="AQ12" s="1313">
        <v>47.0</v>
      </c>
      <c r="AR12" s="1313">
        <v>100.0</v>
      </c>
      <c r="AS12" s="1313">
        <v>64.0</v>
      </c>
      <c r="AT12" s="1313">
        <v>100.0</v>
      </c>
      <c r="AU12" s="1313">
        <v>74.0</v>
      </c>
      <c r="AV12" s="1313">
        <v>399.0</v>
      </c>
      <c r="AW12" s="1313">
        <v>100.0</v>
      </c>
      <c r="AX12" s="1313">
        <v>70.0</v>
      </c>
      <c r="AY12" s="1306" t="s">
        <v>896</v>
      </c>
      <c r="AZ12" s="1313">
        <v>8.147373119E9</v>
      </c>
      <c r="BA12" s="1306" t="s">
        <v>897</v>
      </c>
      <c r="BB12" s="1313">
        <v>3.41527655293E11</v>
      </c>
      <c r="BC12" s="1306" t="s">
        <v>898</v>
      </c>
      <c r="BD12" s="1306" t="s">
        <v>759</v>
      </c>
      <c r="BE12" s="1306" t="s">
        <v>899</v>
      </c>
      <c r="BF12" s="1308">
        <v>7.899819755E9</v>
      </c>
      <c r="BG12" s="1306" t="s">
        <v>900</v>
      </c>
      <c r="BH12" s="1313">
        <v>2.50927718281E11</v>
      </c>
      <c r="BI12" s="1306" t="s">
        <v>901</v>
      </c>
      <c r="BJ12" s="1306" t="s">
        <v>902</v>
      </c>
      <c r="BK12" s="1309"/>
      <c r="BL12" s="1309"/>
      <c r="BM12" s="1309"/>
      <c r="BN12" s="1309"/>
      <c r="BO12" s="1309"/>
      <c r="BP12" s="1309"/>
      <c r="BQ12" s="1309"/>
      <c r="BR12" s="1309"/>
    </row>
    <row r="13">
      <c r="A13" s="1306" t="s">
        <v>242</v>
      </c>
      <c r="B13" s="1310" t="s">
        <v>243</v>
      </c>
      <c r="C13" s="1320"/>
      <c r="D13" s="426"/>
      <c r="E13" s="1312"/>
      <c r="F13" s="1313" t="s">
        <v>903</v>
      </c>
      <c r="G13" s="1306" t="s">
        <v>904</v>
      </c>
      <c r="H13" s="1306" t="s">
        <v>704</v>
      </c>
      <c r="I13" s="1308">
        <v>9.622030738E9</v>
      </c>
      <c r="J13" s="1306" t="s">
        <v>905</v>
      </c>
      <c r="K13" s="1313">
        <v>6.77753068153E11</v>
      </c>
      <c r="L13" s="1316"/>
      <c r="M13" s="1306" t="s">
        <v>205</v>
      </c>
      <c r="N13" s="1306" t="s">
        <v>906</v>
      </c>
      <c r="O13" s="1308">
        <v>300000.0</v>
      </c>
      <c r="P13" s="1306" t="s">
        <v>907</v>
      </c>
      <c r="Q13" s="1306" t="s">
        <v>908</v>
      </c>
      <c r="R13" s="1306" t="s">
        <v>909</v>
      </c>
      <c r="S13" s="1306" t="s">
        <v>910</v>
      </c>
      <c r="T13" s="1313">
        <v>181102.0</v>
      </c>
      <c r="U13" s="1306" t="s">
        <v>907</v>
      </c>
      <c r="V13" s="1306" t="s">
        <v>908</v>
      </c>
      <c r="W13" s="1306" t="s">
        <v>909</v>
      </c>
      <c r="X13" s="1306" t="s">
        <v>911</v>
      </c>
      <c r="Y13" s="1313">
        <v>181102.0</v>
      </c>
      <c r="Z13" s="1306" t="s">
        <v>912</v>
      </c>
      <c r="AA13" s="1318" t="s">
        <v>913</v>
      </c>
      <c r="AB13" s="426"/>
      <c r="AC13" s="1313">
        <v>2020.0</v>
      </c>
      <c r="AD13" s="1316"/>
      <c r="AE13" s="1316"/>
      <c r="AF13" s="1316"/>
      <c r="AG13" s="1306" t="s">
        <v>914</v>
      </c>
      <c r="AH13" s="1306" t="s">
        <v>915</v>
      </c>
      <c r="AI13" s="1321">
        <v>2.06E15</v>
      </c>
      <c r="AJ13" s="1313">
        <v>2022.0</v>
      </c>
      <c r="AK13" s="1313">
        <v>500.0</v>
      </c>
      <c r="AL13" s="1313">
        <v>409.0</v>
      </c>
      <c r="AM13" s="1314">
        <v>0.818</v>
      </c>
      <c r="AN13" s="1313">
        <v>100.0</v>
      </c>
      <c r="AO13" s="1313">
        <v>70.0</v>
      </c>
      <c r="AP13" s="1313">
        <v>100.0</v>
      </c>
      <c r="AQ13" s="1313">
        <v>72.0</v>
      </c>
      <c r="AR13" s="1313">
        <v>100.0</v>
      </c>
      <c r="AS13" s="1313">
        <v>92.0</v>
      </c>
      <c r="AT13" s="1313">
        <v>100.0</v>
      </c>
      <c r="AU13" s="1313">
        <v>83.0</v>
      </c>
      <c r="AV13" s="1313">
        <v>409.0</v>
      </c>
      <c r="AW13" s="1313">
        <v>100.0</v>
      </c>
      <c r="AX13" s="1313">
        <v>92.0</v>
      </c>
      <c r="AY13" s="1306" t="s">
        <v>916</v>
      </c>
      <c r="AZ13" s="1306">
        <v>8.899254889E9</v>
      </c>
      <c r="BA13" s="1306" t="s">
        <v>776</v>
      </c>
      <c r="BB13" s="1316"/>
      <c r="BC13" s="1316"/>
      <c r="BD13" s="1316"/>
      <c r="BE13" s="1306" t="s">
        <v>917</v>
      </c>
      <c r="BF13" s="1308">
        <v>9.531136548E9</v>
      </c>
      <c r="BG13" s="1316"/>
      <c r="BH13" s="1316"/>
      <c r="BI13" s="1316"/>
      <c r="BJ13" s="1306" t="s">
        <v>918</v>
      </c>
      <c r="BK13" s="1319"/>
      <c r="BL13" s="1319"/>
      <c r="BM13" s="1319"/>
      <c r="BN13" s="1319"/>
      <c r="BO13" s="1319"/>
      <c r="BP13" s="1319"/>
      <c r="BQ13" s="1319"/>
      <c r="BR13" s="1319"/>
    </row>
    <row r="14">
      <c r="A14" s="1306" t="s">
        <v>34</v>
      </c>
      <c r="B14" s="1310" t="s">
        <v>35</v>
      </c>
      <c r="C14" s="1308">
        <v>39548.0</v>
      </c>
      <c r="D14" s="1312"/>
      <c r="E14" s="1312"/>
      <c r="F14" s="1313" t="s">
        <v>919</v>
      </c>
      <c r="G14" s="1306" t="s">
        <v>766</v>
      </c>
      <c r="H14" s="1306" t="s">
        <v>704</v>
      </c>
      <c r="I14" s="1308">
        <v>8.073901019E9</v>
      </c>
      <c r="J14" s="1306" t="s">
        <v>920</v>
      </c>
      <c r="K14" s="1313">
        <v>8.7833986985E11</v>
      </c>
      <c r="L14" s="1306" t="s">
        <v>921</v>
      </c>
      <c r="M14" s="1306" t="s">
        <v>782</v>
      </c>
      <c r="N14" s="1306" t="s">
        <v>783</v>
      </c>
      <c r="O14" s="1308">
        <v>50000.0</v>
      </c>
      <c r="P14" s="1306" t="s">
        <v>709</v>
      </c>
      <c r="Q14" s="1306" t="s">
        <v>766</v>
      </c>
      <c r="R14" s="1306" t="s">
        <v>922</v>
      </c>
      <c r="S14" s="1306" t="s">
        <v>923</v>
      </c>
      <c r="T14" s="1313">
        <v>576124.0</v>
      </c>
      <c r="U14" s="1306" t="s">
        <v>709</v>
      </c>
      <c r="V14" s="1306" t="s">
        <v>766</v>
      </c>
      <c r="W14" s="1306" t="s">
        <v>922</v>
      </c>
      <c r="X14" s="1306" t="s">
        <v>923</v>
      </c>
      <c r="Y14" s="1313">
        <v>576124.0</v>
      </c>
      <c r="Z14" s="1306" t="s">
        <v>924</v>
      </c>
      <c r="AA14" s="1306" t="s">
        <v>809</v>
      </c>
      <c r="AB14" s="1313">
        <v>2.02002755E10</v>
      </c>
      <c r="AC14" s="1313">
        <v>2020.0</v>
      </c>
      <c r="AD14" s="1316"/>
      <c r="AE14" s="1316"/>
      <c r="AF14" s="1313">
        <v>89.12</v>
      </c>
      <c r="AG14" s="1306" t="s">
        <v>925</v>
      </c>
      <c r="AH14" s="1306" t="s">
        <v>809</v>
      </c>
      <c r="AI14" s="1313">
        <v>660055.0</v>
      </c>
      <c r="AJ14" s="1313">
        <v>2022.0</v>
      </c>
      <c r="AK14" s="1313">
        <v>600.0</v>
      </c>
      <c r="AL14" s="1313">
        <v>548.0</v>
      </c>
      <c r="AM14" s="1313">
        <v>91.1</v>
      </c>
      <c r="AN14" s="1313">
        <v>100.0</v>
      </c>
      <c r="AO14" s="1313">
        <v>89.0</v>
      </c>
      <c r="AP14" s="1313">
        <v>100.0</v>
      </c>
      <c r="AQ14" s="1313">
        <v>85.0</v>
      </c>
      <c r="AR14" s="1313">
        <v>100.0</v>
      </c>
      <c r="AS14" s="1313">
        <v>91.0</v>
      </c>
      <c r="AT14" s="1313">
        <v>100.0</v>
      </c>
      <c r="AU14" s="1313">
        <v>98.0</v>
      </c>
      <c r="AV14" s="1313">
        <v>548.0</v>
      </c>
      <c r="AW14" s="1313">
        <v>100.0</v>
      </c>
      <c r="AX14" s="1313">
        <v>83.0</v>
      </c>
      <c r="AY14" s="1306" t="s">
        <v>926</v>
      </c>
      <c r="AZ14" s="1313">
        <v>9.844309748E9</v>
      </c>
      <c r="BA14" s="1306" t="s">
        <v>927</v>
      </c>
      <c r="BB14" s="1316"/>
      <c r="BC14" s="1316"/>
      <c r="BD14" s="1316"/>
      <c r="BE14" s="1306" t="s">
        <v>928</v>
      </c>
      <c r="BF14" s="1308">
        <v>9.822789143E9</v>
      </c>
      <c r="BG14" s="1316"/>
      <c r="BH14" s="1316"/>
      <c r="BI14" s="1316"/>
      <c r="BJ14" s="1306" t="s">
        <v>929</v>
      </c>
      <c r="BK14" s="1319"/>
      <c r="BL14" s="1319"/>
      <c r="BM14" s="1319"/>
      <c r="BN14" s="1319"/>
      <c r="BO14" s="1319"/>
      <c r="BP14" s="1319"/>
      <c r="BQ14" s="1319"/>
      <c r="BR14" s="1319"/>
    </row>
    <row r="15">
      <c r="A15" s="1306" t="s">
        <v>244</v>
      </c>
      <c r="B15" s="1310" t="s">
        <v>245</v>
      </c>
      <c r="C15" s="1308">
        <v>86949.0</v>
      </c>
      <c r="D15" s="1312"/>
      <c r="E15" s="1312"/>
      <c r="F15" s="1313" t="s">
        <v>930</v>
      </c>
      <c r="G15" s="1306" t="s">
        <v>931</v>
      </c>
      <c r="H15" s="1306" t="s">
        <v>762</v>
      </c>
      <c r="I15" s="1308">
        <v>9.448608888E9</v>
      </c>
      <c r="J15" s="1306" t="s">
        <v>932</v>
      </c>
      <c r="K15" s="1313">
        <v>5.86539917389E11</v>
      </c>
      <c r="L15" s="1316"/>
      <c r="M15" s="1306" t="s">
        <v>707</v>
      </c>
      <c r="N15" s="1306" t="s">
        <v>933</v>
      </c>
      <c r="O15" s="1308">
        <v>50000.0</v>
      </c>
      <c r="P15" s="1306" t="s">
        <v>709</v>
      </c>
      <c r="Q15" s="1306" t="s">
        <v>934</v>
      </c>
      <c r="R15" s="1306" t="s">
        <v>935</v>
      </c>
      <c r="S15" s="1306" t="s">
        <v>936</v>
      </c>
      <c r="T15" s="1313">
        <v>571236.0</v>
      </c>
      <c r="U15" s="1306" t="s">
        <v>709</v>
      </c>
      <c r="V15" s="1306" t="s">
        <v>934</v>
      </c>
      <c r="W15" s="1306" t="s">
        <v>935</v>
      </c>
      <c r="X15" s="1306" t="s">
        <v>936</v>
      </c>
      <c r="Y15" s="1313">
        <v>571236.0</v>
      </c>
      <c r="Z15" s="1306" t="s">
        <v>937</v>
      </c>
      <c r="AA15" s="1306" t="s">
        <v>938</v>
      </c>
      <c r="AB15" s="1313">
        <v>2.0200151884E10</v>
      </c>
      <c r="AC15" s="1313">
        <v>2020.0</v>
      </c>
      <c r="AD15" s="1313">
        <v>625.0</v>
      </c>
      <c r="AE15" s="1313">
        <v>579.0</v>
      </c>
      <c r="AF15" s="1313">
        <v>92.64</v>
      </c>
      <c r="AG15" s="1306" t="s">
        <v>939</v>
      </c>
      <c r="AH15" s="1306" t="s">
        <v>938</v>
      </c>
      <c r="AI15" s="1313">
        <v>614271.0</v>
      </c>
      <c r="AJ15" s="1313">
        <v>2022.0</v>
      </c>
      <c r="AK15" s="1313">
        <v>600.0</v>
      </c>
      <c r="AL15" s="1313">
        <v>520.0</v>
      </c>
      <c r="AM15" s="1313">
        <v>86.3</v>
      </c>
      <c r="AN15" s="1313">
        <v>100.0</v>
      </c>
      <c r="AO15" s="1313">
        <v>72.0</v>
      </c>
      <c r="AP15" s="1313">
        <v>100.0</v>
      </c>
      <c r="AQ15" s="1313">
        <v>90.0</v>
      </c>
      <c r="AR15" s="1313">
        <v>100.0</v>
      </c>
      <c r="AS15" s="1313">
        <v>88.0</v>
      </c>
      <c r="AT15" s="1313">
        <v>100.0</v>
      </c>
      <c r="AU15" s="1313">
        <v>93.0</v>
      </c>
      <c r="AV15" s="1313">
        <v>520.0</v>
      </c>
      <c r="AW15" s="1313">
        <v>100.0</v>
      </c>
      <c r="AX15" s="1313">
        <v>82.0</v>
      </c>
      <c r="AY15" s="1306" t="s">
        <v>940</v>
      </c>
      <c r="AZ15" s="1313">
        <v>9.844332009E9</v>
      </c>
      <c r="BA15" s="1316"/>
      <c r="BB15" s="1316"/>
      <c r="BC15" s="1316"/>
      <c r="BD15" s="1306" t="s">
        <v>941</v>
      </c>
      <c r="BE15" s="1306" t="s">
        <v>942</v>
      </c>
      <c r="BF15" s="1308">
        <v>9.449332009E9</v>
      </c>
      <c r="BG15" s="1318" t="s">
        <v>943</v>
      </c>
      <c r="BH15" s="426"/>
      <c r="BI15" s="1316"/>
      <c r="BJ15" s="1306" t="s">
        <v>944</v>
      </c>
      <c r="BK15" s="1309"/>
      <c r="BL15" s="1309"/>
      <c r="BM15" s="1309"/>
      <c r="BN15" s="1309"/>
      <c r="BO15" s="1309"/>
      <c r="BP15" s="1309"/>
      <c r="BQ15" s="1309"/>
      <c r="BR15" s="1309"/>
    </row>
    <row r="16">
      <c r="A16" s="1306" t="s">
        <v>36</v>
      </c>
      <c r="B16" s="1310" t="s">
        <v>37</v>
      </c>
      <c r="C16" s="1308">
        <v>32429.0</v>
      </c>
      <c r="D16" s="1312"/>
      <c r="E16" s="1312"/>
      <c r="F16" s="1313" t="s">
        <v>945</v>
      </c>
      <c r="G16" s="1306" t="s">
        <v>749</v>
      </c>
      <c r="H16" s="1306" t="s">
        <v>762</v>
      </c>
      <c r="I16" s="1308">
        <v>8.904580049E9</v>
      </c>
      <c r="J16" s="1306" t="s">
        <v>946</v>
      </c>
      <c r="K16" s="1313">
        <v>3.40477514171E11</v>
      </c>
      <c r="L16" s="1306" t="s">
        <v>947</v>
      </c>
      <c r="M16" s="1306" t="s">
        <v>205</v>
      </c>
      <c r="N16" s="1306" t="s">
        <v>948</v>
      </c>
      <c r="O16" s="1308">
        <v>50000.0</v>
      </c>
      <c r="P16" s="1306" t="s">
        <v>709</v>
      </c>
      <c r="Q16" s="1306" t="s">
        <v>749</v>
      </c>
      <c r="R16" s="1306" t="s">
        <v>949</v>
      </c>
      <c r="S16" s="1306" t="s">
        <v>950</v>
      </c>
      <c r="T16" s="1313">
        <v>585228.0</v>
      </c>
      <c r="U16" s="1306" t="s">
        <v>709</v>
      </c>
      <c r="V16" s="1306" t="s">
        <v>749</v>
      </c>
      <c r="W16" s="1306" t="s">
        <v>949</v>
      </c>
      <c r="X16" s="1306" t="s">
        <v>951</v>
      </c>
      <c r="Y16" s="1313">
        <v>585228.0</v>
      </c>
      <c r="Z16" s="1306" t="s">
        <v>952</v>
      </c>
      <c r="AA16" s="1306" t="s">
        <v>953</v>
      </c>
      <c r="AB16" s="1313">
        <v>2.0200394044E10</v>
      </c>
      <c r="AC16" s="1313">
        <v>2020.0</v>
      </c>
      <c r="AD16" s="1313">
        <v>625.0</v>
      </c>
      <c r="AE16" s="1313">
        <v>540.0</v>
      </c>
      <c r="AF16" s="1314">
        <v>0.864</v>
      </c>
      <c r="AG16" s="1306" t="s">
        <v>954</v>
      </c>
      <c r="AH16" s="1306" t="s">
        <v>955</v>
      </c>
      <c r="AI16" s="1313">
        <v>306646.0</v>
      </c>
      <c r="AJ16" s="1313">
        <v>2022.0</v>
      </c>
      <c r="AK16" s="1313">
        <v>600.0</v>
      </c>
      <c r="AL16" s="1313">
        <v>525.0</v>
      </c>
      <c r="AM16" s="1313">
        <v>87.5</v>
      </c>
      <c r="AN16" s="1313">
        <v>100.0</v>
      </c>
      <c r="AO16" s="1313">
        <v>91.0</v>
      </c>
      <c r="AP16" s="1313">
        <v>100.0</v>
      </c>
      <c r="AQ16" s="1313">
        <v>97.0</v>
      </c>
      <c r="AR16" s="1313">
        <v>100.0</v>
      </c>
      <c r="AS16" s="1313">
        <v>87.0</v>
      </c>
      <c r="AT16" s="1313">
        <v>100.0</v>
      </c>
      <c r="AU16" s="1313">
        <v>88.0</v>
      </c>
      <c r="AV16" s="1313">
        <v>525.0</v>
      </c>
      <c r="AW16" s="1313">
        <v>100.0</v>
      </c>
      <c r="AX16" s="1313">
        <v>80.0</v>
      </c>
      <c r="AY16" s="1306" t="s">
        <v>956</v>
      </c>
      <c r="AZ16" s="1313">
        <v>9.902130156E9</v>
      </c>
      <c r="BA16" s="1316"/>
      <c r="BB16" s="1316"/>
      <c r="BC16" s="1316"/>
      <c r="BD16" s="1316"/>
      <c r="BE16" s="1306" t="s">
        <v>957</v>
      </c>
      <c r="BF16" s="1308">
        <v>9.663925363E9</v>
      </c>
      <c r="BG16" s="1316"/>
      <c r="BH16" s="1316"/>
      <c r="BI16" s="1316"/>
      <c r="BJ16" s="1306" t="s">
        <v>958</v>
      </c>
      <c r="BK16" s="1309"/>
      <c r="BL16" s="1309"/>
      <c r="BM16" s="1309"/>
      <c r="BN16" s="1309"/>
      <c r="BO16" s="1309"/>
      <c r="BP16" s="1309"/>
      <c r="BQ16" s="1309"/>
      <c r="BR16" s="1309"/>
    </row>
    <row r="17">
      <c r="A17" s="1306" t="s">
        <v>38</v>
      </c>
      <c r="B17" s="1310" t="s">
        <v>37</v>
      </c>
      <c r="C17" s="1308">
        <v>41000.0</v>
      </c>
      <c r="D17" s="1312"/>
      <c r="E17" s="1312"/>
      <c r="F17" s="1313" t="s">
        <v>959</v>
      </c>
      <c r="G17" s="1306" t="s">
        <v>749</v>
      </c>
      <c r="H17" s="1306" t="s">
        <v>762</v>
      </c>
      <c r="I17" s="1308">
        <v>8.123409303E9</v>
      </c>
      <c r="J17" s="1306" t="s">
        <v>960</v>
      </c>
      <c r="K17" s="1313">
        <v>3.23868559571E11</v>
      </c>
      <c r="L17" s="1306" t="s">
        <v>961</v>
      </c>
      <c r="M17" s="1306" t="s">
        <v>782</v>
      </c>
      <c r="N17" s="1306" t="s">
        <v>962</v>
      </c>
      <c r="O17" s="1308">
        <v>25000.0</v>
      </c>
      <c r="P17" s="1306" t="s">
        <v>709</v>
      </c>
      <c r="Q17" s="1306" t="s">
        <v>749</v>
      </c>
      <c r="R17" s="1306" t="s">
        <v>963</v>
      </c>
      <c r="S17" s="1306" t="s">
        <v>964</v>
      </c>
      <c r="T17" s="1313">
        <v>585317.0</v>
      </c>
      <c r="U17" s="1306" t="s">
        <v>709</v>
      </c>
      <c r="V17" s="1306" t="s">
        <v>749</v>
      </c>
      <c r="W17" s="1306" t="s">
        <v>963</v>
      </c>
      <c r="X17" s="1306" t="s">
        <v>964</v>
      </c>
      <c r="Y17" s="1313">
        <v>585317.0</v>
      </c>
      <c r="Z17" s="1306" t="s">
        <v>965</v>
      </c>
      <c r="AA17" s="1306" t="s">
        <v>966</v>
      </c>
      <c r="AB17" s="1313">
        <v>2.0200670376E10</v>
      </c>
      <c r="AC17" s="1313">
        <v>2020.0</v>
      </c>
      <c r="AD17" s="1313">
        <v>625.0</v>
      </c>
      <c r="AE17" s="1313">
        <v>509.0</v>
      </c>
      <c r="AF17" s="1315">
        <v>0.81</v>
      </c>
      <c r="AG17" s="1306" t="s">
        <v>967</v>
      </c>
      <c r="AH17" s="1306" t="s">
        <v>968</v>
      </c>
      <c r="AI17" s="1313">
        <v>306647.0</v>
      </c>
      <c r="AJ17" s="1313">
        <v>2022.0</v>
      </c>
      <c r="AK17" s="1313">
        <v>600.0</v>
      </c>
      <c r="AL17" s="1313">
        <v>525.0</v>
      </c>
      <c r="AM17" s="1315">
        <v>0.87</v>
      </c>
      <c r="AN17" s="1313">
        <v>100.0</v>
      </c>
      <c r="AO17" s="1313">
        <v>85.0</v>
      </c>
      <c r="AP17" s="1313">
        <v>100.0</v>
      </c>
      <c r="AQ17" s="1313">
        <v>96.0</v>
      </c>
      <c r="AR17" s="1313">
        <v>100.0</v>
      </c>
      <c r="AS17" s="1313">
        <v>85.0</v>
      </c>
      <c r="AT17" s="1313">
        <v>100.0</v>
      </c>
      <c r="AU17" s="1313">
        <v>93.0</v>
      </c>
      <c r="AV17" s="1313">
        <v>525.0</v>
      </c>
      <c r="AW17" s="1313">
        <v>100.0</v>
      </c>
      <c r="AX17" s="1313">
        <v>78.0</v>
      </c>
      <c r="AY17" s="1306" t="s">
        <v>969</v>
      </c>
      <c r="AZ17" s="1306" t="s">
        <v>970</v>
      </c>
      <c r="BA17" s="1316"/>
      <c r="BB17" s="1316"/>
      <c r="BC17" s="1316"/>
      <c r="BD17" s="1306" t="s">
        <v>831</v>
      </c>
      <c r="BE17" s="1318" t="s">
        <v>971</v>
      </c>
      <c r="BF17" s="426"/>
      <c r="BG17" s="1316"/>
      <c r="BH17" s="1316"/>
      <c r="BI17" s="1316"/>
      <c r="BJ17" s="1316"/>
      <c r="BK17" s="1319"/>
      <c r="BL17" s="1319"/>
      <c r="BM17" s="1319"/>
      <c r="BN17" s="1319"/>
      <c r="BO17" s="1319"/>
      <c r="BP17" s="1319"/>
      <c r="BQ17" s="1319"/>
      <c r="BR17" s="1319"/>
    </row>
    <row r="18">
      <c r="A18" s="1306" t="s">
        <v>39</v>
      </c>
      <c r="B18" s="1310" t="s">
        <v>40</v>
      </c>
      <c r="C18" s="1308">
        <v>60000.0</v>
      </c>
      <c r="D18" s="1312"/>
      <c r="E18" s="1312"/>
      <c r="F18" s="1313" t="s">
        <v>972</v>
      </c>
      <c r="G18" s="1306" t="s">
        <v>973</v>
      </c>
      <c r="H18" s="1306" t="s">
        <v>704</v>
      </c>
      <c r="I18" s="1308">
        <v>7.483809709E9</v>
      </c>
      <c r="J18" s="1306" t="s">
        <v>974</v>
      </c>
      <c r="K18" s="1313">
        <v>4.97491128528E11</v>
      </c>
      <c r="L18" s="1316"/>
      <c r="M18" s="1306" t="s">
        <v>782</v>
      </c>
      <c r="N18" s="1306" t="s">
        <v>819</v>
      </c>
      <c r="O18" s="1308">
        <v>30000.0</v>
      </c>
      <c r="P18" s="1306" t="s">
        <v>709</v>
      </c>
      <c r="Q18" s="1306" t="s">
        <v>975</v>
      </c>
      <c r="R18" s="1306" t="s">
        <v>976</v>
      </c>
      <c r="S18" s="1306" t="s">
        <v>976</v>
      </c>
      <c r="T18" s="1313">
        <v>574225.0</v>
      </c>
      <c r="U18" s="1306" t="s">
        <v>709</v>
      </c>
      <c r="V18" s="1306" t="s">
        <v>977</v>
      </c>
      <c r="W18" s="1306" t="s">
        <v>978</v>
      </c>
      <c r="X18" s="1306" t="s">
        <v>979</v>
      </c>
      <c r="Y18" s="1313">
        <v>585236.0</v>
      </c>
      <c r="Z18" s="1306" t="s">
        <v>980</v>
      </c>
      <c r="AA18" s="1306" t="s">
        <v>981</v>
      </c>
      <c r="AB18" s="1316"/>
      <c r="AC18" s="1313">
        <v>2020.0</v>
      </c>
      <c r="AD18" s="1313">
        <v>625.0</v>
      </c>
      <c r="AE18" s="1313">
        <v>549.0</v>
      </c>
      <c r="AF18" s="1313">
        <v>87.84</v>
      </c>
      <c r="AG18" s="1306" t="s">
        <v>982</v>
      </c>
      <c r="AH18" s="1306" t="s">
        <v>983</v>
      </c>
      <c r="AI18" s="1313">
        <v>286963.0</v>
      </c>
      <c r="AJ18" s="1313">
        <v>2022.0</v>
      </c>
      <c r="AK18" s="1313">
        <v>600.0</v>
      </c>
      <c r="AL18" s="1313">
        <v>463.0</v>
      </c>
      <c r="AM18" s="1313">
        <v>77.16</v>
      </c>
      <c r="AN18" s="1313">
        <v>100.0</v>
      </c>
      <c r="AO18" s="1313">
        <v>81.0</v>
      </c>
      <c r="AP18" s="1313">
        <v>100.0</v>
      </c>
      <c r="AQ18" s="1313">
        <v>54.0</v>
      </c>
      <c r="AR18" s="1313">
        <v>100.0</v>
      </c>
      <c r="AS18" s="1313">
        <v>79.0</v>
      </c>
      <c r="AT18" s="1313">
        <v>100.0</v>
      </c>
      <c r="AU18" s="1313">
        <v>75.0</v>
      </c>
      <c r="AV18" s="1313">
        <v>463.0</v>
      </c>
      <c r="AW18" s="1313">
        <v>100.0</v>
      </c>
      <c r="AX18" s="1313">
        <v>81.0</v>
      </c>
      <c r="AY18" s="1306" t="s">
        <v>984</v>
      </c>
      <c r="AZ18" s="1313">
        <v>6.361428558E9</v>
      </c>
      <c r="BA18" s="1316"/>
      <c r="BB18" s="1316"/>
      <c r="BC18" s="1316"/>
      <c r="BD18" s="1316"/>
      <c r="BE18" s="1306" t="s">
        <v>985</v>
      </c>
      <c r="BF18" s="1308">
        <v>9.98051613E9</v>
      </c>
      <c r="BG18" s="1316"/>
      <c r="BH18" s="1316"/>
      <c r="BI18" s="1316"/>
      <c r="BJ18" s="1306" t="s">
        <v>986</v>
      </c>
      <c r="BK18" s="1319"/>
      <c r="BL18" s="1319"/>
      <c r="BM18" s="1319"/>
      <c r="BN18" s="1319"/>
      <c r="BO18" s="1319"/>
      <c r="BP18" s="1319"/>
      <c r="BQ18" s="1319"/>
      <c r="BR18" s="1319"/>
    </row>
    <row r="19">
      <c r="A19" s="1306" t="s">
        <v>246</v>
      </c>
      <c r="B19" s="1310" t="s">
        <v>247</v>
      </c>
      <c r="C19" s="1320"/>
      <c r="D19" s="426"/>
      <c r="E19" s="1312"/>
      <c r="F19" s="1317">
        <v>37592.0</v>
      </c>
      <c r="G19" s="1306" t="s">
        <v>987</v>
      </c>
      <c r="H19" s="1306" t="s">
        <v>704</v>
      </c>
      <c r="I19" s="1308">
        <v>9.572353826E9</v>
      </c>
      <c r="J19" s="1306" t="s">
        <v>988</v>
      </c>
      <c r="K19" s="1313">
        <v>5.46527191711E11</v>
      </c>
      <c r="L19" s="1316"/>
      <c r="M19" s="1306" t="s">
        <v>854</v>
      </c>
      <c r="N19" s="1306" t="s">
        <v>989</v>
      </c>
      <c r="O19" s="1308">
        <v>90000.0</v>
      </c>
      <c r="P19" s="1306" t="s">
        <v>987</v>
      </c>
      <c r="Q19" s="1306" t="s">
        <v>990</v>
      </c>
      <c r="R19" s="1306" t="s">
        <v>991</v>
      </c>
      <c r="S19" s="1306" t="s">
        <v>992</v>
      </c>
      <c r="T19" s="1313">
        <v>802212.0</v>
      </c>
      <c r="U19" s="1306" t="s">
        <v>987</v>
      </c>
      <c r="V19" s="1306" t="s">
        <v>990</v>
      </c>
      <c r="W19" s="1306" t="s">
        <v>993</v>
      </c>
      <c r="X19" s="1306" t="s">
        <v>992</v>
      </c>
      <c r="Y19" s="1313">
        <v>802212.0</v>
      </c>
      <c r="Z19" s="1306" t="s">
        <v>994</v>
      </c>
      <c r="AA19" s="1306" t="s">
        <v>807</v>
      </c>
      <c r="AB19" s="1306" t="s">
        <v>995</v>
      </c>
      <c r="AC19" s="1313">
        <v>2017.0</v>
      </c>
      <c r="AD19" s="1313">
        <v>500.0</v>
      </c>
      <c r="AE19" s="1313">
        <v>389.0</v>
      </c>
      <c r="AF19" s="1306" t="s">
        <v>996</v>
      </c>
      <c r="AG19" s="1306" t="s">
        <v>997</v>
      </c>
      <c r="AH19" s="1306" t="s">
        <v>998</v>
      </c>
      <c r="AI19" s="1306" t="s">
        <v>999</v>
      </c>
      <c r="AJ19" s="1313">
        <v>2020.0</v>
      </c>
      <c r="AK19" s="1313">
        <v>500.0</v>
      </c>
      <c r="AL19" s="1313">
        <v>332.0</v>
      </c>
      <c r="AM19" s="1314">
        <v>0.664</v>
      </c>
      <c r="AN19" s="1313">
        <v>100.0</v>
      </c>
      <c r="AO19" s="1313">
        <v>60.0</v>
      </c>
      <c r="AP19" s="1313">
        <v>100.0</v>
      </c>
      <c r="AQ19" s="1313">
        <v>61.0</v>
      </c>
      <c r="AR19" s="1313">
        <v>100.0</v>
      </c>
      <c r="AS19" s="1313">
        <v>55.0</v>
      </c>
      <c r="AT19" s="1313">
        <v>50.0</v>
      </c>
      <c r="AU19" s="1313">
        <v>41.0</v>
      </c>
      <c r="AV19" s="1313">
        <v>332.0</v>
      </c>
      <c r="AW19" s="1313">
        <v>150.0</v>
      </c>
      <c r="AX19" s="1313">
        <v>115.0</v>
      </c>
      <c r="AY19" s="1318" t="s">
        <v>1000</v>
      </c>
      <c r="AZ19" s="426"/>
      <c r="BA19" s="1316"/>
      <c r="BB19" s="1316"/>
      <c r="BC19" s="1316"/>
      <c r="BD19" s="1316"/>
      <c r="BE19" s="1318" t="s">
        <v>1001</v>
      </c>
      <c r="BF19" s="1322">
        <v>8.051765409E9</v>
      </c>
      <c r="BG19" s="1316"/>
      <c r="BH19" s="1316"/>
      <c r="BI19" s="1316"/>
      <c r="BJ19" s="1306" t="s">
        <v>1002</v>
      </c>
      <c r="BK19" s="1319"/>
      <c r="BL19" s="1319"/>
      <c r="BM19" s="1319"/>
      <c r="BN19" s="1319"/>
      <c r="BO19" s="1319"/>
      <c r="BP19" s="1319"/>
      <c r="BQ19" s="1319"/>
      <c r="BR19" s="1319"/>
    </row>
    <row r="20">
      <c r="A20" s="1306" t="s">
        <v>248</v>
      </c>
      <c r="B20" s="1310" t="s">
        <v>249</v>
      </c>
      <c r="C20" s="1311">
        <v>68818.0</v>
      </c>
      <c r="D20" s="1312"/>
      <c r="E20" s="1312"/>
      <c r="F20" s="1313" t="s">
        <v>1003</v>
      </c>
      <c r="G20" s="1306" t="s">
        <v>1004</v>
      </c>
      <c r="H20" s="1306" t="s">
        <v>762</v>
      </c>
      <c r="I20" s="1308">
        <v>7.676052076E9</v>
      </c>
      <c r="J20" s="1306" t="s">
        <v>1005</v>
      </c>
      <c r="K20" s="1313">
        <v>9.98472230753E11</v>
      </c>
      <c r="L20" s="1306" t="s">
        <v>1006</v>
      </c>
      <c r="M20" s="1306" t="s">
        <v>854</v>
      </c>
      <c r="N20" s="1306" t="s">
        <v>1007</v>
      </c>
      <c r="O20" s="1308">
        <v>80000.0</v>
      </c>
      <c r="P20" s="1306" t="s">
        <v>709</v>
      </c>
      <c r="Q20" s="1323">
        <v>80000.0</v>
      </c>
      <c r="R20" s="1306" t="s">
        <v>1008</v>
      </c>
      <c r="S20" s="1306" t="s">
        <v>1009</v>
      </c>
      <c r="T20" s="1313">
        <v>574236.0</v>
      </c>
      <c r="U20" s="1306" t="s">
        <v>709</v>
      </c>
      <c r="V20" s="1306" t="s">
        <v>802</v>
      </c>
      <c r="W20" s="1306" t="s">
        <v>1008</v>
      </c>
      <c r="X20" s="1306" t="s">
        <v>1010</v>
      </c>
      <c r="Y20" s="1313">
        <v>574236.0</v>
      </c>
      <c r="Z20" s="1306" t="s">
        <v>1011</v>
      </c>
      <c r="AA20" s="1306" t="s">
        <v>1012</v>
      </c>
      <c r="AB20" s="1313">
        <v>2.0200562019E10</v>
      </c>
      <c r="AC20" s="1313">
        <v>2020.0</v>
      </c>
      <c r="AD20" s="1313">
        <v>625.0</v>
      </c>
      <c r="AE20" s="1313">
        <v>547.0</v>
      </c>
      <c r="AF20" s="1314">
        <v>0.8752</v>
      </c>
      <c r="AG20" s="1306" t="s">
        <v>1013</v>
      </c>
      <c r="AH20" s="1306" t="s">
        <v>1014</v>
      </c>
      <c r="AI20" s="1313">
        <v>608681.0</v>
      </c>
      <c r="AJ20" s="1313">
        <v>2022.0</v>
      </c>
      <c r="AK20" s="1313">
        <v>600.0</v>
      </c>
      <c r="AL20" s="1313">
        <v>539.0</v>
      </c>
      <c r="AM20" s="1314">
        <v>0.8983</v>
      </c>
      <c r="AN20" s="1313">
        <v>100.0</v>
      </c>
      <c r="AO20" s="1313">
        <v>70.0</v>
      </c>
      <c r="AP20" s="1313">
        <v>100.0</v>
      </c>
      <c r="AQ20" s="1313">
        <v>98.0</v>
      </c>
      <c r="AR20" s="1313">
        <v>100.0</v>
      </c>
      <c r="AS20" s="1313">
        <v>81.0</v>
      </c>
      <c r="AT20" s="1313">
        <v>100.0</v>
      </c>
      <c r="AU20" s="1313">
        <v>100.0</v>
      </c>
      <c r="AV20" s="1313">
        <v>539.0</v>
      </c>
      <c r="AW20" s="1313">
        <v>100.0</v>
      </c>
      <c r="AX20" s="1313">
        <v>91.0</v>
      </c>
      <c r="AY20" s="1306" t="s">
        <v>1015</v>
      </c>
      <c r="AZ20" s="1313">
        <v>7.619662653E9</v>
      </c>
      <c r="BA20" s="1306" t="s">
        <v>1016</v>
      </c>
      <c r="BB20" s="1306" t="s">
        <v>1017</v>
      </c>
      <c r="BC20" s="1316"/>
      <c r="BD20" s="1306" t="s">
        <v>738</v>
      </c>
      <c r="BE20" s="1306" t="s">
        <v>1018</v>
      </c>
      <c r="BF20" s="1308">
        <v>9.535674841E9</v>
      </c>
      <c r="BG20" s="1306" t="s">
        <v>1019</v>
      </c>
      <c r="BH20" s="1316"/>
      <c r="BI20" s="1316"/>
      <c r="BJ20" s="1306" t="s">
        <v>1020</v>
      </c>
      <c r="BK20" s="1309"/>
      <c r="BL20" s="1309"/>
      <c r="BM20" s="1309"/>
      <c r="BN20" s="1309"/>
      <c r="BO20" s="1309"/>
      <c r="BP20" s="1309"/>
      <c r="BQ20" s="1309"/>
      <c r="BR20" s="1309"/>
    </row>
    <row r="21">
      <c r="A21" s="1306" t="s">
        <v>250</v>
      </c>
      <c r="B21" s="1310" t="s">
        <v>251</v>
      </c>
      <c r="C21" s="1308">
        <v>123979.0</v>
      </c>
      <c r="D21" s="1312"/>
      <c r="E21" s="1312"/>
      <c r="F21" s="1317">
        <v>38024.0</v>
      </c>
      <c r="G21" s="1306" t="s">
        <v>1021</v>
      </c>
      <c r="H21" s="1306" t="s">
        <v>762</v>
      </c>
      <c r="I21" s="1308">
        <v>8.722614355E9</v>
      </c>
      <c r="J21" s="1306" t="s">
        <v>1022</v>
      </c>
      <c r="K21" s="1313">
        <v>2.19232993665E11</v>
      </c>
      <c r="L21" s="1316"/>
      <c r="M21" s="1306" t="s">
        <v>800</v>
      </c>
      <c r="N21" s="1306" t="s">
        <v>801</v>
      </c>
      <c r="O21" s="1308">
        <v>100000.0</v>
      </c>
      <c r="P21" s="1306" t="s">
        <v>709</v>
      </c>
      <c r="Q21" s="1306" t="s">
        <v>766</v>
      </c>
      <c r="R21" s="1306" t="s">
        <v>1023</v>
      </c>
      <c r="S21" s="1306" t="s">
        <v>1024</v>
      </c>
      <c r="T21" s="1313">
        <v>576121.0</v>
      </c>
      <c r="U21" s="1306" t="s">
        <v>709</v>
      </c>
      <c r="V21" s="1306" t="s">
        <v>766</v>
      </c>
      <c r="W21" s="1306" t="s">
        <v>1023</v>
      </c>
      <c r="X21" s="1306" t="s">
        <v>1024</v>
      </c>
      <c r="Y21" s="1313">
        <v>576121.0</v>
      </c>
      <c r="Z21" s="1306" t="s">
        <v>1025</v>
      </c>
      <c r="AA21" s="1306" t="s">
        <v>771</v>
      </c>
      <c r="AB21" s="1313">
        <v>2.0200684806E10</v>
      </c>
      <c r="AC21" s="1313">
        <v>2020.0</v>
      </c>
      <c r="AD21" s="1313">
        <v>625.0</v>
      </c>
      <c r="AE21" s="1313">
        <v>399.0</v>
      </c>
      <c r="AF21" s="1313">
        <v>63.84</v>
      </c>
      <c r="AG21" s="1306" t="s">
        <v>1026</v>
      </c>
      <c r="AH21" s="1306" t="s">
        <v>771</v>
      </c>
      <c r="AI21" s="1313">
        <v>604701.0</v>
      </c>
      <c r="AJ21" s="1313">
        <v>2022.0</v>
      </c>
      <c r="AK21" s="1313">
        <v>600.0</v>
      </c>
      <c r="AL21" s="1313">
        <v>445.0</v>
      </c>
      <c r="AM21" s="1313">
        <v>74.16</v>
      </c>
      <c r="AN21" s="1313">
        <v>100.0</v>
      </c>
      <c r="AO21" s="1313">
        <v>67.0</v>
      </c>
      <c r="AP21" s="1313">
        <v>100.0</v>
      </c>
      <c r="AQ21" s="1313">
        <v>56.0</v>
      </c>
      <c r="AR21" s="1313">
        <v>100.0</v>
      </c>
      <c r="AS21" s="1313">
        <v>79.0</v>
      </c>
      <c r="AT21" s="1313">
        <v>100.0</v>
      </c>
      <c r="AU21" s="1313">
        <v>86.0</v>
      </c>
      <c r="AV21" s="1313">
        <v>445.0</v>
      </c>
      <c r="AW21" s="1313">
        <v>100.0</v>
      </c>
      <c r="AX21" s="1313">
        <v>74.0</v>
      </c>
      <c r="AY21" s="1306" t="s">
        <v>1027</v>
      </c>
      <c r="AZ21" s="1313">
        <v>8.722614355E9</v>
      </c>
      <c r="BA21" s="1306" t="s">
        <v>1028</v>
      </c>
      <c r="BB21" s="1306" t="s">
        <v>1029</v>
      </c>
      <c r="BC21" s="1306" t="s">
        <v>1030</v>
      </c>
      <c r="BD21" s="1306" t="s">
        <v>776</v>
      </c>
      <c r="BE21" s="1306" t="s">
        <v>1031</v>
      </c>
      <c r="BF21" s="1308">
        <v>6.360701136E9</v>
      </c>
      <c r="BG21" s="1306" t="s">
        <v>1032</v>
      </c>
      <c r="BH21" s="1306" t="s">
        <v>1033</v>
      </c>
      <c r="BI21" s="1306" t="s">
        <v>1034</v>
      </c>
      <c r="BJ21" s="1306" t="s">
        <v>759</v>
      </c>
      <c r="BK21" s="1309"/>
      <c r="BL21" s="1309"/>
      <c r="BM21" s="1309"/>
      <c r="BN21" s="1309"/>
      <c r="BO21" s="1309"/>
      <c r="BP21" s="1309"/>
      <c r="BQ21" s="1309"/>
      <c r="BR21" s="1309"/>
    </row>
    <row r="22">
      <c r="A22" s="1306" t="s">
        <v>252</v>
      </c>
      <c r="B22" s="1310" t="s">
        <v>253</v>
      </c>
      <c r="C22" s="1308">
        <v>40824.0</v>
      </c>
      <c r="D22" s="1312"/>
      <c r="E22" s="1312"/>
      <c r="F22" s="1317">
        <v>37299.0</v>
      </c>
      <c r="G22" s="1306" t="s">
        <v>1035</v>
      </c>
      <c r="H22" s="1306" t="s">
        <v>704</v>
      </c>
      <c r="I22" s="1308">
        <v>7.760475349E9</v>
      </c>
      <c r="J22" s="1306" t="s">
        <v>1036</v>
      </c>
      <c r="K22" s="1313">
        <v>3.93863275015E11</v>
      </c>
      <c r="L22" s="1316"/>
      <c r="M22" s="1306" t="s">
        <v>782</v>
      </c>
      <c r="N22" s="1306" t="s">
        <v>888</v>
      </c>
      <c r="O22" s="1308">
        <v>790000.0</v>
      </c>
      <c r="P22" s="1306" t="s">
        <v>709</v>
      </c>
      <c r="Q22" s="1306" t="s">
        <v>1037</v>
      </c>
      <c r="R22" s="1306" t="s">
        <v>1038</v>
      </c>
      <c r="S22" s="1306" t="s">
        <v>1035</v>
      </c>
      <c r="T22" s="1313">
        <v>577426.0</v>
      </c>
      <c r="U22" s="1306" t="s">
        <v>709</v>
      </c>
      <c r="V22" s="1306" t="s">
        <v>1037</v>
      </c>
      <c r="W22" s="1306" t="s">
        <v>1038</v>
      </c>
      <c r="X22" s="1306" t="s">
        <v>1035</v>
      </c>
      <c r="Y22" s="1313">
        <v>577426.0</v>
      </c>
      <c r="Z22" s="1306" t="s">
        <v>1039</v>
      </c>
      <c r="AA22" s="1306" t="s">
        <v>1040</v>
      </c>
      <c r="AB22" s="1313">
        <v>2.0190543798E10</v>
      </c>
      <c r="AC22" s="1313">
        <v>2019.0</v>
      </c>
      <c r="AD22" s="1313">
        <v>625.0</v>
      </c>
      <c r="AE22" s="1313">
        <v>535.0</v>
      </c>
      <c r="AF22" s="1313">
        <v>85.6</v>
      </c>
      <c r="AG22" s="1306" t="s">
        <v>1041</v>
      </c>
      <c r="AH22" s="1306" t="s">
        <v>1042</v>
      </c>
      <c r="AI22" s="1313">
        <v>473674.0</v>
      </c>
      <c r="AJ22" s="1313">
        <v>2021.0</v>
      </c>
      <c r="AK22" s="1313">
        <v>600.0</v>
      </c>
      <c r="AL22" s="1313">
        <v>510.0</v>
      </c>
      <c r="AM22" s="1313">
        <v>85.0</v>
      </c>
      <c r="AN22" s="1313">
        <v>100.0</v>
      </c>
      <c r="AO22" s="1313">
        <v>87.0</v>
      </c>
      <c r="AP22" s="1313">
        <v>100.0</v>
      </c>
      <c r="AQ22" s="1313">
        <v>94.0</v>
      </c>
      <c r="AR22" s="1313">
        <v>100.0</v>
      </c>
      <c r="AS22" s="1313">
        <v>87.0</v>
      </c>
      <c r="AT22" s="1313">
        <v>100.0</v>
      </c>
      <c r="AU22" s="1313">
        <v>81.0</v>
      </c>
      <c r="AV22" s="1313">
        <v>510.0</v>
      </c>
      <c r="AW22" s="1313">
        <v>100.0</v>
      </c>
      <c r="AX22" s="1313">
        <v>76.0</v>
      </c>
      <c r="AY22" s="1306" t="s">
        <v>1043</v>
      </c>
      <c r="AZ22" s="1313">
        <v>9.880911548E9</v>
      </c>
      <c r="BA22" s="1316"/>
      <c r="BB22" s="1313">
        <v>9.74665216686E11</v>
      </c>
      <c r="BC22" s="1316"/>
      <c r="BD22" s="1306" t="s">
        <v>738</v>
      </c>
      <c r="BE22" s="1306" t="s">
        <v>1044</v>
      </c>
      <c r="BF22" s="1308">
        <v>7.760584967E9</v>
      </c>
      <c r="BG22" s="1316"/>
      <c r="BH22" s="1313">
        <v>4.17555300055E11</v>
      </c>
      <c r="BI22" s="1316"/>
      <c r="BJ22" s="1306" t="s">
        <v>755</v>
      </c>
      <c r="BK22" s="1309"/>
      <c r="BL22" s="1309"/>
      <c r="BM22" s="1309"/>
      <c r="BN22" s="1309"/>
      <c r="BO22" s="1309"/>
      <c r="BP22" s="1309"/>
      <c r="BQ22" s="1309"/>
      <c r="BR22" s="1309"/>
    </row>
    <row r="23">
      <c r="A23" s="1306" t="s">
        <v>41</v>
      </c>
      <c r="B23" s="1310" t="s">
        <v>42</v>
      </c>
      <c r="C23" s="1308">
        <v>36591.0</v>
      </c>
      <c r="D23" s="1312"/>
      <c r="E23" s="1312"/>
      <c r="F23" s="1324">
        <v>37935.0</v>
      </c>
      <c r="G23" s="1306" t="s">
        <v>1045</v>
      </c>
      <c r="H23" s="1306" t="s">
        <v>704</v>
      </c>
      <c r="I23" s="1308">
        <v>7.97563673E9</v>
      </c>
      <c r="J23" s="1306" t="s">
        <v>1046</v>
      </c>
      <c r="K23" s="1313">
        <v>4.54847798301E11</v>
      </c>
      <c r="L23" s="1316"/>
      <c r="M23" s="1306" t="s">
        <v>1047</v>
      </c>
      <c r="N23" s="1306" t="s">
        <v>1048</v>
      </c>
      <c r="O23" s="1308">
        <v>18000.0</v>
      </c>
      <c r="P23" s="1306" t="s">
        <v>709</v>
      </c>
      <c r="Q23" s="1306" t="s">
        <v>977</v>
      </c>
      <c r="R23" s="1306" t="s">
        <v>1049</v>
      </c>
      <c r="S23" s="1306" t="s">
        <v>1045</v>
      </c>
      <c r="T23" s="1313">
        <v>585324.0</v>
      </c>
      <c r="U23" s="1306" t="s">
        <v>709</v>
      </c>
      <c r="V23" s="1306" t="s">
        <v>977</v>
      </c>
      <c r="W23" s="1306" t="s">
        <v>1049</v>
      </c>
      <c r="X23" s="1306" t="s">
        <v>1045</v>
      </c>
      <c r="Y23" s="1313">
        <v>585324.0</v>
      </c>
      <c r="Z23" s="1306" t="s">
        <v>1050</v>
      </c>
      <c r="AA23" s="1306" t="s">
        <v>881</v>
      </c>
      <c r="AB23" s="1313">
        <v>2.0200180788E10</v>
      </c>
      <c r="AC23" s="1313">
        <v>2020.0</v>
      </c>
      <c r="AD23" s="1313">
        <v>625.0</v>
      </c>
      <c r="AE23" s="1313">
        <v>539.0</v>
      </c>
      <c r="AF23" s="1314">
        <v>0.8624</v>
      </c>
      <c r="AG23" s="1306" t="s">
        <v>1051</v>
      </c>
      <c r="AH23" s="1306" t="s">
        <v>1052</v>
      </c>
      <c r="AI23" s="1313">
        <v>302162.0</v>
      </c>
      <c r="AJ23" s="1313">
        <v>2022.0</v>
      </c>
      <c r="AK23" s="1313">
        <v>600.0</v>
      </c>
      <c r="AL23" s="1313">
        <v>549.0</v>
      </c>
      <c r="AM23" s="1313">
        <v>91.5</v>
      </c>
      <c r="AN23" s="1313">
        <v>100.0</v>
      </c>
      <c r="AO23" s="1313">
        <v>90.0</v>
      </c>
      <c r="AP23" s="1313">
        <v>100.0</v>
      </c>
      <c r="AQ23" s="1313">
        <v>99.0</v>
      </c>
      <c r="AR23" s="1313">
        <v>100.0</v>
      </c>
      <c r="AS23" s="1313">
        <v>95.0</v>
      </c>
      <c r="AT23" s="1313">
        <v>100.0</v>
      </c>
      <c r="AU23" s="1313">
        <v>87.0</v>
      </c>
      <c r="AV23" s="1313">
        <v>549.0</v>
      </c>
      <c r="AW23" s="1313">
        <v>100.0</v>
      </c>
      <c r="AX23" s="1313">
        <v>83.0</v>
      </c>
      <c r="AY23" s="1306" t="s">
        <v>1053</v>
      </c>
      <c r="AZ23" s="1313">
        <v>9.900768135E9</v>
      </c>
      <c r="BA23" s="1316"/>
      <c r="BB23" s="1313">
        <v>7.18841781875E11</v>
      </c>
      <c r="BC23" s="1306" t="s">
        <v>1054</v>
      </c>
      <c r="BD23" s="1306" t="s">
        <v>738</v>
      </c>
      <c r="BE23" s="1306" t="s">
        <v>1055</v>
      </c>
      <c r="BF23" s="1308">
        <v>6.362939449E9</v>
      </c>
      <c r="BG23" s="1316"/>
      <c r="BH23" s="1313">
        <v>2.75201942224E11</v>
      </c>
      <c r="BI23" s="1306" t="s">
        <v>1056</v>
      </c>
      <c r="BJ23" s="1306" t="s">
        <v>1057</v>
      </c>
      <c r="BK23" s="1309"/>
      <c r="BL23" s="1309"/>
      <c r="BM23" s="1309"/>
      <c r="BN23" s="1309"/>
      <c r="BO23" s="1309"/>
      <c r="BP23" s="1309"/>
      <c r="BQ23" s="1309"/>
      <c r="BR23" s="1309"/>
    </row>
    <row r="24">
      <c r="A24" s="1306" t="s">
        <v>254</v>
      </c>
      <c r="B24" s="1310" t="s">
        <v>255</v>
      </c>
      <c r="C24" s="1308" t="s">
        <v>1058</v>
      </c>
      <c r="D24" s="1312"/>
      <c r="E24" s="1312"/>
      <c r="F24" s="1313" t="s">
        <v>1059</v>
      </c>
      <c r="G24" s="1306" t="s">
        <v>1060</v>
      </c>
      <c r="H24" s="1306" t="s">
        <v>704</v>
      </c>
      <c r="I24" s="1308">
        <v>7.01955212E9</v>
      </c>
      <c r="J24" s="1306" t="s">
        <v>1061</v>
      </c>
      <c r="K24" s="1313">
        <v>8.02640317608E11</v>
      </c>
      <c r="L24" s="1306" t="s">
        <v>1019</v>
      </c>
      <c r="M24" s="1306" t="s">
        <v>707</v>
      </c>
      <c r="N24" s="1306" t="s">
        <v>1062</v>
      </c>
      <c r="O24" s="1308">
        <v>40000.0</v>
      </c>
      <c r="P24" s="1306" t="s">
        <v>709</v>
      </c>
      <c r="Q24" s="1306" t="s">
        <v>1060</v>
      </c>
      <c r="R24" s="1313">
        <v>10.0</v>
      </c>
      <c r="S24" s="1306" t="s">
        <v>1063</v>
      </c>
      <c r="T24" s="1313">
        <v>577436.0</v>
      </c>
      <c r="U24" s="1306" t="s">
        <v>709</v>
      </c>
      <c r="V24" s="1306" t="s">
        <v>1060</v>
      </c>
      <c r="W24" s="1313">
        <v>10.0</v>
      </c>
      <c r="X24" s="1306" t="s">
        <v>1063</v>
      </c>
      <c r="Y24" s="1313">
        <v>577426.0</v>
      </c>
      <c r="Z24" s="1306" t="s">
        <v>1064</v>
      </c>
      <c r="AA24" s="1306" t="s">
        <v>771</v>
      </c>
      <c r="AB24" s="1313">
        <v>2.0200147839E10</v>
      </c>
      <c r="AC24" s="1313">
        <v>2020.0</v>
      </c>
      <c r="AD24" s="1313">
        <v>625.0</v>
      </c>
      <c r="AE24" s="1313">
        <v>528.0</v>
      </c>
      <c r="AF24" s="1313">
        <v>84.48</v>
      </c>
      <c r="AG24" s="1306" t="s">
        <v>1065</v>
      </c>
      <c r="AH24" s="1306" t="s">
        <v>771</v>
      </c>
      <c r="AI24" s="1313">
        <v>614328.0</v>
      </c>
      <c r="AJ24" s="1313">
        <v>2022.0</v>
      </c>
      <c r="AK24" s="1313">
        <v>600.0</v>
      </c>
      <c r="AL24" s="1313">
        <v>487.0</v>
      </c>
      <c r="AM24" s="1313">
        <v>81.16</v>
      </c>
      <c r="AN24" s="1313">
        <v>100.0</v>
      </c>
      <c r="AO24" s="1313">
        <v>70.0</v>
      </c>
      <c r="AP24" s="1313">
        <v>100.0</v>
      </c>
      <c r="AQ24" s="1313">
        <v>77.0</v>
      </c>
      <c r="AR24" s="1313">
        <v>100.0</v>
      </c>
      <c r="AS24" s="1313">
        <v>86.0</v>
      </c>
      <c r="AT24" s="1313">
        <v>100.0</v>
      </c>
      <c r="AU24" s="1313">
        <v>87.0</v>
      </c>
      <c r="AV24" s="1313">
        <v>487.0</v>
      </c>
      <c r="AW24" s="1313">
        <v>100.0</v>
      </c>
      <c r="AX24" s="1313">
        <v>73.0</v>
      </c>
      <c r="AY24" s="1306" t="s">
        <v>1066</v>
      </c>
      <c r="AZ24" s="1313">
        <v>9.449983628E9</v>
      </c>
      <c r="BA24" s="1306" t="s">
        <v>1019</v>
      </c>
      <c r="BB24" s="1316"/>
      <c r="BC24" s="1306" t="s">
        <v>1019</v>
      </c>
      <c r="BD24" s="1306" t="s">
        <v>738</v>
      </c>
      <c r="BE24" s="1306" t="s">
        <v>1067</v>
      </c>
      <c r="BF24" s="1308">
        <v>9.482024855E9</v>
      </c>
      <c r="BG24" s="1306" t="s">
        <v>1019</v>
      </c>
      <c r="BH24" s="1316"/>
      <c r="BI24" s="1306" t="s">
        <v>1019</v>
      </c>
      <c r="BJ24" s="1316"/>
      <c r="BK24" s="1319"/>
      <c r="BL24" s="1319"/>
      <c r="BM24" s="1319"/>
      <c r="BN24" s="1319"/>
      <c r="BO24" s="1319"/>
      <c r="BP24" s="1319"/>
      <c r="BQ24" s="1319"/>
      <c r="BR24" s="1319"/>
    </row>
    <row r="25">
      <c r="A25" s="1306" t="s">
        <v>43</v>
      </c>
      <c r="B25" s="1310" t="s">
        <v>44</v>
      </c>
      <c r="C25" s="1308">
        <v>50352.0</v>
      </c>
      <c r="D25" s="1312"/>
      <c r="E25" s="1312"/>
      <c r="F25" s="1313" t="s">
        <v>1068</v>
      </c>
      <c r="G25" s="1306" t="s">
        <v>1069</v>
      </c>
      <c r="H25" s="1306" t="s">
        <v>704</v>
      </c>
      <c r="I25" s="1308">
        <v>9.353027784E9</v>
      </c>
      <c r="J25" s="1306" t="s">
        <v>1070</v>
      </c>
      <c r="K25" s="1313">
        <v>3.14708051039E11</v>
      </c>
      <c r="L25" s="1316"/>
      <c r="M25" s="1306" t="s">
        <v>874</v>
      </c>
      <c r="N25" s="1306" t="s">
        <v>1071</v>
      </c>
      <c r="O25" s="1308">
        <v>90000.0</v>
      </c>
      <c r="P25" s="1306" t="s">
        <v>709</v>
      </c>
      <c r="Q25" s="1306" t="s">
        <v>1060</v>
      </c>
      <c r="R25" s="1313">
        <v>241.0</v>
      </c>
      <c r="S25" s="1306" t="s">
        <v>1072</v>
      </c>
      <c r="T25" s="1313">
        <v>577462.0</v>
      </c>
      <c r="U25" s="1306" t="s">
        <v>709</v>
      </c>
      <c r="V25" s="1306" t="s">
        <v>1060</v>
      </c>
      <c r="W25" s="1313">
        <v>240.0</v>
      </c>
      <c r="X25" s="1306" t="s">
        <v>1073</v>
      </c>
      <c r="Y25" s="1313">
        <v>577426.0</v>
      </c>
      <c r="Z25" s="1306" t="s">
        <v>1074</v>
      </c>
      <c r="AA25" s="1306" t="s">
        <v>881</v>
      </c>
      <c r="AB25" s="1313">
        <v>2.0200492234E10</v>
      </c>
      <c r="AC25" s="1313">
        <v>2020.0</v>
      </c>
      <c r="AD25" s="1313">
        <v>625.0</v>
      </c>
      <c r="AE25" s="1313">
        <v>572.0</v>
      </c>
      <c r="AF25" s="1314">
        <v>0.9152</v>
      </c>
      <c r="AG25" s="1306" t="s">
        <v>1075</v>
      </c>
      <c r="AH25" s="1306" t="s">
        <v>1052</v>
      </c>
      <c r="AI25" s="1313">
        <v>670790.0</v>
      </c>
      <c r="AJ25" s="1313">
        <v>2022.0</v>
      </c>
      <c r="AK25" s="1313">
        <v>600.0</v>
      </c>
      <c r="AL25" s="1313">
        <v>489.0</v>
      </c>
      <c r="AM25" s="1313">
        <v>81.5</v>
      </c>
      <c r="AN25" s="1313">
        <v>100.0</v>
      </c>
      <c r="AO25" s="1313">
        <v>84.0</v>
      </c>
      <c r="AP25" s="1313">
        <v>100.0</v>
      </c>
      <c r="AQ25" s="1313">
        <v>90.0</v>
      </c>
      <c r="AR25" s="1313">
        <v>100.0</v>
      </c>
      <c r="AS25" s="1313">
        <v>78.0</v>
      </c>
      <c r="AT25" s="1313">
        <v>100.0</v>
      </c>
      <c r="AU25" s="1313">
        <v>71.0</v>
      </c>
      <c r="AV25" s="1313">
        <v>489.0</v>
      </c>
      <c r="AW25" s="1313">
        <v>100.0</v>
      </c>
      <c r="AX25" s="1313">
        <v>80.0</v>
      </c>
      <c r="AY25" s="1306" t="s">
        <v>1076</v>
      </c>
      <c r="AZ25" s="1313">
        <v>8.317322688E9</v>
      </c>
      <c r="BA25" s="1306" t="s">
        <v>1077</v>
      </c>
      <c r="BB25" s="1313">
        <v>2.88570179448E11</v>
      </c>
      <c r="BC25" s="1306" t="s">
        <v>1078</v>
      </c>
      <c r="BD25" s="1306" t="s">
        <v>831</v>
      </c>
      <c r="BE25" s="1306" t="s">
        <v>1079</v>
      </c>
      <c r="BF25" s="1308">
        <v>8.317322688E9</v>
      </c>
      <c r="BG25" s="1306" t="s">
        <v>1080</v>
      </c>
      <c r="BH25" s="1313">
        <v>5.29407419692E11</v>
      </c>
      <c r="BI25" s="1306" t="s">
        <v>1081</v>
      </c>
      <c r="BJ25" s="1306" t="s">
        <v>986</v>
      </c>
      <c r="BK25" s="1309"/>
      <c r="BL25" s="1309"/>
      <c r="BM25" s="1309"/>
      <c r="BN25" s="1309"/>
      <c r="BO25" s="1309"/>
      <c r="BP25" s="1309"/>
      <c r="BQ25" s="1309"/>
      <c r="BR25" s="1309"/>
    </row>
    <row r="26">
      <c r="A26" s="1306" t="s">
        <v>45</v>
      </c>
      <c r="B26" s="1310" t="s">
        <v>46</v>
      </c>
      <c r="C26" s="1308">
        <v>72942.0</v>
      </c>
      <c r="D26" s="1312"/>
      <c r="E26" s="1312"/>
      <c r="F26" s="1313" t="s">
        <v>1082</v>
      </c>
      <c r="G26" s="1306" t="s">
        <v>1037</v>
      </c>
      <c r="H26" s="1306" t="s">
        <v>762</v>
      </c>
      <c r="I26" s="1308">
        <v>7.338566253E9</v>
      </c>
      <c r="J26" s="1306" t="s">
        <v>1083</v>
      </c>
      <c r="K26" s="1313">
        <v>7.45724723717E11</v>
      </c>
      <c r="L26" s="1316"/>
      <c r="M26" s="1306" t="s">
        <v>205</v>
      </c>
      <c r="N26" s="1306" t="s">
        <v>1084</v>
      </c>
      <c r="O26" s="1308">
        <v>36000.0</v>
      </c>
      <c r="P26" s="1306" t="s">
        <v>709</v>
      </c>
      <c r="Q26" s="1306" t="s">
        <v>802</v>
      </c>
      <c r="R26" s="1306" t="s">
        <v>1085</v>
      </c>
      <c r="S26" s="1306" t="s">
        <v>976</v>
      </c>
      <c r="T26" s="1313">
        <v>577222.0</v>
      </c>
      <c r="U26" s="1306" t="s">
        <v>709</v>
      </c>
      <c r="V26" s="1306" t="s">
        <v>1037</v>
      </c>
      <c r="W26" s="1306" t="s">
        <v>1085</v>
      </c>
      <c r="X26" s="1306" t="s">
        <v>1086</v>
      </c>
      <c r="Y26" s="1313">
        <v>577222.0</v>
      </c>
      <c r="Z26" s="1306" t="s">
        <v>1087</v>
      </c>
      <c r="AA26" s="1306" t="s">
        <v>881</v>
      </c>
      <c r="AB26" s="1313">
        <v>2.0200367787E10</v>
      </c>
      <c r="AC26" s="1313">
        <v>2020.0</v>
      </c>
      <c r="AD26" s="1313">
        <v>625.0</v>
      </c>
      <c r="AE26" s="1313">
        <v>568.0</v>
      </c>
      <c r="AF26" s="1314">
        <v>0.9088</v>
      </c>
      <c r="AG26" s="1306" t="s">
        <v>1088</v>
      </c>
      <c r="AH26" s="1306" t="s">
        <v>1089</v>
      </c>
      <c r="AI26" s="1313">
        <v>396891.0</v>
      </c>
      <c r="AJ26" s="1313">
        <v>2022.0</v>
      </c>
      <c r="AK26" s="1313">
        <v>600.0</v>
      </c>
      <c r="AL26" s="1313">
        <v>503.0</v>
      </c>
      <c r="AM26" s="1314">
        <v>0.8333</v>
      </c>
      <c r="AN26" s="1313">
        <v>100.0</v>
      </c>
      <c r="AO26" s="1313">
        <v>76.0</v>
      </c>
      <c r="AP26" s="1313">
        <v>100.0</v>
      </c>
      <c r="AQ26" s="1313">
        <v>86.0</v>
      </c>
      <c r="AR26" s="1313">
        <v>100.0</v>
      </c>
      <c r="AS26" s="1313">
        <v>79.0</v>
      </c>
      <c r="AT26" s="1313">
        <v>100.0</v>
      </c>
      <c r="AU26" s="1313">
        <v>69.0</v>
      </c>
      <c r="AV26" s="1313">
        <v>503.0</v>
      </c>
      <c r="AW26" s="1313">
        <v>100.0</v>
      </c>
      <c r="AX26" s="1313">
        <v>96.0</v>
      </c>
      <c r="AY26" s="1306" t="s">
        <v>1090</v>
      </c>
      <c r="AZ26" s="1313">
        <v>6.363144385E9</v>
      </c>
      <c r="BA26" s="1306" t="s">
        <v>1091</v>
      </c>
      <c r="BB26" s="1313">
        <v>8.67527504675E11</v>
      </c>
      <c r="BC26" s="1306" t="s">
        <v>1092</v>
      </c>
      <c r="BD26" s="1306" t="s">
        <v>1093</v>
      </c>
      <c r="BE26" s="1318" t="s">
        <v>1094</v>
      </c>
      <c r="BF26" s="426"/>
      <c r="BG26" s="1316"/>
      <c r="BH26" s="1316"/>
      <c r="BI26" s="1316"/>
      <c r="BJ26" s="1316"/>
      <c r="BK26" s="1319"/>
      <c r="BL26" s="1319"/>
      <c r="BM26" s="1319"/>
      <c r="BN26" s="1319"/>
      <c r="BO26" s="1319"/>
      <c r="BP26" s="1319"/>
      <c r="BQ26" s="1319"/>
      <c r="BR26" s="1319"/>
    </row>
    <row r="27">
      <c r="A27" s="1306" t="s">
        <v>256</v>
      </c>
      <c r="B27" s="1310" t="s">
        <v>257</v>
      </c>
      <c r="C27" s="1308">
        <v>98000.0</v>
      </c>
      <c r="D27" s="1312"/>
      <c r="E27" s="1312"/>
      <c r="F27" s="1313" t="s">
        <v>1095</v>
      </c>
      <c r="G27" s="1306" t="s">
        <v>1096</v>
      </c>
      <c r="H27" s="1306" t="s">
        <v>704</v>
      </c>
      <c r="I27" s="1308">
        <v>6.360682898E9</v>
      </c>
      <c r="J27" s="1306" t="s">
        <v>1097</v>
      </c>
      <c r="K27" s="1313">
        <v>4.96995070958E11</v>
      </c>
      <c r="L27" s="1316"/>
      <c r="M27" s="1306" t="s">
        <v>854</v>
      </c>
      <c r="N27" s="1306" t="s">
        <v>1098</v>
      </c>
      <c r="O27" s="1308">
        <v>130000.0</v>
      </c>
      <c r="P27" s="1306" t="s">
        <v>709</v>
      </c>
      <c r="Q27" s="1306" t="s">
        <v>876</v>
      </c>
      <c r="R27" s="1306" t="s">
        <v>1099</v>
      </c>
      <c r="S27" s="1306" t="s">
        <v>1100</v>
      </c>
      <c r="T27" s="1313">
        <v>574227.0</v>
      </c>
      <c r="U27" s="1306" t="s">
        <v>709</v>
      </c>
      <c r="V27" s="1306" t="s">
        <v>876</v>
      </c>
      <c r="W27" s="1306" t="s">
        <v>1101</v>
      </c>
      <c r="X27" s="1306" t="s">
        <v>1102</v>
      </c>
      <c r="Y27" s="1313">
        <v>574227.0</v>
      </c>
      <c r="Z27" s="1306" t="s">
        <v>1103</v>
      </c>
      <c r="AA27" s="1318" t="s">
        <v>709</v>
      </c>
      <c r="AB27" s="426"/>
      <c r="AC27" s="1313">
        <v>2020.0</v>
      </c>
      <c r="AD27" s="1316"/>
      <c r="AE27" s="1316"/>
      <c r="AF27" s="1316"/>
      <c r="AG27" s="1306" t="s">
        <v>1104</v>
      </c>
      <c r="AH27" s="1306" t="s">
        <v>1105</v>
      </c>
      <c r="AI27" s="1313">
        <v>607997.0</v>
      </c>
      <c r="AJ27" s="1313">
        <v>2022.0</v>
      </c>
      <c r="AK27" s="1313">
        <v>600.0</v>
      </c>
      <c r="AL27" s="1313">
        <v>420.0</v>
      </c>
      <c r="AM27" s="1313">
        <v>70.0</v>
      </c>
      <c r="AN27" s="1313">
        <v>8.0</v>
      </c>
      <c r="AO27" s="1313">
        <v>84.0</v>
      </c>
      <c r="AP27" s="1313">
        <v>100.0</v>
      </c>
      <c r="AQ27" s="1313">
        <v>62.0</v>
      </c>
      <c r="AR27" s="1313">
        <v>100.0</v>
      </c>
      <c r="AS27" s="1313">
        <v>65.0</v>
      </c>
      <c r="AT27" s="1313">
        <v>100.0</v>
      </c>
      <c r="AU27" s="1313">
        <v>72.0</v>
      </c>
      <c r="AV27" s="1313">
        <v>420.0</v>
      </c>
      <c r="AW27" s="1313">
        <v>100.0</v>
      </c>
      <c r="AX27" s="1313">
        <v>62.0</v>
      </c>
      <c r="AY27" s="1318" t="s">
        <v>1106</v>
      </c>
      <c r="AZ27" s="426"/>
      <c r="BA27" s="1316"/>
      <c r="BB27" s="1316"/>
      <c r="BC27" s="1316"/>
      <c r="BD27" s="1316"/>
      <c r="BE27" s="1306" t="s">
        <v>1107</v>
      </c>
      <c r="BF27" s="1308">
        <v>9.480468899E9</v>
      </c>
      <c r="BG27" s="1316"/>
      <c r="BH27" s="1316"/>
      <c r="BI27" s="1316"/>
      <c r="BJ27" s="1306" t="s">
        <v>986</v>
      </c>
      <c r="BK27" s="1319"/>
      <c r="BL27" s="1319"/>
      <c r="BM27" s="1319"/>
      <c r="BN27" s="1319"/>
      <c r="BO27" s="1319"/>
      <c r="BP27" s="1319"/>
      <c r="BQ27" s="1319"/>
      <c r="BR27" s="1319"/>
    </row>
    <row r="28">
      <c r="A28" s="1306" t="s">
        <v>258</v>
      </c>
      <c r="B28" s="1310" t="s">
        <v>259</v>
      </c>
      <c r="C28" s="1320">
        <v>40000.0</v>
      </c>
      <c r="D28" s="426"/>
      <c r="E28" s="1312"/>
      <c r="F28" s="1306" t="s">
        <v>1108</v>
      </c>
      <c r="G28" s="1306" t="s">
        <v>820</v>
      </c>
      <c r="H28" s="1306" t="s">
        <v>704</v>
      </c>
      <c r="I28" s="1308">
        <v>8.31012048E9</v>
      </c>
      <c r="J28" s="1306" t="s">
        <v>1109</v>
      </c>
      <c r="K28" s="1306">
        <v>5.52183217352E11</v>
      </c>
      <c r="L28" s="1316"/>
      <c r="M28" s="1306" t="s">
        <v>782</v>
      </c>
      <c r="N28" s="1306" t="s">
        <v>1110</v>
      </c>
      <c r="O28" s="1308">
        <v>70000.0</v>
      </c>
      <c r="P28" s="1306" t="s">
        <v>709</v>
      </c>
      <c r="Q28" s="1306" t="s">
        <v>1111</v>
      </c>
      <c r="R28" s="1306" t="s">
        <v>1112</v>
      </c>
      <c r="S28" s="1316"/>
      <c r="T28" s="1306">
        <v>560061.0</v>
      </c>
      <c r="U28" s="1306" t="s">
        <v>709</v>
      </c>
      <c r="V28" s="1316"/>
      <c r="W28" s="1316"/>
      <c r="X28" s="1316"/>
      <c r="Y28" s="1316"/>
      <c r="Z28" s="1306" t="s">
        <v>1113</v>
      </c>
      <c r="AA28" s="1316"/>
      <c r="AB28" s="1316"/>
      <c r="AC28" s="1316"/>
      <c r="AD28" s="1316"/>
      <c r="AE28" s="1316"/>
      <c r="AF28" s="1316"/>
      <c r="AG28" s="1306" t="s">
        <v>1104</v>
      </c>
      <c r="AH28" s="1316"/>
      <c r="AI28" s="1316"/>
      <c r="AJ28" s="1316"/>
      <c r="AK28" s="1316"/>
      <c r="AL28" s="1316"/>
      <c r="AM28" s="1316"/>
      <c r="AN28" s="1316"/>
      <c r="AO28" s="1316"/>
      <c r="AP28" s="1316"/>
      <c r="AQ28" s="1316"/>
      <c r="AR28" s="1316"/>
      <c r="AS28" s="1316"/>
      <c r="AT28" s="1316"/>
      <c r="AU28" s="1316"/>
      <c r="AV28" s="1316"/>
      <c r="AW28" s="1316"/>
      <c r="AX28" s="1316"/>
      <c r="AY28" s="1306" t="s">
        <v>1114</v>
      </c>
      <c r="AZ28" s="1306">
        <v>9.113051442E9</v>
      </c>
      <c r="BA28" s="1316"/>
      <c r="BB28" s="1316"/>
      <c r="BC28" s="1316"/>
      <c r="BD28" s="1306" t="s">
        <v>755</v>
      </c>
      <c r="BE28" s="1306" t="s">
        <v>1115</v>
      </c>
      <c r="BF28" s="1308">
        <v>9.353086322E9</v>
      </c>
      <c r="BG28" s="1306" t="s">
        <v>1116</v>
      </c>
      <c r="BH28" s="1316"/>
      <c r="BI28" s="1316"/>
      <c r="BJ28" s="1306" t="s">
        <v>1117</v>
      </c>
      <c r="BK28" s="1319"/>
      <c r="BL28" s="1319"/>
      <c r="BM28" s="1319"/>
      <c r="BN28" s="1319"/>
      <c r="BO28" s="1319"/>
      <c r="BP28" s="1319"/>
      <c r="BQ28" s="1319"/>
      <c r="BR28" s="1319"/>
    </row>
    <row r="29">
      <c r="A29" s="1306" t="s">
        <v>260</v>
      </c>
      <c r="B29" s="1310" t="s">
        <v>261</v>
      </c>
      <c r="C29" s="1308" t="s">
        <v>1019</v>
      </c>
      <c r="D29" s="1308" t="s">
        <v>1019</v>
      </c>
      <c r="E29" s="1308">
        <v>39594.0</v>
      </c>
      <c r="F29" s="1313" t="s">
        <v>1118</v>
      </c>
      <c r="G29" s="1306" t="s">
        <v>1119</v>
      </c>
      <c r="H29" s="1306" t="s">
        <v>762</v>
      </c>
      <c r="I29" s="1308">
        <v>9.502316619E9</v>
      </c>
      <c r="J29" s="1306" t="s">
        <v>1120</v>
      </c>
      <c r="K29" s="1313">
        <v>6.96163339217E11</v>
      </c>
      <c r="L29" s="1306" t="s">
        <v>1121</v>
      </c>
      <c r="M29" s="1306" t="s">
        <v>782</v>
      </c>
      <c r="N29" s="1306" t="s">
        <v>1122</v>
      </c>
      <c r="O29" s="1308">
        <v>85000.0</v>
      </c>
      <c r="P29" s="1306" t="s">
        <v>709</v>
      </c>
      <c r="Q29" s="1306" t="s">
        <v>1123</v>
      </c>
      <c r="R29" s="1306" t="s">
        <v>1124</v>
      </c>
      <c r="S29" s="1306" t="s">
        <v>1125</v>
      </c>
      <c r="T29" s="1313">
        <v>560049.0</v>
      </c>
      <c r="U29" s="1306" t="s">
        <v>709</v>
      </c>
      <c r="V29" s="1306" t="s">
        <v>1123</v>
      </c>
      <c r="W29" s="1306" t="s">
        <v>1126</v>
      </c>
      <c r="X29" s="1306" t="s">
        <v>1127</v>
      </c>
      <c r="Y29" s="1313">
        <v>560049.0</v>
      </c>
      <c r="Z29" s="1306" t="s">
        <v>1128</v>
      </c>
      <c r="AA29" s="1306" t="s">
        <v>1040</v>
      </c>
      <c r="AB29" s="1313">
        <v>2.0200810421E10</v>
      </c>
      <c r="AC29" s="1313">
        <v>2020.0</v>
      </c>
      <c r="AD29" s="1313">
        <v>625.0</v>
      </c>
      <c r="AE29" s="1313">
        <v>608.0</v>
      </c>
      <c r="AF29" s="1314">
        <v>0.9728</v>
      </c>
      <c r="AG29" s="1306" t="s">
        <v>1129</v>
      </c>
      <c r="AH29" s="1306" t="s">
        <v>1089</v>
      </c>
      <c r="AI29" s="1313">
        <v>808465.0</v>
      </c>
      <c r="AJ29" s="1313">
        <v>2022.0</v>
      </c>
      <c r="AK29" s="1313">
        <v>600.0</v>
      </c>
      <c r="AL29" s="1313">
        <v>548.0</v>
      </c>
      <c r="AM29" s="1314">
        <v>0.9133</v>
      </c>
      <c r="AN29" s="1313">
        <v>100.0</v>
      </c>
      <c r="AO29" s="1313">
        <v>91.0</v>
      </c>
      <c r="AP29" s="1313">
        <v>100.0</v>
      </c>
      <c r="AQ29" s="1313">
        <v>98.0</v>
      </c>
      <c r="AR29" s="1313">
        <v>100.0</v>
      </c>
      <c r="AS29" s="1313">
        <v>88.0</v>
      </c>
      <c r="AT29" s="1313">
        <v>100.0</v>
      </c>
      <c r="AU29" s="1313">
        <v>85.0</v>
      </c>
      <c r="AV29" s="1313">
        <v>548.0</v>
      </c>
      <c r="AW29" s="1313">
        <v>100.0</v>
      </c>
      <c r="AX29" s="1313">
        <v>92.0</v>
      </c>
      <c r="AY29" s="1306" t="s">
        <v>1130</v>
      </c>
      <c r="AZ29" s="1313">
        <v>9.663552268E9</v>
      </c>
      <c r="BA29" s="1306" t="s">
        <v>1131</v>
      </c>
      <c r="BB29" s="1313">
        <v>9.59773152636E11</v>
      </c>
      <c r="BC29" s="1306" t="s">
        <v>1132</v>
      </c>
      <c r="BD29" s="1306" t="s">
        <v>867</v>
      </c>
      <c r="BE29" s="1306" t="s">
        <v>1133</v>
      </c>
      <c r="BF29" s="1308">
        <v>9.916492564E9</v>
      </c>
      <c r="BG29" s="1306" t="s">
        <v>1134</v>
      </c>
      <c r="BH29" s="1313">
        <v>6.41279998041E11</v>
      </c>
      <c r="BI29" s="1306" t="s">
        <v>1135</v>
      </c>
      <c r="BJ29" s="1306" t="s">
        <v>1136</v>
      </c>
      <c r="BK29" s="1309"/>
      <c r="BL29" s="1309"/>
      <c r="BM29" s="1309"/>
      <c r="BN29" s="1309"/>
      <c r="BO29" s="1309"/>
      <c r="BP29" s="1309"/>
      <c r="BQ29" s="1309"/>
      <c r="BR29" s="1309"/>
    </row>
    <row r="30">
      <c r="A30" s="1306" t="s">
        <v>47</v>
      </c>
      <c r="B30" s="1310" t="s">
        <v>48</v>
      </c>
      <c r="C30" s="1308"/>
      <c r="D30" s="1308">
        <v>51840.0</v>
      </c>
      <c r="E30" s="1312"/>
      <c r="F30" s="1317">
        <v>37987.0</v>
      </c>
      <c r="G30" s="1306" t="s">
        <v>1137</v>
      </c>
      <c r="H30" s="1306" t="s">
        <v>704</v>
      </c>
      <c r="I30" s="1308">
        <v>8.904697497E9</v>
      </c>
      <c r="J30" s="1306" t="s">
        <v>1138</v>
      </c>
      <c r="K30" s="1313">
        <v>5.64933858655E11</v>
      </c>
      <c r="L30" s="1316"/>
      <c r="M30" s="1306" t="s">
        <v>854</v>
      </c>
      <c r="N30" s="1306" t="s">
        <v>1139</v>
      </c>
      <c r="O30" s="1308">
        <v>900000.0</v>
      </c>
      <c r="P30" s="1306" t="s">
        <v>709</v>
      </c>
      <c r="Q30" s="1306" t="s">
        <v>1140</v>
      </c>
      <c r="R30" s="1306" t="s">
        <v>1141</v>
      </c>
      <c r="S30" s="1306" t="s">
        <v>1142</v>
      </c>
      <c r="T30" s="1313">
        <v>577217.0</v>
      </c>
      <c r="U30" s="1306" t="s">
        <v>709</v>
      </c>
      <c r="V30" s="1306" t="s">
        <v>1140</v>
      </c>
      <c r="W30" s="1306" t="s">
        <v>1141</v>
      </c>
      <c r="X30" s="1306" t="s">
        <v>1143</v>
      </c>
      <c r="Y30" s="1313">
        <v>577217.0</v>
      </c>
      <c r="Z30" s="1306" t="s">
        <v>1144</v>
      </c>
      <c r="AA30" s="1306" t="s">
        <v>1040</v>
      </c>
      <c r="AB30" s="1313">
        <v>2.0200496913E10</v>
      </c>
      <c r="AC30" s="1313">
        <v>2020.0</v>
      </c>
      <c r="AD30" s="1313">
        <v>625.0</v>
      </c>
      <c r="AE30" s="1313">
        <v>534.0</v>
      </c>
      <c r="AF30" s="1314">
        <v>0.8544</v>
      </c>
      <c r="AG30" s="1306" t="s">
        <v>1145</v>
      </c>
      <c r="AH30" s="1306" t="s">
        <v>847</v>
      </c>
      <c r="AI30" s="1313">
        <v>391046.0</v>
      </c>
      <c r="AJ30" s="1313">
        <v>2022.0</v>
      </c>
      <c r="AK30" s="1313">
        <v>600.0</v>
      </c>
      <c r="AL30" s="1313">
        <v>488.0</v>
      </c>
      <c r="AM30" s="1314">
        <v>0.8133</v>
      </c>
      <c r="AN30" s="1313">
        <v>100.0</v>
      </c>
      <c r="AO30" s="1313">
        <v>64.0</v>
      </c>
      <c r="AP30" s="1313">
        <v>100.0</v>
      </c>
      <c r="AQ30" s="1313">
        <v>95.0</v>
      </c>
      <c r="AR30" s="1313">
        <v>100.0</v>
      </c>
      <c r="AS30" s="1313">
        <v>88.0</v>
      </c>
      <c r="AT30" s="1313">
        <v>100.0</v>
      </c>
      <c r="AU30" s="1313">
        <v>76.0</v>
      </c>
      <c r="AV30" s="1313">
        <v>488.0</v>
      </c>
      <c r="AW30" s="1313">
        <v>100.0</v>
      </c>
      <c r="AX30" s="1313">
        <v>80.0</v>
      </c>
      <c r="AY30" s="1306" t="s">
        <v>1146</v>
      </c>
      <c r="AZ30" s="1313">
        <v>7.483951934E9</v>
      </c>
      <c r="BA30" s="1316"/>
      <c r="BB30" s="1313">
        <v>7.73592095878E11</v>
      </c>
      <c r="BC30" s="1316"/>
      <c r="BD30" s="1306" t="s">
        <v>850</v>
      </c>
      <c r="BE30" s="1306" t="s">
        <v>1147</v>
      </c>
      <c r="BF30" s="1308">
        <v>9.731339321E9</v>
      </c>
      <c r="BG30" s="1316"/>
      <c r="BH30" s="1313">
        <v>3.10477452397E11</v>
      </c>
      <c r="BI30" s="1316"/>
      <c r="BJ30" s="1306" t="s">
        <v>850</v>
      </c>
      <c r="BK30" s="1309"/>
      <c r="BL30" s="1309"/>
      <c r="BM30" s="1309"/>
      <c r="BN30" s="1309"/>
      <c r="BO30" s="1309"/>
      <c r="BP30" s="1309"/>
      <c r="BQ30" s="1309"/>
      <c r="BR30" s="1309"/>
    </row>
    <row r="31">
      <c r="A31" s="1306" t="s">
        <v>49</v>
      </c>
      <c r="B31" s="1310" t="s">
        <v>50</v>
      </c>
      <c r="C31" s="1308">
        <v>31635.0</v>
      </c>
      <c r="D31" s="1312"/>
      <c r="E31" s="1312"/>
      <c r="F31" s="1317">
        <v>38026.0</v>
      </c>
      <c r="G31" s="1306" t="s">
        <v>1148</v>
      </c>
      <c r="H31" s="1306" t="s">
        <v>704</v>
      </c>
      <c r="I31" s="1308">
        <v>9.845713536E9</v>
      </c>
      <c r="J31" s="1306" t="s">
        <v>1149</v>
      </c>
      <c r="K31" s="1313">
        <v>5.91338619528E11</v>
      </c>
      <c r="L31" s="1316"/>
      <c r="M31" s="1306" t="s">
        <v>782</v>
      </c>
      <c r="N31" s="1306" t="s">
        <v>783</v>
      </c>
      <c r="O31" s="1308">
        <v>60000.0</v>
      </c>
      <c r="P31" s="1306" t="s">
        <v>709</v>
      </c>
      <c r="Q31" s="1306" t="s">
        <v>802</v>
      </c>
      <c r="R31" s="1313" t="s">
        <v>1150</v>
      </c>
      <c r="S31" s="1306" t="s">
        <v>1151</v>
      </c>
      <c r="T31" s="1313">
        <v>574267.0</v>
      </c>
      <c r="U31" s="1306" t="s">
        <v>709</v>
      </c>
      <c r="V31" s="1306" t="s">
        <v>802</v>
      </c>
      <c r="W31" s="1313" t="s">
        <v>1150</v>
      </c>
      <c r="X31" s="1306" t="s">
        <v>1151</v>
      </c>
      <c r="Y31" s="1313">
        <v>574267.0</v>
      </c>
      <c r="Z31" s="1306" t="s">
        <v>1152</v>
      </c>
      <c r="AA31" s="1306" t="s">
        <v>1153</v>
      </c>
      <c r="AB31" s="1313">
        <v>2.0200318362E10</v>
      </c>
      <c r="AC31" s="1313">
        <v>2020.0</v>
      </c>
      <c r="AD31" s="1313">
        <v>625.0</v>
      </c>
      <c r="AE31" s="1313">
        <v>527.0</v>
      </c>
      <c r="AF31" s="1314">
        <v>0.8432</v>
      </c>
      <c r="AG31" s="1306" t="s">
        <v>1154</v>
      </c>
      <c r="AH31" s="1306" t="s">
        <v>809</v>
      </c>
      <c r="AI31" s="1313">
        <v>608752.0</v>
      </c>
      <c r="AJ31" s="1313">
        <v>2022.0</v>
      </c>
      <c r="AK31" s="1313">
        <v>600.0</v>
      </c>
      <c r="AL31" s="1313">
        <v>552.0</v>
      </c>
      <c r="AM31" s="1315">
        <v>0.92</v>
      </c>
      <c r="AN31" s="1313">
        <v>100.0</v>
      </c>
      <c r="AO31" s="1313">
        <v>89.0</v>
      </c>
      <c r="AP31" s="1313">
        <v>100.0</v>
      </c>
      <c r="AQ31" s="1313">
        <v>100.0</v>
      </c>
      <c r="AR31" s="1313">
        <v>100.0</v>
      </c>
      <c r="AS31" s="1313">
        <v>92.0</v>
      </c>
      <c r="AT31" s="1313">
        <v>100.0</v>
      </c>
      <c r="AU31" s="1313">
        <v>89.0</v>
      </c>
      <c r="AV31" s="1313">
        <v>552.0</v>
      </c>
      <c r="AW31" s="1313">
        <v>100.0</v>
      </c>
      <c r="AX31" s="1313">
        <v>85.0</v>
      </c>
      <c r="AY31" s="1306" t="s">
        <v>1155</v>
      </c>
      <c r="AZ31" s="1313">
        <v>9.16456242E9</v>
      </c>
      <c r="BA31" s="1316"/>
      <c r="BB31" s="1316"/>
      <c r="BC31" s="1316"/>
      <c r="BD31" s="1306" t="s">
        <v>738</v>
      </c>
      <c r="BE31" s="1306" t="s">
        <v>1156</v>
      </c>
      <c r="BF31" s="1308">
        <v>9.008145934E9</v>
      </c>
      <c r="BG31" s="1316"/>
      <c r="BH31" s="1316"/>
      <c r="BI31" s="1316"/>
      <c r="BJ31" s="1306" t="s">
        <v>958</v>
      </c>
      <c r="BK31" s="1309"/>
      <c r="BL31" s="1309"/>
      <c r="BM31" s="1309"/>
      <c r="BN31" s="1309"/>
      <c r="BO31" s="1309"/>
      <c r="BP31" s="1309"/>
      <c r="BQ31" s="1309"/>
      <c r="BR31" s="1309"/>
    </row>
    <row r="32">
      <c r="A32" s="1306" t="s">
        <v>51</v>
      </c>
      <c r="B32" s="1310" t="s">
        <v>52</v>
      </c>
      <c r="C32" s="1320"/>
      <c r="D32" s="426"/>
      <c r="E32" s="1312"/>
      <c r="F32" s="1317">
        <v>38205.0</v>
      </c>
      <c r="G32" s="1306" t="s">
        <v>1157</v>
      </c>
      <c r="H32" s="1306" t="s">
        <v>704</v>
      </c>
      <c r="I32" s="1308">
        <v>9.880308946E9</v>
      </c>
      <c r="J32" s="1306" t="s">
        <v>1158</v>
      </c>
      <c r="K32" s="1313">
        <v>2.02050508023E11</v>
      </c>
      <c r="L32" s="1316"/>
      <c r="M32" s="1306" t="s">
        <v>205</v>
      </c>
      <c r="N32" s="1306" t="s">
        <v>1159</v>
      </c>
      <c r="O32" s="1308">
        <v>90000.0</v>
      </c>
      <c r="P32" s="1306" t="s">
        <v>709</v>
      </c>
      <c r="Q32" s="1306" t="s">
        <v>1160</v>
      </c>
      <c r="R32" s="1306" t="s">
        <v>1161</v>
      </c>
      <c r="S32" s="1306" t="s">
        <v>1162</v>
      </c>
      <c r="T32" s="1313">
        <v>577129.0</v>
      </c>
      <c r="U32" s="1306" t="s">
        <v>709</v>
      </c>
      <c r="V32" s="1306" t="s">
        <v>1160</v>
      </c>
      <c r="W32" s="1306" t="s">
        <v>1161</v>
      </c>
      <c r="X32" s="1306" t="s">
        <v>1162</v>
      </c>
      <c r="Y32" s="1313">
        <v>577129.0</v>
      </c>
      <c r="Z32" s="1306" t="s">
        <v>1163</v>
      </c>
      <c r="AA32" s="1306" t="s">
        <v>1164</v>
      </c>
      <c r="AB32" s="1313">
        <v>2.0200095844E10</v>
      </c>
      <c r="AC32" s="1313">
        <v>2020.0</v>
      </c>
      <c r="AD32" s="1313">
        <v>625.0</v>
      </c>
      <c r="AE32" s="1313">
        <v>507.0</v>
      </c>
      <c r="AF32" s="1314">
        <v>0.8112</v>
      </c>
      <c r="AG32" s="1306" t="s">
        <v>1165</v>
      </c>
      <c r="AH32" s="1306" t="s">
        <v>1164</v>
      </c>
      <c r="AI32" s="1313">
        <v>468454.0</v>
      </c>
      <c r="AJ32" s="1313">
        <v>2022.0</v>
      </c>
      <c r="AK32" s="1313">
        <v>600.0</v>
      </c>
      <c r="AL32" s="1313">
        <v>419.0</v>
      </c>
      <c r="AM32" s="1314">
        <v>0.6983</v>
      </c>
      <c r="AN32" s="1313">
        <v>100.0</v>
      </c>
      <c r="AO32" s="1313">
        <v>59.0</v>
      </c>
      <c r="AP32" s="1313">
        <v>100.0</v>
      </c>
      <c r="AQ32" s="1313">
        <v>61.0</v>
      </c>
      <c r="AR32" s="1313">
        <v>100.0</v>
      </c>
      <c r="AS32" s="1313">
        <v>60.0</v>
      </c>
      <c r="AT32" s="1313">
        <v>100.0</v>
      </c>
      <c r="AU32" s="1313">
        <v>64.0</v>
      </c>
      <c r="AV32" s="1313">
        <v>419.0</v>
      </c>
      <c r="AW32" s="1313">
        <v>100.0</v>
      </c>
      <c r="AX32" s="1313">
        <v>85.0</v>
      </c>
      <c r="AY32" s="1306" t="s">
        <v>1166</v>
      </c>
      <c r="AZ32" s="1313">
        <v>8.15181085E9</v>
      </c>
      <c r="BA32" s="1316"/>
      <c r="BB32" s="1316"/>
      <c r="BC32" s="1316"/>
      <c r="BD32" s="1306" t="s">
        <v>831</v>
      </c>
      <c r="BE32" s="1306" t="s">
        <v>1167</v>
      </c>
      <c r="BF32" s="1308">
        <v>9.980161436E9</v>
      </c>
      <c r="BG32" s="1316"/>
      <c r="BH32" s="1316"/>
      <c r="BI32" s="1316"/>
      <c r="BJ32" s="1306" t="s">
        <v>741</v>
      </c>
      <c r="BK32" s="1309"/>
      <c r="BL32" s="1309"/>
      <c r="BM32" s="1309"/>
      <c r="BN32" s="1309"/>
      <c r="BO32" s="1309"/>
      <c r="BP32" s="1309"/>
      <c r="BQ32" s="1309"/>
      <c r="BR32" s="1309"/>
    </row>
    <row r="33">
      <c r="A33" s="1306" t="s">
        <v>262</v>
      </c>
      <c r="B33" s="1310" t="s">
        <v>263</v>
      </c>
      <c r="C33" s="1320"/>
      <c r="D33" s="426"/>
      <c r="E33" s="1312"/>
      <c r="F33" s="1313" t="s">
        <v>1168</v>
      </c>
      <c r="G33" s="1306" t="s">
        <v>1169</v>
      </c>
      <c r="H33" s="1306" t="s">
        <v>704</v>
      </c>
      <c r="I33" s="1308">
        <v>8.073443248E9</v>
      </c>
      <c r="J33" s="1306" t="s">
        <v>1170</v>
      </c>
      <c r="K33" s="1313">
        <v>7.58652784753E11</v>
      </c>
      <c r="L33" s="1316"/>
      <c r="M33" s="1306" t="s">
        <v>874</v>
      </c>
      <c r="N33" s="1306" t="s">
        <v>1171</v>
      </c>
      <c r="O33" s="1308">
        <v>800000.0</v>
      </c>
      <c r="P33" s="1306" t="s">
        <v>709</v>
      </c>
      <c r="Q33" s="1306" t="s">
        <v>820</v>
      </c>
      <c r="R33" s="1306" t="s">
        <v>1172</v>
      </c>
      <c r="S33" s="1306" t="s">
        <v>1169</v>
      </c>
      <c r="T33" s="1313">
        <v>560002.0</v>
      </c>
      <c r="U33" s="1306" t="s">
        <v>709</v>
      </c>
      <c r="V33" s="1306" t="s">
        <v>820</v>
      </c>
      <c r="W33" s="1306" t="s">
        <v>1172</v>
      </c>
      <c r="X33" s="1306" t="s">
        <v>1169</v>
      </c>
      <c r="Y33" s="1313">
        <v>560002.0</v>
      </c>
      <c r="Z33" s="1306" t="s">
        <v>1173</v>
      </c>
      <c r="AA33" s="1306" t="s">
        <v>1174</v>
      </c>
      <c r="AB33" s="1306" t="s">
        <v>1175</v>
      </c>
      <c r="AC33" s="1313">
        <v>2020.0</v>
      </c>
      <c r="AD33" s="1313">
        <v>500.0</v>
      </c>
      <c r="AE33" s="1313">
        <v>324.0</v>
      </c>
      <c r="AF33" s="1315">
        <v>0.65</v>
      </c>
      <c r="AG33" s="1306" t="s">
        <v>1176</v>
      </c>
      <c r="AH33" s="1306" t="s">
        <v>771</v>
      </c>
      <c r="AI33" s="1313">
        <v>831096.0</v>
      </c>
      <c r="AJ33" s="1313">
        <v>2022.0</v>
      </c>
      <c r="AK33" s="1313">
        <v>600.0</v>
      </c>
      <c r="AL33" s="1313">
        <v>402.0</v>
      </c>
      <c r="AM33" s="1313">
        <v>68.0</v>
      </c>
      <c r="AN33" s="1313">
        <v>100.0</v>
      </c>
      <c r="AO33" s="1313">
        <v>75.0</v>
      </c>
      <c r="AP33" s="1313">
        <v>100.0</v>
      </c>
      <c r="AQ33" s="1313">
        <v>35.0</v>
      </c>
      <c r="AR33" s="1313">
        <v>100.0</v>
      </c>
      <c r="AS33" s="1313">
        <v>55.0</v>
      </c>
      <c r="AT33" s="1313">
        <v>100.0</v>
      </c>
      <c r="AU33" s="1313">
        <v>89.0</v>
      </c>
      <c r="AV33" s="1313">
        <v>402.0</v>
      </c>
      <c r="AW33" s="1313">
        <v>100.0</v>
      </c>
      <c r="AX33" s="1313">
        <v>84.0</v>
      </c>
      <c r="AY33" s="1306" t="s">
        <v>1177</v>
      </c>
      <c r="AZ33" s="1313">
        <v>8.152033985E9</v>
      </c>
      <c r="BA33" s="1316"/>
      <c r="BB33" s="1306" t="s">
        <v>1178</v>
      </c>
      <c r="BC33" s="1306" t="s">
        <v>1179</v>
      </c>
      <c r="BD33" s="1306" t="s">
        <v>755</v>
      </c>
      <c r="BE33" s="1306" t="s">
        <v>1180</v>
      </c>
      <c r="BF33" s="1308">
        <v>9.845956129E9</v>
      </c>
      <c r="BG33" s="1316"/>
      <c r="BH33" s="1313">
        <v>8.21282339462E11</v>
      </c>
      <c r="BI33" s="1306" t="s">
        <v>1181</v>
      </c>
      <c r="BJ33" s="1306" t="s">
        <v>755</v>
      </c>
      <c r="BK33" s="1309"/>
      <c r="BL33" s="1309"/>
      <c r="BM33" s="1309"/>
      <c r="BN33" s="1309"/>
      <c r="BO33" s="1309"/>
      <c r="BP33" s="1309"/>
      <c r="BQ33" s="1309"/>
      <c r="BR33" s="1309"/>
    </row>
    <row r="34">
      <c r="A34" s="1306" t="s">
        <v>53</v>
      </c>
      <c r="B34" s="1310" t="s">
        <v>54</v>
      </c>
      <c r="C34" s="1308">
        <v>24001.0</v>
      </c>
      <c r="D34" s="1312"/>
      <c r="E34" s="1312"/>
      <c r="F34" s="1313" t="s">
        <v>1182</v>
      </c>
      <c r="G34" s="1306" t="s">
        <v>1183</v>
      </c>
      <c r="H34" s="1306" t="s">
        <v>762</v>
      </c>
      <c r="I34" s="1308">
        <v>8.310326511E9</v>
      </c>
      <c r="J34" s="1306" t="s">
        <v>1184</v>
      </c>
      <c r="K34" s="1313">
        <v>9.50351395918E11</v>
      </c>
      <c r="L34" s="1306" t="s">
        <v>1185</v>
      </c>
      <c r="M34" s="1306" t="s">
        <v>782</v>
      </c>
      <c r="N34" s="1306" t="s">
        <v>1186</v>
      </c>
      <c r="O34" s="1308">
        <v>60000.0</v>
      </c>
      <c r="P34" s="1306" t="s">
        <v>709</v>
      </c>
      <c r="Q34" s="1306" t="s">
        <v>1187</v>
      </c>
      <c r="R34" s="1306" t="s">
        <v>1188</v>
      </c>
      <c r="S34" s="1306" t="s">
        <v>1189</v>
      </c>
      <c r="T34" s="1313">
        <v>574267.0</v>
      </c>
      <c r="U34" s="1306" t="s">
        <v>709</v>
      </c>
      <c r="V34" s="1306" t="s">
        <v>1187</v>
      </c>
      <c r="W34" s="1306" t="s">
        <v>1188</v>
      </c>
      <c r="X34" s="1306" t="s">
        <v>1189</v>
      </c>
      <c r="Y34" s="1313">
        <v>574267.0</v>
      </c>
      <c r="Z34" s="1306" t="s">
        <v>1190</v>
      </c>
      <c r="AA34" s="1306" t="s">
        <v>1191</v>
      </c>
      <c r="AB34" s="1313">
        <v>2.0200318364E10</v>
      </c>
      <c r="AC34" s="1313">
        <v>2020.0</v>
      </c>
      <c r="AD34" s="1313">
        <v>625.0</v>
      </c>
      <c r="AE34" s="1313">
        <v>594.0</v>
      </c>
      <c r="AF34" s="1313">
        <v>95.04</v>
      </c>
      <c r="AG34" s="1306" t="s">
        <v>1192</v>
      </c>
      <c r="AH34" s="1306" t="s">
        <v>847</v>
      </c>
      <c r="AI34" s="1313">
        <v>600567.0</v>
      </c>
      <c r="AJ34" s="1313">
        <v>2022.0</v>
      </c>
      <c r="AK34" s="1313">
        <v>600.0</v>
      </c>
      <c r="AL34" s="1313">
        <v>549.0</v>
      </c>
      <c r="AM34" s="1313">
        <v>91.5</v>
      </c>
      <c r="AN34" s="1313">
        <v>100.0</v>
      </c>
      <c r="AO34" s="1313">
        <v>83.0</v>
      </c>
      <c r="AP34" s="1313">
        <v>100.0</v>
      </c>
      <c r="AQ34" s="1313">
        <v>93.0</v>
      </c>
      <c r="AR34" s="1313">
        <v>100.0</v>
      </c>
      <c r="AS34" s="1313">
        <v>96.0</v>
      </c>
      <c r="AT34" s="1313">
        <v>100.0</v>
      </c>
      <c r="AU34" s="1313">
        <v>100.0</v>
      </c>
      <c r="AV34" s="1313">
        <v>549.0</v>
      </c>
      <c r="AW34" s="1313">
        <v>100.0</v>
      </c>
      <c r="AX34" s="1313">
        <v>90.0</v>
      </c>
      <c r="AY34" s="1306" t="s">
        <v>1193</v>
      </c>
      <c r="AZ34" s="1313">
        <v>9.900934332E9</v>
      </c>
      <c r="BA34" s="1306" t="s">
        <v>1194</v>
      </c>
      <c r="BB34" s="1313">
        <v>9.3480492282E11</v>
      </c>
      <c r="BC34" s="1306" t="s">
        <v>1195</v>
      </c>
      <c r="BD34" s="1306" t="s">
        <v>1196</v>
      </c>
      <c r="BE34" s="1306" t="s">
        <v>1197</v>
      </c>
      <c r="BF34" s="1308">
        <v>9.892963952E9</v>
      </c>
      <c r="BG34" s="1306" t="s">
        <v>1198</v>
      </c>
      <c r="BH34" s="1313">
        <v>6.44948445498E11</v>
      </c>
      <c r="BI34" s="1306" t="s">
        <v>1199</v>
      </c>
      <c r="BJ34" s="1306" t="s">
        <v>1200</v>
      </c>
      <c r="BK34" s="1309"/>
      <c r="BL34" s="1309"/>
      <c r="BM34" s="1309"/>
      <c r="BN34" s="1309"/>
      <c r="BO34" s="1309"/>
      <c r="BP34" s="1309"/>
      <c r="BQ34" s="1309"/>
      <c r="BR34" s="1309"/>
    </row>
    <row r="35">
      <c r="A35" s="1306" t="s">
        <v>55</v>
      </c>
      <c r="B35" s="1310" t="s">
        <v>56</v>
      </c>
      <c r="C35" s="1308">
        <v>43823.0</v>
      </c>
      <c r="D35" s="1312"/>
      <c r="E35" s="1312"/>
      <c r="F35" s="1313" t="s">
        <v>1201</v>
      </c>
      <c r="G35" s="1306" t="s">
        <v>1202</v>
      </c>
      <c r="H35" s="1306" t="s">
        <v>704</v>
      </c>
      <c r="I35" s="1308">
        <v>9.741684471E9</v>
      </c>
      <c r="J35" s="1306" t="s">
        <v>1203</v>
      </c>
      <c r="K35" s="1313">
        <v>9.67809682326E11</v>
      </c>
      <c r="L35" s="1316"/>
      <c r="M35" s="1306" t="s">
        <v>782</v>
      </c>
      <c r="N35" s="1306" t="s">
        <v>1122</v>
      </c>
      <c r="O35" s="1308">
        <v>30000.0</v>
      </c>
      <c r="P35" s="1306" t="s">
        <v>709</v>
      </c>
      <c r="Q35" s="1306" t="s">
        <v>1202</v>
      </c>
      <c r="R35" s="1306" t="s">
        <v>1204</v>
      </c>
      <c r="S35" s="1306" t="s">
        <v>1205</v>
      </c>
      <c r="T35" s="1313">
        <v>577001.0</v>
      </c>
      <c r="U35" s="1306" t="s">
        <v>709</v>
      </c>
      <c r="V35" s="1306" t="s">
        <v>1202</v>
      </c>
      <c r="W35" s="1306" t="s">
        <v>1206</v>
      </c>
      <c r="X35" s="1306" t="s">
        <v>1202</v>
      </c>
      <c r="Y35" s="1313">
        <v>577001.0</v>
      </c>
      <c r="Z35" s="1306" t="s">
        <v>1207</v>
      </c>
      <c r="AA35" s="1306" t="s">
        <v>881</v>
      </c>
      <c r="AB35" s="1313">
        <v>2.0200466533E10</v>
      </c>
      <c r="AC35" s="1313">
        <v>2020.0</v>
      </c>
      <c r="AD35" s="1313">
        <v>625.0</v>
      </c>
      <c r="AE35" s="1313">
        <v>581.0</v>
      </c>
      <c r="AF35" s="1314">
        <v>0.9296</v>
      </c>
      <c r="AG35" s="1306" t="s">
        <v>1208</v>
      </c>
      <c r="AH35" s="1306" t="s">
        <v>1209</v>
      </c>
      <c r="AI35" s="1313">
        <v>178696.0</v>
      </c>
      <c r="AJ35" s="1313">
        <v>2022.0</v>
      </c>
      <c r="AK35" s="1313">
        <v>600.0</v>
      </c>
      <c r="AL35" s="1313">
        <v>531.0</v>
      </c>
      <c r="AM35" s="1314">
        <v>0.885</v>
      </c>
      <c r="AN35" s="1313">
        <v>100.0</v>
      </c>
      <c r="AO35" s="1313">
        <v>91.0</v>
      </c>
      <c r="AP35" s="1313">
        <v>100.0</v>
      </c>
      <c r="AQ35" s="1313">
        <v>92.0</v>
      </c>
      <c r="AR35" s="1313">
        <v>100.0</v>
      </c>
      <c r="AS35" s="1313">
        <v>90.0</v>
      </c>
      <c r="AT35" s="1313">
        <v>100.0</v>
      </c>
      <c r="AU35" s="1313">
        <v>82.0</v>
      </c>
      <c r="AV35" s="1313">
        <v>531.0</v>
      </c>
      <c r="AW35" s="1313">
        <v>100.0</v>
      </c>
      <c r="AX35" s="1313">
        <v>86.0</v>
      </c>
      <c r="AY35" s="1306" t="s">
        <v>1210</v>
      </c>
      <c r="AZ35" s="1313">
        <v>9.740954471E9</v>
      </c>
      <c r="BA35" s="1316"/>
      <c r="BB35" s="1316"/>
      <c r="BC35" s="1316"/>
      <c r="BD35" s="1316"/>
      <c r="BE35" s="1306" t="s">
        <v>1211</v>
      </c>
      <c r="BF35" s="1308">
        <v>8.970039548E9</v>
      </c>
      <c r="BG35" s="1316"/>
      <c r="BH35" s="1316"/>
      <c r="BI35" s="1316"/>
      <c r="BJ35" s="1316"/>
      <c r="BK35" s="1319"/>
      <c r="BL35" s="1319"/>
      <c r="BM35" s="1319"/>
      <c r="BN35" s="1319"/>
      <c r="BO35" s="1319"/>
      <c r="BP35" s="1319"/>
      <c r="BQ35" s="1319"/>
      <c r="BR35" s="1319"/>
    </row>
    <row r="36">
      <c r="A36" s="1306" t="s">
        <v>57</v>
      </c>
      <c r="B36" s="1310" t="s">
        <v>58</v>
      </c>
      <c r="C36" s="1308">
        <v>46050.0</v>
      </c>
      <c r="D36" s="1312"/>
      <c r="E36" s="1312"/>
      <c r="F36" s="1313" t="s">
        <v>1212</v>
      </c>
      <c r="G36" s="1306" t="s">
        <v>1213</v>
      </c>
      <c r="H36" s="1306" t="s">
        <v>704</v>
      </c>
      <c r="I36" s="1308">
        <v>8.310327345E9</v>
      </c>
      <c r="J36" s="1306" t="s">
        <v>1214</v>
      </c>
      <c r="K36" s="1313">
        <v>6.17796976949E11</v>
      </c>
      <c r="L36" s="1316"/>
      <c r="M36" s="1306" t="s">
        <v>800</v>
      </c>
      <c r="N36" s="1306" t="s">
        <v>1215</v>
      </c>
      <c r="O36" s="1308">
        <v>60000.0</v>
      </c>
      <c r="P36" s="1306" t="s">
        <v>709</v>
      </c>
      <c r="Q36" s="1306" t="s">
        <v>766</v>
      </c>
      <c r="R36" s="1306" t="s">
        <v>1216</v>
      </c>
      <c r="S36" s="1306" t="s">
        <v>1217</v>
      </c>
      <c r="T36" s="1313">
        <v>574117.0</v>
      </c>
      <c r="U36" s="1306" t="s">
        <v>709</v>
      </c>
      <c r="V36" s="1306" t="s">
        <v>766</v>
      </c>
      <c r="W36" s="1306" t="s">
        <v>1216</v>
      </c>
      <c r="X36" s="1306" t="s">
        <v>1217</v>
      </c>
      <c r="Y36" s="1313">
        <v>574117.0</v>
      </c>
      <c r="Z36" s="1306" t="s">
        <v>1218</v>
      </c>
      <c r="AA36" s="1306" t="s">
        <v>1040</v>
      </c>
      <c r="AB36" s="1313">
        <v>2.0200324692E10</v>
      </c>
      <c r="AC36" s="1313">
        <v>2020.0</v>
      </c>
      <c r="AD36" s="1313">
        <v>625.0</v>
      </c>
      <c r="AE36" s="1313">
        <v>547.0</v>
      </c>
      <c r="AF36" s="1314">
        <v>0.8752</v>
      </c>
      <c r="AG36" s="1306" t="s">
        <v>1219</v>
      </c>
      <c r="AH36" s="1306" t="s">
        <v>1040</v>
      </c>
      <c r="AI36" s="1313">
        <v>674821.0</v>
      </c>
      <c r="AJ36" s="1313">
        <v>2022.0</v>
      </c>
      <c r="AK36" s="1313">
        <v>600.0</v>
      </c>
      <c r="AL36" s="1313">
        <v>531.0</v>
      </c>
      <c r="AM36" s="1313">
        <v>88.5</v>
      </c>
      <c r="AN36" s="1313">
        <v>100.0</v>
      </c>
      <c r="AO36" s="1313">
        <v>89.0</v>
      </c>
      <c r="AP36" s="1313">
        <v>100.0</v>
      </c>
      <c r="AQ36" s="1313">
        <v>91.0</v>
      </c>
      <c r="AR36" s="1313">
        <v>100.0</v>
      </c>
      <c r="AS36" s="1313">
        <v>87.0</v>
      </c>
      <c r="AT36" s="1313">
        <v>100.0</v>
      </c>
      <c r="AU36" s="1313">
        <v>96.0</v>
      </c>
      <c r="AV36" s="1313">
        <v>531.0</v>
      </c>
      <c r="AW36" s="1313">
        <v>100.0</v>
      </c>
      <c r="AX36" s="1313">
        <v>83.0</v>
      </c>
      <c r="AY36" s="1306" t="s">
        <v>926</v>
      </c>
      <c r="AZ36" s="1306">
        <v>8.97102815E9</v>
      </c>
      <c r="BA36" s="1316"/>
      <c r="BB36" s="1316"/>
      <c r="BC36" s="1316"/>
      <c r="BD36" s="1316"/>
      <c r="BE36" s="1318" t="s">
        <v>1220</v>
      </c>
      <c r="BF36" s="1322">
        <v>9.845792275E9</v>
      </c>
      <c r="BG36" s="1316"/>
      <c r="BH36" s="1316"/>
      <c r="BI36" s="1316"/>
      <c r="BJ36" s="1306" t="s">
        <v>1221</v>
      </c>
      <c r="BK36" s="1319"/>
      <c r="BL36" s="1319"/>
      <c r="BM36" s="1319"/>
      <c r="BN36" s="1319"/>
      <c r="BO36" s="1319"/>
      <c r="BP36" s="1319"/>
      <c r="BQ36" s="1319"/>
      <c r="BR36" s="1319"/>
    </row>
    <row r="37">
      <c r="A37" s="1306" t="s">
        <v>59</v>
      </c>
      <c r="B37" s="1310" t="s">
        <v>60</v>
      </c>
      <c r="C37" s="1308">
        <v>28388.0</v>
      </c>
      <c r="D37" s="1312"/>
      <c r="E37" s="1312"/>
      <c r="F37" s="1317">
        <v>38447.0</v>
      </c>
      <c r="G37" s="1306" t="s">
        <v>1222</v>
      </c>
      <c r="H37" s="1306" t="s">
        <v>762</v>
      </c>
      <c r="I37" s="1308">
        <v>9.535171078E9</v>
      </c>
      <c r="J37" s="1306" t="s">
        <v>1223</v>
      </c>
      <c r="K37" s="1313">
        <v>2.43907761223E11</v>
      </c>
      <c r="L37" s="1306" t="s">
        <v>1224</v>
      </c>
      <c r="M37" s="1306" t="s">
        <v>782</v>
      </c>
      <c r="N37" s="1306" t="s">
        <v>1225</v>
      </c>
      <c r="O37" s="1308">
        <v>437832.0</v>
      </c>
      <c r="P37" s="1306" t="s">
        <v>709</v>
      </c>
      <c r="Q37" s="1306" t="s">
        <v>876</v>
      </c>
      <c r="R37" s="1306" t="s">
        <v>1226</v>
      </c>
      <c r="S37" s="1306" t="s">
        <v>976</v>
      </c>
      <c r="T37" s="1313">
        <v>574227.0</v>
      </c>
      <c r="U37" s="1306" t="s">
        <v>709</v>
      </c>
      <c r="V37" s="1306" t="s">
        <v>1227</v>
      </c>
      <c r="W37" s="1306" t="s">
        <v>1228</v>
      </c>
      <c r="X37" s="1306" t="s">
        <v>1229</v>
      </c>
      <c r="Y37" s="1313">
        <v>563135.0</v>
      </c>
      <c r="Z37" s="1306" t="s">
        <v>1230</v>
      </c>
      <c r="AA37" s="1306" t="s">
        <v>1231</v>
      </c>
      <c r="AB37" s="1313">
        <v>2.0200545353E10</v>
      </c>
      <c r="AC37" s="1313">
        <v>2020.0</v>
      </c>
      <c r="AD37" s="1313">
        <v>625.0</v>
      </c>
      <c r="AE37" s="1313">
        <v>599.0</v>
      </c>
      <c r="AF37" s="1313">
        <v>95.84</v>
      </c>
      <c r="AG37" s="1306" t="s">
        <v>1232</v>
      </c>
      <c r="AH37" s="1306" t="s">
        <v>1209</v>
      </c>
      <c r="AI37" s="1313">
        <v>355217.0</v>
      </c>
      <c r="AJ37" s="1313">
        <v>2022.0</v>
      </c>
      <c r="AK37" s="1313">
        <v>600.0</v>
      </c>
      <c r="AL37" s="1313">
        <v>549.0</v>
      </c>
      <c r="AM37" s="1313">
        <v>91.5</v>
      </c>
      <c r="AN37" s="1313">
        <v>100.0</v>
      </c>
      <c r="AO37" s="1313">
        <v>98.0</v>
      </c>
      <c r="AP37" s="1313">
        <v>100.0</v>
      </c>
      <c r="AQ37" s="1313">
        <v>95.0</v>
      </c>
      <c r="AR37" s="1313">
        <v>100.0</v>
      </c>
      <c r="AS37" s="1313">
        <v>90.0</v>
      </c>
      <c r="AT37" s="1313">
        <v>100.0</v>
      </c>
      <c r="AU37" s="1313">
        <v>79.0</v>
      </c>
      <c r="AV37" s="1313">
        <v>549.0</v>
      </c>
      <c r="AW37" s="1313">
        <v>100.0</v>
      </c>
      <c r="AX37" s="1313">
        <v>95.0</v>
      </c>
      <c r="AY37" s="1306" t="s">
        <v>1233</v>
      </c>
      <c r="AZ37" s="1313">
        <v>8.139958932E9</v>
      </c>
      <c r="BA37" s="1316"/>
      <c r="BB37" s="1313">
        <v>9.86903872872E11</v>
      </c>
      <c r="BC37" s="1306" t="s">
        <v>1234</v>
      </c>
      <c r="BD37" s="1306" t="s">
        <v>738</v>
      </c>
      <c r="BE37" s="1306" t="s">
        <v>1235</v>
      </c>
      <c r="BF37" s="1308">
        <v>9.141920969E9</v>
      </c>
      <c r="BG37" s="1325" t="s">
        <v>1236</v>
      </c>
      <c r="BH37" s="1313">
        <v>9.64760573893E11</v>
      </c>
      <c r="BI37" s="1306" t="s">
        <v>1237</v>
      </c>
      <c r="BJ37" s="1306" t="s">
        <v>1238</v>
      </c>
      <c r="BK37" s="1309"/>
      <c r="BL37" s="1309"/>
      <c r="BM37" s="1309"/>
      <c r="BN37" s="1309"/>
      <c r="BO37" s="1309"/>
      <c r="BP37" s="1309"/>
      <c r="BQ37" s="1309"/>
      <c r="BR37" s="1309"/>
    </row>
    <row r="38">
      <c r="A38" s="1306" t="s">
        <v>61</v>
      </c>
      <c r="B38" s="1310" t="s">
        <v>62</v>
      </c>
      <c r="C38" s="1311">
        <v>25120.0</v>
      </c>
      <c r="D38" s="1312"/>
      <c r="E38" s="1312"/>
      <c r="F38" s="1313" t="s">
        <v>1239</v>
      </c>
      <c r="G38" s="1306" t="s">
        <v>871</v>
      </c>
      <c r="H38" s="1306" t="s">
        <v>762</v>
      </c>
      <c r="I38" s="1308">
        <v>8.904772984E9</v>
      </c>
      <c r="J38" s="1306" t="s">
        <v>1240</v>
      </c>
      <c r="K38" s="1313">
        <v>3.90105778728E11</v>
      </c>
      <c r="L38" s="1316"/>
      <c r="M38" s="1306" t="s">
        <v>782</v>
      </c>
      <c r="N38" s="1306" t="s">
        <v>1215</v>
      </c>
      <c r="O38" s="1308">
        <v>16000.0</v>
      </c>
      <c r="P38" s="1306" t="s">
        <v>709</v>
      </c>
      <c r="Q38" s="1306" t="s">
        <v>871</v>
      </c>
      <c r="R38" s="1306" t="s">
        <v>1241</v>
      </c>
      <c r="S38" s="1306" t="s">
        <v>1242</v>
      </c>
      <c r="T38" s="1313">
        <v>572137.0</v>
      </c>
      <c r="U38" s="1306" t="s">
        <v>709</v>
      </c>
      <c r="V38" s="1306" t="s">
        <v>871</v>
      </c>
      <c r="W38" s="1306" t="s">
        <v>1241</v>
      </c>
      <c r="X38" s="1306" t="s">
        <v>1242</v>
      </c>
      <c r="Y38" s="1313">
        <v>572137.0</v>
      </c>
      <c r="Z38" s="1306" t="s">
        <v>1243</v>
      </c>
      <c r="AA38" s="1306" t="s">
        <v>1244</v>
      </c>
      <c r="AB38" s="1313">
        <v>2.0200432776E10</v>
      </c>
      <c r="AC38" s="1313">
        <v>2020.0</v>
      </c>
      <c r="AD38" s="1313">
        <v>625.0</v>
      </c>
      <c r="AE38" s="1313">
        <v>578.0</v>
      </c>
      <c r="AF38" s="1314">
        <v>0.9253</v>
      </c>
      <c r="AG38" s="1306" t="s">
        <v>1245</v>
      </c>
      <c r="AH38" s="1306" t="s">
        <v>1244</v>
      </c>
      <c r="AI38" s="1313">
        <v>632541.0</v>
      </c>
      <c r="AJ38" s="1313">
        <v>2022.0</v>
      </c>
      <c r="AK38" s="1313">
        <v>600.0</v>
      </c>
      <c r="AL38" s="1313">
        <v>537.0</v>
      </c>
      <c r="AM38" s="1314">
        <v>0.895</v>
      </c>
      <c r="AN38" s="1313">
        <v>100.0</v>
      </c>
      <c r="AO38" s="1313">
        <v>90.0</v>
      </c>
      <c r="AP38" s="1313">
        <v>100.0</v>
      </c>
      <c r="AQ38" s="1313">
        <v>97.0</v>
      </c>
      <c r="AR38" s="1313">
        <v>100.0</v>
      </c>
      <c r="AS38" s="1313">
        <v>93.0</v>
      </c>
      <c r="AT38" s="1313">
        <v>100.0</v>
      </c>
      <c r="AU38" s="1313">
        <v>79.0</v>
      </c>
      <c r="AV38" s="1313">
        <v>537.0</v>
      </c>
      <c r="AW38" s="1313">
        <v>100.0</v>
      </c>
      <c r="AX38" s="1313">
        <v>83.0</v>
      </c>
      <c r="AY38" s="1306" t="s">
        <v>1246</v>
      </c>
      <c r="AZ38" s="1313">
        <v>9.845647682E9</v>
      </c>
      <c r="BA38" s="1316"/>
      <c r="BB38" s="1306" t="s">
        <v>1247</v>
      </c>
      <c r="BC38" s="1316"/>
      <c r="BD38" s="1306" t="s">
        <v>738</v>
      </c>
      <c r="BE38" s="1306" t="s">
        <v>1248</v>
      </c>
      <c r="BF38" s="1308">
        <v>7.975447523E9</v>
      </c>
      <c r="BG38" s="1316"/>
      <c r="BH38" s="1313">
        <v>6.08510523498E11</v>
      </c>
      <c r="BI38" s="1316"/>
      <c r="BJ38" s="1306" t="s">
        <v>1249</v>
      </c>
      <c r="BK38" s="1309"/>
      <c r="BL38" s="1309"/>
      <c r="BM38" s="1309"/>
      <c r="BN38" s="1309"/>
      <c r="BO38" s="1309"/>
      <c r="BP38" s="1309"/>
      <c r="BQ38" s="1309"/>
      <c r="BR38" s="1309"/>
    </row>
    <row r="39">
      <c r="A39" s="1306" t="s">
        <v>63</v>
      </c>
      <c r="B39" s="1310" t="s">
        <v>64</v>
      </c>
      <c r="C39" s="1308">
        <v>32509.0</v>
      </c>
      <c r="D39" s="1312"/>
      <c r="E39" s="1312"/>
      <c r="F39" s="1317">
        <v>38025.0</v>
      </c>
      <c r="G39" s="1306" t="s">
        <v>1250</v>
      </c>
      <c r="H39" s="1306" t="s">
        <v>704</v>
      </c>
      <c r="I39" s="1308">
        <v>9.322087117E9</v>
      </c>
      <c r="J39" s="1306" t="s">
        <v>1251</v>
      </c>
      <c r="K39" s="1313">
        <v>5.70272136306E11</v>
      </c>
      <c r="L39" s="1306" t="s">
        <v>1252</v>
      </c>
      <c r="M39" s="1306" t="s">
        <v>707</v>
      </c>
      <c r="N39" s="1306" t="s">
        <v>1253</v>
      </c>
      <c r="O39" s="1308">
        <v>50000.0</v>
      </c>
      <c r="P39" s="1306" t="s">
        <v>1254</v>
      </c>
      <c r="Q39" s="1306" t="s">
        <v>1255</v>
      </c>
      <c r="R39" s="1306" t="s">
        <v>1256</v>
      </c>
      <c r="S39" s="1306" t="s">
        <v>1250</v>
      </c>
      <c r="T39" s="1313">
        <v>416404.0</v>
      </c>
      <c r="U39" s="1306" t="s">
        <v>1254</v>
      </c>
      <c r="V39" s="1306" t="s">
        <v>1255</v>
      </c>
      <c r="W39" s="1306" t="s">
        <v>1256</v>
      </c>
      <c r="X39" s="1306" t="s">
        <v>1250</v>
      </c>
      <c r="Y39" s="1313">
        <v>416404.0</v>
      </c>
      <c r="Z39" s="1306" t="s">
        <v>1257</v>
      </c>
      <c r="AA39" s="1306" t="s">
        <v>1258</v>
      </c>
      <c r="AB39" s="1313">
        <v>2.020027769E10</v>
      </c>
      <c r="AC39" s="1313">
        <v>2020.0</v>
      </c>
      <c r="AD39" s="1313">
        <v>625.0</v>
      </c>
      <c r="AE39" s="1313">
        <v>560.0</v>
      </c>
      <c r="AF39" s="1313">
        <v>89.06</v>
      </c>
      <c r="AG39" s="1306" t="s">
        <v>1259</v>
      </c>
      <c r="AH39" s="1306" t="s">
        <v>1260</v>
      </c>
      <c r="AI39" s="1313">
        <v>956633.0</v>
      </c>
      <c r="AJ39" s="1313">
        <v>2022.0</v>
      </c>
      <c r="AK39" s="1313">
        <v>600.0</v>
      </c>
      <c r="AL39" s="1313">
        <v>518.0</v>
      </c>
      <c r="AM39" s="1313">
        <v>86.33</v>
      </c>
      <c r="AN39" s="1313">
        <v>100.0</v>
      </c>
      <c r="AO39" s="1313">
        <v>76.0</v>
      </c>
      <c r="AP39" s="1313">
        <v>100.0</v>
      </c>
      <c r="AQ39" s="1313">
        <v>99.0</v>
      </c>
      <c r="AR39" s="1313">
        <v>100.0</v>
      </c>
      <c r="AS39" s="1313">
        <v>90.0</v>
      </c>
      <c r="AT39" s="1313">
        <v>100.0</v>
      </c>
      <c r="AU39" s="1313">
        <v>89.0</v>
      </c>
      <c r="AV39" s="1313">
        <v>518.0</v>
      </c>
      <c r="AW39" s="1313">
        <v>100.0</v>
      </c>
      <c r="AX39" s="1313">
        <v>73.0</v>
      </c>
      <c r="AY39" s="1306" t="s">
        <v>1261</v>
      </c>
      <c r="AZ39" s="1306">
        <v>9.561181455E9</v>
      </c>
      <c r="BA39" s="1316"/>
      <c r="BB39" s="1316"/>
      <c r="BC39" s="1316"/>
      <c r="BD39" s="1306" t="s">
        <v>723</v>
      </c>
      <c r="BE39" s="1306" t="s">
        <v>1262</v>
      </c>
      <c r="BF39" s="1308">
        <v>8.767832077E9</v>
      </c>
      <c r="BG39" s="1316"/>
      <c r="BH39" s="1316"/>
      <c r="BI39" s="1316"/>
      <c r="BJ39" s="1306" t="s">
        <v>741</v>
      </c>
      <c r="BK39" s="1319"/>
      <c r="BL39" s="1319"/>
      <c r="BM39" s="1319"/>
      <c r="BN39" s="1319"/>
      <c r="BO39" s="1319"/>
      <c r="BP39" s="1319"/>
      <c r="BQ39" s="1319"/>
      <c r="BR39" s="1319"/>
    </row>
    <row r="40">
      <c r="A40" s="1306" t="s">
        <v>65</v>
      </c>
      <c r="B40" s="1310" t="s">
        <v>66</v>
      </c>
      <c r="C40" s="1308">
        <v>116451.0</v>
      </c>
      <c r="D40" s="1312"/>
      <c r="E40" s="1312"/>
      <c r="F40" s="1313" t="s">
        <v>1263</v>
      </c>
      <c r="G40" s="1306" t="s">
        <v>1264</v>
      </c>
      <c r="H40" s="1306" t="s">
        <v>762</v>
      </c>
      <c r="I40" s="1308">
        <v>8.197728408E9</v>
      </c>
      <c r="J40" s="1306" t="s">
        <v>1265</v>
      </c>
      <c r="K40" s="1313">
        <v>9.42408965587E11</v>
      </c>
      <c r="L40" s="1306" t="s">
        <v>1266</v>
      </c>
      <c r="M40" s="1306" t="s">
        <v>205</v>
      </c>
      <c r="N40" s="1306" t="s">
        <v>1267</v>
      </c>
      <c r="O40" s="1308">
        <v>518760.0</v>
      </c>
      <c r="P40" s="1306" t="s">
        <v>709</v>
      </c>
      <c r="Q40" s="1306" t="s">
        <v>1268</v>
      </c>
      <c r="R40" s="1306" t="s">
        <v>1269</v>
      </c>
      <c r="S40" s="1306" t="s">
        <v>1270</v>
      </c>
      <c r="T40" s="1313">
        <v>577136.0</v>
      </c>
      <c r="U40" s="1306" t="s">
        <v>709</v>
      </c>
      <c r="V40" s="1306" t="s">
        <v>1271</v>
      </c>
      <c r="W40" s="1313">
        <v>187.0</v>
      </c>
      <c r="X40" s="1306" t="s">
        <v>1272</v>
      </c>
      <c r="Y40" s="1313">
        <v>572217.0</v>
      </c>
      <c r="Z40" s="1306" t="s">
        <v>1273</v>
      </c>
      <c r="AA40" s="1306" t="s">
        <v>1274</v>
      </c>
      <c r="AB40" s="1313">
        <v>2.0190205519E10</v>
      </c>
      <c r="AC40" s="1313">
        <v>2019.0</v>
      </c>
      <c r="AD40" s="1313">
        <v>625.0</v>
      </c>
      <c r="AE40" s="1313">
        <v>511.0</v>
      </c>
      <c r="AF40" s="1313">
        <v>81.76</v>
      </c>
      <c r="AG40" s="1306" t="s">
        <v>1275</v>
      </c>
      <c r="AH40" s="1306" t="s">
        <v>709</v>
      </c>
      <c r="AI40" s="1313">
        <v>138703.0</v>
      </c>
      <c r="AJ40" s="1313">
        <v>2021.0</v>
      </c>
      <c r="AK40" s="1313">
        <v>600.0</v>
      </c>
      <c r="AL40" s="1313">
        <v>457.0</v>
      </c>
      <c r="AM40" s="1306" t="s">
        <v>1276</v>
      </c>
      <c r="AN40" s="1313">
        <v>100.0</v>
      </c>
      <c r="AO40" s="1313">
        <v>70.0</v>
      </c>
      <c r="AP40" s="1313">
        <v>100.0</v>
      </c>
      <c r="AQ40" s="1313">
        <v>68.0</v>
      </c>
      <c r="AR40" s="1313">
        <v>100.0</v>
      </c>
      <c r="AS40" s="1313">
        <v>70.0</v>
      </c>
      <c r="AT40" s="1313">
        <v>100.0</v>
      </c>
      <c r="AU40" s="1313">
        <v>69.0</v>
      </c>
      <c r="AV40" s="1313">
        <v>457.0</v>
      </c>
      <c r="AW40" s="1313">
        <v>100.0</v>
      </c>
      <c r="AX40" s="1313">
        <v>91.0</v>
      </c>
      <c r="AY40" s="1306" t="s">
        <v>1277</v>
      </c>
      <c r="AZ40" s="1313">
        <v>9.590013038E9</v>
      </c>
      <c r="BA40" s="1306" t="s">
        <v>1278</v>
      </c>
      <c r="BB40" s="1313">
        <v>6.5968773044E11</v>
      </c>
      <c r="BC40" s="1306" t="s">
        <v>1279</v>
      </c>
      <c r="BD40" s="1306" t="s">
        <v>941</v>
      </c>
      <c r="BE40" s="1306" t="s">
        <v>1280</v>
      </c>
      <c r="BF40" s="1308">
        <v>9.480334033E9</v>
      </c>
      <c r="BG40" s="1306" t="s">
        <v>1278</v>
      </c>
      <c r="BH40" s="1313">
        <v>4.78101937803E11</v>
      </c>
      <c r="BI40" s="1306" t="s">
        <v>1281</v>
      </c>
      <c r="BJ40" s="1306" t="s">
        <v>850</v>
      </c>
      <c r="BK40" s="1309"/>
      <c r="BL40" s="1309"/>
      <c r="BM40" s="1309"/>
      <c r="BN40" s="1309"/>
      <c r="BO40" s="1309"/>
      <c r="BP40" s="1309"/>
      <c r="BQ40" s="1309"/>
      <c r="BR40" s="1309"/>
    </row>
    <row r="41">
      <c r="A41" s="1306" t="s">
        <v>67</v>
      </c>
      <c r="B41" s="1310" t="s">
        <v>68</v>
      </c>
      <c r="C41" s="1308">
        <v>46173.0</v>
      </c>
      <c r="D41" s="1312"/>
      <c r="E41" s="1312"/>
      <c r="F41" s="1313" t="s">
        <v>1282</v>
      </c>
      <c r="G41" s="1306" t="s">
        <v>1004</v>
      </c>
      <c r="H41" s="1306" t="s">
        <v>762</v>
      </c>
      <c r="I41" s="1308">
        <v>9.380414971E9</v>
      </c>
      <c r="J41" s="1306" t="s">
        <v>1283</v>
      </c>
      <c r="K41" s="1313">
        <v>7.29278660298E11</v>
      </c>
      <c r="L41" s="1306" t="s">
        <v>1284</v>
      </c>
      <c r="M41" s="1306" t="s">
        <v>782</v>
      </c>
      <c r="N41" s="1306" t="s">
        <v>1285</v>
      </c>
      <c r="O41" s="1308">
        <v>40000.0</v>
      </c>
      <c r="P41" s="1306" t="s">
        <v>709</v>
      </c>
      <c r="Q41" s="1306" t="s">
        <v>766</v>
      </c>
      <c r="R41" s="1306" t="s">
        <v>1286</v>
      </c>
      <c r="S41" s="1306" t="s">
        <v>1287</v>
      </c>
      <c r="T41" s="1313">
        <v>574122.0</v>
      </c>
      <c r="U41" s="1306" t="s">
        <v>709</v>
      </c>
      <c r="V41" s="1306" t="s">
        <v>766</v>
      </c>
      <c r="W41" s="1306" t="s">
        <v>1286</v>
      </c>
      <c r="X41" s="1306" t="s">
        <v>1288</v>
      </c>
      <c r="Y41" s="1313">
        <v>574122.0</v>
      </c>
      <c r="Z41" s="1306" t="s">
        <v>1289</v>
      </c>
      <c r="AA41" s="1306" t="s">
        <v>881</v>
      </c>
      <c r="AB41" s="1313">
        <v>2.0200378805E10</v>
      </c>
      <c r="AC41" s="1313">
        <v>2020.0</v>
      </c>
      <c r="AD41" s="1313">
        <v>625.0</v>
      </c>
      <c r="AE41" s="1313">
        <v>591.0</v>
      </c>
      <c r="AF41" s="1314">
        <v>0.9456</v>
      </c>
      <c r="AG41" s="1306" t="s">
        <v>1290</v>
      </c>
      <c r="AH41" s="1306" t="s">
        <v>1089</v>
      </c>
      <c r="AI41" s="1313">
        <v>674194.0</v>
      </c>
      <c r="AJ41" s="1313">
        <v>2022.0</v>
      </c>
      <c r="AK41" s="1313">
        <v>600.0</v>
      </c>
      <c r="AL41" s="1313">
        <v>557.0</v>
      </c>
      <c r="AM41" s="1314">
        <v>0.9283</v>
      </c>
      <c r="AN41" s="1313">
        <v>100.0</v>
      </c>
      <c r="AO41" s="1313">
        <v>87.0</v>
      </c>
      <c r="AP41" s="1313">
        <v>100.0</v>
      </c>
      <c r="AQ41" s="1313">
        <v>98.0</v>
      </c>
      <c r="AR41" s="1313">
        <v>100.0</v>
      </c>
      <c r="AS41" s="1313">
        <v>92.0</v>
      </c>
      <c r="AT41" s="1306" t="s">
        <v>1291</v>
      </c>
      <c r="AU41" s="1313">
        <v>91.0</v>
      </c>
      <c r="AV41" s="1313">
        <v>557.0</v>
      </c>
      <c r="AW41" s="1313">
        <v>100.0</v>
      </c>
      <c r="AX41" s="1313">
        <v>90.0</v>
      </c>
      <c r="AY41" s="1306" t="s">
        <v>1292</v>
      </c>
      <c r="AZ41" s="1313">
        <v>9.880782307E9</v>
      </c>
      <c r="BA41" s="1306" t="s">
        <v>1293</v>
      </c>
      <c r="BB41" s="1306" t="s">
        <v>1294</v>
      </c>
      <c r="BC41" s="1306" t="s">
        <v>1295</v>
      </c>
      <c r="BD41" s="1306" t="s">
        <v>1296</v>
      </c>
      <c r="BE41" s="1306" t="s">
        <v>1297</v>
      </c>
      <c r="BF41" s="1308" t="s">
        <v>1298</v>
      </c>
      <c r="BG41" s="1306" t="s">
        <v>1293</v>
      </c>
      <c r="BH41" s="1306" t="s">
        <v>1299</v>
      </c>
      <c r="BI41" s="1306" t="s">
        <v>1300</v>
      </c>
      <c r="BJ41" s="1306" t="s">
        <v>1296</v>
      </c>
      <c r="BK41" s="1309"/>
      <c r="BL41" s="1309"/>
      <c r="BM41" s="1309"/>
      <c r="BN41" s="1309"/>
      <c r="BO41" s="1309"/>
      <c r="BP41" s="1309"/>
      <c r="BQ41" s="1309"/>
      <c r="BR41" s="1309"/>
    </row>
    <row r="42">
      <c r="A42" s="1306" t="s">
        <v>264</v>
      </c>
      <c r="B42" s="1310" t="s">
        <v>265</v>
      </c>
      <c r="C42" s="1308">
        <v>67538.0</v>
      </c>
      <c r="D42" s="1312"/>
      <c r="E42" s="1312"/>
      <c r="F42" s="1313" t="s">
        <v>1301</v>
      </c>
      <c r="G42" s="1306" t="s">
        <v>1302</v>
      </c>
      <c r="H42" s="1306" t="s">
        <v>762</v>
      </c>
      <c r="I42" s="1308">
        <v>7.48368959E9</v>
      </c>
      <c r="J42" s="1306" t="s">
        <v>1303</v>
      </c>
      <c r="K42" s="1313">
        <v>4.28423292484E11</v>
      </c>
      <c r="L42" s="1306" t="s">
        <v>1304</v>
      </c>
      <c r="M42" s="1306" t="s">
        <v>707</v>
      </c>
      <c r="N42" s="1306" t="s">
        <v>1305</v>
      </c>
      <c r="O42" s="1308">
        <v>50000.0</v>
      </c>
      <c r="P42" s="1306" t="s">
        <v>709</v>
      </c>
      <c r="Q42" s="1306" t="s">
        <v>766</v>
      </c>
      <c r="R42" s="1306" t="s">
        <v>1306</v>
      </c>
      <c r="S42" s="1306" t="s">
        <v>1307</v>
      </c>
      <c r="T42" s="1313">
        <v>576112.0</v>
      </c>
      <c r="U42" s="1306" t="s">
        <v>709</v>
      </c>
      <c r="V42" s="1306" t="s">
        <v>766</v>
      </c>
      <c r="W42" s="1306" t="s">
        <v>1306</v>
      </c>
      <c r="X42" s="1306" t="s">
        <v>1308</v>
      </c>
      <c r="Y42" s="1313">
        <v>576112.0</v>
      </c>
      <c r="Z42" s="1306" t="s">
        <v>1309</v>
      </c>
      <c r="AA42" s="1306" t="s">
        <v>771</v>
      </c>
      <c r="AB42" s="1313">
        <v>2.0200184438E10</v>
      </c>
      <c r="AC42" s="1313">
        <v>2020.0</v>
      </c>
      <c r="AD42" s="1313">
        <v>625.0</v>
      </c>
      <c r="AE42" s="1313">
        <v>549.0</v>
      </c>
      <c r="AF42" s="1313">
        <v>87.84</v>
      </c>
      <c r="AG42" s="1306" t="s">
        <v>1310</v>
      </c>
      <c r="AH42" s="1306" t="s">
        <v>771</v>
      </c>
      <c r="AI42" s="1313">
        <v>668711.0</v>
      </c>
      <c r="AJ42" s="1313">
        <v>2022.0</v>
      </c>
      <c r="AK42" s="1313">
        <v>600.0</v>
      </c>
      <c r="AL42" s="1313">
        <v>508.0</v>
      </c>
      <c r="AM42" s="1313">
        <v>84.0</v>
      </c>
      <c r="AN42" s="1313">
        <v>100.0</v>
      </c>
      <c r="AO42" s="1313">
        <v>72.0</v>
      </c>
      <c r="AP42" s="1313">
        <v>100.0</v>
      </c>
      <c r="AQ42" s="1313">
        <v>80.0</v>
      </c>
      <c r="AR42" s="1313">
        <v>100.0</v>
      </c>
      <c r="AS42" s="1313">
        <v>88.0</v>
      </c>
      <c r="AT42" s="1313">
        <v>100.0</v>
      </c>
      <c r="AU42" s="1313">
        <v>93.0</v>
      </c>
      <c r="AV42" s="1313">
        <v>508.0</v>
      </c>
      <c r="AW42" s="1313">
        <v>100.0</v>
      </c>
      <c r="AX42" s="1313">
        <v>84.0</v>
      </c>
      <c r="AY42" s="1306" t="s">
        <v>829</v>
      </c>
      <c r="AZ42" s="1306" t="s">
        <v>1311</v>
      </c>
      <c r="BA42" s="1306" t="s">
        <v>1311</v>
      </c>
      <c r="BB42" s="1313">
        <v>3.60300990009E11</v>
      </c>
      <c r="BC42" s="1306" t="s">
        <v>1312</v>
      </c>
      <c r="BD42" s="1306" t="s">
        <v>738</v>
      </c>
      <c r="BE42" s="1306" t="s">
        <v>1313</v>
      </c>
      <c r="BF42" s="1308">
        <v>9.482369156E9</v>
      </c>
      <c r="BG42" s="1306" t="s">
        <v>1311</v>
      </c>
      <c r="BH42" s="1313">
        <v>3.03108199384E11</v>
      </c>
      <c r="BI42" s="1306" t="s">
        <v>1314</v>
      </c>
      <c r="BJ42" s="1306" t="s">
        <v>741</v>
      </c>
      <c r="BK42" s="1309"/>
      <c r="BL42" s="1309"/>
      <c r="BM42" s="1309"/>
      <c r="BN42" s="1309"/>
      <c r="BO42" s="1309"/>
      <c r="BP42" s="1309"/>
      <c r="BQ42" s="1309"/>
      <c r="BR42" s="1309"/>
    </row>
    <row r="43">
      <c r="A43" s="1306" t="s">
        <v>266</v>
      </c>
      <c r="B43" s="1310" t="s">
        <v>267</v>
      </c>
      <c r="C43" s="1320"/>
      <c r="D43" s="426"/>
      <c r="E43" s="1312"/>
      <c r="F43" s="1313" t="s">
        <v>796</v>
      </c>
      <c r="G43" s="1306" t="s">
        <v>1315</v>
      </c>
      <c r="H43" s="1306" t="s">
        <v>704</v>
      </c>
      <c r="I43" s="1308">
        <v>9.110550897E9</v>
      </c>
      <c r="J43" s="1306" t="s">
        <v>1316</v>
      </c>
      <c r="K43" s="1313">
        <v>4.59722986461E11</v>
      </c>
      <c r="L43" s="1306" t="s">
        <v>1317</v>
      </c>
      <c r="M43" s="1306" t="s">
        <v>1318</v>
      </c>
      <c r="N43" s="1306" t="s">
        <v>1319</v>
      </c>
      <c r="O43" s="1308">
        <v>80000.0</v>
      </c>
      <c r="P43" s="1306" t="s">
        <v>1320</v>
      </c>
      <c r="Q43" s="1306" t="s">
        <v>1321</v>
      </c>
      <c r="R43" s="1306" t="s">
        <v>1322</v>
      </c>
      <c r="S43" s="1306" t="s">
        <v>1323</v>
      </c>
      <c r="T43" s="1313">
        <v>518385.0</v>
      </c>
      <c r="U43" s="1306" t="s">
        <v>1320</v>
      </c>
      <c r="V43" s="1306" t="s">
        <v>1324</v>
      </c>
      <c r="W43" s="1306" t="s">
        <v>1322</v>
      </c>
      <c r="X43" s="1306" t="s">
        <v>1325</v>
      </c>
      <c r="Y43" s="1313">
        <v>518385.0</v>
      </c>
      <c r="Z43" s="1306" t="s">
        <v>1326</v>
      </c>
      <c r="AA43" s="1306" t="s">
        <v>1327</v>
      </c>
      <c r="AB43" s="1313">
        <v>2.020134385E9</v>
      </c>
      <c r="AC43" s="1313">
        <v>2020.0</v>
      </c>
      <c r="AD43" s="1313">
        <v>600.0</v>
      </c>
      <c r="AE43" s="1313">
        <v>536.0</v>
      </c>
      <c r="AF43" s="1314">
        <v>0.893</v>
      </c>
      <c r="AG43" s="1306" t="s">
        <v>1328</v>
      </c>
      <c r="AH43" s="1306" t="s">
        <v>1329</v>
      </c>
      <c r="AI43" s="1321">
        <v>2.21E9</v>
      </c>
      <c r="AJ43" s="1313">
        <v>2022.0</v>
      </c>
      <c r="AK43" s="1313">
        <v>530.0</v>
      </c>
      <c r="AL43" s="1313">
        <v>350.0</v>
      </c>
      <c r="AM43" s="1314">
        <v>0.666</v>
      </c>
      <c r="AN43" s="1313">
        <v>90.0</v>
      </c>
      <c r="AO43" s="1313">
        <v>54.0</v>
      </c>
      <c r="AP43" s="1313">
        <v>140.0</v>
      </c>
      <c r="AQ43" s="1313">
        <v>110.0</v>
      </c>
      <c r="AR43" s="1313">
        <v>90.0</v>
      </c>
      <c r="AS43" s="1313">
        <v>51.0</v>
      </c>
      <c r="AT43" s="1306" t="s">
        <v>1330</v>
      </c>
      <c r="AU43" s="1306" t="s">
        <v>1330</v>
      </c>
      <c r="AV43" s="1313">
        <v>350.0</v>
      </c>
      <c r="AW43" s="1313">
        <v>100.0</v>
      </c>
      <c r="AX43" s="1313">
        <v>67.0</v>
      </c>
      <c r="AY43" s="1306" t="s">
        <v>1331</v>
      </c>
      <c r="AZ43" s="1313">
        <v>9.866715046E9</v>
      </c>
      <c r="BA43" s="1306" t="s">
        <v>1332</v>
      </c>
      <c r="BB43" s="1313">
        <v>3.04158858825E11</v>
      </c>
      <c r="BC43" s="1306" t="s">
        <v>1333</v>
      </c>
      <c r="BD43" s="1306" t="s">
        <v>738</v>
      </c>
      <c r="BE43" s="1306" t="s">
        <v>1334</v>
      </c>
      <c r="BF43" s="1308">
        <v>9.110550897E9</v>
      </c>
      <c r="BG43" s="1306" t="s">
        <v>1335</v>
      </c>
      <c r="BH43" s="1313">
        <v>5.71302051134E11</v>
      </c>
      <c r="BI43" s="1306" t="s">
        <v>1336</v>
      </c>
      <c r="BJ43" s="1306" t="s">
        <v>759</v>
      </c>
      <c r="BK43" s="1309"/>
      <c r="BL43" s="1309"/>
      <c r="BM43" s="1309"/>
      <c r="BN43" s="1309"/>
      <c r="BO43" s="1309"/>
      <c r="BP43" s="1309"/>
      <c r="BQ43" s="1309"/>
      <c r="BR43" s="1309"/>
    </row>
    <row r="44">
      <c r="A44" s="1306" t="s">
        <v>268</v>
      </c>
      <c r="B44" s="1310" t="s">
        <v>269</v>
      </c>
      <c r="C44" s="1320"/>
      <c r="D44" s="426"/>
      <c r="E44" s="1312"/>
      <c r="F44" s="1313" t="s">
        <v>1337</v>
      </c>
      <c r="G44" s="1306" t="s">
        <v>1338</v>
      </c>
      <c r="H44" s="1306" t="s">
        <v>762</v>
      </c>
      <c r="I44" s="1308">
        <v>8.431387802E9</v>
      </c>
      <c r="J44" s="1306" t="s">
        <v>1339</v>
      </c>
      <c r="K44" s="1313">
        <v>2.89798068136E11</v>
      </c>
      <c r="L44" s="1306" t="s">
        <v>1340</v>
      </c>
      <c r="M44" s="1306" t="s">
        <v>800</v>
      </c>
      <c r="N44" s="1306" t="s">
        <v>801</v>
      </c>
      <c r="O44" s="1308">
        <v>626455.0</v>
      </c>
      <c r="P44" s="1306" t="s">
        <v>709</v>
      </c>
      <c r="Q44" s="1306" t="s">
        <v>1341</v>
      </c>
      <c r="R44" s="1306" t="s">
        <v>1342</v>
      </c>
      <c r="S44" s="1306" t="s">
        <v>1343</v>
      </c>
      <c r="T44" s="1313">
        <v>581403.0</v>
      </c>
      <c r="U44" s="1306" t="s">
        <v>709</v>
      </c>
      <c r="V44" s="1306" t="s">
        <v>1341</v>
      </c>
      <c r="W44" s="1306" t="s">
        <v>1344</v>
      </c>
      <c r="X44" s="1306" t="s">
        <v>1343</v>
      </c>
      <c r="Y44" s="1313">
        <v>581403.0</v>
      </c>
      <c r="Z44" s="1306" t="s">
        <v>1345</v>
      </c>
      <c r="AA44" s="1306" t="s">
        <v>1346</v>
      </c>
      <c r="AB44" s="1313">
        <v>2.0190229753E10</v>
      </c>
      <c r="AC44" s="1313">
        <v>2019.0</v>
      </c>
      <c r="AD44" s="1313">
        <v>625.0</v>
      </c>
      <c r="AE44" s="1313">
        <v>501.0</v>
      </c>
      <c r="AF44" s="1313">
        <v>80.16</v>
      </c>
      <c r="AG44" s="1306" t="s">
        <v>1347</v>
      </c>
      <c r="AH44" s="1306" t="s">
        <v>1346</v>
      </c>
      <c r="AI44" s="1313">
        <v>417042.0</v>
      </c>
      <c r="AJ44" s="1313">
        <v>2021.0</v>
      </c>
      <c r="AK44" s="1313">
        <v>600.0</v>
      </c>
      <c r="AL44" s="1313">
        <v>463.0</v>
      </c>
      <c r="AM44" s="1313">
        <v>77.16</v>
      </c>
      <c r="AN44" s="1313">
        <v>100.0</v>
      </c>
      <c r="AO44" s="1313">
        <v>75.0</v>
      </c>
      <c r="AP44" s="1313">
        <v>100.0</v>
      </c>
      <c r="AQ44" s="1313">
        <v>75.0</v>
      </c>
      <c r="AR44" s="1313">
        <v>100.0</v>
      </c>
      <c r="AS44" s="1313">
        <v>75.0</v>
      </c>
      <c r="AT44" s="1313">
        <v>100.0</v>
      </c>
      <c r="AU44" s="1313">
        <v>65.0</v>
      </c>
      <c r="AV44" s="1313">
        <v>463.0</v>
      </c>
      <c r="AW44" s="1313">
        <v>100.0</v>
      </c>
      <c r="AX44" s="1313">
        <v>79.0</v>
      </c>
      <c r="AY44" s="1306" t="s">
        <v>1348</v>
      </c>
      <c r="AZ44" s="1313">
        <v>8.762360214E9</v>
      </c>
      <c r="BA44" s="1316"/>
      <c r="BB44" s="1316"/>
      <c r="BC44" s="1316"/>
      <c r="BD44" s="1316"/>
      <c r="BE44" s="1306" t="s">
        <v>1349</v>
      </c>
      <c r="BF44" s="1308">
        <v>9.481408373E9</v>
      </c>
      <c r="BG44" s="1316"/>
      <c r="BH44" s="1316"/>
      <c r="BI44" s="1316"/>
      <c r="BJ44" s="1316"/>
      <c r="BK44" s="1319"/>
      <c r="BL44" s="1319"/>
      <c r="BM44" s="1319"/>
      <c r="BN44" s="1319"/>
      <c r="BO44" s="1319"/>
      <c r="BP44" s="1319"/>
      <c r="BQ44" s="1319"/>
      <c r="BR44" s="1319"/>
    </row>
    <row r="45">
      <c r="A45" s="1306" t="s">
        <v>270</v>
      </c>
      <c r="B45" s="1310" t="s">
        <v>271</v>
      </c>
      <c r="C45" s="1320"/>
      <c r="D45" s="426"/>
      <c r="E45" s="1312"/>
      <c r="F45" s="1313" t="s">
        <v>1350</v>
      </c>
      <c r="G45" s="1306" t="s">
        <v>766</v>
      </c>
      <c r="H45" s="1306" t="s">
        <v>704</v>
      </c>
      <c r="I45" s="1308">
        <v>7.676118805E9</v>
      </c>
      <c r="J45" s="1306" t="s">
        <v>1351</v>
      </c>
      <c r="K45" s="1313">
        <v>9.05004000723E11</v>
      </c>
      <c r="L45" s="1316"/>
      <c r="M45" s="1306" t="s">
        <v>782</v>
      </c>
      <c r="N45" s="1306" t="s">
        <v>1352</v>
      </c>
      <c r="O45" s="1308">
        <v>40000.0</v>
      </c>
      <c r="P45" s="1306" t="s">
        <v>709</v>
      </c>
      <c r="Q45" s="1306" t="s">
        <v>766</v>
      </c>
      <c r="R45" s="1306" t="s">
        <v>1353</v>
      </c>
      <c r="S45" s="1306" t="s">
        <v>1354</v>
      </c>
      <c r="T45" s="1313">
        <v>576124.0</v>
      </c>
      <c r="U45" s="1306" t="s">
        <v>709</v>
      </c>
      <c r="V45" s="1306" t="s">
        <v>766</v>
      </c>
      <c r="W45" s="1306" t="s">
        <v>1353</v>
      </c>
      <c r="X45" s="1306" t="s">
        <v>923</v>
      </c>
      <c r="Y45" s="1313">
        <v>576124.0</v>
      </c>
      <c r="Z45" s="1306" t="s">
        <v>1355</v>
      </c>
      <c r="AA45" s="1306" t="s">
        <v>881</v>
      </c>
      <c r="AB45" s="1313">
        <v>2.020024376E10</v>
      </c>
      <c r="AC45" s="1313">
        <v>2020.0</v>
      </c>
      <c r="AD45" s="1313">
        <v>625.0</v>
      </c>
      <c r="AE45" s="1313">
        <v>495.0</v>
      </c>
      <c r="AF45" s="1314">
        <v>0.792</v>
      </c>
      <c r="AG45" s="1306" t="s">
        <v>1356</v>
      </c>
      <c r="AH45" s="1306" t="s">
        <v>1357</v>
      </c>
      <c r="AI45" s="1313">
        <v>670396.0</v>
      </c>
      <c r="AJ45" s="1313">
        <v>2022.0</v>
      </c>
      <c r="AK45" s="1313">
        <v>600.0</v>
      </c>
      <c r="AL45" s="1313">
        <v>438.0</v>
      </c>
      <c r="AM45" s="1315">
        <v>0.73</v>
      </c>
      <c r="AN45" s="1313">
        <v>100.0</v>
      </c>
      <c r="AO45" s="1313">
        <v>65.0</v>
      </c>
      <c r="AP45" s="1313">
        <v>100.0</v>
      </c>
      <c r="AQ45" s="1313">
        <v>62.0</v>
      </c>
      <c r="AR45" s="1313">
        <v>100.0</v>
      </c>
      <c r="AS45" s="1313">
        <v>69.0</v>
      </c>
      <c r="AT45" s="1313">
        <v>100.0</v>
      </c>
      <c r="AU45" s="1313">
        <v>76.0</v>
      </c>
      <c r="AV45" s="1313">
        <v>438.0</v>
      </c>
      <c r="AW45" s="1313">
        <v>100.0</v>
      </c>
      <c r="AX45" s="1313">
        <v>81.0</v>
      </c>
      <c r="AY45" s="1306" t="s">
        <v>1358</v>
      </c>
      <c r="AZ45" s="1313">
        <v>9.448165722E9</v>
      </c>
      <c r="BA45" s="1316"/>
      <c r="BB45" s="1316"/>
      <c r="BC45" s="1316"/>
      <c r="BD45" s="1306" t="s">
        <v>1359</v>
      </c>
      <c r="BE45" s="1306" t="s">
        <v>1360</v>
      </c>
      <c r="BF45" s="1308">
        <v>6.363235735E9</v>
      </c>
      <c r="BG45" s="1316"/>
      <c r="BH45" s="1316"/>
      <c r="BI45" s="1316"/>
      <c r="BJ45" s="1306" t="s">
        <v>1361</v>
      </c>
      <c r="BK45" s="1309"/>
      <c r="BL45" s="1309"/>
      <c r="BM45" s="1309"/>
      <c r="BN45" s="1309"/>
      <c r="BO45" s="1309"/>
      <c r="BP45" s="1309"/>
      <c r="BQ45" s="1309"/>
      <c r="BR45" s="1309"/>
    </row>
    <row r="46">
      <c r="A46" s="1306" t="s">
        <v>69</v>
      </c>
      <c r="B46" s="1310" t="s">
        <v>70</v>
      </c>
      <c r="C46" s="1308">
        <v>102917.0</v>
      </c>
      <c r="D46" s="1312"/>
      <c r="E46" s="1312"/>
      <c r="F46" s="1317">
        <v>38173.0</v>
      </c>
      <c r="G46" s="1306" t="s">
        <v>1362</v>
      </c>
      <c r="H46" s="1306" t="s">
        <v>704</v>
      </c>
      <c r="I46" s="1308">
        <v>6.360767637E9</v>
      </c>
      <c r="J46" s="1306" t="s">
        <v>1363</v>
      </c>
      <c r="K46" s="1313">
        <v>3.96854131974E11</v>
      </c>
      <c r="L46" s="1306" t="s">
        <v>1364</v>
      </c>
      <c r="M46" s="1306" t="s">
        <v>205</v>
      </c>
      <c r="N46" s="1306" t="s">
        <v>1365</v>
      </c>
      <c r="O46" s="1308">
        <v>45000.0</v>
      </c>
      <c r="P46" s="1306" t="s">
        <v>709</v>
      </c>
      <c r="Q46" s="1306" t="s">
        <v>1140</v>
      </c>
      <c r="R46" s="1306" t="s">
        <v>1366</v>
      </c>
      <c r="S46" s="1306" t="s">
        <v>1202</v>
      </c>
      <c r="T46" s="1313">
        <v>577528.0</v>
      </c>
      <c r="U46" s="1306" t="s">
        <v>709</v>
      </c>
      <c r="V46" s="1306" t="s">
        <v>1140</v>
      </c>
      <c r="W46" s="1306" t="s">
        <v>1366</v>
      </c>
      <c r="X46" s="1306" t="s">
        <v>1367</v>
      </c>
      <c r="Y46" s="1313">
        <v>577528.0</v>
      </c>
      <c r="Z46" s="1306" t="s">
        <v>1368</v>
      </c>
      <c r="AA46" s="1306" t="s">
        <v>1369</v>
      </c>
      <c r="AB46" s="1313">
        <v>2.0200536751E10</v>
      </c>
      <c r="AC46" s="1313">
        <v>2020.0</v>
      </c>
      <c r="AD46" s="1313">
        <v>625.0</v>
      </c>
      <c r="AE46" s="1313">
        <v>548.0</v>
      </c>
      <c r="AF46" s="1313">
        <v>87.63</v>
      </c>
      <c r="AG46" s="1306" t="s">
        <v>1370</v>
      </c>
      <c r="AH46" s="1306" t="s">
        <v>771</v>
      </c>
      <c r="AI46" s="1313">
        <v>150300.0</v>
      </c>
      <c r="AJ46" s="1313">
        <v>2022.0</v>
      </c>
      <c r="AK46" s="1313">
        <v>600.0</v>
      </c>
      <c r="AL46" s="1313">
        <v>454.0</v>
      </c>
      <c r="AM46" s="1313">
        <v>75.33</v>
      </c>
      <c r="AN46" s="1313">
        <v>100.0</v>
      </c>
      <c r="AO46" s="1313">
        <v>66.0</v>
      </c>
      <c r="AP46" s="1313">
        <v>100.0</v>
      </c>
      <c r="AQ46" s="1313">
        <v>69.0</v>
      </c>
      <c r="AR46" s="1313">
        <v>100.0</v>
      </c>
      <c r="AS46" s="1313">
        <v>72.0</v>
      </c>
      <c r="AT46" s="1313">
        <v>100.0</v>
      </c>
      <c r="AU46" s="1313">
        <v>89.0</v>
      </c>
      <c r="AV46" s="1313">
        <v>454.0</v>
      </c>
      <c r="AW46" s="1313">
        <v>100.0</v>
      </c>
      <c r="AX46" s="1313">
        <v>74.0</v>
      </c>
      <c r="AY46" s="1306" t="s">
        <v>1371</v>
      </c>
      <c r="AZ46" s="1313">
        <v>7.795584038E9</v>
      </c>
      <c r="BA46" s="1316"/>
      <c r="BB46" s="1313">
        <v>9.58273049744E11</v>
      </c>
      <c r="BC46" s="1316"/>
      <c r="BD46" s="1306" t="s">
        <v>738</v>
      </c>
      <c r="BE46" s="1306" t="s">
        <v>1372</v>
      </c>
      <c r="BF46" s="1308">
        <v>8.43197846E9</v>
      </c>
      <c r="BG46" s="1316"/>
      <c r="BH46" s="1313">
        <v>7.50983269321E11</v>
      </c>
      <c r="BI46" s="1316"/>
      <c r="BJ46" s="1306" t="s">
        <v>727</v>
      </c>
      <c r="BK46" s="1309"/>
      <c r="BL46" s="1309"/>
      <c r="BM46" s="1309"/>
      <c r="BN46" s="1309"/>
      <c r="BO46" s="1309"/>
      <c r="BP46" s="1309"/>
      <c r="BQ46" s="1309"/>
      <c r="BR46" s="1309"/>
    </row>
    <row r="47">
      <c r="A47" s="1306" t="s">
        <v>71</v>
      </c>
      <c r="B47" s="1310" t="s">
        <v>72</v>
      </c>
      <c r="C47" s="1308">
        <v>27182.0</v>
      </c>
      <c r="D47" s="1312"/>
      <c r="E47" s="1312"/>
      <c r="F47" s="1313" t="s">
        <v>972</v>
      </c>
      <c r="G47" s="1306" t="s">
        <v>1373</v>
      </c>
      <c r="H47" s="1306" t="s">
        <v>762</v>
      </c>
      <c r="I47" s="1308">
        <v>9.019152294E9</v>
      </c>
      <c r="J47" s="1306" t="s">
        <v>1374</v>
      </c>
      <c r="K47" s="1313">
        <v>6.85922043151E11</v>
      </c>
      <c r="L47" s="1306" t="s">
        <v>1375</v>
      </c>
      <c r="M47" s="1306" t="s">
        <v>854</v>
      </c>
      <c r="N47" s="1306" t="s">
        <v>1376</v>
      </c>
      <c r="O47" s="1308">
        <v>16000.0</v>
      </c>
      <c r="P47" s="1306" t="s">
        <v>709</v>
      </c>
      <c r="Q47" s="1306" t="s">
        <v>1377</v>
      </c>
      <c r="R47" s="1306" t="s">
        <v>1378</v>
      </c>
      <c r="S47" s="1306" t="s">
        <v>1379</v>
      </c>
      <c r="T47" s="1313">
        <v>581202.0</v>
      </c>
      <c r="U47" s="1306" t="s">
        <v>709</v>
      </c>
      <c r="V47" s="1306" t="s">
        <v>1377</v>
      </c>
      <c r="W47" s="1306" t="s">
        <v>1380</v>
      </c>
      <c r="X47" s="1306" t="s">
        <v>1381</v>
      </c>
      <c r="Y47" s="1313">
        <v>581202.0</v>
      </c>
      <c r="Z47" s="1306" t="s">
        <v>1382</v>
      </c>
      <c r="AA47" s="1306" t="s">
        <v>881</v>
      </c>
      <c r="AB47" s="1313">
        <v>2.0200533546E10</v>
      </c>
      <c r="AC47" s="1313">
        <v>2020.0</v>
      </c>
      <c r="AD47" s="1313">
        <v>625.0</v>
      </c>
      <c r="AE47" s="1313">
        <v>589.0</v>
      </c>
      <c r="AF47" s="1314">
        <v>0.9424</v>
      </c>
      <c r="AG47" s="1306" t="s">
        <v>1383</v>
      </c>
      <c r="AH47" s="1306" t="s">
        <v>1384</v>
      </c>
      <c r="AI47" s="1313">
        <v>241915.0</v>
      </c>
      <c r="AJ47" s="1313">
        <v>2022.0</v>
      </c>
      <c r="AK47" s="1313">
        <v>609.0</v>
      </c>
      <c r="AL47" s="1313">
        <v>548.0</v>
      </c>
      <c r="AM47" s="1314">
        <v>0.913</v>
      </c>
      <c r="AN47" s="1313">
        <v>100.0</v>
      </c>
      <c r="AO47" s="1313">
        <v>95.0</v>
      </c>
      <c r="AP47" s="1313">
        <v>100.0</v>
      </c>
      <c r="AQ47" s="1313">
        <v>100.0</v>
      </c>
      <c r="AR47" s="1313">
        <v>100.0</v>
      </c>
      <c r="AS47" s="1313">
        <v>85.0</v>
      </c>
      <c r="AT47" s="1313">
        <v>100.0</v>
      </c>
      <c r="AU47" s="1313">
        <v>82.0</v>
      </c>
      <c r="AV47" s="1313">
        <v>548.0</v>
      </c>
      <c r="AW47" s="1313">
        <v>100.0</v>
      </c>
      <c r="AX47" s="1313">
        <v>88.0</v>
      </c>
      <c r="AY47" s="1306" t="s">
        <v>1385</v>
      </c>
      <c r="AZ47" s="1313">
        <v>8.746981699E9</v>
      </c>
      <c r="BA47" s="1306" t="s">
        <v>1386</v>
      </c>
      <c r="BB47" s="1313">
        <v>9.10947420323E11</v>
      </c>
      <c r="BC47" s="1306" t="s">
        <v>1387</v>
      </c>
      <c r="BD47" s="1306" t="s">
        <v>755</v>
      </c>
      <c r="BE47" s="1306" t="s">
        <v>1388</v>
      </c>
      <c r="BF47" s="1308">
        <v>9.019152294E9</v>
      </c>
      <c r="BG47" s="1316"/>
      <c r="BH47" s="1313">
        <v>4.19319304012E11</v>
      </c>
      <c r="BI47" s="1306" t="s">
        <v>1389</v>
      </c>
      <c r="BJ47" s="1306" t="s">
        <v>741</v>
      </c>
      <c r="BK47" s="1309"/>
      <c r="BL47" s="1309"/>
      <c r="BM47" s="1309"/>
      <c r="BN47" s="1309"/>
      <c r="BO47" s="1309"/>
      <c r="BP47" s="1309"/>
      <c r="BQ47" s="1309"/>
      <c r="BR47" s="1309"/>
    </row>
    <row r="48">
      <c r="A48" s="1306" t="s">
        <v>272</v>
      </c>
      <c r="B48" s="1310" t="s">
        <v>273</v>
      </c>
      <c r="C48" s="1308" t="s">
        <v>1390</v>
      </c>
      <c r="D48" s="1308">
        <v>27000.0</v>
      </c>
      <c r="E48" s="1312"/>
      <c r="F48" s="1313" t="s">
        <v>1068</v>
      </c>
      <c r="G48" s="1306" t="s">
        <v>1391</v>
      </c>
      <c r="H48" s="1306" t="s">
        <v>704</v>
      </c>
      <c r="I48" s="1308">
        <v>7.975402353E9</v>
      </c>
      <c r="J48" s="1306" t="s">
        <v>1392</v>
      </c>
      <c r="K48" s="1313">
        <v>3.26431744623E11</v>
      </c>
      <c r="L48" s="1316"/>
      <c r="M48" s="1306" t="s">
        <v>707</v>
      </c>
      <c r="N48" s="1306" t="s">
        <v>1393</v>
      </c>
      <c r="O48" s="1308">
        <v>130000.0</v>
      </c>
      <c r="P48" s="1306" t="s">
        <v>709</v>
      </c>
      <c r="Q48" s="1306" t="s">
        <v>766</v>
      </c>
      <c r="R48" s="1306" t="s">
        <v>1394</v>
      </c>
      <c r="S48" s="1306" t="s">
        <v>1004</v>
      </c>
      <c r="T48" s="1313">
        <v>574104.0</v>
      </c>
      <c r="U48" s="1306" t="s">
        <v>709</v>
      </c>
      <c r="V48" s="1306" t="s">
        <v>766</v>
      </c>
      <c r="W48" s="1306" t="s">
        <v>1395</v>
      </c>
      <c r="X48" s="1306" t="s">
        <v>1004</v>
      </c>
      <c r="Y48" s="1313">
        <v>574104.0</v>
      </c>
      <c r="Z48" s="1306" t="s">
        <v>1396</v>
      </c>
      <c r="AA48" s="1306" t="s">
        <v>1209</v>
      </c>
      <c r="AB48" s="1313">
        <v>2.020016777E10</v>
      </c>
      <c r="AC48" s="1313">
        <v>2020.0</v>
      </c>
      <c r="AD48" s="1313">
        <v>625.0</v>
      </c>
      <c r="AE48" s="1313">
        <v>531.0</v>
      </c>
      <c r="AF48" s="1314">
        <v>0.8496</v>
      </c>
      <c r="AG48" s="1306" t="s">
        <v>1397</v>
      </c>
      <c r="AH48" s="1306" t="s">
        <v>1209</v>
      </c>
      <c r="AI48" s="1313">
        <v>666610.0</v>
      </c>
      <c r="AJ48" s="1313">
        <v>2022.0</v>
      </c>
      <c r="AK48" s="1313">
        <v>600.0</v>
      </c>
      <c r="AL48" s="1313">
        <v>470.0</v>
      </c>
      <c r="AM48" s="1314">
        <v>0.7833</v>
      </c>
      <c r="AN48" s="1313">
        <v>100.0</v>
      </c>
      <c r="AO48" s="1313">
        <v>73.0</v>
      </c>
      <c r="AP48" s="1313">
        <v>100.0</v>
      </c>
      <c r="AQ48" s="1313">
        <v>58.0</v>
      </c>
      <c r="AR48" s="1313">
        <v>100.0</v>
      </c>
      <c r="AS48" s="1313">
        <v>76.0</v>
      </c>
      <c r="AT48" s="1313">
        <v>100.0</v>
      </c>
      <c r="AU48" s="1313">
        <v>95.0</v>
      </c>
      <c r="AV48" s="1313">
        <v>470.0</v>
      </c>
      <c r="AW48" s="1313">
        <v>100.0</v>
      </c>
      <c r="AX48" s="1313">
        <v>78.0</v>
      </c>
      <c r="AY48" s="1306" t="s">
        <v>1398</v>
      </c>
      <c r="AZ48" s="1313">
        <v>9.901114838E9</v>
      </c>
      <c r="BA48" s="1306" t="s">
        <v>1399</v>
      </c>
      <c r="BB48" s="1313">
        <v>3.08532762597E11</v>
      </c>
      <c r="BC48" s="1316"/>
      <c r="BD48" s="1306" t="s">
        <v>776</v>
      </c>
      <c r="BE48" s="1306" t="s">
        <v>1400</v>
      </c>
      <c r="BF48" s="1308">
        <v>9.90132533E9</v>
      </c>
      <c r="BG48" s="1306" t="s">
        <v>1401</v>
      </c>
      <c r="BH48" s="1313">
        <v>5.73565586551E11</v>
      </c>
      <c r="BI48" s="1316"/>
      <c r="BJ48" s="1306" t="s">
        <v>1402</v>
      </c>
      <c r="BK48" s="1309"/>
      <c r="BL48" s="1309"/>
      <c r="BM48" s="1309"/>
      <c r="BN48" s="1309"/>
      <c r="BO48" s="1309"/>
      <c r="BP48" s="1309"/>
      <c r="BQ48" s="1309"/>
      <c r="BR48" s="1309"/>
    </row>
    <row r="49">
      <c r="A49" s="1306" t="s">
        <v>73</v>
      </c>
      <c r="B49" s="1310" t="s">
        <v>74</v>
      </c>
      <c r="C49" s="1308">
        <v>39409.0</v>
      </c>
      <c r="D49" s="1312"/>
      <c r="E49" s="1312"/>
      <c r="F49" s="1313" t="s">
        <v>1403</v>
      </c>
      <c r="G49" s="1306" t="s">
        <v>1377</v>
      </c>
      <c r="H49" s="1306" t="s">
        <v>762</v>
      </c>
      <c r="I49" s="1308">
        <v>8.310136322E9</v>
      </c>
      <c r="J49" s="1306" t="s">
        <v>1404</v>
      </c>
      <c r="K49" s="1313">
        <v>2.09938938922E11</v>
      </c>
      <c r="L49" s="1306" t="s">
        <v>1405</v>
      </c>
      <c r="M49" s="1306" t="s">
        <v>707</v>
      </c>
      <c r="N49" s="1306" t="s">
        <v>745</v>
      </c>
      <c r="O49" s="1308">
        <v>24000.0</v>
      </c>
      <c r="P49" s="1306" t="s">
        <v>709</v>
      </c>
      <c r="Q49" s="1306" t="s">
        <v>1377</v>
      </c>
      <c r="R49" s="1306" t="s">
        <v>1406</v>
      </c>
      <c r="S49" s="1306" t="s">
        <v>1096</v>
      </c>
      <c r="T49" s="1313">
        <v>581110.0</v>
      </c>
      <c r="U49" s="1306" t="s">
        <v>709</v>
      </c>
      <c r="V49" s="1306" t="s">
        <v>1377</v>
      </c>
      <c r="W49" s="1313">
        <v>34.0</v>
      </c>
      <c r="X49" s="1306" t="s">
        <v>1407</v>
      </c>
      <c r="Y49" s="1313">
        <v>581110.0</v>
      </c>
      <c r="Z49" s="1306" t="s">
        <v>1408</v>
      </c>
      <c r="AA49" s="1306" t="s">
        <v>1409</v>
      </c>
      <c r="AB49" s="1313">
        <v>1.8141645E7</v>
      </c>
      <c r="AC49" s="1313">
        <v>2020.0</v>
      </c>
      <c r="AD49" s="1313">
        <v>500.0</v>
      </c>
      <c r="AE49" s="1313">
        <v>396.0</v>
      </c>
      <c r="AF49" s="1314">
        <v>0.792</v>
      </c>
      <c r="AG49" s="1306" t="s">
        <v>1410</v>
      </c>
      <c r="AH49" s="1306" t="s">
        <v>847</v>
      </c>
      <c r="AI49" s="1313">
        <v>211596.0</v>
      </c>
      <c r="AJ49" s="1313">
        <v>2022.0</v>
      </c>
      <c r="AK49" s="1313">
        <v>600.0</v>
      </c>
      <c r="AL49" s="1313">
        <v>544.0</v>
      </c>
      <c r="AM49" s="1314">
        <v>0.906</v>
      </c>
      <c r="AN49" s="1313">
        <v>100.0</v>
      </c>
      <c r="AO49" s="1313">
        <v>92.0</v>
      </c>
      <c r="AP49" s="1313">
        <v>100.0</v>
      </c>
      <c r="AQ49" s="1313">
        <v>93.0</v>
      </c>
      <c r="AR49" s="1313">
        <v>100.0</v>
      </c>
      <c r="AS49" s="1313">
        <v>92.0</v>
      </c>
      <c r="AT49" s="1313">
        <v>100.0</v>
      </c>
      <c r="AU49" s="1313">
        <v>94.0</v>
      </c>
      <c r="AV49" s="1313">
        <v>544.0</v>
      </c>
      <c r="AW49" s="1313">
        <v>100.0</v>
      </c>
      <c r="AX49" s="1313">
        <v>83.0</v>
      </c>
      <c r="AY49" s="1306" t="s">
        <v>1411</v>
      </c>
      <c r="AZ49" s="1313">
        <v>7.892768573E9</v>
      </c>
      <c r="BA49" s="1316"/>
      <c r="BB49" s="1313">
        <v>9.00437286279E11</v>
      </c>
      <c r="BC49" s="1316"/>
      <c r="BD49" s="1306" t="s">
        <v>738</v>
      </c>
      <c r="BE49" s="1306" t="s">
        <v>1412</v>
      </c>
      <c r="BF49" s="1308">
        <v>9.482552338E9</v>
      </c>
      <c r="BG49" s="1306" t="s">
        <v>1413</v>
      </c>
      <c r="BH49" s="1313">
        <v>9.69746433019E11</v>
      </c>
      <c r="BI49" s="1306" t="s">
        <v>1414</v>
      </c>
      <c r="BJ49" s="1306" t="s">
        <v>741</v>
      </c>
      <c r="BK49" s="1309"/>
      <c r="BL49" s="1309"/>
      <c r="BM49" s="1309"/>
      <c r="BN49" s="1309"/>
      <c r="BO49" s="1309"/>
      <c r="BP49" s="1309"/>
      <c r="BQ49" s="1309"/>
      <c r="BR49" s="1309"/>
    </row>
    <row r="50">
      <c r="A50" s="1306" t="s">
        <v>274</v>
      </c>
      <c r="B50" s="1310" t="s">
        <v>275</v>
      </c>
      <c r="C50" s="1320"/>
      <c r="D50" s="426"/>
      <c r="E50" s="1312"/>
      <c r="F50" s="1313" t="s">
        <v>1415</v>
      </c>
      <c r="G50" s="1306" t="s">
        <v>1416</v>
      </c>
      <c r="H50" s="1306" t="s">
        <v>762</v>
      </c>
      <c r="I50" s="1308">
        <v>9.023311643E9</v>
      </c>
      <c r="J50" s="1306" t="s">
        <v>1417</v>
      </c>
      <c r="K50" s="1313">
        <v>9.41977111906E11</v>
      </c>
      <c r="L50" s="1316"/>
      <c r="M50" s="1306" t="s">
        <v>854</v>
      </c>
      <c r="N50" s="1306" t="s">
        <v>745</v>
      </c>
      <c r="O50" s="1308">
        <v>500000.0</v>
      </c>
      <c r="P50" s="1306" t="s">
        <v>1418</v>
      </c>
      <c r="Q50" s="1306" t="s">
        <v>1419</v>
      </c>
      <c r="R50" s="1306" t="s">
        <v>1420</v>
      </c>
      <c r="S50" s="1306" t="s">
        <v>1419</v>
      </c>
      <c r="T50" s="1313">
        <v>390016.0</v>
      </c>
      <c r="U50" s="1306" t="s">
        <v>709</v>
      </c>
      <c r="V50" s="1306" t="s">
        <v>1421</v>
      </c>
      <c r="W50" s="1306" t="s">
        <v>1422</v>
      </c>
      <c r="X50" s="1306" t="s">
        <v>1423</v>
      </c>
      <c r="Y50" s="1313">
        <v>577132.0</v>
      </c>
      <c r="Z50" s="1306" t="s">
        <v>1424</v>
      </c>
      <c r="AA50" s="1318" t="s">
        <v>1425</v>
      </c>
      <c r="AB50" s="426"/>
      <c r="AC50" s="1313">
        <v>2020.0</v>
      </c>
      <c r="AD50" s="1313">
        <v>600.0</v>
      </c>
      <c r="AE50" s="1313">
        <v>443.0</v>
      </c>
      <c r="AF50" s="1313">
        <v>73.83</v>
      </c>
      <c r="AG50" s="1306" t="s">
        <v>1426</v>
      </c>
      <c r="AH50" s="1306" t="s">
        <v>1427</v>
      </c>
      <c r="AI50" s="1313">
        <v>467076.0</v>
      </c>
      <c r="AJ50" s="1313">
        <v>2022.0</v>
      </c>
      <c r="AK50" s="1313">
        <v>600.0</v>
      </c>
      <c r="AL50" s="1313">
        <v>496.0</v>
      </c>
      <c r="AM50" s="1313">
        <v>82.6</v>
      </c>
      <c r="AN50" s="1313">
        <v>100.0</v>
      </c>
      <c r="AO50" s="1313">
        <v>78.0</v>
      </c>
      <c r="AP50" s="1313">
        <v>100.0</v>
      </c>
      <c r="AQ50" s="1313">
        <v>76.0</v>
      </c>
      <c r="AR50" s="1313">
        <v>100.0</v>
      </c>
      <c r="AS50" s="1313">
        <v>73.0</v>
      </c>
      <c r="AT50" s="1313">
        <v>100.0</v>
      </c>
      <c r="AU50" s="1313">
        <v>87.0</v>
      </c>
      <c r="AV50" s="1313">
        <v>496.0</v>
      </c>
      <c r="AW50" s="1313">
        <v>100.0</v>
      </c>
      <c r="AX50" s="1313">
        <v>90.0</v>
      </c>
      <c r="AY50" s="1306" t="s">
        <v>1428</v>
      </c>
      <c r="AZ50" s="1313">
        <v>9.427847383E9</v>
      </c>
      <c r="BA50" s="1318" t="s">
        <v>1429</v>
      </c>
      <c r="BB50" s="426"/>
      <c r="BC50" s="1316"/>
      <c r="BD50" s="1316"/>
      <c r="BE50" s="1316"/>
      <c r="BF50" s="1308">
        <v>9.426371325E9</v>
      </c>
      <c r="BG50" s="1318" t="s">
        <v>1430</v>
      </c>
      <c r="BH50" s="426"/>
      <c r="BI50" s="1306" t="s">
        <v>1431</v>
      </c>
      <c r="BJ50" s="1306" t="s">
        <v>1432</v>
      </c>
      <c r="BK50" s="1309"/>
      <c r="BL50" s="1309"/>
      <c r="BM50" s="1309"/>
      <c r="BN50" s="1309"/>
      <c r="BO50" s="1309"/>
      <c r="BP50" s="1309"/>
      <c r="BQ50" s="1309"/>
      <c r="BR50" s="1309"/>
    </row>
    <row r="51">
      <c r="A51" s="1306" t="s">
        <v>276</v>
      </c>
      <c r="B51" s="1310" t="s">
        <v>277</v>
      </c>
      <c r="C51" s="1308">
        <v>103705.0</v>
      </c>
      <c r="D51" s="1308">
        <v>46611.0</v>
      </c>
      <c r="E51" s="1312"/>
      <c r="F51" s="1313" t="s">
        <v>1433</v>
      </c>
      <c r="G51" s="1306" t="s">
        <v>1373</v>
      </c>
      <c r="H51" s="1306" t="s">
        <v>762</v>
      </c>
      <c r="I51" s="1308">
        <v>8.31036383E9</v>
      </c>
      <c r="J51" s="1306" t="s">
        <v>1434</v>
      </c>
      <c r="K51" s="1313">
        <v>2.20598847041E11</v>
      </c>
      <c r="L51" s="1316"/>
      <c r="M51" s="1306" t="s">
        <v>782</v>
      </c>
      <c r="N51" s="1306" t="s">
        <v>1435</v>
      </c>
      <c r="O51" s="1308">
        <v>76000.0</v>
      </c>
      <c r="P51" s="1306" t="s">
        <v>709</v>
      </c>
      <c r="Q51" s="1306" t="s">
        <v>1096</v>
      </c>
      <c r="R51" s="1306" t="s">
        <v>1436</v>
      </c>
      <c r="S51" s="1306" t="s">
        <v>1437</v>
      </c>
      <c r="T51" s="1313">
        <v>590003.0</v>
      </c>
      <c r="U51" s="1306" t="s">
        <v>709</v>
      </c>
      <c r="V51" s="1306" t="s">
        <v>1437</v>
      </c>
      <c r="W51" s="1306" t="s">
        <v>1436</v>
      </c>
      <c r="X51" s="1306" t="s">
        <v>1437</v>
      </c>
      <c r="Y51" s="1313">
        <v>590003.0</v>
      </c>
      <c r="Z51" s="1306" t="s">
        <v>1438</v>
      </c>
      <c r="AA51" s="1306" t="s">
        <v>1439</v>
      </c>
      <c r="AB51" s="1313">
        <v>2.0200730215E10</v>
      </c>
      <c r="AC51" s="1313">
        <v>2020.0</v>
      </c>
      <c r="AD51" s="1313">
        <v>625.0</v>
      </c>
      <c r="AE51" s="1313">
        <v>465.0</v>
      </c>
      <c r="AF51" s="1313">
        <v>74.0</v>
      </c>
      <c r="AG51" s="1306" t="s">
        <v>1440</v>
      </c>
      <c r="AH51" s="1306" t="s">
        <v>771</v>
      </c>
      <c r="AI51" s="1313">
        <v>977864.0</v>
      </c>
      <c r="AJ51" s="1313">
        <v>2022.0</v>
      </c>
      <c r="AK51" s="1313">
        <v>600.0</v>
      </c>
      <c r="AL51" s="1313">
        <v>433.0</v>
      </c>
      <c r="AM51" s="1313">
        <v>72.0</v>
      </c>
      <c r="AN51" s="1313">
        <v>100.0</v>
      </c>
      <c r="AO51" s="1313">
        <v>68.0</v>
      </c>
      <c r="AP51" s="1313">
        <v>100.0</v>
      </c>
      <c r="AQ51" s="1313">
        <v>80.0</v>
      </c>
      <c r="AR51" s="1313">
        <v>100.0</v>
      </c>
      <c r="AS51" s="1313">
        <v>65.0</v>
      </c>
      <c r="AT51" s="1313">
        <v>100.0</v>
      </c>
      <c r="AU51" s="1313">
        <v>59.0</v>
      </c>
      <c r="AV51" s="1313">
        <v>433.0</v>
      </c>
      <c r="AW51" s="1313">
        <v>100.0</v>
      </c>
      <c r="AX51" s="1313">
        <v>73.0</v>
      </c>
      <c r="AY51" s="1306" t="s">
        <v>1441</v>
      </c>
      <c r="AZ51" s="1313">
        <v>8.073028939E9</v>
      </c>
      <c r="BA51" s="1316"/>
      <c r="BB51" s="1313">
        <v>7.38692202574E11</v>
      </c>
      <c r="BC51" s="1316"/>
      <c r="BD51" s="1316"/>
      <c r="BE51" s="1306" t="s">
        <v>1442</v>
      </c>
      <c r="BF51" s="1308">
        <v>9.844496888E9</v>
      </c>
      <c r="BG51" s="1306" t="s">
        <v>1443</v>
      </c>
      <c r="BH51" s="1313">
        <v>4.72805191916E11</v>
      </c>
      <c r="BI51" s="1316"/>
      <c r="BJ51" s="1306" t="s">
        <v>759</v>
      </c>
      <c r="BK51" s="1309"/>
      <c r="BL51" s="1309"/>
      <c r="BM51" s="1309"/>
      <c r="BN51" s="1309"/>
      <c r="BO51" s="1309"/>
      <c r="BP51" s="1309"/>
      <c r="BQ51" s="1309"/>
      <c r="BR51" s="1309"/>
    </row>
    <row r="52">
      <c r="A52" s="1306" t="s">
        <v>278</v>
      </c>
      <c r="B52" s="1310" t="s">
        <v>279</v>
      </c>
      <c r="C52" s="1308">
        <v>120000.0</v>
      </c>
      <c r="D52" s="1312"/>
      <c r="E52" s="1312"/>
      <c r="F52" s="1313" t="s">
        <v>1444</v>
      </c>
      <c r="G52" s="1306" t="s">
        <v>1445</v>
      </c>
      <c r="H52" s="1306" t="s">
        <v>704</v>
      </c>
      <c r="I52" s="1308">
        <v>7.676902768E9</v>
      </c>
      <c r="J52" s="1306" t="s">
        <v>1446</v>
      </c>
      <c r="K52" s="1313">
        <v>2.06698227737E11</v>
      </c>
      <c r="L52" s="1306" t="s">
        <v>1447</v>
      </c>
      <c r="M52" s="1306" t="s">
        <v>854</v>
      </c>
      <c r="N52" s="1306" t="s">
        <v>1448</v>
      </c>
      <c r="O52" s="1308">
        <v>600000.0</v>
      </c>
      <c r="P52" s="1306" t="s">
        <v>709</v>
      </c>
      <c r="Q52" s="1306" t="s">
        <v>1449</v>
      </c>
      <c r="R52" s="1306" t="s">
        <v>1445</v>
      </c>
      <c r="S52" s="1306" t="s">
        <v>1445</v>
      </c>
      <c r="T52" s="1313">
        <v>581334.0</v>
      </c>
      <c r="U52" s="1306" t="s">
        <v>709</v>
      </c>
      <c r="V52" s="1306" t="s">
        <v>1450</v>
      </c>
      <c r="W52" s="1306" t="s">
        <v>1445</v>
      </c>
      <c r="X52" s="1306" t="s">
        <v>1445</v>
      </c>
      <c r="Y52" s="1313">
        <v>581334.0</v>
      </c>
      <c r="Z52" s="1306" t="s">
        <v>1451</v>
      </c>
      <c r="AA52" s="1306" t="s">
        <v>1164</v>
      </c>
      <c r="AB52" s="1313">
        <v>2.020016355E10</v>
      </c>
      <c r="AC52" s="1313">
        <v>2020.0</v>
      </c>
      <c r="AD52" s="1313">
        <v>625.0</v>
      </c>
      <c r="AE52" s="1313">
        <v>518.0</v>
      </c>
      <c r="AF52" s="1313">
        <v>83.0</v>
      </c>
      <c r="AG52" s="1306" t="s">
        <v>1452</v>
      </c>
      <c r="AH52" s="1306" t="s">
        <v>771</v>
      </c>
      <c r="AI52" s="1313">
        <v>448890.0</v>
      </c>
      <c r="AJ52" s="1313">
        <v>2022.0</v>
      </c>
      <c r="AK52" s="1313">
        <v>600.0</v>
      </c>
      <c r="AL52" s="1313">
        <v>418.0</v>
      </c>
      <c r="AM52" s="1313">
        <v>70.0</v>
      </c>
      <c r="AN52" s="1313">
        <v>100.0</v>
      </c>
      <c r="AO52" s="1313">
        <v>62.0</v>
      </c>
      <c r="AP52" s="1313">
        <v>100.0</v>
      </c>
      <c r="AQ52" s="1313">
        <v>52.0</v>
      </c>
      <c r="AR52" s="1313">
        <v>100.0</v>
      </c>
      <c r="AS52" s="1313">
        <v>61.0</v>
      </c>
      <c r="AT52" s="1313">
        <v>100.0</v>
      </c>
      <c r="AU52" s="1313">
        <v>79.0</v>
      </c>
      <c r="AV52" s="1313">
        <v>418.0</v>
      </c>
      <c r="AW52" s="1313">
        <v>100.0</v>
      </c>
      <c r="AX52" s="1313">
        <v>75.0</v>
      </c>
      <c r="AY52" s="1306" t="s">
        <v>1453</v>
      </c>
      <c r="AZ52" s="1313">
        <v>9.448945011E9</v>
      </c>
      <c r="BA52" s="1318" t="s">
        <v>1446</v>
      </c>
      <c r="BB52" s="426"/>
      <c r="BC52" s="1316"/>
      <c r="BD52" s="1316"/>
      <c r="BE52" s="1306" t="s">
        <v>1454</v>
      </c>
      <c r="BF52" s="1308">
        <v>9.449010616E9</v>
      </c>
      <c r="BG52" s="1318" t="s">
        <v>1446</v>
      </c>
      <c r="BH52" s="426"/>
      <c r="BI52" s="1316"/>
      <c r="BJ52" s="1306" t="s">
        <v>755</v>
      </c>
      <c r="BK52" s="1309"/>
      <c r="BL52" s="1309"/>
      <c r="BM52" s="1309"/>
      <c r="BN52" s="1309"/>
      <c r="BO52" s="1309"/>
      <c r="BP52" s="1309"/>
      <c r="BQ52" s="1309"/>
      <c r="BR52" s="1309"/>
    </row>
    <row r="53">
      <c r="A53" s="1306" t="s">
        <v>75</v>
      </c>
      <c r="B53" s="1310" t="s">
        <v>76</v>
      </c>
      <c r="C53" s="1308" t="s">
        <v>1330</v>
      </c>
      <c r="D53" s="1308" t="s">
        <v>1330</v>
      </c>
      <c r="E53" s="1308" t="s">
        <v>1330</v>
      </c>
      <c r="F53" s="1317">
        <v>38476.0</v>
      </c>
      <c r="G53" s="1306" t="s">
        <v>1455</v>
      </c>
      <c r="H53" s="1306" t="s">
        <v>762</v>
      </c>
      <c r="I53" s="1308">
        <v>6.360722232E9</v>
      </c>
      <c r="J53" s="1306" t="s">
        <v>1456</v>
      </c>
      <c r="K53" s="1313">
        <v>4.79165439771E11</v>
      </c>
      <c r="L53" s="1306" t="s">
        <v>1330</v>
      </c>
      <c r="M53" s="1306" t="s">
        <v>874</v>
      </c>
      <c r="N53" s="1306" t="s">
        <v>1071</v>
      </c>
      <c r="O53" s="1308">
        <v>130000.0</v>
      </c>
      <c r="P53" s="1306" t="s">
        <v>709</v>
      </c>
      <c r="Q53" s="1306" t="s">
        <v>1455</v>
      </c>
      <c r="R53" s="1306" t="s">
        <v>1457</v>
      </c>
      <c r="S53" s="1306" t="s">
        <v>1458</v>
      </c>
      <c r="T53" s="1313">
        <v>571235.0</v>
      </c>
      <c r="U53" s="1306" t="s">
        <v>709</v>
      </c>
      <c r="V53" s="1306" t="s">
        <v>1455</v>
      </c>
      <c r="W53" s="1306" t="s">
        <v>1457</v>
      </c>
      <c r="X53" s="1306" t="s">
        <v>1458</v>
      </c>
      <c r="Y53" s="1313">
        <v>571235.0</v>
      </c>
      <c r="Z53" s="1306" t="s">
        <v>1459</v>
      </c>
      <c r="AA53" s="1306" t="s">
        <v>1209</v>
      </c>
      <c r="AB53" s="1313">
        <v>2.0200251308E10</v>
      </c>
      <c r="AC53" s="1313">
        <v>2020.0</v>
      </c>
      <c r="AD53" s="1313">
        <v>625.0</v>
      </c>
      <c r="AE53" s="1313">
        <v>494.0</v>
      </c>
      <c r="AF53" s="1314">
        <v>0.7904</v>
      </c>
      <c r="AG53" s="1306" t="s">
        <v>1460</v>
      </c>
      <c r="AH53" s="1306" t="s">
        <v>1209</v>
      </c>
      <c r="AI53" s="1313">
        <v>583607.0</v>
      </c>
      <c r="AJ53" s="1313">
        <v>2022.0</v>
      </c>
      <c r="AK53" s="1313">
        <v>600.0</v>
      </c>
      <c r="AL53" s="1313">
        <v>375.0</v>
      </c>
      <c r="AM53" s="1315">
        <v>0.63</v>
      </c>
      <c r="AN53" s="1313">
        <v>100.0</v>
      </c>
      <c r="AO53" s="1313">
        <v>72.0</v>
      </c>
      <c r="AP53" s="1313">
        <v>100.0</v>
      </c>
      <c r="AQ53" s="1313">
        <v>38.0</v>
      </c>
      <c r="AR53" s="1313">
        <v>100.0</v>
      </c>
      <c r="AS53" s="1313">
        <v>59.0</v>
      </c>
      <c r="AT53" s="1313">
        <v>100.0</v>
      </c>
      <c r="AU53" s="1313">
        <v>54.0</v>
      </c>
      <c r="AV53" s="1313">
        <v>375.0</v>
      </c>
      <c r="AW53" s="1313">
        <v>100.0</v>
      </c>
      <c r="AX53" s="1313">
        <v>67.0</v>
      </c>
      <c r="AY53" s="1306" t="s">
        <v>1461</v>
      </c>
      <c r="AZ53" s="1313">
        <v>9.480406736E9</v>
      </c>
      <c r="BA53" s="1306" t="s">
        <v>1462</v>
      </c>
      <c r="BB53" s="1313">
        <v>9.38024925511E11</v>
      </c>
      <c r="BC53" s="1306" t="s">
        <v>1463</v>
      </c>
      <c r="BD53" s="1306" t="s">
        <v>738</v>
      </c>
      <c r="BE53" s="1306" t="s">
        <v>1464</v>
      </c>
      <c r="BF53" s="1308">
        <v>9.448662038E9</v>
      </c>
      <c r="BG53" s="1306" t="s">
        <v>1465</v>
      </c>
      <c r="BH53" s="1313">
        <v>5.7794236292E11</v>
      </c>
      <c r="BI53" s="1306" t="s">
        <v>1466</v>
      </c>
      <c r="BJ53" s="1306" t="s">
        <v>986</v>
      </c>
      <c r="BK53" s="1309"/>
      <c r="BL53" s="1309"/>
      <c r="BM53" s="1309"/>
      <c r="BN53" s="1309"/>
      <c r="BO53" s="1309"/>
      <c r="BP53" s="1309"/>
      <c r="BQ53" s="1309"/>
      <c r="BR53" s="1309"/>
    </row>
    <row r="54">
      <c r="A54" s="1306" t="s">
        <v>77</v>
      </c>
      <c r="B54" s="1310" t="s">
        <v>78</v>
      </c>
      <c r="C54" s="1308">
        <v>141095.0</v>
      </c>
      <c r="D54" s="1312"/>
      <c r="E54" s="1312"/>
      <c r="F54" s="1317">
        <v>37264.0</v>
      </c>
      <c r="G54" s="1306" t="s">
        <v>1467</v>
      </c>
      <c r="H54" s="1306" t="s">
        <v>762</v>
      </c>
      <c r="I54" s="1308">
        <v>6.36131449E9</v>
      </c>
      <c r="J54" s="1306" t="s">
        <v>1468</v>
      </c>
      <c r="K54" s="1313">
        <v>6.16987248199E11</v>
      </c>
      <c r="L54" s="1306" t="s">
        <v>1469</v>
      </c>
      <c r="M54" s="1306" t="s">
        <v>205</v>
      </c>
      <c r="N54" s="1306" t="s">
        <v>1470</v>
      </c>
      <c r="O54" s="1308">
        <v>25000.0</v>
      </c>
      <c r="P54" s="1306" t="s">
        <v>709</v>
      </c>
      <c r="Q54" s="1306" t="s">
        <v>1471</v>
      </c>
      <c r="R54" s="1306" t="s">
        <v>1472</v>
      </c>
      <c r="S54" s="1306" t="s">
        <v>1473</v>
      </c>
      <c r="T54" s="1313">
        <v>583119.0</v>
      </c>
      <c r="U54" s="1306" t="s">
        <v>709</v>
      </c>
      <c r="V54" s="1306" t="s">
        <v>1471</v>
      </c>
      <c r="W54" s="1306" t="s">
        <v>1474</v>
      </c>
      <c r="X54" s="1306" t="s">
        <v>1475</v>
      </c>
      <c r="Y54" s="1313">
        <v>583119.0</v>
      </c>
      <c r="Z54" s="1306" t="s">
        <v>1476</v>
      </c>
      <c r="AA54" s="1306" t="s">
        <v>881</v>
      </c>
      <c r="AB54" s="1313">
        <v>2.0180330843E10</v>
      </c>
      <c r="AC54" s="1313">
        <v>2018.0</v>
      </c>
      <c r="AD54" s="1313">
        <v>625.0</v>
      </c>
      <c r="AE54" s="1313">
        <v>429.0</v>
      </c>
      <c r="AF54" s="1314">
        <v>0.6864</v>
      </c>
      <c r="AG54" s="1306" t="s">
        <v>1477</v>
      </c>
      <c r="AH54" s="1306" t="s">
        <v>1052</v>
      </c>
      <c r="AI54" s="1313">
        <v>500050.0</v>
      </c>
      <c r="AJ54" s="1313">
        <v>2020.0</v>
      </c>
      <c r="AK54" s="1313">
        <v>600.0</v>
      </c>
      <c r="AL54" s="1313">
        <v>361.0</v>
      </c>
      <c r="AM54" s="1313">
        <v>60.91</v>
      </c>
      <c r="AN54" s="1313">
        <v>100.0</v>
      </c>
      <c r="AO54" s="1313">
        <v>46.0</v>
      </c>
      <c r="AP54" s="1313">
        <v>100.0</v>
      </c>
      <c r="AQ54" s="1313">
        <v>85.0</v>
      </c>
      <c r="AR54" s="1313">
        <v>100.0</v>
      </c>
      <c r="AS54" s="1313">
        <v>52.0</v>
      </c>
      <c r="AT54" s="1313">
        <v>100.0</v>
      </c>
      <c r="AU54" s="1313">
        <v>72.0</v>
      </c>
      <c r="AV54" s="1313">
        <v>361.0</v>
      </c>
      <c r="AW54" s="1313">
        <v>100.0</v>
      </c>
      <c r="AX54" s="1313">
        <v>30.0</v>
      </c>
      <c r="AY54" s="1306" t="s">
        <v>1478</v>
      </c>
      <c r="AZ54" s="1313">
        <v>6.36131449E9</v>
      </c>
      <c r="BA54" s="1316"/>
      <c r="BB54" s="1313">
        <v>3.08576238325E11</v>
      </c>
      <c r="BC54" s="1316"/>
      <c r="BD54" s="1306" t="s">
        <v>738</v>
      </c>
      <c r="BE54" s="1306" t="s">
        <v>1479</v>
      </c>
      <c r="BF54" s="1308">
        <v>9.972534247E9</v>
      </c>
      <c r="BG54" s="1306" t="s">
        <v>1468</v>
      </c>
      <c r="BH54" s="1313">
        <v>7.59447841021E11</v>
      </c>
      <c r="BI54" s="1316"/>
      <c r="BJ54" s="1306" t="s">
        <v>1480</v>
      </c>
      <c r="BK54" s="1309"/>
      <c r="BL54" s="1309"/>
      <c r="BM54" s="1309"/>
      <c r="BN54" s="1309"/>
      <c r="BO54" s="1309"/>
      <c r="BP54" s="1309"/>
      <c r="BQ54" s="1309"/>
      <c r="BR54" s="1309"/>
    </row>
    <row r="55">
      <c r="A55" s="1306" t="s">
        <v>280</v>
      </c>
      <c r="B55" s="1310" t="s">
        <v>281</v>
      </c>
      <c r="C55" s="1308">
        <v>112317.0</v>
      </c>
      <c r="D55" s="1312"/>
      <c r="E55" s="1312"/>
      <c r="F55" s="1317">
        <v>38177.0</v>
      </c>
      <c r="G55" s="1306" t="s">
        <v>1481</v>
      </c>
      <c r="H55" s="1306" t="s">
        <v>704</v>
      </c>
      <c r="I55" s="1308">
        <v>9.108965182E9</v>
      </c>
      <c r="J55" s="1306" t="s">
        <v>1482</v>
      </c>
      <c r="K55" s="1313">
        <v>3.90172335899E11</v>
      </c>
      <c r="L55" s="1316"/>
      <c r="M55" s="1306" t="s">
        <v>874</v>
      </c>
      <c r="N55" s="1306" t="s">
        <v>1483</v>
      </c>
      <c r="O55" s="1308">
        <v>25000.0</v>
      </c>
      <c r="P55" s="1306" t="s">
        <v>709</v>
      </c>
      <c r="Q55" s="1306" t="s">
        <v>1484</v>
      </c>
      <c r="R55" s="1306" t="s">
        <v>1485</v>
      </c>
      <c r="S55" s="1306" t="s">
        <v>1481</v>
      </c>
      <c r="T55" s="1313">
        <v>573116.0</v>
      </c>
      <c r="U55" s="1306" t="s">
        <v>709</v>
      </c>
      <c r="V55" s="1306" t="s">
        <v>1484</v>
      </c>
      <c r="W55" s="1306" t="s">
        <v>1485</v>
      </c>
      <c r="X55" s="1306" t="s">
        <v>1481</v>
      </c>
      <c r="Y55" s="1313">
        <v>573116.0</v>
      </c>
      <c r="Z55" s="1306" t="s">
        <v>1486</v>
      </c>
      <c r="AA55" s="1306" t="s">
        <v>771</v>
      </c>
      <c r="AB55" s="1313">
        <v>2.0200748077E10</v>
      </c>
      <c r="AC55" s="1313">
        <v>2020.0</v>
      </c>
      <c r="AD55" s="1313">
        <v>625.0</v>
      </c>
      <c r="AE55" s="1313">
        <v>364.0</v>
      </c>
      <c r="AF55" s="1313">
        <v>59.0</v>
      </c>
      <c r="AG55" s="1306" t="s">
        <v>1487</v>
      </c>
      <c r="AH55" s="1306" t="s">
        <v>771</v>
      </c>
      <c r="AI55" s="1313">
        <v>335410.0</v>
      </c>
      <c r="AJ55" s="1313">
        <v>2022.0</v>
      </c>
      <c r="AK55" s="1313">
        <v>600.0</v>
      </c>
      <c r="AL55" s="1313">
        <v>299.0</v>
      </c>
      <c r="AM55" s="1313">
        <v>50.0</v>
      </c>
      <c r="AN55" s="1313">
        <v>100.0</v>
      </c>
      <c r="AO55" s="1313">
        <v>48.0</v>
      </c>
      <c r="AP55" s="1313">
        <v>100.0</v>
      </c>
      <c r="AQ55" s="1313">
        <v>38.0</v>
      </c>
      <c r="AR55" s="1313">
        <v>100.0</v>
      </c>
      <c r="AS55" s="1313">
        <v>69.0</v>
      </c>
      <c r="AT55" s="1313">
        <v>100.0</v>
      </c>
      <c r="AU55" s="1313">
        <v>49.0</v>
      </c>
      <c r="AV55" s="1313">
        <v>299.0</v>
      </c>
      <c r="AW55" s="1313">
        <v>100.0</v>
      </c>
      <c r="AX55" s="1313">
        <v>60.0</v>
      </c>
      <c r="AY55" s="1306" t="s">
        <v>1488</v>
      </c>
      <c r="AZ55" s="1306">
        <v>6.366728094E9</v>
      </c>
      <c r="BA55" s="1316"/>
      <c r="BB55" s="1316"/>
      <c r="BC55" s="1316"/>
      <c r="BD55" s="1306" t="s">
        <v>723</v>
      </c>
      <c r="BE55" s="1318" t="s">
        <v>1489</v>
      </c>
      <c r="BF55" s="426"/>
      <c r="BG55" s="1316"/>
      <c r="BH55" s="1306" t="s">
        <v>1481</v>
      </c>
      <c r="BI55" s="1316"/>
      <c r="BJ55" s="1306" t="s">
        <v>759</v>
      </c>
      <c r="BK55" s="1319"/>
      <c r="BL55" s="1319"/>
      <c r="BM55" s="1319"/>
      <c r="BN55" s="1319"/>
      <c r="BO55" s="1319"/>
      <c r="BP55" s="1319"/>
      <c r="BQ55" s="1319"/>
      <c r="BR55" s="1319"/>
    </row>
    <row r="56">
      <c r="A56" s="1306" t="s">
        <v>282</v>
      </c>
      <c r="B56" s="1310" t="s">
        <v>283</v>
      </c>
      <c r="C56" s="1320"/>
      <c r="D56" s="426"/>
      <c r="E56" s="1312"/>
      <c r="F56" s="1317">
        <v>38049.0</v>
      </c>
      <c r="G56" s="1306" t="s">
        <v>1490</v>
      </c>
      <c r="H56" s="1306" t="s">
        <v>704</v>
      </c>
      <c r="I56" s="1308">
        <v>7.676673166E9</v>
      </c>
      <c r="J56" s="1306" t="s">
        <v>1491</v>
      </c>
      <c r="K56" s="1313">
        <v>2.09384895162E11</v>
      </c>
      <c r="L56" s="1306" t="s">
        <v>1492</v>
      </c>
      <c r="M56" s="1306" t="s">
        <v>854</v>
      </c>
      <c r="N56" s="1306" t="s">
        <v>1493</v>
      </c>
      <c r="O56" s="1308">
        <v>50000.0</v>
      </c>
      <c r="P56" s="1306" t="s">
        <v>709</v>
      </c>
      <c r="Q56" s="1306" t="s">
        <v>1160</v>
      </c>
      <c r="R56" s="1306" t="s">
        <v>1494</v>
      </c>
      <c r="S56" s="1306" t="s">
        <v>1495</v>
      </c>
      <c r="T56" s="1313">
        <v>577128.0</v>
      </c>
      <c r="U56" s="1306" t="s">
        <v>709</v>
      </c>
      <c r="V56" s="1306" t="s">
        <v>1160</v>
      </c>
      <c r="W56" s="1306" t="s">
        <v>1494</v>
      </c>
      <c r="X56" s="1306" t="s">
        <v>1496</v>
      </c>
      <c r="Y56" s="1313">
        <v>577128.0</v>
      </c>
      <c r="Z56" s="1306" t="s">
        <v>1497</v>
      </c>
      <c r="AA56" s="1306" t="s">
        <v>1040</v>
      </c>
      <c r="AB56" s="1313">
        <v>2.020040945E9</v>
      </c>
      <c r="AC56" s="1313">
        <v>2020.0</v>
      </c>
      <c r="AD56" s="1313">
        <v>625.0</v>
      </c>
      <c r="AE56" s="1313">
        <v>401.0</v>
      </c>
      <c r="AF56" s="1313">
        <v>64.16</v>
      </c>
      <c r="AG56" s="1306" t="s">
        <v>1498</v>
      </c>
      <c r="AH56" s="1306" t="s">
        <v>1209</v>
      </c>
      <c r="AI56" s="1313">
        <v>397059.0</v>
      </c>
      <c r="AJ56" s="1313">
        <v>2022.0</v>
      </c>
      <c r="AK56" s="1313">
        <v>600.0</v>
      </c>
      <c r="AL56" s="1313">
        <v>368.0</v>
      </c>
      <c r="AM56" s="1313">
        <v>61.33</v>
      </c>
      <c r="AN56" s="1313">
        <v>100.0</v>
      </c>
      <c r="AO56" s="1313">
        <v>60.0</v>
      </c>
      <c r="AP56" s="1313">
        <v>100.0</v>
      </c>
      <c r="AQ56" s="1313">
        <v>56.0</v>
      </c>
      <c r="AR56" s="1313">
        <v>100.0</v>
      </c>
      <c r="AS56" s="1313">
        <v>53.0</v>
      </c>
      <c r="AT56" s="1313">
        <v>100.0</v>
      </c>
      <c r="AU56" s="1313">
        <v>63.0</v>
      </c>
      <c r="AV56" s="1313">
        <v>368.0</v>
      </c>
      <c r="AW56" s="1313">
        <v>100.0</v>
      </c>
      <c r="AX56" s="1313">
        <v>64.0</v>
      </c>
      <c r="AY56" s="1306" t="s">
        <v>1499</v>
      </c>
      <c r="AZ56" s="1306" t="s">
        <v>1500</v>
      </c>
      <c r="BA56" s="1306" t="s">
        <v>1491</v>
      </c>
      <c r="BB56" s="1306" t="s">
        <v>1501</v>
      </c>
      <c r="BC56" s="1306" t="s">
        <v>1502</v>
      </c>
      <c r="BD56" s="1306" t="s">
        <v>738</v>
      </c>
      <c r="BE56" s="1306" t="s">
        <v>1503</v>
      </c>
      <c r="BF56" s="1308">
        <v>8.050966157E9</v>
      </c>
      <c r="BG56" s="1306" t="s">
        <v>1491</v>
      </c>
      <c r="BH56" s="1306" t="s">
        <v>1504</v>
      </c>
      <c r="BI56" s="1306" t="s">
        <v>1505</v>
      </c>
      <c r="BJ56" s="1306" t="s">
        <v>741</v>
      </c>
      <c r="BK56" s="1309"/>
      <c r="BL56" s="1309"/>
      <c r="BM56" s="1309"/>
      <c r="BN56" s="1309"/>
      <c r="BO56" s="1309"/>
      <c r="BP56" s="1309"/>
      <c r="BQ56" s="1309"/>
      <c r="BR56" s="1309"/>
    </row>
    <row r="57">
      <c r="A57" s="1306" t="s">
        <v>284</v>
      </c>
      <c r="B57" s="1310" t="s">
        <v>285</v>
      </c>
      <c r="C57" s="1308">
        <v>64329.0</v>
      </c>
      <c r="D57" s="1308" t="s">
        <v>1330</v>
      </c>
      <c r="E57" s="1308" t="s">
        <v>1330</v>
      </c>
      <c r="F57" s="1317">
        <v>38231.0</v>
      </c>
      <c r="G57" s="1306" t="s">
        <v>1148</v>
      </c>
      <c r="H57" s="1306" t="s">
        <v>762</v>
      </c>
      <c r="I57" s="1308">
        <v>7.204066589E9</v>
      </c>
      <c r="J57" s="1306" t="s">
        <v>1506</v>
      </c>
      <c r="K57" s="1313">
        <v>5.68244126307E11</v>
      </c>
      <c r="L57" s="1306" t="s">
        <v>1507</v>
      </c>
      <c r="M57" s="1306" t="s">
        <v>782</v>
      </c>
      <c r="N57" s="1306" t="s">
        <v>1508</v>
      </c>
      <c r="O57" s="1308">
        <v>200000.0</v>
      </c>
      <c r="P57" s="1306" t="s">
        <v>709</v>
      </c>
      <c r="Q57" s="1306" t="s">
        <v>876</v>
      </c>
      <c r="R57" s="1306" t="s">
        <v>1509</v>
      </c>
      <c r="S57" s="1306" t="s">
        <v>1510</v>
      </c>
      <c r="T57" s="1313">
        <v>574150.0</v>
      </c>
      <c r="U57" s="1306" t="s">
        <v>709</v>
      </c>
      <c r="V57" s="1306" t="s">
        <v>802</v>
      </c>
      <c r="W57" s="1306" t="s">
        <v>1509</v>
      </c>
      <c r="X57" s="1306" t="s">
        <v>1511</v>
      </c>
      <c r="Y57" s="1313">
        <v>574150.0</v>
      </c>
      <c r="Z57" s="1306" t="s">
        <v>1512</v>
      </c>
      <c r="AA57" s="1306" t="s">
        <v>1513</v>
      </c>
      <c r="AB57" s="1313">
        <v>1.8135935E7</v>
      </c>
      <c r="AC57" s="1313">
        <v>2020.0</v>
      </c>
      <c r="AD57" s="1313">
        <v>500.0</v>
      </c>
      <c r="AE57" s="1313">
        <v>369.0</v>
      </c>
      <c r="AF57" s="1313">
        <v>73.8</v>
      </c>
      <c r="AG57" s="1306" t="s">
        <v>1514</v>
      </c>
      <c r="AH57" s="1306" t="s">
        <v>1209</v>
      </c>
      <c r="AI57" s="1313">
        <v>606509.0</v>
      </c>
      <c r="AJ57" s="1313">
        <v>2022.0</v>
      </c>
      <c r="AK57" s="1313">
        <v>600.0</v>
      </c>
      <c r="AL57" s="1313">
        <v>506.0</v>
      </c>
      <c r="AM57" s="1313">
        <v>84.3</v>
      </c>
      <c r="AN57" s="1313">
        <v>100.0</v>
      </c>
      <c r="AO57" s="1313">
        <v>80.0</v>
      </c>
      <c r="AP57" s="1313">
        <v>100.0</v>
      </c>
      <c r="AQ57" s="1313">
        <v>92.0</v>
      </c>
      <c r="AR57" s="1313">
        <v>100.0</v>
      </c>
      <c r="AS57" s="1313">
        <v>83.0</v>
      </c>
      <c r="AT57" s="1313">
        <v>100.0</v>
      </c>
      <c r="AU57" s="1313">
        <v>91.0</v>
      </c>
      <c r="AV57" s="1313">
        <v>506.0</v>
      </c>
      <c r="AW57" s="1313">
        <v>100.0</v>
      </c>
      <c r="AX57" s="1313">
        <v>67.0</v>
      </c>
      <c r="AY57" s="1306" t="s">
        <v>1515</v>
      </c>
      <c r="AZ57" s="1313">
        <v>9.591755396E9</v>
      </c>
      <c r="BA57" s="1306" t="s">
        <v>1516</v>
      </c>
      <c r="BB57" s="1313">
        <v>2.5984287523E11</v>
      </c>
      <c r="BC57" s="1306" t="s">
        <v>1517</v>
      </c>
      <c r="BD57" s="1306" t="s">
        <v>1518</v>
      </c>
      <c r="BE57" s="1306" t="s">
        <v>1519</v>
      </c>
      <c r="BF57" s="1308"/>
      <c r="BG57" s="1306"/>
      <c r="BH57" s="1313">
        <v>9.52555764123E11</v>
      </c>
      <c r="BI57" s="1306" t="s">
        <v>1520</v>
      </c>
      <c r="BJ57" s="1306" t="s">
        <v>1330</v>
      </c>
      <c r="BK57" s="1309"/>
      <c r="BL57" s="1309"/>
      <c r="BM57" s="1309"/>
      <c r="BN57" s="1309"/>
      <c r="BO57" s="1309"/>
      <c r="BP57" s="1309"/>
      <c r="BQ57" s="1309"/>
      <c r="BR57" s="1309"/>
    </row>
    <row r="58">
      <c r="A58" s="1306" t="s">
        <v>79</v>
      </c>
      <c r="B58" s="1310" t="s">
        <v>80</v>
      </c>
      <c r="C58" s="1308">
        <v>38940.0</v>
      </c>
      <c r="D58" s="1312"/>
      <c r="E58" s="1312"/>
      <c r="F58" s="1313" t="s">
        <v>1521</v>
      </c>
      <c r="G58" s="1306" t="s">
        <v>1060</v>
      </c>
      <c r="H58" s="1306" t="s">
        <v>762</v>
      </c>
      <c r="I58" s="1308">
        <v>7.676309311E9</v>
      </c>
      <c r="J58" s="1306" t="s">
        <v>1522</v>
      </c>
      <c r="K58" s="1313">
        <v>6.97306650125E11</v>
      </c>
      <c r="L58" s="1306" t="s">
        <v>1523</v>
      </c>
      <c r="M58" s="1306" t="s">
        <v>782</v>
      </c>
      <c r="N58" s="1306" t="s">
        <v>1524</v>
      </c>
      <c r="O58" s="1308">
        <v>40000.0</v>
      </c>
      <c r="P58" s="1306" t="s">
        <v>709</v>
      </c>
      <c r="Q58" s="1306" t="s">
        <v>1202</v>
      </c>
      <c r="R58" s="1306" t="s">
        <v>1525</v>
      </c>
      <c r="S58" s="1306" t="s">
        <v>1526</v>
      </c>
      <c r="T58" s="1313">
        <v>577217.0</v>
      </c>
      <c r="U58" s="1306" t="s">
        <v>709</v>
      </c>
      <c r="V58" s="1306" t="s">
        <v>1202</v>
      </c>
      <c r="W58" s="1306" t="s">
        <v>1525</v>
      </c>
      <c r="X58" s="1306" t="s">
        <v>1526</v>
      </c>
      <c r="Y58" s="1313">
        <v>577217.0</v>
      </c>
      <c r="Z58" s="1306" t="s">
        <v>1527</v>
      </c>
      <c r="AA58" s="1306" t="s">
        <v>716</v>
      </c>
      <c r="AB58" s="1313">
        <v>2.0200596207E10</v>
      </c>
      <c r="AC58" s="1313">
        <v>2020.0</v>
      </c>
      <c r="AD58" s="1313">
        <v>625.0</v>
      </c>
      <c r="AE58" s="1313">
        <v>575.0</v>
      </c>
      <c r="AF58" s="1315">
        <v>0.92</v>
      </c>
      <c r="AG58" s="1306" t="s">
        <v>1528</v>
      </c>
      <c r="AH58" s="1306" t="s">
        <v>847</v>
      </c>
      <c r="AI58" s="1313">
        <v>153186.0</v>
      </c>
      <c r="AJ58" s="1313">
        <v>2022.0</v>
      </c>
      <c r="AK58" s="1313">
        <v>600.0</v>
      </c>
      <c r="AL58" s="1313">
        <v>528.0</v>
      </c>
      <c r="AM58" s="1313">
        <v>88.0</v>
      </c>
      <c r="AN58" s="1313">
        <v>100.0</v>
      </c>
      <c r="AO58" s="1313">
        <v>80.0</v>
      </c>
      <c r="AP58" s="1313">
        <v>100.0</v>
      </c>
      <c r="AQ58" s="1313">
        <v>95.0</v>
      </c>
      <c r="AR58" s="1313">
        <v>100.0</v>
      </c>
      <c r="AS58" s="1313">
        <v>96.0</v>
      </c>
      <c r="AT58" s="1313">
        <v>100.0</v>
      </c>
      <c r="AU58" s="1313">
        <v>77.0</v>
      </c>
      <c r="AV58" s="1313">
        <v>528.0</v>
      </c>
      <c r="AW58" s="1313">
        <v>100.0</v>
      </c>
      <c r="AX58" s="1313">
        <v>82.0</v>
      </c>
      <c r="AY58" s="1306" t="s">
        <v>1529</v>
      </c>
      <c r="AZ58" s="1313">
        <v>8.310886994E9</v>
      </c>
      <c r="BA58" s="1306" t="s">
        <v>1530</v>
      </c>
      <c r="BB58" s="1313">
        <v>2.53677805373E11</v>
      </c>
      <c r="BC58" s="1306" t="s">
        <v>1531</v>
      </c>
      <c r="BD58" s="1306" t="s">
        <v>738</v>
      </c>
      <c r="BE58" s="1306" t="s">
        <v>1532</v>
      </c>
      <c r="BF58" s="1308">
        <v>9.448283207E9</v>
      </c>
      <c r="BG58" s="1306" t="s">
        <v>1533</v>
      </c>
      <c r="BH58" s="1313">
        <v>6.663407027E11</v>
      </c>
      <c r="BI58" s="1306" t="s">
        <v>1534</v>
      </c>
      <c r="BJ58" s="1306" t="s">
        <v>1535</v>
      </c>
      <c r="BK58" s="1309"/>
      <c r="BL58" s="1309"/>
      <c r="BM58" s="1309"/>
      <c r="BN58" s="1309"/>
      <c r="BO58" s="1309"/>
      <c r="BP58" s="1309"/>
      <c r="BQ58" s="1309"/>
      <c r="BR58" s="1309"/>
    </row>
    <row r="59">
      <c r="A59" s="1306" t="s">
        <v>81</v>
      </c>
      <c r="B59" s="1310" t="s">
        <v>82</v>
      </c>
      <c r="C59" s="1308">
        <v>42828.0</v>
      </c>
      <c r="D59" s="1312"/>
      <c r="E59" s="1312"/>
      <c r="F59" s="1317">
        <v>38200.0</v>
      </c>
      <c r="G59" s="1306" t="s">
        <v>1205</v>
      </c>
      <c r="H59" s="1306" t="s">
        <v>762</v>
      </c>
      <c r="I59" s="1308">
        <v>8.317406203E9</v>
      </c>
      <c r="J59" s="1306" t="s">
        <v>1536</v>
      </c>
      <c r="K59" s="1313">
        <v>6.64869313516E11</v>
      </c>
      <c r="L59" s="1316"/>
      <c r="M59" s="1306" t="s">
        <v>782</v>
      </c>
      <c r="N59" s="1306" t="s">
        <v>1537</v>
      </c>
      <c r="O59" s="1308">
        <v>20000.0</v>
      </c>
      <c r="P59" s="1306" t="s">
        <v>709</v>
      </c>
      <c r="Q59" s="1306" t="s">
        <v>1202</v>
      </c>
      <c r="R59" s="1306" t="s">
        <v>1538</v>
      </c>
      <c r="S59" s="1306" t="s">
        <v>1205</v>
      </c>
      <c r="T59" s="1313">
        <v>577002.0</v>
      </c>
      <c r="U59" s="1306" t="s">
        <v>709</v>
      </c>
      <c r="V59" s="1306" t="s">
        <v>1205</v>
      </c>
      <c r="W59" s="1306" t="s">
        <v>1538</v>
      </c>
      <c r="X59" s="1306" t="s">
        <v>1205</v>
      </c>
      <c r="Y59" s="1313">
        <v>577002.0</v>
      </c>
      <c r="Z59" s="1306" t="s">
        <v>1539</v>
      </c>
      <c r="AA59" s="1306" t="s">
        <v>1164</v>
      </c>
      <c r="AB59" s="1313">
        <v>2.0200352805E10</v>
      </c>
      <c r="AC59" s="1313">
        <v>2020.0</v>
      </c>
      <c r="AD59" s="1313">
        <v>625.0</v>
      </c>
      <c r="AE59" s="1313">
        <v>572.0</v>
      </c>
      <c r="AF59" s="1313">
        <v>91.52</v>
      </c>
      <c r="AG59" s="1306" t="s">
        <v>1540</v>
      </c>
      <c r="AH59" s="1306" t="s">
        <v>1541</v>
      </c>
      <c r="AI59" s="1313">
        <v>158502.0</v>
      </c>
      <c r="AJ59" s="1313">
        <v>2022.0</v>
      </c>
      <c r="AK59" s="1313">
        <v>600.0</v>
      </c>
      <c r="AL59" s="1313">
        <v>569.0</v>
      </c>
      <c r="AM59" s="1313">
        <v>94.8</v>
      </c>
      <c r="AN59" s="1313">
        <v>100.0</v>
      </c>
      <c r="AO59" s="1313">
        <v>87.0</v>
      </c>
      <c r="AP59" s="1313">
        <v>100.0</v>
      </c>
      <c r="AQ59" s="1313">
        <v>100.0</v>
      </c>
      <c r="AR59" s="1313">
        <v>100.0</v>
      </c>
      <c r="AS59" s="1313">
        <v>89.0</v>
      </c>
      <c r="AT59" s="1313">
        <v>100.0</v>
      </c>
      <c r="AU59" s="1313">
        <v>100.0</v>
      </c>
      <c r="AV59" s="1313">
        <v>569.0</v>
      </c>
      <c r="AW59" s="1313">
        <v>100.0</v>
      </c>
      <c r="AX59" s="1313">
        <v>93.0</v>
      </c>
      <c r="AY59" s="1306" t="s">
        <v>1542</v>
      </c>
      <c r="AZ59" s="1326">
        <v>9.964222153E9</v>
      </c>
      <c r="BA59" s="1316"/>
      <c r="BB59" s="1313">
        <v>6.20807172674E11</v>
      </c>
      <c r="BC59" s="1318" t="s">
        <v>1543</v>
      </c>
      <c r="BD59" s="426"/>
      <c r="BE59" s="1318" t="s">
        <v>1544</v>
      </c>
      <c r="BF59" s="426"/>
      <c r="BG59" s="1316"/>
      <c r="BH59" s="1313">
        <v>5.93033237451E11</v>
      </c>
      <c r="BI59" s="1306" t="s">
        <v>1545</v>
      </c>
      <c r="BJ59" s="1306" t="s">
        <v>759</v>
      </c>
      <c r="BK59" s="1309"/>
      <c r="BL59" s="1309"/>
      <c r="BM59" s="1309"/>
      <c r="BN59" s="1309"/>
      <c r="BO59" s="1309"/>
      <c r="BP59" s="1309"/>
      <c r="BQ59" s="1309"/>
      <c r="BR59" s="1309"/>
    </row>
    <row r="60">
      <c r="A60" s="1306" t="s">
        <v>286</v>
      </c>
      <c r="B60" s="1310" t="s">
        <v>82</v>
      </c>
      <c r="C60" s="1308">
        <v>112568.0</v>
      </c>
      <c r="D60" s="1312"/>
      <c r="E60" s="1312"/>
      <c r="F60" s="1317">
        <v>44570.0</v>
      </c>
      <c r="G60" s="1306" t="s">
        <v>886</v>
      </c>
      <c r="H60" s="1306" t="s">
        <v>762</v>
      </c>
      <c r="I60" s="1308">
        <v>8.618628595E9</v>
      </c>
      <c r="J60" s="1306" t="s">
        <v>1546</v>
      </c>
      <c r="K60" s="1313">
        <v>4.00155221736E11</v>
      </c>
      <c r="L60" s="1316"/>
      <c r="M60" s="1306" t="s">
        <v>782</v>
      </c>
      <c r="N60" s="1306" t="s">
        <v>888</v>
      </c>
      <c r="O60" s="1308">
        <v>1100000.0</v>
      </c>
      <c r="P60" s="1306" t="s">
        <v>709</v>
      </c>
      <c r="Q60" s="1306" t="s">
        <v>1547</v>
      </c>
      <c r="R60" s="1306" t="s">
        <v>1548</v>
      </c>
      <c r="S60" s="1306" t="s">
        <v>1549</v>
      </c>
      <c r="T60" s="1313">
        <v>583201.0</v>
      </c>
      <c r="U60" s="1306" t="s">
        <v>709</v>
      </c>
      <c r="V60" s="1306" t="s">
        <v>1547</v>
      </c>
      <c r="W60" s="1306" t="s">
        <v>1550</v>
      </c>
      <c r="X60" s="1306" t="s">
        <v>1549</v>
      </c>
      <c r="Y60" s="1313">
        <v>583201.0</v>
      </c>
      <c r="Z60" s="1306" t="s">
        <v>1551</v>
      </c>
      <c r="AA60" s="1306" t="s">
        <v>1209</v>
      </c>
      <c r="AB60" s="1313">
        <v>2.0200655519E10</v>
      </c>
      <c r="AC60" s="1313">
        <v>2020.0</v>
      </c>
      <c r="AD60" s="1316"/>
      <c r="AE60" s="1316"/>
      <c r="AF60" s="1316"/>
      <c r="AG60" s="1306" t="s">
        <v>1552</v>
      </c>
      <c r="AH60" s="1306" t="s">
        <v>1209</v>
      </c>
      <c r="AI60" s="1313">
        <v>871060.0</v>
      </c>
      <c r="AJ60" s="1313">
        <v>2022.0</v>
      </c>
      <c r="AK60" s="1313">
        <v>600.0</v>
      </c>
      <c r="AL60" s="1313">
        <v>429.0</v>
      </c>
      <c r="AM60" s="1313">
        <v>70.0</v>
      </c>
      <c r="AN60" s="1313">
        <v>100.0</v>
      </c>
      <c r="AO60" s="1313">
        <v>63.0</v>
      </c>
      <c r="AP60" s="1313">
        <v>100.0</v>
      </c>
      <c r="AQ60" s="1313">
        <v>54.0</v>
      </c>
      <c r="AR60" s="1313">
        <v>100.0</v>
      </c>
      <c r="AS60" s="1313">
        <v>65.0</v>
      </c>
      <c r="AT60" s="1313">
        <v>100.0</v>
      </c>
      <c r="AU60" s="1313">
        <v>72.0</v>
      </c>
      <c r="AV60" s="1313">
        <v>429.0</v>
      </c>
      <c r="AW60" s="1313">
        <v>100.0</v>
      </c>
      <c r="AX60" s="1313">
        <v>90.0</v>
      </c>
      <c r="AY60" s="1306" t="s">
        <v>1553</v>
      </c>
      <c r="AZ60" s="1313">
        <v>9.110206149E9</v>
      </c>
      <c r="BA60" s="1306" t="s">
        <v>897</v>
      </c>
      <c r="BB60" s="1313">
        <v>3.41527655293E11</v>
      </c>
      <c r="BC60" s="1316"/>
      <c r="BD60" s="1316"/>
      <c r="BE60" s="1306" t="s">
        <v>1554</v>
      </c>
      <c r="BF60" s="1308">
        <v>7.899819755E9</v>
      </c>
      <c r="BG60" s="1306" t="s">
        <v>900</v>
      </c>
      <c r="BH60" s="1313">
        <v>2.50927718381E11</v>
      </c>
      <c r="BI60" s="1306" t="s">
        <v>901</v>
      </c>
      <c r="BJ60" s="1306" t="s">
        <v>1555</v>
      </c>
      <c r="BK60" s="1309"/>
      <c r="BL60" s="1309"/>
      <c r="BM60" s="1309"/>
      <c r="BN60" s="1309"/>
      <c r="BO60" s="1309"/>
      <c r="BP60" s="1309"/>
      <c r="BQ60" s="1309"/>
      <c r="BR60" s="1309"/>
    </row>
    <row r="61">
      <c r="A61" s="1306" t="s">
        <v>287</v>
      </c>
      <c r="B61" s="1310" t="s">
        <v>288</v>
      </c>
      <c r="C61" s="1320"/>
      <c r="D61" s="426"/>
      <c r="E61" s="1308">
        <v>548502.0</v>
      </c>
      <c r="F61" s="1313" t="s">
        <v>1556</v>
      </c>
      <c r="G61" s="1306" t="s">
        <v>1557</v>
      </c>
      <c r="H61" s="1306" t="s">
        <v>762</v>
      </c>
      <c r="I61" s="1308">
        <v>7.708880237E9</v>
      </c>
      <c r="J61" s="1306" t="s">
        <v>1558</v>
      </c>
      <c r="K61" s="1313">
        <v>8.83948888335E11</v>
      </c>
      <c r="L61" s="1306" t="s">
        <v>1559</v>
      </c>
      <c r="M61" s="1306" t="s">
        <v>800</v>
      </c>
      <c r="N61" s="1316"/>
      <c r="O61" s="1308">
        <v>30000.0</v>
      </c>
      <c r="P61" s="1306" t="s">
        <v>1560</v>
      </c>
      <c r="Q61" s="1306" t="s">
        <v>1561</v>
      </c>
      <c r="R61" s="1306" t="s">
        <v>1562</v>
      </c>
      <c r="S61" s="1306" t="s">
        <v>1563</v>
      </c>
      <c r="T61" s="1313">
        <v>635118.0</v>
      </c>
      <c r="U61" s="1306" t="s">
        <v>1560</v>
      </c>
      <c r="V61" s="1306" t="s">
        <v>1561</v>
      </c>
      <c r="W61" s="1306" t="s">
        <v>1562</v>
      </c>
      <c r="X61" s="1306" t="s">
        <v>1564</v>
      </c>
      <c r="Y61" s="1313">
        <v>635118.0</v>
      </c>
      <c r="Z61" s="1306" t="s">
        <v>1565</v>
      </c>
      <c r="AA61" s="1306" t="s">
        <v>1566</v>
      </c>
      <c r="AB61" s="1306" t="s">
        <v>1567</v>
      </c>
      <c r="AC61" s="1313">
        <v>2020.0</v>
      </c>
      <c r="AD61" s="1313">
        <v>500.0</v>
      </c>
      <c r="AE61" s="1313">
        <v>306.0</v>
      </c>
      <c r="AF61" s="1313">
        <v>61.0</v>
      </c>
      <c r="AG61" s="1306" t="s">
        <v>1568</v>
      </c>
      <c r="AH61" s="1306" t="s">
        <v>1569</v>
      </c>
      <c r="AI61" s="1321">
        <v>2.11E9</v>
      </c>
      <c r="AJ61" s="1313">
        <v>2022.0</v>
      </c>
      <c r="AK61" s="1313">
        <v>600.0</v>
      </c>
      <c r="AL61" s="1313">
        <v>421.0</v>
      </c>
      <c r="AM61" s="1313">
        <v>70.0</v>
      </c>
      <c r="AN61" s="1313">
        <v>100.0</v>
      </c>
      <c r="AO61" s="1313">
        <v>55.0</v>
      </c>
      <c r="AP61" s="1313">
        <v>100.0</v>
      </c>
      <c r="AQ61" s="1313">
        <v>64.0</v>
      </c>
      <c r="AR61" s="1313">
        <v>100.0</v>
      </c>
      <c r="AS61" s="1313">
        <v>93.0</v>
      </c>
      <c r="AT61" s="1306" t="s">
        <v>1291</v>
      </c>
      <c r="AU61" s="1313">
        <v>60.0</v>
      </c>
      <c r="AV61" s="1313">
        <v>272.0</v>
      </c>
      <c r="AW61" s="1313">
        <v>100.0</v>
      </c>
      <c r="AX61" s="1313">
        <v>87.0</v>
      </c>
      <c r="AY61" s="1306" t="s">
        <v>1570</v>
      </c>
      <c r="AZ61" s="1313">
        <v>9.655541846E9</v>
      </c>
      <c r="BA61" s="1306" t="s">
        <v>1558</v>
      </c>
      <c r="BB61" s="1313">
        <v>5.27848402203E11</v>
      </c>
      <c r="BC61" s="1316"/>
      <c r="BD61" s="1306" t="s">
        <v>738</v>
      </c>
      <c r="BE61" s="1306" t="s">
        <v>1571</v>
      </c>
      <c r="BF61" s="1308">
        <v>9.655541846E9</v>
      </c>
      <c r="BG61" s="1318" t="s">
        <v>1558</v>
      </c>
      <c r="BH61" s="426"/>
      <c r="BI61" s="1316"/>
      <c r="BJ61" s="1306" t="s">
        <v>1057</v>
      </c>
      <c r="BK61" s="1309"/>
      <c r="BL61" s="1309"/>
      <c r="BM61" s="1309"/>
      <c r="BN61" s="1309"/>
      <c r="BO61" s="1309"/>
      <c r="BP61" s="1309"/>
      <c r="BQ61" s="1309"/>
      <c r="BR61" s="1309"/>
    </row>
    <row r="62">
      <c r="A62" s="1306" t="s">
        <v>85</v>
      </c>
      <c r="B62" s="1310" t="s">
        <v>86</v>
      </c>
      <c r="C62" s="1308">
        <v>38900.0</v>
      </c>
      <c r="D62" s="1312"/>
      <c r="E62" s="1312"/>
      <c r="F62" s="1313" t="s">
        <v>702</v>
      </c>
      <c r="G62" s="1306" t="s">
        <v>1205</v>
      </c>
      <c r="H62" s="1306" t="s">
        <v>762</v>
      </c>
      <c r="I62" s="1308">
        <v>7.892910253E9</v>
      </c>
      <c r="J62" s="1306" t="s">
        <v>1572</v>
      </c>
      <c r="K62" s="1313">
        <v>8.91547806887E11</v>
      </c>
      <c r="L62" s="1316"/>
      <c r="M62" s="1306" t="s">
        <v>707</v>
      </c>
      <c r="N62" s="1306" t="s">
        <v>1573</v>
      </c>
      <c r="O62" s="1308">
        <v>30000.0</v>
      </c>
      <c r="P62" s="1306" t="s">
        <v>709</v>
      </c>
      <c r="Q62" s="1306" t="s">
        <v>1377</v>
      </c>
      <c r="R62" s="1306" t="s">
        <v>1574</v>
      </c>
      <c r="S62" s="1306" t="s">
        <v>1575</v>
      </c>
      <c r="T62" s="1313">
        <v>581115.0</v>
      </c>
      <c r="U62" s="1306" t="s">
        <v>709</v>
      </c>
      <c r="V62" s="1306" t="s">
        <v>1377</v>
      </c>
      <c r="W62" s="1306" t="s">
        <v>1576</v>
      </c>
      <c r="X62" s="1306" t="s">
        <v>1577</v>
      </c>
      <c r="Y62" s="1313">
        <v>581115.0</v>
      </c>
      <c r="Z62" s="1306" t="s">
        <v>1578</v>
      </c>
      <c r="AA62" s="1306" t="s">
        <v>1579</v>
      </c>
      <c r="AB62" s="1313">
        <v>1.8141548E7</v>
      </c>
      <c r="AC62" s="1313">
        <v>2020.0</v>
      </c>
      <c r="AD62" s="1313">
        <v>500.0</v>
      </c>
      <c r="AE62" s="1313">
        <v>374.0</v>
      </c>
      <c r="AF62" s="1313">
        <v>74.8</v>
      </c>
      <c r="AG62" s="1306" t="s">
        <v>1580</v>
      </c>
      <c r="AH62" s="1306" t="s">
        <v>1164</v>
      </c>
      <c r="AI62" s="1313">
        <v>144623.0</v>
      </c>
      <c r="AJ62" s="1313">
        <v>2022.0</v>
      </c>
      <c r="AK62" s="1313">
        <v>600.0</v>
      </c>
      <c r="AL62" s="1313">
        <v>542.0</v>
      </c>
      <c r="AM62" s="1313">
        <v>90.33</v>
      </c>
      <c r="AN62" s="1313">
        <v>100.0</v>
      </c>
      <c r="AO62" s="1313">
        <v>84.0</v>
      </c>
      <c r="AP62" s="1313">
        <v>100.0</v>
      </c>
      <c r="AQ62" s="1313">
        <v>99.0</v>
      </c>
      <c r="AR62" s="1313">
        <v>100.0</v>
      </c>
      <c r="AS62" s="1313">
        <v>88.0</v>
      </c>
      <c r="AT62" s="1313">
        <v>100.0</v>
      </c>
      <c r="AU62" s="1313">
        <v>95.0</v>
      </c>
      <c r="AV62" s="1313">
        <v>542.0</v>
      </c>
      <c r="AW62" s="1313">
        <v>100.0</v>
      </c>
      <c r="AX62" s="1313">
        <v>81.0</v>
      </c>
      <c r="AY62" s="1306" t="s">
        <v>1581</v>
      </c>
      <c r="AZ62" s="1313">
        <v>8.660215099E9</v>
      </c>
      <c r="BA62" s="1316"/>
      <c r="BB62" s="1313">
        <v>3.92923763928E11</v>
      </c>
      <c r="BC62" s="1306" t="s">
        <v>1582</v>
      </c>
      <c r="BD62" s="1306" t="s">
        <v>738</v>
      </c>
      <c r="BE62" s="1306" t="s">
        <v>1583</v>
      </c>
      <c r="BF62" s="1308">
        <v>9.980860316E9</v>
      </c>
      <c r="BG62" s="1306" t="s">
        <v>1584</v>
      </c>
      <c r="BH62" s="1313">
        <v>2.6405324046E11</v>
      </c>
      <c r="BI62" s="1306" t="s">
        <v>1585</v>
      </c>
      <c r="BJ62" s="1306" t="s">
        <v>741</v>
      </c>
      <c r="BK62" s="1309"/>
      <c r="BL62" s="1309"/>
      <c r="BM62" s="1309"/>
      <c r="BN62" s="1309"/>
      <c r="BO62" s="1309"/>
      <c r="BP62" s="1309"/>
      <c r="BQ62" s="1309"/>
      <c r="BR62" s="1309"/>
    </row>
    <row r="63">
      <c r="A63" s="1306" t="s">
        <v>289</v>
      </c>
      <c r="B63" s="1310" t="s">
        <v>290</v>
      </c>
      <c r="C63" s="1320"/>
      <c r="D63" s="426"/>
      <c r="E63" s="1312"/>
      <c r="F63" s="1313" t="s">
        <v>702</v>
      </c>
      <c r="G63" s="1306" t="s">
        <v>1586</v>
      </c>
      <c r="H63" s="1306" t="s">
        <v>704</v>
      </c>
      <c r="I63" s="1308">
        <v>9.019524646E9</v>
      </c>
      <c r="J63" s="1306" t="s">
        <v>1587</v>
      </c>
      <c r="K63" s="1316"/>
      <c r="L63" s="1316"/>
      <c r="M63" s="1306" t="s">
        <v>854</v>
      </c>
      <c r="N63" s="1306" t="s">
        <v>1588</v>
      </c>
      <c r="O63" s="1308">
        <v>100000.0</v>
      </c>
      <c r="P63" s="1306" t="s">
        <v>709</v>
      </c>
      <c r="Q63" s="1306" t="s">
        <v>1268</v>
      </c>
      <c r="R63" s="1306" t="s">
        <v>1589</v>
      </c>
      <c r="S63" s="1316"/>
      <c r="T63" s="1316"/>
      <c r="U63" s="1316"/>
      <c r="V63" s="1316"/>
      <c r="W63" s="1316"/>
      <c r="X63" s="1316"/>
      <c r="Y63" s="1316"/>
      <c r="Z63" s="1306" t="s">
        <v>1590</v>
      </c>
      <c r="AA63" s="1306" t="s">
        <v>771</v>
      </c>
      <c r="AB63" s="1316"/>
      <c r="AC63" s="1316"/>
      <c r="AD63" s="1306">
        <v>600.0</v>
      </c>
      <c r="AE63" s="1306">
        <v>443.0</v>
      </c>
      <c r="AF63" s="1316"/>
      <c r="AG63" s="1316"/>
      <c r="AH63" s="1316"/>
      <c r="AI63" s="1316"/>
      <c r="AJ63" s="1316"/>
      <c r="AK63" s="1316"/>
      <c r="AL63" s="1316"/>
      <c r="AM63" s="1316"/>
      <c r="AN63" s="1316"/>
      <c r="AO63" s="1316"/>
      <c r="AP63" s="1316"/>
      <c r="AQ63" s="1316"/>
      <c r="AR63" s="1316"/>
      <c r="AS63" s="1316"/>
      <c r="AT63" s="1316"/>
      <c r="AU63" s="1316"/>
      <c r="AV63" s="1316"/>
      <c r="AW63" s="1316"/>
      <c r="AX63" s="1316"/>
      <c r="AY63" s="1306" t="s">
        <v>1385</v>
      </c>
      <c r="AZ63" s="1306">
        <v>8.073575034E9</v>
      </c>
      <c r="BA63" s="1316"/>
      <c r="BB63" s="1316"/>
      <c r="BC63" s="1316"/>
      <c r="BD63" s="1306" t="s">
        <v>738</v>
      </c>
      <c r="BE63" s="1306" t="s">
        <v>1591</v>
      </c>
      <c r="BF63" s="1308">
        <v>9.591005034E9</v>
      </c>
      <c r="BG63" s="1316"/>
      <c r="BH63" s="1316"/>
      <c r="BI63" s="1316"/>
      <c r="BJ63" s="1306" t="s">
        <v>741</v>
      </c>
      <c r="BK63" s="1319"/>
      <c r="BL63" s="1319"/>
      <c r="BM63" s="1319"/>
      <c r="BN63" s="1319"/>
      <c r="BO63" s="1319"/>
      <c r="BP63" s="1319"/>
      <c r="BQ63" s="1319"/>
      <c r="BR63" s="1319"/>
    </row>
    <row r="64">
      <c r="A64" s="1306" t="s">
        <v>87</v>
      </c>
      <c r="B64" s="1310" t="s">
        <v>88</v>
      </c>
      <c r="C64" s="1308">
        <v>50931.0</v>
      </c>
      <c r="D64" s="1312"/>
      <c r="E64" s="1312"/>
      <c r="F64" s="1317">
        <v>38269.0</v>
      </c>
      <c r="G64" s="1306" t="s">
        <v>1592</v>
      </c>
      <c r="H64" s="1306" t="s">
        <v>762</v>
      </c>
      <c r="I64" s="1308">
        <v>8.123718449E9</v>
      </c>
      <c r="J64" s="1306" t="s">
        <v>1593</v>
      </c>
      <c r="K64" s="1313">
        <v>4.47798304541E11</v>
      </c>
      <c r="L64" s="1316"/>
      <c r="M64" s="1306" t="s">
        <v>1047</v>
      </c>
      <c r="N64" s="1306" t="s">
        <v>1594</v>
      </c>
      <c r="O64" s="1308">
        <v>60000.0</v>
      </c>
      <c r="P64" s="1306" t="s">
        <v>709</v>
      </c>
      <c r="Q64" s="1306" t="s">
        <v>1377</v>
      </c>
      <c r="R64" s="1306" t="s">
        <v>1595</v>
      </c>
      <c r="S64" s="1306" t="s">
        <v>1596</v>
      </c>
      <c r="T64" s="1313">
        <v>581115.0</v>
      </c>
      <c r="U64" s="1306" t="s">
        <v>709</v>
      </c>
      <c r="V64" s="1306" t="s">
        <v>1377</v>
      </c>
      <c r="W64" s="1306" t="s">
        <v>1595</v>
      </c>
      <c r="X64" s="1306" t="s">
        <v>1596</v>
      </c>
      <c r="Y64" s="1313">
        <v>581115.0</v>
      </c>
      <c r="Z64" s="1306" t="s">
        <v>1597</v>
      </c>
      <c r="AA64" s="1306" t="s">
        <v>1598</v>
      </c>
      <c r="AB64" s="1313">
        <v>2.0200332788E10</v>
      </c>
      <c r="AC64" s="1313">
        <v>2020.0</v>
      </c>
      <c r="AD64" s="1313">
        <v>625.0</v>
      </c>
      <c r="AE64" s="1313">
        <v>575.0</v>
      </c>
      <c r="AF64" s="1315">
        <v>0.92</v>
      </c>
      <c r="AG64" s="1306" t="s">
        <v>1599</v>
      </c>
      <c r="AH64" s="1306" t="s">
        <v>955</v>
      </c>
      <c r="AI64" s="1313">
        <v>140190.0</v>
      </c>
      <c r="AJ64" s="1313">
        <v>2022.0</v>
      </c>
      <c r="AK64" s="1313">
        <v>600.0</v>
      </c>
      <c r="AL64" s="1313">
        <v>521.0</v>
      </c>
      <c r="AM64" s="1314">
        <v>0.867</v>
      </c>
      <c r="AN64" s="1313">
        <v>100.0</v>
      </c>
      <c r="AO64" s="1313">
        <v>81.0</v>
      </c>
      <c r="AP64" s="1313">
        <v>100.0</v>
      </c>
      <c r="AQ64" s="1313">
        <v>94.0</v>
      </c>
      <c r="AR64" s="1313">
        <v>100.0</v>
      </c>
      <c r="AS64" s="1313">
        <v>88.0</v>
      </c>
      <c r="AT64" s="1313">
        <v>100.0</v>
      </c>
      <c r="AU64" s="1313">
        <v>81.0</v>
      </c>
      <c r="AV64" s="1313">
        <v>521.0</v>
      </c>
      <c r="AW64" s="1313">
        <v>100.0</v>
      </c>
      <c r="AX64" s="1313">
        <v>87.0</v>
      </c>
      <c r="AY64" s="1306" t="s">
        <v>1600</v>
      </c>
      <c r="AZ64" s="1313">
        <v>7.204121198E9</v>
      </c>
      <c r="BA64" s="1318" t="s">
        <v>1601</v>
      </c>
      <c r="BB64" s="426"/>
      <c r="BC64" s="1316"/>
      <c r="BD64" s="1316"/>
      <c r="BE64" s="1306" t="s">
        <v>1602</v>
      </c>
      <c r="BF64" s="1308">
        <v>7.204121198E9</v>
      </c>
      <c r="BG64" s="1318" t="s">
        <v>1601</v>
      </c>
      <c r="BH64" s="426"/>
      <c r="BI64" s="1316"/>
      <c r="BJ64" s="1306" t="s">
        <v>741</v>
      </c>
      <c r="BK64" s="1309"/>
      <c r="BL64" s="1309"/>
      <c r="BM64" s="1309"/>
      <c r="BN64" s="1309"/>
      <c r="BO64" s="1309"/>
      <c r="BP64" s="1309"/>
      <c r="BQ64" s="1309"/>
      <c r="BR64" s="1309"/>
    </row>
    <row r="65">
      <c r="A65" s="1306" t="s">
        <v>291</v>
      </c>
      <c r="B65" s="1310" t="s">
        <v>292</v>
      </c>
      <c r="C65" s="1308">
        <v>153152.0</v>
      </c>
      <c r="D65" s="1312"/>
      <c r="E65" s="1312"/>
      <c r="F65" s="1313" t="s">
        <v>1603</v>
      </c>
      <c r="G65" s="1306" t="s">
        <v>1604</v>
      </c>
      <c r="H65" s="1306" t="s">
        <v>704</v>
      </c>
      <c r="I65" s="1308">
        <v>9.008910137E9</v>
      </c>
      <c r="J65" s="1306" t="s">
        <v>1605</v>
      </c>
      <c r="K65" s="1313">
        <v>5.50536685438E11</v>
      </c>
      <c r="L65" s="1306" t="s">
        <v>1606</v>
      </c>
      <c r="M65" s="1306" t="s">
        <v>707</v>
      </c>
      <c r="N65" s="1306" t="s">
        <v>731</v>
      </c>
      <c r="O65" s="1308">
        <v>30000.0</v>
      </c>
      <c r="P65" s="1306" t="s">
        <v>709</v>
      </c>
      <c r="Q65" s="1306" t="s">
        <v>1421</v>
      </c>
      <c r="R65" s="1306" t="s">
        <v>1607</v>
      </c>
      <c r="S65" s="1306" t="s">
        <v>1608</v>
      </c>
      <c r="T65" s="1313">
        <v>577145.0</v>
      </c>
      <c r="U65" s="1306" t="s">
        <v>709</v>
      </c>
      <c r="V65" s="1306" t="s">
        <v>1421</v>
      </c>
      <c r="W65" s="1306" t="s">
        <v>1607</v>
      </c>
      <c r="X65" s="1306" t="s">
        <v>1604</v>
      </c>
      <c r="Y65" s="1313">
        <v>577145.0</v>
      </c>
      <c r="Z65" s="1306" t="s">
        <v>1609</v>
      </c>
      <c r="AA65" s="1306" t="s">
        <v>881</v>
      </c>
      <c r="AB65" s="1313">
        <v>2.0200503301E10</v>
      </c>
      <c r="AC65" s="1313">
        <v>2020.0</v>
      </c>
      <c r="AD65" s="1313">
        <v>625.0</v>
      </c>
      <c r="AE65" s="1313">
        <v>418.0</v>
      </c>
      <c r="AF65" s="1314">
        <v>0.6688</v>
      </c>
      <c r="AG65" s="1306" t="s">
        <v>1610</v>
      </c>
      <c r="AH65" s="1306" t="s">
        <v>1611</v>
      </c>
      <c r="AI65" s="1313">
        <v>399084.0</v>
      </c>
      <c r="AJ65" s="1313">
        <v>2022.0</v>
      </c>
      <c r="AK65" s="1313">
        <v>600.0</v>
      </c>
      <c r="AL65" s="1313">
        <v>407.0</v>
      </c>
      <c r="AM65" s="1314">
        <v>0.6783</v>
      </c>
      <c r="AN65" s="1313">
        <v>100.0</v>
      </c>
      <c r="AO65" s="1313">
        <v>73.0</v>
      </c>
      <c r="AP65" s="1313">
        <v>100.0</v>
      </c>
      <c r="AQ65" s="1313">
        <v>55.0</v>
      </c>
      <c r="AR65" s="1313">
        <v>100.0</v>
      </c>
      <c r="AS65" s="1313">
        <v>46.0</v>
      </c>
      <c r="AT65" s="1313">
        <v>100.0</v>
      </c>
      <c r="AU65" s="1313">
        <v>80.0</v>
      </c>
      <c r="AV65" s="1313">
        <v>407.0</v>
      </c>
      <c r="AW65" s="1313">
        <v>100.0</v>
      </c>
      <c r="AX65" s="1313">
        <v>70.0</v>
      </c>
      <c r="AY65" s="1306" t="s">
        <v>1612</v>
      </c>
      <c r="AZ65" s="1313">
        <v>7.483196193E9</v>
      </c>
      <c r="BA65" s="1316"/>
      <c r="BB65" s="1313">
        <v>4.97182297285E11</v>
      </c>
      <c r="BC65" s="1306" t="s">
        <v>1613</v>
      </c>
      <c r="BD65" s="1306" t="s">
        <v>738</v>
      </c>
      <c r="BE65" s="1306" t="s">
        <v>1614</v>
      </c>
      <c r="BF65" s="1308">
        <v>7.899076636E9</v>
      </c>
      <c r="BG65" s="1316"/>
      <c r="BH65" s="1313">
        <v>6.92811592717E11</v>
      </c>
      <c r="BI65" s="1306" t="s">
        <v>1615</v>
      </c>
      <c r="BJ65" s="1306" t="s">
        <v>727</v>
      </c>
      <c r="BK65" s="1309"/>
      <c r="BL65" s="1309"/>
      <c r="BM65" s="1309"/>
      <c r="BN65" s="1309"/>
      <c r="BO65" s="1309"/>
      <c r="BP65" s="1309"/>
      <c r="BQ65" s="1309"/>
      <c r="BR65" s="1309"/>
    </row>
    <row r="66">
      <c r="A66" s="1306" t="s">
        <v>293</v>
      </c>
      <c r="B66" s="1310" t="s">
        <v>294</v>
      </c>
      <c r="C66" s="1308">
        <v>123016.0</v>
      </c>
      <c r="D66" s="1312"/>
      <c r="E66" s="1312"/>
      <c r="F66" s="1317">
        <v>38211.0</v>
      </c>
      <c r="G66" s="1306" t="s">
        <v>1616</v>
      </c>
      <c r="H66" s="1306" t="s">
        <v>704</v>
      </c>
      <c r="I66" s="1308">
        <v>8.904483844E9</v>
      </c>
      <c r="J66" s="1306" t="s">
        <v>1617</v>
      </c>
      <c r="K66" s="1313">
        <v>7.78021518771E11</v>
      </c>
      <c r="L66" s="1306" t="s">
        <v>1618</v>
      </c>
      <c r="M66" s="1306" t="s">
        <v>1047</v>
      </c>
      <c r="N66" s="1306" t="s">
        <v>1619</v>
      </c>
      <c r="O66" s="1308">
        <v>60000.0</v>
      </c>
      <c r="P66" s="1306" t="s">
        <v>709</v>
      </c>
      <c r="Q66" s="1306" t="s">
        <v>766</v>
      </c>
      <c r="R66" s="1306" t="s">
        <v>1620</v>
      </c>
      <c r="S66" s="1306" t="s">
        <v>1621</v>
      </c>
      <c r="T66" s="1313">
        <v>576112.0</v>
      </c>
      <c r="U66" s="1306" t="s">
        <v>709</v>
      </c>
      <c r="V66" s="1306" t="s">
        <v>1622</v>
      </c>
      <c r="W66" s="1306" t="s">
        <v>1623</v>
      </c>
      <c r="X66" s="1306" t="s">
        <v>1621</v>
      </c>
      <c r="Y66" s="1313">
        <v>576112.0</v>
      </c>
      <c r="Z66" s="1306" t="s">
        <v>1624</v>
      </c>
      <c r="AA66" s="1306" t="s">
        <v>1191</v>
      </c>
      <c r="AB66" s="1313">
        <v>2.0200184451E10</v>
      </c>
      <c r="AC66" s="1313">
        <v>2020.0</v>
      </c>
      <c r="AD66" s="1313">
        <v>625.0</v>
      </c>
      <c r="AE66" s="1313">
        <v>505.0</v>
      </c>
      <c r="AF66" s="1314">
        <v>0.808</v>
      </c>
      <c r="AG66" s="1306" t="s">
        <v>1625</v>
      </c>
      <c r="AH66" s="1306" t="s">
        <v>1357</v>
      </c>
      <c r="AI66" s="1313">
        <v>670408.0</v>
      </c>
      <c r="AJ66" s="1313">
        <v>2022.0</v>
      </c>
      <c r="AK66" s="1313">
        <v>600.0</v>
      </c>
      <c r="AL66" s="1313">
        <v>439.0</v>
      </c>
      <c r="AM66" s="1314">
        <v>0.7316</v>
      </c>
      <c r="AN66" s="1313">
        <v>100.0</v>
      </c>
      <c r="AO66" s="1313">
        <v>61.0</v>
      </c>
      <c r="AP66" s="1313">
        <v>100.0</v>
      </c>
      <c r="AQ66" s="1313">
        <v>74.0</v>
      </c>
      <c r="AR66" s="1313">
        <v>100.0</v>
      </c>
      <c r="AS66" s="1313">
        <v>63.0</v>
      </c>
      <c r="AT66" s="1313">
        <v>100.0</v>
      </c>
      <c r="AU66" s="1313">
        <v>86.0</v>
      </c>
      <c r="AV66" s="1313">
        <v>439.0</v>
      </c>
      <c r="AW66" s="1313">
        <v>100.0</v>
      </c>
      <c r="AX66" s="1313">
        <v>73.0</v>
      </c>
      <c r="AY66" s="1306" t="s">
        <v>1626</v>
      </c>
      <c r="AZ66" s="1313">
        <v>9.740747686E9</v>
      </c>
      <c r="BA66" s="1316"/>
      <c r="BB66" s="1313">
        <v>8.80976110954E11</v>
      </c>
      <c r="BC66" s="1306" t="s">
        <v>1627</v>
      </c>
      <c r="BD66" s="1306" t="s">
        <v>1628</v>
      </c>
      <c r="BE66" s="1306" t="s">
        <v>1629</v>
      </c>
      <c r="BF66" s="1308">
        <v>9.632475825E9</v>
      </c>
      <c r="BG66" s="1316"/>
      <c r="BH66" s="1313">
        <v>8.04574084256E11</v>
      </c>
      <c r="BI66" s="1306" t="s">
        <v>1630</v>
      </c>
      <c r="BJ66" s="1306" t="s">
        <v>1631</v>
      </c>
      <c r="BK66" s="1309"/>
      <c r="BL66" s="1309"/>
      <c r="BM66" s="1309"/>
      <c r="BN66" s="1309"/>
      <c r="BO66" s="1309"/>
      <c r="BP66" s="1309"/>
      <c r="BQ66" s="1309"/>
      <c r="BR66" s="1309"/>
    </row>
    <row r="67">
      <c r="A67" s="1306" t="s">
        <v>89</v>
      </c>
      <c r="B67" s="1310" t="s">
        <v>90</v>
      </c>
      <c r="C67" s="1308">
        <v>93690.0</v>
      </c>
      <c r="D67" s="1312"/>
      <c r="E67" s="1312"/>
      <c r="F67" s="1313" t="s">
        <v>1632</v>
      </c>
      <c r="G67" s="1306" t="s">
        <v>1633</v>
      </c>
      <c r="H67" s="1306" t="s">
        <v>704</v>
      </c>
      <c r="I67" s="1308">
        <v>7.619280422E9</v>
      </c>
      <c r="J67" s="1306" t="s">
        <v>1634</v>
      </c>
      <c r="K67" s="1313">
        <v>6.32944366695E11</v>
      </c>
      <c r="L67" s="1306" t="s">
        <v>1635</v>
      </c>
      <c r="M67" s="1306" t="s">
        <v>205</v>
      </c>
      <c r="N67" s="1306" t="s">
        <v>1636</v>
      </c>
      <c r="O67" s="1308">
        <v>16000.0</v>
      </c>
      <c r="P67" s="1306" t="s">
        <v>709</v>
      </c>
      <c r="Q67" s="1306" t="s">
        <v>1637</v>
      </c>
      <c r="R67" s="1306" t="s">
        <v>1638</v>
      </c>
      <c r="S67" s="1306" t="s">
        <v>1633</v>
      </c>
      <c r="T67" s="1313">
        <v>583121.0</v>
      </c>
      <c r="U67" s="1306" t="s">
        <v>709</v>
      </c>
      <c r="V67" s="1306" t="s">
        <v>1637</v>
      </c>
      <c r="W67" s="1306" t="s">
        <v>1638</v>
      </c>
      <c r="X67" s="1306" t="s">
        <v>1633</v>
      </c>
      <c r="Y67" s="1313">
        <v>583121.0</v>
      </c>
      <c r="Z67" s="1306" t="s">
        <v>1639</v>
      </c>
      <c r="AA67" s="1306" t="s">
        <v>1191</v>
      </c>
      <c r="AB67" s="1313">
        <v>2.0200488757E10</v>
      </c>
      <c r="AC67" s="1313">
        <v>2020.0</v>
      </c>
      <c r="AD67" s="1313">
        <v>625.0</v>
      </c>
      <c r="AE67" s="1313">
        <v>437.0</v>
      </c>
      <c r="AF67" s="1313">
        <v>69.92</v>
      </c>
      <c r="AG67" s="1306" t="s">
        <v>1640</v>
      </c>
      <c r="AH67" s="1306" t="s">
        <v>1641</v>
      </c>
      <c r="AI67" s="1313">
        <v>870652.0</v>
      </c>
      <c r="AJ67" s="1313">
        <v>2022.0</v>
      </c>
      <c r="AK67" s="1313">
        <v>600.0</v>
      </c>
      <c r="AL67" s="1313">
        <v>448.0</v>
      </c>
      <c r="AM67" s="1313">
        <v>74.66</v>
      </c>
      <c r="AN67" s="1313">
        <v>100.0</v>
      </c>
      <c r="AO67" s="1313">
        <v>75.0</v>
      </c>
      <c r="AP67" s="1313">
        <v>100.0</v>
      </c>
      <c r="AQ67" s="1313">
        <v>72.0</v>
      </c>
      <c r="AR67" s="1313">
        <v>100.0</v>
      </c>
      <c r="AS67" s="1313">
        <v>61.0</v>
      </c>
      <c r="AT67" s="1313">
        <v>100.0</v>
      </c>
      <c r="AU67" s="1313">
        <v>70.0</v>
      </c>
      <c r="AV67" s="1313">
        <v>448.0</v>
      </c>
      <c r="AW67" s="1313">
        <v>100.0</v>
      </c>
      <c r="AX67" s="1313">
        <v>80.0</v>
      </c>
      <c r="AY67" s="1306" t="s">
        <v>1642</v>
      </c>
      <c r="AZ67" s="1313">
        <v>8.10521274E9</v>
      </c>
      <c r="BA67" s="1316"/>
      <c r="BB67" s="1313">
        <v>5.49869400451E11</v>
      </c>
      <c r="BC67" s="1316"/>
      <c r="BD67" s="1306" t="s">
        <v>1643</v>
      </c>
      <c r="BE67" s="1306" t="s">
        <v>1644</v>
      </c>
      <c r="BF67" s="1308">
        <v>7.996041129E9</v>
      </c>
      <c r="BG67" s="1316"/>
      <c r="BH67" s="1313">
        <v>6.27391239108E11</v>
      </c>
      <c r="BI67" s="1316"/>
      <c r="BJ67" s="1306" t="s">
        <v>1643</v>
      </c>
      <c r="BK67" s="1309"/>
      <c r="BL67" s="1309"/>
      <c r="BM67" s="1309"/>
      <c r="BN67" s="1309"/>
      <c r="BO67" s="1309"/>
      <c r="BP67" s="1309"/>
      <c r="BQ67" s="1309"/>
      <c r="BR67" s="1309"/>
    </row>
    <row r="68">
      <c r="A68" s="1306" t="s">
        <v>295</v>
      </c>
      <c r="B68" s="1310" t="s">
        <v>296</v>
      </c>
      <c r="C68" s="1320"/>
      <c r="D68" s="426"/>
      <c r="E68" s="1312"/>
      <c r="F68" s="1317">
        <v>44964.0</v>
      </c>
      <c r="G68" s="1306" t="s">
        <v>766</v>
      </c>
      <c r="H68" s="1306" t="s">
        <v>762</v>
      </c>
      <c r="I68" s="1308">
        <v>8.971845563E9</v>
      </c>
      <c r="J68" s="1306" t="s">
        <v>1645</v>
      </c>
      <c r="K68" s="1313">
        <v>7.54026721481E11</v>
      </c>
      <c r="L68" s="1316"/>
      <c r="M68" s="1306" t="s">
        <v>707</v>
      </c>
      <c r="N68" s="1306" t="s">
        <v>1305</v>
      </c>
      <c r="O68" s="1308">
        <v>100000.0</v>
      </c>
      <c r="P68" s="1306" t="s">
        <v>709</v>
      </c>
      <c r="Q68" s="1306" t="s">
        <v>766</v>
      </c>
      <c r="R68" s="1306" t="s">
        <v>1646</v>
      </c>
      <c r="S68" s="1306" t="s">
        <v>1391</v>
      </c>
      <c r="T68" s="1313">
        <v>576104.0</v>
      </c>
      <c r="U68" s="1306" t="s">
        <v>709</v>
      </c>
      <c r="V68" s="1306" t="s">
        <v>766</v>
      </c>
      <c r="W68" s="1306" t="s">
        <v>1647</v>
      </c>
      <c r="X68" s="1306" t="s">
        <v>1391</v>
      </c>
      <c r="Y68" s="1313">
        <v>576104.0</v>
      </c>
      <c r="Z68" s="1306" t="s">
        <v>1648</v>
      </c>
      <c r="AA68" s="1306" t="s">
        <v>826</v>
      </c>
      <c r="AB68" s="1316"/>
      <c r="AC68" s="1313">
        <v>2020.0</v>
      </c>
      <c r="AD68" s="1316"/>
      <c r="AE68" s="1316"/>
      <c r="AF68" s="1316"/>
      <c r="AG68" s="1306" t="s">
        <v>1649</v>
      </c>
      <c r="AH68" s="1306" t="s">
        <v>771</v>
      </c>
      <c r="AI68" s="1313">
        <v>674248.0</v>
      </c>
      <c r="AJ68" s="1313">
        <v>2022.0</v>
      </c>
      <c r="AK68" s="1313">
        <v>600.0</v>
      </c>
      <c r="AL68" s="1313">
        <v>399.0</v>
      </c>
      <c r="AM68" s="1313">
        <v>66.0</v>
      </c>
      <c r="AN68" s="1313">
        <v>100.0</v>
      </c>
      <c r="AO68" s="1313">
        <v>53.0</v>
      </c>
      <c r="AP68" s="1313">
        <v>100.0</v>
      </c>
      <c r="AQ68" s="1313">
        <v>52.0</v>
      </c>
      <c r="AR68" s="1313">
        <v>100.0</v>
      </c>
      <c r="AS68" s="1313">
        <v>71.0</v>
      </c>
      <c r="AT68" s="1313">
        <v>100.0</v>
      </c>
      <c r="AU68" s="1313">
        <v>73.0</v>
      </c>
      <c r="AV68" s="1313">
        <v>399.0</v>
      </c>
      <c r="AW68" s="1313">
        <v>100.0</v>
      </c>
      <c r="AX68" s="1313">
        <v>90.0</v>
      </c>
      <c r="AY68" s="1318" t="s">
        <v>1650</v>
      </c>
      <c r="AZ68" s="426"/>
      <c r="BA68" s="1316"/>
      <c r="BB68" s="1316"/>
      <c r="BC68" s="1316"/>
      <c r="BD68" s="1306" t="s">
        <v>1651</v>
      </c>
      <c r="BE68" s="1306" t="s">
        <v>1019</v>
      </c>
      <c r="BF68" s="1312"/>
      <c r="BG68" s="1316"/>
      <c r="BH68" s="1316"/>
      <c r="BI68" s="1316"/>
      <c r="BJ68" s="1316"/>
      <c r="BK68" s="1319"/>
      <c r="BL68" s="1319"/>
      <c r="BM68" s="1319"/>
      <c r="BN68" s="1319"/>
      <c r="BO68" s="1319"/>
      <c r="BP68" s="1319"/>
      <c r="BQ68" s="1319"/>
      <c r="BR68" s="1319"/>
    </row>
    <row r="69">
      <c r="A69" s="1306" t="s">
        <v>297</v>
      </c>
      <c r="B69" s="1310" t="s">
        <v>298</v>
      </c>
      <c r="C69" s="1308" t="s">
        <v>1390</v>
      </c>
      <c r="D69" s="1312"/>
      <c r="E69" s="1312"/>
      <c r="F69" s="1313" t="s">
        <v>1652</v>
      </c>
      <c r="G69" s="1306" t="s">
        <v>749</v>
      </c>
      <c r="H69" s="1306" t="s">
        <v>704</v>
      </c>
      <c r="I69" s="1308">
        <v>7.89241164E9</v>
      </c>
      <c r="J69" s="1306" t="s">
        <v>1653</v>
      </c>
      <c r="K69" s="1313">
        <v>8.22738669365E11</v>
      </c>
      <c r="L69" s="1306" t="s">
        <v>1654</v>
      </c>
      <c r="M69" s="1306" t="s">
        <v>707</v>
      </c>
      <c r="N69" s="1306" t="s">
        <v>1655</v>
      </c>
      <c r="O69" s="1308">
        <v>18000.0</v>
      </c>
      <c r="P69" s="1306" t="s">
        <v>709</v>
      </c>
      <c r="Q69" s="1306" t="s">
        <v>749</v>
      </c>
      <c r="R69" s="1306" t="s">
        <v>1656</v>
      </c>
      <c r="S69" s="1306" t="s">
        <v>749</v>
      </c>
      <c r="T69" s="1313">
        <v>585105.0</v>
      </c>
      <c r="U69" s="1306" t="s">
        <v>709</v>
      </c>
      <c r="V69" s="1306" t="s">
        <v>749</v>
      </c>
      <c r="W69" s="1306" t="s">
        <v>1656</v>
      </c>
      <c r="X69" s="1306" t="s">
        <v>749</v>
      </c>
      <c r="Y69" s="1313">
        <v>585105.0</v>
      </c>
      <c r="Z69" s="1306" t="s">
        <v>1657</v>
      </c>
      <c r="AA69" s="1306" t="s">
        <v>1258</v>
      </c>
      <c r="AB69" s="1313">
        <v>2.0200468852E10</v>
      </c>
      <c r="AC69" s="1313">
        <v>2020.0</v>
      </c>
      <c r="AD69" s="1313">
        <v>625.0</v>
      </c>
      <c r="AE69" s="1313">
        <v>442.0</v>
      </c>
      <c r="AF69" s="1313">
        <v>70.72</v>
      </c>
      <c r="AG69" s="1306" t="s">
        <v>1658</v>
      </c>
      <c r="AH69" s="1306" t="s">
        <v>1659</v>
      </c>
      <c r="AI69" s="1313">
        <v>302296.0</v>
      </c>
      <c r="AJ69" s="1313">
        <v>2022.0</v>
      </c>
      <c r="AK69" s="1313">
        <v>600.0</v>
      </c>
      <c r="AL69" s="1313">
        <v>401.0</v>
      </c>
      <c r="AM69" s="1313">
        <v>67.0</v>
      </c>
      <c r="AN69" s="1313">
        <v>100.0</v>
      </c>
      <c r="AO69" s="1313">
        <v>80.0</v>
      </c>
      <c r="AP69" s="1313">
        <v>100.0</v>
      </c>
      <c r="AQ69" s="1313">
        <v>72.0</v>
      </c>
      <c r="AR69" s="1313">
        <v>100.0</v>
      </c>
      <c r="AS69" s="1313">
        <v>58.0</v>
      </c>
      <c r="AT69" s="1313">
        <v>100.0</v>
      </c>
      <c r="AU69" s="1313">
        <v>68.0</v>
      </c>
      <c r="AV69" s="1313">
        <v>401.0</v>
      </c>
      <c r="AW69" s="1313">
        <v>100.0</v>
      </c>
      <c r="AX69" s="1313">
        <v>60.0</v>
      </c>
      <c r="AY69" s="1306" t="s">
        <v>1660</v>
      </c>
      <c r="AZ69" s="1313">
        <v>9.448265614E9</v>
      </c>
      <c r="BA69" s="1316"/>
      <c r="BB69" s="1316"/>
      <c r="BC69" s="1316"/>
      <c r="BD69" s="1306" t="s">
        <v>738</v>
      </c>
      <c r="BE69" s="1306" t="s">
        <v>1661</v>
      </c>
      <c r="BF69" s="1308">
        <v>9.448265614E9</v>
      </c>
      <c r="BG69" s="1316"/>
      <c r="BH69" s="1316"/>
      <c r="BI69" s="1316"/>
      <c r="BJ69" s="1316"/>
      <c r="BK69" s="1319"/>
      <c r="BL69" s="1319"/>
      <c r="BM69" s="1319"/>
      <c r="BN69" s="1319"/>
      <c r="BO69" s="1319"/>
      <c r="BP69" s="1319"/>
      <c r="BQ69" s="1319"/>
      <c r="BR69" s="1319"/>
    </row>
    <row r="70">
      <c r="A70" s="1306" t="s">
        <v>91</v>
      </c>
      <c r="B70" s="1310" t="s">
        <v>92</v>
      </c>
      <c r="C70" s="1308"/>
      <c r="D70" s="1308">
        <v>38259.0</v>
      </c>
      <c r="E70" s="1312"/>
      <c r="F70" s="1317">
        <v>38208.0</v>
      </c>
      <c r="G70" s="1306" t="s">
        <v>1662</v>
      </c>
      <c r="H70" s="1306" t="s">
        <v>704</v>
      </c>
      <c r="I70" s="1308">
        <v>8.056866519E9</v>
      </c>
      <c r="J70" s="1306" t="s">
        <v>1663</v>
      </c>
      <c r="K70" s="1313">
        <v>7.77465403421E11</v>
      </c>
      <c r="L70" s="1316"/>
      <c r="M70" s="1306" t="s">
        <v>1318</v>
      </c>
      <c r="N70" s="1306" t="s">
        <v>1664</v>
      </c>
      <c r="O70" s="1308">
        <v>80000.0</v>
      </c>
      <c r="P70" s="1306" t="s">
        <v>1560</v>
      </c>
      <c r="Q70" s="1306" t="s">
        <v>1665</v>
      </c>
      <c r="R70" s="1313">
        <v>11.0</v>
      </c>
      <c r="S70" s="1306" t="s">
        <v>1665</v>
      </c>
      <c r="T70" s="1313">
        <v>641001.0</v>
      </c>
      <c r="U70" s="1306" t="s">
        <v>1560</v>
      </c>
      <c r="V70" s="1306" t="s">
        <v>1665</v>
      </c>
      <c r="W70" s="1313">
        <v>11.0</v>
      </c>
      <c r="X70" s="1306" t="s">
        <v>1666</v>
      </c>
      <c r="Y70" s="1313">
        <v>641001.0</v>
      </c>
      <c r="Z70" s="1306" t="s">
        <v>1667</v>
      </c>
      <c r="AA70" s="1306" t="s">
        <v>1668</v>
      </c>
      <c r="AB70" s="1313">
        <v>4299908.0</v>
      </c>
      <c r="AC70" s="1313">
        <v>2020.0</v>
      </c>
      <c r="AD70" s="1313">
        <v>500.0</v>
      </c>
      <c r="AE70" s="1313">
        <v>359.0</v>
      </c>
      <c r="AF70" s="1313">
        <v>71.0</v>
      </c>
      <c r="AG70" s="1306" t="s">
        <v>1667</v>
      </c>
      <c r="AH70" s="1306" t="s">
        <v>1668</v>
      </c>
      <c r="AI70" s="1313">
        <v>5268503.0</v>
      </c>
      <c r="AJ70" s="1313">
        <v>2022.0</v>
      </c>
      <c r="AK70" s="1313">
        <v>600.0</v>
      </c>
      <c r="AL70" s="1313">
        <v>466.0</v>
      </c>
      <c r="AM70" s="1313">
        <v>77.0</v>
      </c>
      <c r="AN70" s="1313">
        <v>100.0</v>
      </c>
      <c r="AO70" s="1313">
        <v>71.0</v>
      </c>
      <c r="AP70" s="1313">
        <v>100.0</v>
      </c>
      <c r="AQ70" s="1313">
        <v>71.0</v>
      </c>
      <c r="AR70" s="1313">
        <v>100.0</v>
      </c>
      <c r="AS70" s="1313">
        <v>76.0</v>
      </c>
      <c r="AT70" s="1313">
        <v>100.0</v>
      </c>
      <c r="AU70" s="1313">
        <v>90.0</v>
      </c>
      <c r="AV70" s="1313">
        <v>466.0</v>
      </c>
      <c r="AW70" s="1313">
        <v>100.0</v>
      </c>
      <c r="AX70" s="1313">
        <v>85.0</v>
      </c>
      <c r="AY70" s="1318" t="s">
        <v>1669</v>
      </c>
      <c r="AZ70" s="426"/>
      <c r="BA70" s="1316"/>
      <c r="BB70" s="1313">
        <v>2.38151523459E11</v>
      </c>
      <c r="BC70" s="1316"/>
      <c r="BD70" s="1306" t="s">
        <v>738</v>
      </c>
      <c r="BE70" s="1306" t="s">
        <v>1670</v>
      </c>
      <c r="BF70" s="1308">
        <v>9.843494866E9</v>
      </c>
      <c r="BG70" s="1316"/>
      <c r="BH70" s="1313">
        <v>6.12586781764E11</v>
      </c>
      <c r="BI70" s="1316"/>
      <c r="BJ70" s="1306" t="s">
        <v>1671</v>
      </c>
      <c r="BK70" s="1309"/>
      <c r="BL70" s="1309"/>
      <c r="BM70" s="1309"/>
      <c r="BN70" s="1309"/>
      <c r="BO70" s="1309"/>
      <c r="BP70" s="1309"/>
      <c r="BQ70" s="1309"/>
      <c r="BR70" s="1309"/>
    </row>
    <row r="71">
      <c r="A71" s="1306" t="s">
        <v>93</v>
      </c>
      <c r="B71" s="1310" t="s">
        <v>94</v>
      </c>
      <c r="C71" s="1308">
        <v>35545.0</v>
      </c>
      <c r="D71" s="1308">
        <v>9146.0</v>
      </c>
      <c r="E71" s="1312"/>
      <c r="F71" s="1313" t="s">
        <v>1672</v>
      </c>
      <c r="G71" s="1306" t="s">
        <v>766</v>
      </c>
      <c r="H71" s="1306" t="s">
        <v>704</v>
      </c>
      <c r="I71" s="1308">
        <v>9.686724126E9</v>
      </c>
      <c r="J71" s="1306" t="s">
        <v>1673</v>
      </c>
      <c r="K71" s="1313">
        <v>7.53580637075E11</v>
      </c>
      <c r="L71" s="1316"/>
      <c r="M71" s="1306" t="s">
        <v>854</v>
      </c>
      <c r="N71" s="1316"/>
      <c r="O71" s="1308">
        <v>1000000.0</v>
      </c>
      <c r="P71" s="1306" t="s">
        <v>709</v>
      </c>
      <c r="Q71" s="1306" t="s">
        <v>766</v>
      </c>
      <c r="R71" s="1306" t="s">
        <v>1674</v>
      </c>
      <c r="S71" s="1306" t="s">
        <v>1675</v>
      </c>
      <c r="T71" s="1313">
        <v>576105.0</v>
      </c>
      <c r="U71" s="1306" t="s">
        <v>709</v>
      </c>
      <c r="V71" s="1306" t="s">
        <v>766</v>
      </c>
      <c r="W71" s="1306" t="s">
        <v>1674</v>
      </c>
      <c r="X71" s="1306" t="s">
        <v>1675</v>
      </c>
      <c r="Y71" s="1313">
        <v>576105.0</v>
      </c>
      <c r="Z71" s="1306" t="s">
        <v>1676</v>
      </c>
      <c r="AA71" s="1306" t="s">
        <v>807</v>
      </c>
      <c r="AB71" s="1313">
        <v>1.8153548E7</v>
      </c>
      <c r="AC71" s="1313">
        <v>2020.0</v>
      </c>
      <c r="AD71" s="1313">
        <v>500.0</v>
      </c>
      <c r="AE71" s="1313">
        <v>422.0</v>
      </c>
      <c r="AF71" s="1313">
        <v>84.4</v>
      </c>
      <c r="AG71" s="1306" t="s">
        <v>1676</v>
      </c>
      <c r="AH71" s="1306" t="s">
        <v>807</v>
      </c>
      <c r="AI71" s="1313">
        <v>1.8616019E7</v>
      </c>
      <c r="AJ71" s="1313">
        <v>2022.0</v>
      </c>
      <c r="AK71" s="1313">
        <v>500.0</v>
      </c>
      <c r="AL71" s="1313">
        <v>418.0</v>
      </c>
      <c r="AM71" s="1313">
        <v>83.6</v>
      </c>
      <c r="AN71" s="1313">
        <v>100.0</v>
      </c>
      <c r="AO71" s="1313">
        <v>94.0</v>
      </c>
      <c r="AP71" s="1313">
        <v>100.0</v>
      </c>
      <c r="AQ71" s="1313">
        <v>75.0</v>
      </c>
      <c r="AR71" s="1313">
        <v>100.0</v>
      </c>
      <c r="AS71" s="1313">
        <v>78.0</v>
      </c>
      <c r="AT71" s="1313">
        <v>100.0</v>
      </c>
      <c r="AU71" s="1313">
        <v>78.0</v>
      </c>
      <c r="AV71" s="1313">
        <v>418.0</v>
      </c>
      <c r="AW71" s="1313">
        <v>100.0</v>
      </c>
      <c r="AX71" s="1313">
        <v>93.0</v>
      </c>
      <c r="AY71" s="1306" t="s">
        <v>1677</v>
      </c>
      <c r="AZ71" s="1313">
        <v>9.964023391E9</v>
      </c>
      <c r="BA71" s="1318" t="s">
        <v>1678</v>
      </c>
      <c r="BB71" s="426"/>
      <c r="BC71" s="1316"/>
      <c r="BD71" s="1306" t="s">
        <v>1679</v>
      </c>
      <c r="BE71" s="1306" t="s">
        <v>1680</v>
      </c>
      <c r="BF71" s="1308">
        <v>9.448857435E9</v>
      </c>
      <c r="BG71" s="1318" t="s">
        <v>1681</v>
      </c>
      <c r="BH71" s="425"/>
      <c r="BI71" s="426"/>
      <c r="BJ71" s="1306" t="s">
        <v>1682</v>
      </c>
      <c r="BK71" s="1309"/>
      <c r="BL71" s="1309"/>
      <c r="BM71" s="1309"/>
      <c r="BN71" s="1309"/>
      <c r="BO71" s="1309"/>
      <c r="BP71" s="1309"/>
      <c r="BQ71" s="1309"/>
      <c r="BR71" s="1309"/>
    </row>
    <row r="72">
      <c r="A72" s="1306" t="s">
        <v>299</v>
      </c>
      <c r="B72" s="1310" t="s">
        <v>300</v>
      </c>
      <c r="C72" s="1308">
        <v>1000000.0</v>
      </c>
      <c r="D72" s="1312"/>
      <c r="E72" s="1312"/>
      <c r="F72" s="1317">
        <v>38057.0</v>
      </c>
      <c r="G72" s="1306" t="s">
        <v>1683</v>
      </c>
      <c r="H72" s="1306" t="s">
        <v>762</v>
      </c>
      <c r="I72" s="1308">
        <v>8.549903074E9</v>
      </c>
      <c r="J72" s="1306" t="s">
        <v>1684</v>
      </c>
      <c r="K72" s="1313">
        <v>6.4978188283E11</v>
      </c>
      <c r="L72" s="1316"/>
      <c r="M72" s="1306" t="s">
        <v>782</v>
      </c>
      <c r="N72" s="1306" t="s">
        <v>1685</v>
      </c>
      <c r="O72" s="1308">
        <v>50000.0</v>
      </c>
      <c r="P72" s="1306" t="s">
        <v>709</v>
      </c>
      <c r="Q72" s="1306" t="s">
        <v>1683</v>
      </c>
      <c r="R72" s="1306" t="s">
        <v>1686</v>
      </c>
      <c r="S72" s="1306" t="s">
        <v>1683</v>
      </c>
      <c r="T72" s="1313">
        <v>577201.0</v>
      </c>
      <c r="U72" s="1306" t="s">
        <v>709</v>
      </c>
      <c r="V72" s="1306" t="s">
        <v>1683</v>
      </c>
      <c r="W72" s="1306" t="s">
        <v>1687</v>
      </c>
      <c r="X72" s="1306" t="s">
        <v>1683</v>
      </c>
      <c r="Y72" s="1313">
        <v>577201.0</v>
      </c>
      <c r="Z72" s="1306" t="s">
        <v>1688</v>
      </c>
      <c r="AA72" s="1306" t="s">
        <v>881</v>
      </c>
      <c r="AB72" s="1313">
        <v>2.0200325876E10</v>
      </c>
      <c r="AC72" s="1313">
        <v>2020.0</v>
      </c>
      <c r="AD72" s="1313">
        <v>625.0</v>
      </c>
      <c r="AE72" s="1313">
        <v>536.0</v>
      </c>
      <c r="AF72" s="1315">
        <v>0.86</v>
      </c>
      <c r="AG72" s="1306" t="s">
        <v>1689</v>
      </c>
      <c r="AH72" s="1306" t="s">
        <v>1690</v>
      </c>
      <c r="AI72" s="1313">
        <v>406908.0</v>
      </c>
      <c r="AJ72" s="1313">
        <v>2022.0</v>
      </c>
      <c r="AK72" s="1313">
        <v>600.0</v>
      </c>
      <c r="AL72" s="1313">
        <v>382.0</v>
      </c>
      <c r="AM72" s="1315">
        <v>0.63</v>
      </c>
      <c r="AN72" s="1313">
        <v>100.0</v>
      </c>
      <c r="AO72" s="1313">
        <v>46.0</v>
      </c>
      <c r="AP72" s="1313">
        <v>100.0</v>
      </c>
      <c r="AQ72" s="1313">
        <v>38.0</v>
      </c>
      <c r="AR72" s="1313">
        <v>100.0</v>
      </c>
      <c r="AS72" s="1313">
        <v>55.0</v>
      </c>
      <c r="AT72" s="1313">
        <v>100.0</v>
      </c>
      <c r="AU72" s="1313">
        <v>80.0</v>
      </c>
      <c r="AV72" s="1313">
        <v>382.0</v>
      </c>
      <c r="AW72" s="1313">
        <v>100.0</v>
      </c>
      <c r="AX72" s="1313">
        <v>81.0</v>
      </c>
      <c r="AY72" s="1306" t="s">
        <v>1691</v>
      </c>
      <c r="AZ72" s="1313">
        <v>9.84535403E9</v>
      </c>
      <c r="BA72" s="1306" t="s">
        <v>1684</v>
      </c>
      <c r="BB72" s="1313">
        <v>8.83081747491E11</v>
      </c>
      <c r="BC72" s="1316"/>
      <c r="BD72" s="1306" t="s">
        <v>738</v>
      </c>
      <c r="BE72" s="1306" t="s">
        <v>1692</v>
      </c>
      <c r="BF72" s="1308">
        <v>9.686555572E9</v>
      </c>
      <c r="BG72" s="1306" t="s">
        <v>1693</v>
      </c>
      <c r="BH72" s="1313">
        <v>2.70618625391E11</v>
      </c>
      <c r="BI72" s="1316"/>
      <c r="BJ72" s="1306" t="s">
        <v>1694</v>
      </c>
      <c r="BK72" s="1309"/>
      <c r="BL72" s="1309"/>
      <c r="BM72" s="1309"/>
      <c r="BN72" s="1309"/>
      <c r="BO72" s="1309"/>
      <c r="BP72" s="1309"/>
      <c r="BQ72" s="1309"/>
      <c r="BR72" s="1309"/>
    </row>
    <row r="73">
      <c r="A73" s="1306" t="s">
        <v>95</v>
      </c>
      <c r="B73" s="1310" t="s">
        <v>96</v>
      </c>
      <c r="C73" s="1308">
        <v>36025.0</v>
      </c>
      <c r="D73" s="1312"/>
      <c r="E73" s="1312"/>
      <c r="F73" s="1313" t="s">
        <v>1695</v>
      </c>
      <c r="G73" s="1306" t="s">
        <v>1696</v>
      </c>
      <c r="H73" s="1306" t="s">
        <v>762</v>
      </c>
      <c r="I73" s="1308">
        <v>8.660164715E9</v>
      </c>
      <c r="J73" s="1306" t="s">
        <v>1697</v>
      </c>
      <c r="K73" s="1313">
        <v>8.1129494661E11</v>
      </c>
      <c r="L73" s="1306" t="s">
        <v>1698</v>
      </c>
      <c r="M73" s="1306" t="s">
        <v>782</v>
      </c>
      <c r="N73" s="1306" t="s">
        <v>1699</v>
      </c>
      <c r="O73" s="1308">
        <v>60000.0</v>
      </c>
      <c r="P73" s="1306" t="s">
        <v>709</v>
      </c>
      <c r="Q73" s="1306" t="s">
        <v>766</v>
      </c>
      <c r="R73" s="1306" t="s">
        <v>1700</v>
      </c>
      <c r="S73" s="1306" t="s">
        <v>1701</v>
      </c>
      <c r="T73" s="1313">
        <v>574101.0</v>
      </c>
      <c r="U73" s="1306" t="s">
        <v>709</v>
      </c>
      <c r="V73" s="1306" t="s">
        <v>766</v>
      </c>
      <c r="W73" s="1306" t="s">
        <v>1700</v>
      </c>
      <c r="X73" s="1306" t="s">
        <v>1701</v>
      </c>
      <c r="Y73" s="1313">
        <v>574101.0</v>
      </c>
      <c r="Z73" s="1306" t="s">
        <v>1702</v>
      </c>
      <c r="AA73" s="1306" t="s">
        <v>881</v>
      </c>
      <c r="AB73" s="1313">
        <v>2.0200427228E10</v>
      </c>
      <c r="AC73" s="1313">
        <v>2020.0</v>
      </c>
      <c r="AD73" s="1313">
        <v>625.0</v>
      </c>
      <c r="AE73" s="1313">
        <v>579.0</v>
      </c>
      <c r="AF73" s="1314">
        <v>0.9264</v>
      </c>
      <c r="AG73" s="1306" t="s">
        <v>1703</v>
      </c>
      <c r="AH73" s="1306" t="s">
        <v>1089</v>
      </c>
      <c r="AI73" s="1313">
        <v>668781.0</v>
      </c>
      <c r="AJ73" s="1313">
        <v>2022.0</v>
      </c>
      <c r="AK73" s="1313">
        <v>600.0</v>
      </c>
      <c r="AL73" s="1313">
        <v>534.0</v>
      </c>
      <c r="AM73" s="1315">
        <v>0.89</v>
      </c>
      <c r="AN73" s="1313">
        <v>100.0</v>
      </c>
      <c r="AO73" s="1313">
        <v>89.0</v>
      </c>
      <c r="AP73" s="1313">
        <v>100.0</v>
      </c>
      <c r="AQ73" s="1313">
        <v>100.0</v>
      </c>
      <c r="AR73" s="1313">
        <v>100.0</v>
      </c>
      <c r="AS73" s="1313">
        <v>89.0</v>
      </c>
      <c r="AT73" s="1313">
        <v>100.0</v>
      </c>
      <c r="AU73" s="1313">
        <v>77.0</v>
      </c>
      <c r="AV73" s="1313">
        <v>534.0</v>
      </c>
      <c r="AW73" s="1313">
        <v>100.0</v>
      </c>
      <c r="AX73" s="1313">
        <v>85.0</v>
      </c>
      <c r="AY73" s="1306" t="s">
        <v>1704</v>
      </c>
      <c r="AZ73" s="1313">
        <v>9.686462165E9</v>
      </c>
      <c r="BA73" s="1306" t="s">
        <v>1705</v>
      </c>
      <c r="BB73" s="1313">
        <v>2.06284254737E11</v>
      </c>
      <c r="BC73" s="1306" t="s">
        <v>1706</v>
      </c>
      <c r="BD73" s="1306" t="s">
        <v>738</v>
      </c>
      <c r="BE73" s="1306" t="s">
        <v>1707</v>
      </c>
      <c r="BF73" s="1308">
        <v>9.611825525E9</v>
      </c>
      <c r="BG73" s="1306" t="s">
        <v>1708</v>
      </c>
      <c r="BH73" s="1313">
        <v>7.30060649339E11</v>
      </c>
      <c r="BI73" s="1306" t="s">
        <v>1709</v>
      </c>
      <c r="BJ73" s="1306" t="s">
        <v>1710</v>
      </c>
      <c r="BK73" s="1309"/>
      <c r="BL73" s="1309"/>
      <c r="BM73" s="1309"/>
      <c r="BN73" s="1309"/>
      <c r="BO73" s="1309"/>
      <c r="BP73" s="1309"/>
      <c r="BQ73" s="1309"/>
      <c r="BR73" s="1309"/>
    </row>
    <row r="74">
      <c r="A74" s="1306" t="s">
        <v>97</v>
      </c>
      <c r="B74" s="1310" t="s">
        <v>98</v>
      </c>
      <c r="C74" s="1308">
        <v>34134.0</v>
      </c>
      <c r="D74" s="1312"/>
      <c r="E74" s="1312"/>
      <c r="F74" s="1313" t="s">
        <v>1711</v>
      </c>
      <c r="G74" s="1306" t="s">
        <v>1037</v>
      </c>
      <c r="H74" s="1306" t="s">
        <v>762</v>
      </c>
      <c r="I74" s="1308">
        <v>9.380622693E9</v>
      </c>
      <c r="J74" s="1306" t="s">
        <v>1712</v>
      </c>
      <c r="K74" s="1313">
        <v>9.67913742792E11</v>
      </c>
      <c r="L74" s="1306" t="s">
        <v>1713</v>
      </c>
      <c r="M74" s="1306" t="s">
        <v>782</v>
      </c>
      <c r="N74" s="1306" t="s">
        <v>1714</v>
      </c>
      <c r="O74" s="1308">
        <v>90000.0</v>
      </c>
      <c r="P74" s="1306" t="s">
        <v>709</v>
      </c>
      <c r="Q74" s="1306" t="s">
        <v>802</v>
      </c>
      <c r="R74" s="1306" t="s">
        <v>1715</v>
      </c>
      <c r="S74" s="1306" t="s">
        <v>1096</v>
      </c>
      <c r="T74" s="1313">
        <v>574225.0</v>
      </c>
      <c r="U74" s="1306" t="s">
        <v>709</v>
      </c>
      <c r="V74" s="1306" t="s">
        <v>1484</v>
      </c>
      <c r="W74" s="1306" t="s">
        <v>1715</v>
      </c>
      <c r="X74" s="1306" t="s">
        <v>1716</v>
      </c>
      <c r="Y74" s="1313">
        <v>573103.0</v>
      </c>
      <c r="Z74" s="1306" t="s">
        <v>1717</v>
      </c>
      <c r="AA74" s="1306" t="s">
        <v>1718</v>
      </c>
      <c r="AB74" s="1313">
        <v>2.0200178127E10</v>
      </c>
      <c r="AC74" s="1313">
        <v>2020.0</v>
      </c>
      <c r="AD74" s="1313">
        <v>625.0</v>
      </c>
      <c r="AE74" s="1313">
        <v>531.0</v>
      </c>
      <c r="AF74" s="1314">
        <v>0.8496</v>
      </c>
      <c r="AG74" s="1306" t="s">
        <v>1719</v>
      </c>
      <c r="AH74" s="1306" t="s">
        <v>1718</v>
      </c>
      <c r="AI74" s="1313">
        <v>332580.0</v>
      </c>
      <c r="AJ74" s="1313">
        <v>2022.0</v>
      </c>
      <c r="AK74" s="1313">
        <v>600.0</v>
      </c>
      <c r="AL74" s="1313">
        <v>534.0</v>
      </c>
      <c r="AM74" s="1315">
        <v>0.89</v>
      </c>
      <c r="AN74" s="1313">
        <v>100.0</v>
      </c>
      <c r="AO74" s="1313">
        <v>94.0</v>
      </c>
      <c r="AP74" s="1313">
        <v>100.0</v>
      </c>
      <c r="AQ74" s="1313">
        <v>100.0</v>
      </c>
      <c r="AR74" s="1313">
        <v>100.0</v>
      </c>
      <c r="AS74" s="1313">
        <v>85.0</v>
      </c>
      <c r="AT74" s="1313">
        <v>100.0</v>
      </c>
      <c r="AU74" s="1313">
        <v>83.0</v>
      </c>
      <c r="AV74" s="1313">
        <v>534.0</v>
      </c>
      <c r="AW74" s="1313">
        <v>100.0</v>
      </c>
      <c r="AX74" s="1313">
        <v>77.0</v>
      </c>
      <c r="AY74" s="1306" t="s">
        <v>1720</v>
      </c>
      <c r="AZ74" s="1313">
        <v>7.483132287E9</v>
      </c>
      <c r="BA74" s="1316"/>
      <c r="BB74" s="1313">
        <v>4.21274544504E11</v>
      </c>
      <c r="BC74" s="1306" t="s">
        <v>1721</v>
      </c>
      <c r="BD74" s="1306" t="s">
        <v>1722</v>
      </c>
      <c r="BE74" s="1306" t="s">
        <v>1723</v>
      </c>
      <c r="BF74" s="1308">
        <v>7.483132287E9</v>
      </c>
      <c r="BG74" s="1316"/>
      <c r="BH74" s="1313">
        <v>7.29704305532E11</v>
      </c>
      <c r="BI74" s="1306" t="s">
        <v>1724</v>
      </c>
      <c r="BJ74" s="1306" t="s">
        <v>1725</v>
      </c>
      <c r="BK74" s="1309"/>
      <c r="BL74" s="1309"/>
      <c r="BM74" s="1309"/>
      <c r="BN74" s="1309"/>
      <c r="BO74" s="1309"/>
      <c r="BP74" s="1309"/>
      <c r="BQ74" s="1309"/>
      <c r="BR74" s="1309"/>
    </row>
    <row r="75">
      <c r="A75" s="1306" t="s">
        <v>301</v>
      </c>
      <c r="B75" s="1310" t="s">
        <v>302</v>
      </c>
      <c r="C75" s="1308">
        <v>120729.0</v>
      </c>
      <c r="D75" s="1312"/>
      <c r="E75" s="1312"/>
      <c r="F75" s="1313" t="s">
        <v>1726</v>
      </c>
      <c r="G75" s="1306" t="s">
        <v>1727</v>
      </c>
      <c r="H75" s="1306" t="s">
        <v>762</v>
      </c>
      <c r="I75" s="1308">
        <v>9.740412621E9</v>
      </c>
      <c r="J75" s="1306" t="s">
        <v>1728</v>
      </c>
      <c r="K75" s="1313">
        <v>8.00009919844E11</v>
      </c>
      <c r="L75" s="1316"/>
      <c r="M75" s="1306" t="s">
        <v>874</v>
      </c>
      <c r="N75" s="1306" t="s">
        <v>1729</v>
      </c>
      <c r="O75" s="1308">
        <v>20000.0</v>
      </c>
      <c r="P75" s="1306" t="s">
        <v>709</v>
      </c>
      <c r="Q75" s="1306" t="s">
        <v>1727</v>
      </c>
      <c r="R75" s="1306" t="s">
        <v>1730</v>
      </c>
      <c r="S75" s="1306" t="s">
        <v>1727</v>
      </c>
      <c r="T75" s="1313">
        <v>570019.0</v>
      </c>
      <c r="U75" s="1306" t="s">
        <v>709</v>
      </c>
      <c r="V75" s="1306" t="s">
        <v>1727</v>
      </c>
      <c r="W75" s="1306" t="s">
        <v>1730</v>
      </c>
      <c r="X75" s="1306" t="s">
        <v>1731</v>
      </c>
      <c r="Y75" s="1313">
        <v>570019.0</v>
      </c>
      <c r="Z75" s="1306" t="s">
        <v>1732</v>
      </c>
      <c r="AA75" s="1306" t="s">
        <v>862</v>
      </c>
      <c r="AB75" s="1313">
        <v>2.0200414627E10</v>
      </c>
      <c r="AC75" s="1313">
        <v>2020.0</v>
      </c>
      <c r="AD75" s="1313">
        <v>625.0</v>
      </c>
      <c r="AE75" s="1313">
        <v>514.0</v>
      </c>
      <c r="AF75" s="1313">
        <v>82.24</v>
      </c>
      <c r="AG75" s="1306" t="s">
        <v>1733</v>
      </c>
      <c r="AH75" s="1306" t="s">
        <v>862</v>
      </c>
      <c r="AI75" s="1313">
        <v>600668.0</v>
      </c>
      <c r="AJ75" s="1313">
        <v>2022.0</v>
      </c>
      <c r="AK75" s="1313">
        <v>600.0</v>
      </c>
      <c r="AL75" s="1313">
        <v>438.0</v>
      </c>
      <c r="AM75" s="1313">
        <v>73.0</v>
      </c>
      <c r="AN75" s="1313">
        <v>100.0</v>
      </c>
      <c r="AO75" s="1313">
        <v>65.0</v>
      </c>
      <c r="AP75" s="1313">
        <v>100.0</v>
      </c>
      <c r="AQ75" s="1313">
        <v>74.0</v>
      </c>
      <c r="AR75" s="1313">
        <v>100.0</v>
      </c>
      <c r="AS75" s="1313">
        <v>55.0</v>
      </c>
      <c r="AT75" s="1313">
        <v>100.0</v>
      </c>
      <c r="AU75" s="1306" t="s">
        <v>1734</v>
      </c>
      <c r="AV75" s="1313">
        <v>438.0</v>
      </c>
      <c r="AW75" s="1313">
        <v>100.0</v>
      </c>
      <c r="AX75" s="1313">
        <v>75.0</v>
      </c>
      <c r="AY75" s="1306" t="s">
        <v>1735</v>
      </c>
      <c r="AZ75" s="1313">
        <v>7.25941887E9</v>
      </c>
      <c r="BA75" s="1316"/>
      <c r="BB75" s="1313">
        <v>7.26712925507E11</v>
      </c>
      <c r="BC75" s="1316"/>
      <c r="BD75" s="1306" t="s">
        <v>941</v>
      </c>
      <c r="BE75" s="1306" t="s">
        <v>1736</v>
      </c>
      <c r="BF75" s="1308">
        <v>9.84554157E9</v>
      </c>
      <c r="BG75" s="1306" t="s">
        <v>1737</v>
      </c>
      <c r="BH75" s="1313">
        <v>7.36209033958E11</v>
      </c>
      <c r="BI75" s="1306" t="s">
        <v>1738</v>
      </c>
      <c r="BJ75" s="1306" t="s">
        <v>1739</v>
      </c>
      <c r="BK75" s="1309"/>
      <c r="BL75" s="1309"/>
      <c r="BM75" s="1309"/>
      <c r="BN75" s="1309"/>
      <c r="BO75" s="1309"/>
      <c r="BP75" s="1309"/>
      <c r="BQ75" s="1309"/>
      <c r="BR75" s="1309"/>
    </row>
    <row r="76">
      <c r="A76" s="1306" t="s">
        <v>99</v>
      </c>
      <c r="B76" s="1310" t="s">
        <v>100</v>
      </c>
      <c r="C76" s="1308">
        <v>68093.0</v>
      </c>
      <c r="D76" s="1312"/>
      <c r="E76" s="1312"/>
      <c r="F76" s="1313" t="s">
        <v>1740</v>
      </c>
      <c r="G76" s="1306" t="s">
        <v>1741</v>
      </c>
      <c r="H76" s="1306" t="s">
        <v>704</v>
      </c>
      <c r="I76" s="1308">
        <v>7.795775453E9</v>
      </c>
      <c r="J76" s="1306" t="s">
        <v>1742</v>
      </c>
      <c r="K76" s="1313">
        <v>8.32572779432E11</v>
      </c>
      <c r="L76" s="1306" t="s">
        <v>1743</v>
      </c>
      <c r="M76" s="1306" t="s">
        <v>782</v>
      </c>
      <c r="N76" s="1306" t="s">
        <v>1744</v>
      </c>
      <c r="O76" s="1308">
        <v>750000.0</v>
      </c>
      <c r="P76" s="1306" t="s">
        <v>709</v>
      </c>
      <c r="Q76" s="1306" t="s">
        <v>1745</v>
      </c>
      <c r="R76" s="1306" t="s">
        <v>1746</v>
      </c>
      <c r="S76" s="1306" t="s">
        <v>1741</v>
      </c>
      <c r="T76" s="1313">
        <v>583234.0</v>
      </c>
      <c r="U76" s="1306" t="s">
        <v>709</v>
      </c>
      <c r="V76" s="1306" t="s">
        <v>1745</v>
      </c>
      <c r="W76" s="1306" t="s">
        <v>1747</v>
      </c>
      <c r="X76" s="1306" t="s">
        <v>1741</v>
      </c>
      <c r="Y76" s="1313">
        <v>583234.0</v>
      </c>
      <c r="Z76" s="1306" t="s">
        <v>1748</v>
      </c>
      <c r="AA76" s="1306" t="s">
        <v>881</v>
      </c>
      <c r="AB76" s="1313">
        <v>2.0200525935E10</v>
      </c>
      <c r="AC76" s="1313">
        <v>2020.0</v>
      </c>
      <c r="AD76" s="1313">
        <v>625.0</v>
      </c>
      <c r="AE76" s="1313">
        <v>585.0</v>
      </c>
      <c r="AF76" s="1313">
        <v>93.6</v>
      </c>
      <c r="AG76" s="1306" t="s">
        <v>1749</v>
      </c>
      <c r="AH76" s="1306" t="s">
        <v>1750</v>
      </c>
      <c r="AI76" s="1313">
        <v>250064.0</v>
      </c>
      <c r="AJ76" s="1313">
        <v>2022.0</v>
      </c>
      <c r="AK76" s="1313">
        <v>600.0</v>
      </c>
      <c r="AL76" s="1313">
        <v>585.0</v>
      </c>
      <c r="AM76" s="1313">
        <v>80.88</v>
      </c>
      <c r="AN76" s="1313">
        <v>100.0</v>
      </c>
      <c r="AO76" s="1313">
        <v>90.0</v>
      </c>
      <c r="AP76" s="1313">
        <v>100.0</v>
      </c>
      <c r="AQ76" s="1313">
        <v>81.0</v>
      </c>
      <c r="AR76" s="1313">
        <v>100.0</v>
      </c>
      <c r="AS76" s="1313">
        <v>75.0</v>
      </c>
      <c r="AT76" s="1313">
        <v>100.0</v>
      </c>
      <c r="AU76" s="1313">
        <v>65.0</v>
      </c>
      <c r="AV76" s="1313">
        <v>485.0</v>
      </c>
      <c r="AW76" s="1313">
        <v>100.0</v>
      </c>
      <c r="AX76" s="1313">
        <v>80.0</v>
      </c>
      <c r="AY76" s="1306" t="s">
        <v>1751</v>
      </c>
      <c r="AZ76" s="1313">
        <v>8.310389802E9</v>
      </c>
      <c r="BA76" s="1306" t="s">
        <v>1330</v>
      </c>
      <c r="BB76" s="1313">
        <v>3.66196351054E11</v>
      </c>
      <c r="BC76" s="1306" t="s">
        <v>1752</v>
      </c>
      <c r="BD76" s="1306" t="s">
        <v>738</v>
      </c>
      <c r="BE76" s="1306" t="s">
        <v>1753</v>
      </c>
      <c r="BF76" s="1308">
        <v>9.611362441E9</v>
      </c>
      <c r="BG76" s="1306" t="s">
        <v>1754</v>
      </c>
      <c r="BH76" s="1313">
        <v>8.4361512378E11</v>
      </c>
      <c r="BI76" s="1306" t="s">
        <v>1755</v>
      </c>
      <c r="BJ76" s="1306" t="s">
        <v>755</v>
      </c>
      <c r="BK76" s="1309"/>
      <c r="BL76" s="1309"/>
      <c r="BM76" s="1309"/>
      <c r="BN76" s="1309"/>
      <c r="BO76" s="1309"/>
      <c r="BP76" s="1309"/>
      <c r="BQ76" s="1309"/>
      <c r="BR76" s="1309"/>
    </row>
    <row r="77">
      <c r="A77" s="1306" t="s">
        <v>303</v>
      </c>
      <c r="B77" s="1310" t="s">
        <v>304</v>
      </c>
      <c r="C77" s="1308">
        <v>142645.0</v>
      </c>
      <c r="D77" s="1312"/>
      <c r="E77" s="1312"/>
      <c r="F77" s="1317">
        <v>38177.0</v>
      </c>
      <c r="G77" s="1306" t="s">
        <v>1756</v>
      </c>
      <c r="H77" s="1306" t="s">
        <v>704</v>
      </c>
      <c r="I77" s="1308">
        <v>7.338042744E9</v>
      </c>
      <c r="J77" s="1306" t="s">
        <v>1757</v>
      </c>
      <c r="K77" s="1313">
        <v>9.64874620243E11</v>
      </c>
      <c r="L77" s="1306" t="s">
        <v>1758</v>
      </c>
      <c r="M77" s="1306" t="s">
        <v>782</v>
      </c>
      <c r="N77" s="1306" t="s">
        <v>1759</v>
      </c>
      <c r="O77" s="1308">
        <v>55000.0</v>
      </c>
      <c r="P77" s="1306" t="s">
        <v>709</v>
      </c>
      <c r="Q77" s="1306" t="s">
        <v>1622</v>
      </c>
      <c r="R77" s="1306" t="s">
        <v>1760</v>
      </c>
      <c r="S77" s="1306" t="s">
        <v>1621</v>
      </c>
      <c r="T77" s="1313">
        <v>576112.0</v>
      </c>
      <c r="U77" s="1306" t="s">
        <v>709</v>
      </c>
      <c r="V77" s="1306" t="s">
        <v>1622</v>
      </c>
      <c r="W77" s="1306" t="s">
        <v>1760</v>
      </c>
      <c r="X77" s="1306" t="s">
        <v>1621</v>
      </c>
      <c r="Y77" s="1313">
        <v>576112.0</v>
      </c>
      <c r="Z77" s="1306" t="s">
        <v>1761</v>
      </c>
      <c r="AA77" s="1306" t="s">
        <v>1191</v>
      </c>
      <c r="AB77" s="1313">
        <v>2.0200184463E10</v>
      </c>
      <c r="AC77" s="1313">
        <v>2020.0</v>
      </c>
      <c r="AD77" s="1313">
        <v>625.0</v>
      </c>
      <c r="AE77" s="1313">
        <v>488.0</v>
      </c>
      <c r="AF77" s="1314">
        <v>0.7808</v>
      </c>
      <c r="AG77" s="1306" t="s">
        <v>1762</v>
      </c>
      <c r="AH77" s="1306" t="s">
        <v>847</v>
      </c>
      <c r="AI77" s="1313">
        <v>670425.0</v>
      </c>
      <c r="AJ77" s="1313">
        <v>2022.0</v>
      </c>
      <c r="AK77" s="1313">
        <v>600.0</v>
      </c>
      <c r="AL77" s="1313">
        <v>379.0</v>
      </c>
      <c r="AM77" s="1313">
        <v>63.16</v>
      </c>
      <c r="AN77" s="1313">
        <v>100.0</v>
      </c>
      <c r="AO77" s="1313">
        <v>66.0</v>
      </c>
      <c r="AP77" s="1313">
        <v>100.0</v>
      </c>
      <c r="AQ77" s="1313">
        <v>43.0</v>
      </c>
      <c r="AR77" s="1313">
        <v>100.0</v>
      </c>
      <c r="AS77" s="1313">
        <v>72.0</v>
      </c>
      <c r="AT77" s="1313">
        <v>100.0</v>
      </c>
      <c r="AU77" s="1313">
        <v>68.0</v>
      </c>
      <c r="AV77" s="1313">
        <v>379.0</v>
      </c>
      <c r="AW77" s="1313">
        <v>100.0</v>
      </c>
      <c r="AX77" s="1313">
        <v>70.0</v>
      </c>
      <c r="AY77" s="1306" t="s">
        <v>1763</v>
      </c>
      <c r="AZ77" s="1313">
        <v>9.945993667E9</v>
      </c>
      <c r="BA77" s="1316"/>
      <c r="BB77" s="1313">
        <v>9.46534741266E11</v>
      </c>
      <c r="BC77" s="1306" t="s">
        <v>1764</v>
      </c>
      <c r="BD77" s="1306" t="s">
        <v>941</v>
      </c>
      <c r="BE77" s="1306" t="s">
        <v>1360</v>
      </c>
      <c r="BF77" s="1308">
        <v>9.945720028E9</v>
      </c>
      <c r="BG77" s="1316"/>
      <c r="BH77" s="1313">
        <v>9.80251842341E11</v>
      </c>
      <c r="BI77" s="1306" t="s">
        <v>1765</v>
      </c>
      <c r="BJ77" s="1306" t="s">
        <v>1200</v>
      </c>
      <c r="BK77" s="1309"/>
      <c r="BL77" s="1309"/>
      <c r="BM77" s="1309"/>
      <c r="BN77" s="1309"/>
      <c r="BO77" s="1309"/>
      <c r="BP77" s="1309"/>
      <c r="BQ77" s="1309"/>
      <c r="BR77" s="1309"/>
    </row>
    <row r="78">
      <c r="A78" s="1306" t="s">
        <v>101</v>
      </c>
      <c r="B78" s="1310" t="s">
        <v>102</v>
      </c>
      <c r="C78" s="1308">
        <v>102984.0</v>
      </c>
      <c r="D78" s="1312"/>
      <c r="E78" s="1312"/>
      <c r="F78" s="1317">
        <v>38169.0</v>
      </c>
      <c r="G78" s="1306" t="s">
        <v>703</v>
      </c>
      <c r="H78" s="1306" t="s">
        <v>762</v>
      </c>
      <c r="I78" s="1308">
        <v>8.277928478E9</v>
      </c>
      <c r="J78" s="1306" t="s">
        <v>1766</v>
      </c>
      <c r="K78" s="1313">
        <v>4.09484838187E11</v>
      </c>
      <c r="L78" s="1306" t="s">
        <v>1767</v>
      </c>
      <c r="M78" s="1306" t="s">
        <v>205</v>
      </c>
      <c r="N78" s="1306" t="s">
        <v>1768</v>
      </c>
      <c r="O78" s="1308">
        <v>401208.0</v>
      </c>
      <c r="P78" s="1306" t="s">
        <v>709</v>
      </c>
      <c r="Q78" s="1306" t="s">
        <v>1421</v>
      </c>
      <c r="R78" s="1306" t="s">
        <v>1769</v>
      </c>
      <c r="S78" s="1306" t="s">
        <v>1769</v>
      </c>
      <c r="T78" s="1313">
        <v>577101.0</v>
      </c>
      <c r="U78" s="1306" t="s">
        <v>709</v>
      </c>
      <c r="V78" s="1306" t="s">
        <v>1421</v>
      </c>
      <c r="W78" s="1306" t="s">
        <v>1769</v>
      </c>
      <c r="X78" s="1306" t="s">
        <v>1769</v>
      </c>
      <c r="Y78" s="1313">
        <v>577101.0</v>
      </c>
      <c r="Z78" s="1306" t="s">
        <v>1770</v>
      </c>
      <c r="AA78" s="1306" t="s">
        <v>1771</v>
      </c>
      <c r="AB78" s="1313">
        <v>1.8132193E7</v>
      </c>
      <c r="AC78" s="1313">
        <v>2020.0</v>
      </c>
      <c r="AD78" s="1313">
        <v>500.0</v>
      </c>
      <c r="AE78" s="1313">
        <v>288.0</v>
      </c>
      <c r="AF78" s="1313">
        <v>57.6</v>
      </c>
      <c r="AG78" s="1306" t="s">
        <v>1772</v>
      </c>
      <c r="AH78" s="1306" t="s">
        <v>847</v>
      </c>
      <c r="AI78" s="1313">
        <v>461366.0</v>
      </c>
      <c r="AJ78" s="1313">
        <v>2022.0</v>
      </c>
      <c r="AK78" s="1313">
        <v>600.0</v>
      </c>
      <c r="AL78" s="1313">
        <v>482.0</v>
      </c>
      <c r="AM78" s="1313">
        <v>80.33</v>
      </c>
      <c r="AN78" s="1313">
        <v>100.0</v>
      </c>
      <c r="AO78" s="1313">
        <v>77.0</v>
      </c>
      <c r="AP78" s="1313">
        <v>100.0</v>
      </c>
      <c r="AQ78" s="1313">
        <v>73.0</v>
      </c>
      <c r="AR78" s="1313">
        <v>100.0</v>
      </c>
      <c r="AS78" s="1313">
        <v>72.0</v>
      </c>
      <c r="AT78" s="1313">
        <v>100.0</v>
      </c>
      <c r="AU78" s="1313">
        <v>92.0</v>
      </c>
      <c r="AV78" s="1313">
        <v>482.0</v>
      </c>
      <c r="AW78" s="1313">
        <v>100.0</v>
      </c>
      <c r="AX78" s="1313">
        <v>87.0</v>
      </c>
      <c r="AY78" s="1306" t="s">
        <v>1773</v>
      </c>
      <c r="AZ78" s="1313">
        <v>8.296624251E9</v>
      </c>
      <c r="BA78" s="1316"/>
      <c r="BB78" s="1313">
        <v>6.85926001376E11</v>
      </c>
      <c r="BC78" s="1316"/>
      <c r="BD78" s="1306" t="s">
        <v>831</v>
      </c>
      <c r="BE78" s="1306" t="s">
        <v>1774</v>
      </c>
      <c r="BF78" s="1308">
        <v>9.902212014E9</v>
      </c>
      <c r="BG78" s="1316"/>
      <c r="BH78" s="1313">
        <v>2.3784840746E11</v>
      </c>
      <c r="BI78" s="1306" t="s">
        <v>1775</v>
      </c>
      <c r="BJ78" s="1306" t="s">
        <v>1776</v>
      </c>
      <c r="BK78" s="1309"/>
      <c r="BL78" s="1309"/>
      <c r="BM78" s="1309"/>
      <c r="BN78" s="1309"/>
      <c r="BO78" s="1309"/>
      <c r="BP78" s="1309"/>
      <c r="BQ78" s="1309"/>
      <c r="BR78" s="1309"/>
    </row>
    <row r="79">
      <c r="A79" s="1306" t="s">
        <v>103</v>
      </c>
      <c r="B79" s="1310" t="s">
        <v>104</v>
      </c>
      <c r="C79" s="1308">
        <v>39000.0</v>
      </c>
      <c r="D79" s="1312"/>
      <c r="E79" s="1312"/>
      <c r="F79" s="1313" t="s">
        <v>1777</v>
      </c>
      <c r="G79" s="1306" t="s">
        <v>1377</v>
      </c>
      <c r="H79" s="1306" t="s">
        <v>762</v>
      </c>
      <c r="I79" s="1308">
        <v>6.363223448E9</v>
      </c>
      <c r="J79" s="1306" t="s">
        <v>1778</v>
      </c>
      <c r="K79" s="1313">
        <v>9.60034715439E11</v>
      </c>
      <c r="L79" s="1306" t="s">
        <v>1779</v>
      </c>
      <c r="M79" s="1306" t="s">
        <v>707</v>
      </c>
      <c r="N79" s="1306" t="s">
        <v>1780</v>
      </c>
      <c r="O79" s="1308">
        <v>15000.0</v>
      </c>
      <c r="P79" s="1306" t="s">
        <v>709</v>
      </c>
      <c r="Q79" s="1306" t="s">
        <v>1377</v>
      </c>
      <c r="R79" s="1306" t="s">
        <v>1781</v>
      </c>
      <c r="S79" s="1306" t="s">
        <v>1782</v>
      </c>
      <c r="T79" s="1313">
        <v>581110.0</v>
      </c>
      <c r="U79" s="1306" t="s">
        <v>709</v>
      </c>
      <c r="V79" s="1306" t="s">
        <v>1377</v>
      </c>
      <c r="W79" s="1306" t="s">
        <v>1783</v>
      </c>
      <c r="X79" s="1306" t="s">
        <v>1784</v>
      </c>
      <c r="Y79" s="1313">
        <v>581110.0</v>
      </c>
      <c r="Z79" s="1306" t="s">
        <v>1785</v>
      </c>
      <c r="AA79" s="1306" t="s">
        <v>1786</v>
      </c>
      <c r="AB79" s="1313">
        <v>1.8141649E7</v>
      </c>
      <c r="AC79" s="1313">
        <v>2020.0</v>
      </c>
      <c r="AD79" s="1313">
        <v>500.0</v>
      </c>
      <c r="AE79" s="1313">
        <v>411.0</v>
      </c>
      <c r="AF79" s="1313">
        <v>82.0</v>
      </c>
      <c r="AG79" s="1306" t="s">
        <v>1787</v>
      </c>
      <c r="AH79" s="1306" t="s">
        <v>1052</v>
      </c>
      <c r="AI79" s="1313">
        <v>211681.0</v>
      </c>
      <c r="AJ79" s="1313">
        <v>2022.0</v>
      </c>
      <c r="AK79" s="1313">
        <v>600.0</v>
      </c>
      <c r="AL79" s="1313">
        <v>527.0</v>
      </c>
      <c r="AM79" s="1313">
        <v>87.0</v>
      </c>
      <c r="AN79" s="1313">
        <v>100.0</v>
      </c>
      <c r="AO79" s="1313">
        <v>82.0</v>
      </c>
      <c r="AP79" s="1313">
        <v>100.0</v>
      </c>
      <c r="AQ79" s="1313">
        <v>95.0</v>
      </c>
      <c r="AR79" s="1313">
        <v>100.0</v>
      </c>
      <c r="AS79" s="1313">
        <v>85.0</v>
      </c>
      <c r="AT79" s="1313">
        <v>100.0</v>
      </c>
      <c r="AU79" s="1313">
        <v>87.0</v>
      </c>
      <c r="AV79" s="1313">
        <v>527.0</v>
      </c>
      <c r="AW79" s="1313">
        <v>100.0</v>
      </c>
      <c r="AX79" s="1313">
        <v>82.0</v>
      </c>
      <c r="AY79" s="1306" t="s">
        <v>1488</v>
      </c>
      <c r="AZ79" s="1313">
        <v>9.740031321E9</v>
      </c>
      <c r="BA79" s="1316"/>
      <c r="BB79" s="1313">
        <v>6.60259751917E11</v>
      </c>
      <c r="BC79" s="1306" t="s">
        <v>1788</v>
      </c>
      <c r="BD79" s="1306" t="s">
        <v>738</v>
      </c>
      <c r="BE79" s="1306" t="s">
        <v>1789</v>
      </c>
      <c r="BF79" s="1308">
        <v>9.740031321E9</v>
      </c>
      <c r="BG79" s="1316"/>
      <c r="BH79" s="1313">
        <v>5.85992725885E11</v>
      </c>
      <c r="BI79" s="1306" t="s">
        <v>1790</v>
      </c>
      <c r="BJ79" s="1306" t="s">
        <v>741</v>
      </c>
      <c r="BK79" s="1309"/>
      <c r="BL79" s="1309"/>
      <c r="BM79" s="1309"/>
      <c r="BN79" s="1309"/>
      <c r="BO79" s="1309"/>
      <c r="BP79" s="1309"/>
      <c r="BQ79" s="1309"/>
      <c r="BR79" s="1309"/>
    </row>
    <row r="80">
      <c r="A80" s="1306" t="s">
        <v>305</v>
      </c>
      <c r="B80" s="1310" t="s">
        <v>306</v>
      </c>
      <c r="C80" s="1308">
        <v>60000.0</v>
      </c>
      <c r="D80" s="1312"/>
      <c r="E80" s="1312"/>
      <c r="F80" s="1313" t="s">
        <v>702</v>
      </c>
      <c r="G80" s="1306" t="s">
        <v>1484</v>
      </c>
      <c r="H80" s="1306" t="s">
        <v>704</v>
      </c>
      <c r="I80" s="1308">
        <v>9.353646161E9</v>
      </c>
      <c r="J80" s="1306" t="s">
        <v>1791</v>
      </c>
      <c r="K80" s="1313">
        <v>3.19055788066E11</v>
      </c>
      <c r="L80" s="1306" t="s">
        <v>1792</v>
      </c>
      <c r="M80" s="1306" t="s">
        <v>707</v>
      </c>
      <c r="N80" s="1306" t="s">
        <v>1793</v>
      </c>
      <c r="O80" s="1308">
        <v>25000.0</v>
      </c>
      <c r="P80" s="1306" t="s">
        <v>709</v>
      </c>
      <c r="Q80" s="1306" t="s">
        <v>1484</v>
      </c>
      <c r="R80" s="1306" t="s">
        <v>1794</v>
      </c>
      <c r="S80" s="1306" t="s">
        <v>1795</v>
      </c>
      <c r="T80" s="1313">
        <v>577138.0</v>
      </c>
      <c r="U80" s="1306" t="s">
        <v>709</v>
      </c>
      <c r="V80" s="1306" t="s">
        <v>1421</v>
      </c>
      <c r="W80" s="1306" t="s">
        <v>1794</v>
      </c>
      <c r="X80" s="1306" t="s">
        <v>1796</v>
      </c>
      <c r="Y80" s="1313">
        <v>577138.0</v>
      </c>
      <c r="Z80" s="1306" t="s">
        <v>1797</v>
      </c>
      <c r="AA80" s="1306" t="s">
        <v>1798</v>
      </c>
      <c r="AB80" s="1313">
        <v>7187071.0</v>
      </c>
      <c r="AC80" s="1313">
        <v>2020.0</v>
      </c>
      <c r="AD80" s="1313">
        <v>600.0</v>
      </c>
      <c r="AE80" s="1313">
        <v>404.0</v>
      </c>
      <c r="AF80" s="1313">
        <v>67.3</v>
      </c>
      <c r="AG80" s="1306" t="s">
        <v>1799</v>
      </c>
      <c r="AH80" s="1306" t="s">
        <v>1164</v>
      </c>
      <c r="AI80" s="1313">
        <v>345871.0</v>
      </c>
      <c r="AJ80" s="1313">
        <v>2022.0</v>
      </c>
      <c r="AK80" s="1313">
        <v>600.0</v>
      </c>
      <c r="AL80" s="1313">
        <v>494.0</v>
      </c>
      <c r="AM80" s="1313">
        <v>82.0</v>
      </c>
      <c r="AN80" s="1313">
        <v>100.0</v>
      </c>
      <c r="AO80" s="1313">
        <v>82.0</v>
      </c>
      <c r="AP80" s="1313">
        <v>100.0</v>
      </c>
      <c r="AQ80" s="1313">
        <v>98.0</v>
      </c>
      <c r="AR80" s="1313">
        <v>100.0</v>
      </c>
      <c r="AS80" s="1313">
        <v>86.0</v>
      </c>
      <c r="AT80" s="1313">
        <v>100.0</v>
      </c>
      <c r="AU80" s="1306" t="s">
        <v>1800</v>
      </c>
      <c r="AV80" s="1313">
        <v>494.0</v>
      </c>
      <c r="AW80" s="1313">
        <v>100.0</v>
      </c>
      <c r="AX80" s="1313">
        <v>80.0</v>
      </c>
      <c r="AY80" s="1306" t="s">
        <v>1801</v>
      </c>
      <c r="AZ80" s="1321"/>
      <c r="BA80" s="1306" t="s">
        <v>1791</v>
      </c>
      <c r="BB80" s="1313">
        <v>7.27889041615E11</v>
      </c>
      <c r="BC80" s="1306" t="s">
        <v>1802</v>
      </c>
      <c r="BD80" s="1306" t="s">
        <v>738</v>
      </c>
      <c r="BE80" s="1306" t="s">
        <v>1803</v>
      </c>
      <c r="BF80" s="1327"/>
      <c r="BG80" s="1306" t="s">
        <v>1791</v>
      </c>
      <c r="BH80" s="1313">
        <v>4.90437734677E11</v>
      </c>
      <c r="BI80" s="1316"/>
      <c r="BJ80" s="1306" t="s">
        <v>986</v>
      </c>
      <c r="BK80" s="1309"/>
      <c r="BL80" s="1309"/>
      <c r="BM80" s="1309"/>
      <c r="BN80" s="1309"/>
      <c r="BO80" s="1309"/>
      <c r="BP80" s="1309"/>
      <c r="BQ80" s="1309"/>
      <c r="BR80" s="1309"/>
    </row>
    <row r="81">
      <c r="A81" s="1306" t="s">
        <v>105</v>
      </c>
      <c r="B81" s="1310" t="s">
        <v>106</v>
      </c>
      <c r="C81" s="1311">
        <v>50866.0</v>
      </c>
      <c r="D81" s="1312"/>
      <c r="E81" s="1312"/>
      <c r="F81" s="1317">
        <v>38269.0</v>
      </c>
      <c r="G81" s="1306" t="s">
        <v>1804</v>
      </c>
      <c r="H81" s="1306" t="s">
        <v>762</v>
      </c>
      <c r="I81" s="1308">
        <v>8.904287462E9</v>
      </c>
      <c r="J81" s="1306" t="s">
        <v>1805</v>
      </c>
      <c r="K81" s="1313">
        <v>9.79248469456E11</v>
      </c>
      <c r="L81" s="1306" t="s">
        <v>1019</v>
      </c>
      <c r="M81" s="1306" t="s">
        <v>782</v>
      </c>
      <c r="N81" s="1306" t="s">
        <v>1699</v>
      </c>
      <c r="O81" s="1308">
        <v>60000.0</v>
      </c>
      <c r="P81" s="1306" t="s">
        <v>709</v>
      </c>
      <c r="Q81" s="1306" t="s">
        <v>766</v>
      </c>
      <c r="R81" s="1306" t="s">
        <v>1806</v>
      </c>
      <c r="S81" s="1306" t="s">
        <v>1807</v>
      </c>
      <c r="T81" s="1313">
        <v>574102.0</v>
      </c>
      <c r="U81" s="1306" t="s">
        <v>709</v>
      </c>
      <c r="V81" s="1306" t="s">
        <v>766</v>
      </c>
      <c r="W81" s="1306" t="s">
        <v>1808</v>
      </c>
      <c r="X81" s="1306" t="s">
        <v>1807</v>
      </c>
      <c r="Y81" s="1313">
        <v>574102.0</v>
      </c>
      <c r="Z81" s="1306" t="s">
        <v>1809</v>
      </c>
      <c r="AA81" s="1306" t="s">
        <v>716</v>
      </c>
      <c r="AB81" s="1313">
        <v>2.0200192571E10</v>
      </c>
      <c r="AC81" s="1313">
        <v>2020.0</v>
      </c>
      <c r="AD81" s="1313">
        <v>625.0</v>
      </c>
      <c r="AE81" s="1313">
        <v>529.0</v>
      </c>
      <c r="AF81" s="1313">
        <v>84.64</v>
      </c>
      <c r="AG81" s="1306" t="s">
        <v>1810</v>
      </c>
      <c r="AH81" s="1306" t="s">
        <v>1811</v>
      </c>
      <c r="AI81" s="1313">
        <v>674281.0</v>
      </c>
      <c r="AJ81" s="1313">
        <v>2022.0</v>
      </c>
      <c r="AK81" s="1313">
        <v>600.0</v>
      </c>
      <c r="AL81" s="1313">
        <v>523.0</v>
      </c>
      <c r="AM81" s="1313">
        <v>89.16</v>
      </c>
      <c r="AN81" s="1313">
        <v>100.0</v>
      </c>
      <c r="AO81" s="1313">
        <v>75.0</v>
      </c>
      <c r="AP81" s="1313">
        <v>100.0</v>
      </c>
      <c r="AQ81" s="1313">
        <v>98.0</v>
      </c>
      <c r="AR81" s="1313">
        <v>100.0</v>
      </c>
      <c r="AS81" s="1313">
        <v>85.0</v>
      </c>
      <c r="AT81" s="1313">
        <v>100.0</v>
      </c>
      <c r="AU81" s="1306" t="s">
        <v>1812</v>
      </c>
      <c r="AV81" s="1313">
        <v>523.0</v>
      </c>
      <c r="AW81" s="1313">
        <v>100.0</v>
      </c>
      <c r="AX81" s="1313">
        <v>82.0</v>
      </c>
      <c r="AY81" s="1306" t="s">
        <v>1813</v>
      </c>
      <c r="AZ81" s="1313">
        <v>9.141266988E9</v>
      </c>
      <c r="BA81" s="1306" t="s">
        <v>1019</v>
      </c>
      <c r="BB81" s="1313">
        <v>6.80677502721E11</v>
      </c>
      <c r="BC81" s="1306" t="s">
        <v>1019</v>
      </c>
      <c r="BD81" s="1306" t="s">
        <v>831</v>
      </c>
      <c r="BE81" s="1306" t="s">
        <v>1814</v>
      </c>
      <c r="BF81" s="1308">
        <v>9.901374204E9</v>
      </c>
      <c r="BG81" s="1306" t="s">
        <v>1019</v>
      </c>
      <c r="BH81" s="1313">
        <v>6.6930224818E11</v>
      </c>
      <c r="BI81" s="1306" t="s">
        <v>1815</v>
      </c>
      <c r="BJ81" s="1306" t="s">
        <v>1816</v>
      </c>
      <c r="BK81" s="1309"/>
      <c r="BL81" s="1309"/>
      <c r="BM81" s="1309"/>
      <c r="BN81" s="1309"/>
      <c r="BO81" s="1309"/>
      <c r="BP81" s="1309"/>
      <c r="BQ81" s="1309"/>
      <c r="BR81" s="1309"/>
    </row>
    <row r="82">
      <c r="A82" s="1306" t="s">
        <v>107</v>
      </c>
      <c r="B82" s="1310" t="s">
        <v>108</v>
      </c>
      <c r="C82" s="1308">
        <v>16422.0</v>
      </c>
      <c r="D82" s="1312"/>
      <c r="E82" s="1312"/>
      <c r="F82" s="1317">
        <v>37990.0</v>
      </c>
      <c r="G82" s="1306" t="s">
        <v>1817</v>
      </c>
      <c r="H82" s="1306" t="s">
        <v>762</v>
      </c>
      <c r="I82" s="1308">
        <v>7.899161005E9</v>
      </c>
      <c r="J82" s="1306" t="s">
        <v>1818</v>
      </c>
      <c r="K82" s="1313">
        <v>7.80950168383E11</v>
      </c>
      <c r="L82" s="1316"/>
      <c r="M82" s="1306" t="s">
        <v>874</v>
      </c>
      <c r="N82" s="1306" t="s">
        <v>1819</v>
      </c>
      <c r="O82" s="1308">
        <v>90000.0</v>
      </c>
      <c r="P82" s="1306" t="s">
        <v>709</v>
      </c>
      <c r="Q82" s="1306" t="s">
        <v>1820</v>
      </c>
      <c r="R82" s="1306" t="s">
        <v>1821</v>
      </c>
      <c r="S82" s="1306" t="s">
        <v>1822</v>
      </c>
      <c r="T82" s="1313">
        <v>574239.0</v>
      </c>
      <c r="U82" s="1306" t="s">
        <v>709</v>
      </c>
      <c r="V82" s="1306" t="s">
        <v>1820</v>
      </c>
      <c r="W82" s="1306" t="s">
        <v>1823</v>
      </c>
      <c r="X82" s="1306" t="s">
        <v>1822</v>
      </c>
      <c r="Y82" s="1313">
        <v>574239.0</v>
      </c>
      <c r="Z82" s="1306" t="s">
        <v>1824</v>
      </c>
      <c r="AA82" s="1306" t="s">
        <v>881</v>
      </c>
      <c r="AB82" s="1313">
        <v>2.020051381E10</v>
      </c>
      <c r="AC82" s="1313">
        <v>2020.0</v>
      </c>
      <c r="AD82" s="1313">
        <v>625.0</v>
      </c>
      <c r="AE82" s="1313">
        <v>602.0</v>
      </c>
      <c r="AF82" s="1313">
        <v>96.32</v>
      </c>
      <c r="AG82" s="1306" t="s">
        <v>1825</v>
      </c>
      <c r="AH82" s="1306" t="s">
        <v>1826</v>
      </c>
      <c r="AI82" s="1313">
        <v>598943.0</v>
      </c>
      <c r="AJ82" s="1313">
        <v>2022.0</v>
      </c>
      <c r="AK82" s="1313">
        <v>600.0</v>
      </c>
      <c r="AL82" s="1313">
        <v>579.0</v>
      </c>
      <c r="AM82" s="1313">
        <v>96.5</v>
      </c>
      <c r="AN82" s="1313">
        <v>100.0</v>
      </c>
      <c r="AO82" s="1313">
        <v>99.0</v>
      </c>
      <c r="AP82" s="1313">
        <v>100.0</v>
      </c>
      <c r="AQ82" s="1313">
        <v>100.0</v>
      </c>
      <c r="AR82" s="1313">
        <v>100.0</v>
      </c>
      <c r="AS82" s="1313">
        <v>97.0</v>
      </c>
      <c r="AT82" s="1313">
        <v>100.0</v>
      </c>
      <c r="AU82" s="1313">
        <v>96.0</v>
      </c>
      <c r="AV82" s="1313">
        <v>579.0</v>
      </c>
      <c r="AW82" s="1313">
        <v>100.0</v>
      </c>
      <c r="AX82" s="1313">
        <v>90.0</v>
      </c>
      <c r="AY82" s="1318" t="s">
        <v>1827</v>
      </c>
      <c r="AZ82" s="426"/>
      <c r="BA82" s="1316"/>
      <c r="BB82" s="1313">
        <v>8.49498366801E11</v>
      </c>
      <c r="BC82" s="1306" t="s">
        <v>1828</v>
      </c>
      <c r="BD82" s="1306" t="s">
        <v>1829</v>
      </c>
      <c r="BE82" s="1306" t="s">
        <v>1830</v>
      </c>
      <c r="BF82" s="1308">
        <v>9.74032761E9</v>
      </c>
      <c r="BG82" s="1316"/>
      <c r="BH82" s="1313">
        <v>3.98154007004E11</v>
      </c>
      <c r="BI82" s="1306" t="s">
        <v>1831</v>
      </c>
      <c r="BJ82" s="1306" t="s">
        <v>1832</v>
      </c>
      <c r="BK82" s="1309"/>
      <c r="BL82" s="1309"/>
      <c r="BM82" s="1309"/>
      <c r="BN82" s="1309"/>
      <c r="BO82" s="1309"/>
      <c r="BP82" s="1309"/>
      <c r="BQ82" s="1309"/>
      <c r="BR82" s="1309"/>
    </row>
    <row r="83">
      <c r="A83" s="1306" t="s">
        <v>109</v>
      </c>
      <c r="B83" s="1310" t="s">
        <v>110</v>
      </c>
      <c r="C83" s="1308">
        <v>43109.0</v>
      </c>
      <c r="D83" s="1308" t="s">
        <v>1330</v>
      </c>
      <c r="E83" s="1308" t="s">
        <v>1330</v>
      </c>
      <c r="F83" s="1317">
        <v>37930.0</v>
      </c>
      <c r="G83" s="1306" t="s">
        <v>1833</v>
      </c>
      <c r="H83" s="1306" t="s">
        <v>762</v>
      </c>
      <c r="I83" s="1308">
        <v>9.902849947E9</v>
      </c>
      <c r="J83" s="1306" t="s">
        <v>1834</v>
      </c>
      <c r="K83" s="1313">
        <v>5.12819723441E11</v>
      </c>
      <c r="L83" s="1306" t="s">
        <v>1835</v>
      </c>
      <c r="M83" s="1306" t="s">
        <v>707</v>
      </c>
      <c r="N83" s="1306" t="s">
        <v>1836</v>
      </c>
      <c r="O83" s="1308">
        <v>35000.0</v>
      </c>
      <c r="P83" s="1306" t="s">
        <v>709</v>
      </c>
      <c r="Q83" s="1306" t="s">
        <v>728</v>
      </c>
      <c r="R83" s="1306" t="s">
        <v>1837</v>
      </c>
      <c r="S83" s="1306" t="s">
        <v>1833</v>
      </c>
      <c r="T83" s="1313">
        <v>577427.0</v>
      </c>
      <c r="U83" s="1306" t="s">
        <v>709</v>
      </c>
      <c r="V83" s="1306" t="s">
        <v>728</v>
      </c>
      <c r="W83" s="1306" t="s">
        <v>1838</v>
      </c>
      <c r="X83" s="1306" t="s">
        <v>1839</v>
      </c>
      <c r="Y83" s="1313">
        <v>577427.0</v>
      </c>
      <c r="Z83" s="1306" t="s">
        <v>1840</v>
      </c>
      <c r="AA83" s="1306" t="s">
        <v>1209</v>
      </c>
      <c r="AB83" s="1313">
        <v>2.019060977E10</v>
      </c>
      <c r="AC83" s="1313">
        <v>2019.0</v>
      </c>
      <c r="AD83" s="1313">
        <v>625.0</v>
      </c>
      <c r="AE83" s="1313">
        <v>544.0</v>
      </c>
      <c r="AF83" s="1313">
        <v>87.04</v>
      </c>
      <c r="AG83" s="1306" t="s">
        <v>1841</v>
      </c>
      <c r="AH83" s="1306" t="s">
        <v>1842</v>
      </c>
      <c r="AI83" s="1313">
        <v>568260.0</v>
      </c>
      <c r="AJ83" s="1313">
        <v>2021.0</v>
      </c>
      <c r="AK83" s="1313">
        <v>600.0</v>
      </c>
      <c r="AL83" s="1313">
        <v>517.0</v>
      </c>
      <c r="AM83" s="1313">
        <v>86.16</v>
      </c>
      <c r="AN83" s="1313">
        <v>100.0</v>
      </c>
      <c r="AO83" s="1313">
        <v>89.0</v>
      </c>
      <c r="AP83" s="1313">
        <v>100.0</v>
      </c>
      <c r="AQ83" s="1313">
        <v>90.0</v>
      </c>
      <c r="AR83" s="1313">
        <v>100.0</v>
      </c>
      <c r="AS83" s="1313">
        <v>88.0</v>
      </c>
      <c r="AT83" s="1313">
        <v>100.0</v>
      </c>
      <c r="AU83" s="1313">
        <v>81.0</v>
      </c>
      <c r="AV83" s="1313">
        <v>517.0</v>
      </c>
      <c r="AW83" s="1313">
        <v>100.0</v>
      </c>
      <c r="AX83" s="1313">
        <v>79.0</v>
      </c>
      <c r="AY83" s="1306" t="s">
        <v>1843</v>
      </c>
      <c r="AZ83" s="1313">
        <v>8.050822624E9</v>
      </c>
      <c r="BA83" s="1306" t="s">
        <v>1330</v>
      </c>
      <c r="BB83" s="1313">
        <v>2.54074261769E11</v>
      </c>
      <c r="BC83" s="1306" t="s">
        <v>1844</v>
      </c>
      <c r="BD83" s="1306" t="s">
        <v>738</v>
      </c>
      <c r="BE83" s="1306" t="s">
        <v>1845</v>
      </c>
      <c r="BF83" s="1308">
        <v>9.741833623E9</v>
      </c>
      <c r="BG83" s="1306" t="s">
        <v>1330</v>
      </c>
      <c r="BH83" s="1313">
        <v>6.87260133644E11</v>
      </c>
      <c r="BI83" s="1306" t="s">
        <v>1846</v>
      </c>
      <c r="BJ83" s="1306" t="s">
        <v>1847</v>
      </c>
      <c r="BK83" s="1309"/>
      <c r="BL83" s="1309"/>
      <c r="BM83" s="1309"/>
      <c r="BN83" s="1309"/>
      <c r="BO83" s="1309"/>
      <c r="BP83" s="1309"/>
      <c r="BQ83" s="1309"/>
      <c r="BR83" s="1309"/>
    </row>
    <row r="84">
      <c r="A84" s="1306" t="s">
        <v>111</v>
      </c>
      <c r="B84" s="1310" t="s">
        <v>112</v>
      </c>
      <c r="C84" s="1308">
        <v>69789.0</v>
      </c>
      <c r="D84" s="1312"/>
      <c r="E84" s="1312"/>
      <c r="F84" s="1317">
        <v>37993.0</v>
      </c>
      <c r="G84" s="1306" t="s">
        <v>1848</v>
      </c>
      <c r="H84" s="1306" t="s">
        <v>762</v>
      </c>
      <c r="I84" s="1308">
        <v>8.073693769E9</v>
      </c>
      <c r="J84" s="1306" t="s">
        <v>1849</v>
      </c>
      <c r="K84" s="1313">
        <v>6.90386872233E11</v>
      </c>
      <c r="L84" s="1306" t="s">
        <v>1850</v>
      </c>
      <c r="M84" s="1306" t="s">
        <v>205</v>
      </c>
      <c r="N84" s="1306" t="s">
        <v>1470</v>
      </c>
      <c r="O84" s="1308">
        <v>26000.0</v>
      </c>
      <c r="P84" s="1306" t="s">
        <v>709</v>
      </c>
      <c r="Q84" s="1306" t="s">
        <v>876</v>
      </c>
      <c r="R84" s="1306" t="s">
        <v>1851</v>
      </c>
      <c r="S84" s="1306" t="s">
        <v>1852</v>
      </c>
      <c r="T84" s="1313">
        <v>574225.0</v>
      </c>
      <c r="U84" s="1306" t="s">
        <v>709</v>
      </c>
      <c r="V84" s="1306" t="s">
        <v>1437</v>
      </c>
      <c r="W84" s="1306" t="s">
        <v>1851</v>
      </c>
      <c r="X84" s="1306" t="s">
        <v>1848</v>
      </c>
      <c r="Y84" s="1313">
        <v>591153.0</v>
      </c>
      <c r="Z84" s="1306" t="s">
        <v>1853</v>
      </c>
      <c r="AA84" s="1306" t="s">
        <v>1854</v>
      </c>
      <c r="AB84" s="1313">
        <v>2.0200422885E10</v>
      </c>
      <c r="AC84" s="1313">
        <v>2020.0</v>
      </c>
      <c r="AD84" s="1313">
        <v>625.0</v>
      </c>
      <c r="AE84" s="1313">
        <v>581.0</v>
      </c>
      <c r="AF84" s="1313">
        <v>92.96</v>
      </c>
      <c r="AG84" s="1306" t="s">
        <v>1855</v>
      </c>
      <c r="AH84" s="1306" t="s">
        <v>807</v>
      </c>
      <c r="AI84" s="1313">
        <v>1.8613017E7</v>
      </c>
      <c r="AJ84" s="1313">
        <v>2022.0</v>
      </c>
      <c r="AK84" s="1313">
        <v>500.0</v>
      </c>
      <c r="AL84" s="1313">
        <v>400.0</v>
      </c>
      <c r="AM84" s="1313">
        <v>80.0</v>
      </c>
      <c r="AN84" s="1313">
        <v>100.0</v>
      </c>
      <c r="AO84" s="1313">
        <v>82.0</v>
      </c>
      <c r="AP84" s="1313">
        <v>100.0</v>
      </c>
      <c r="AQ84" s="1313">
        <v>76.0</v>
      </c>
      <c r="AR84" s="1313">
        <v>100.0</v>
      </c>
      <c r="AS84" s="1313">
        <v>78.0</v>
      </c>
      <c r="AT84" s="1313">
        <v>100.0</v>
      </c>
      <c r="AU84" s="1313">
        <v>82.0</v>
      </c>
      <c r="AV84" s="1313">
        <v>400.0</v>
      </c>
      <c r="AW84" s="1313">
        <v>100.0</v>
      </c>
      <c r="AX84" s="1313">
        <v>82.0</v>
      </c>
      <c r="AY84" s="1306" t="s">
        <v>1856</v>
      </c>
      <c r="AZ84" s="1313">
        <v>8.546842833E9</v>
      </c>
      <c r="BA84" s="1316"/>
      <c r="BB84" s="1316"/>
      <c r="BC84" s="1316"/>
      <c r="BD84" s="1316"/>
      <c r="BE84" s="1306" t="s">
        <v>1857</v>
      </c>
      <c r="BF84" s="1308">
        <v>9.008965532E9</v>
      </c>
      <c r="BG84" s="1316"/>
      <c r="BH84" s="1316"/>
      <c r="BI84" s="1316"/>
      <c r="BJ84" s="1316"/>
      <c r="BK84" s="1319"/>
      <c r="BL84" s="1319"/>
      <c r="BM84" s="1319"/>
      <c r="BN84" s="1319"/>
      <c r="BO84" s="1319"/>
      <c r="BP84" s="1319"/>
      <c r="BQ84" s="1319"/>
      <c r="BR84" s="1319"/>
    </row>
    <row r="85">
      <c r="A85" s="1306" t="s">
        <v>307</v>
      </c>
      <c r="B85" s="1310" t="s">
        <v>308</v>
      </c>
      <c r="C85" s="1308">
        <v>83.0</v>
      </c>
      <c r="D85" s="1312"/>
      <c r="E85" s="1312"/>
      <c r="F85" s="1313" t="s">
        <v>1858</v>
      </c>
      <c r="G85" s="1306" t="s">
        <v>1859</v>
      </c>
      <c r="H85" s="1306" t="s">
        <v>762</v>
      </c>
      <c r="I85" s="1308">
        <v>7.406844599E9</v>
      </c>
      <c r="J85" s="1306" t="s">
        <v>1860</v>
      </c>
      <c r="K85" s="1313">
        <v>8.38029445307E11</v>
      </c>
      <c r="L85" s="1316"/>
      <c r="M85" s="1306" t="s">
        <v>874</v>
      </c>
      <c r="N85" s="1306" t="s">
        <v>1861</v>
      </c>
      <c r="O85" s="1308">
        <v>40000.0</v>
      </c>
      <c r="P85" s="1306" t="s">
        <v>709</v>
      </c>
      <c r="Q85" s="1306" t="s">
        <v>1862</v>
      </c>
      <c r="R85" s="1306" t="s">
        <v>1863</v>
      </c>
      <c r="S85" s="1306" t="s">
        <v>1859</v>
      </c>
      <c r="T85" s="1313">
        <v>560098.0</v>
      </c>
      <c r="U85" s="1306" t="s">
        <v>709</v>
      </c>
      <c r="V85" s="1306" t="s">
        <v>1862</v>
      </c>
      <c r="W85" s="1306" t="s">
        <v>1863</v>
      </c>
      <c r="X85" s="1306" t="s">
        <v>1864</v>
      </c>
      <c r="Y85" s="1313">
        <v>560098.0</v>
      </c>
      <c r="Z85" s="1306" t="s">
        <v>1865</v>
      </c>
      <c r="AA85" s="1306" t="s">
        <v>1866</v>
      </c>
      <c r="AB85" s="1306" t="s">
        <v>1867</v>
      </c>
      <c r="AC85" s="1313">
        <v>2020.0</v>
      </c>
      <c r="AD85" s="1313">
        <v>600.0</v>
      </c>
      <c r="AE85" s="1313">
        <v>462.0</v>
      </c>
      <c r="AF85" s="1313">
        <v>77.0</v>
      </c>
      <c r="AG85" s="1306" t="s">
        <v>1868</v>
      </c>
      <c r="AH85" s="1306" t="s">
        <v>1209</v>
      </c>
      <c r="AI85" s="1313">
        <v>796005.0</v>
      </c>
      <c r="AJ85" s="1313">
        <v>2022.0</v>
      </c>
      <c r="AK85" s="1313">
        <v>600.0</v>
      </c>
      <c r="AL85" s="1313">
        <v>433.0</v>
      </c>
      <c r="AM85" s="1313">
        <v>72.16</v>
      </c>
      <c r="AN85" s="1313">
        <v>100.0</v>
      </c>
      <c r="AO85" s="1313">
        <v>61.0</v>
      </c>
      <c r="AP85" s="1313">
        <v>100.0</v>
      </c>
      <c r="AQ85" s="1313">
        <v>67.0</v>
      </c>
      <c r="AR85" s="1313">
        <v>100.0</v>
      </c>
      <c r="AS85" s="1313">
        <v>72.0</v>
      </c>
      <c r="AT85" s="1313">
        <v>100.0</v>
      </c>
      <c r="AU85" s="1313">
        <v>64.0</v>
      </c>
      <c r="AV85" s="1313">
        <v>433.0</v>
      </c>
      <c r="AW85" s="1313">
        <v>100.0</v>
      </c>
      <c r="AX85" s="1313">
        <v>86.0</v>
      </c>
      <c r="AY85" s="1306" t="s">
        <v>1869</v>
      </c>
      <c r="AZ85" s="1313">
        <v>9.343367744E9</v>
      </c>
      <c r="BA85" s="1306" t="s">
        <v>1870</v>
      </c>
      <c r="BB85" s="1313">
        <v>4.80281937381E11</v>
      </c>
      <c r="BC85" s="1306" t="s">
        <v>1871</v>
      </c>
      <c r="BD85" s="1306" t="s">
        <v>1829</v>
      </c>
      <c r="BE85" s="1306" t="s">
        <v>1872</v>
      </c>
      <c r="BF85" s="1308">
        <v>9.343366054E9</v>
      </c>
      <c r="BG85" s="1306" t="s">
        <v>1873</v>
      </c>
      <c r="BH85" s="1313">
        <v>9.57926316519E11</v>
      </c>
      <c r="BI85" s="1306" t="s">
        <v>1874</v>
      </c>
      <c r="BJ85" s="1306" t="s">
        <v>1875</v>
      </c>
      <c r="BK85" s="1309"/>
      <c r="BL85" s="1309"/>
      <c r="BM85" s="1309"/>
      <c r="BN85" s="1309"/>
      <c r="BO85" s="1309"/>
      <c r="BP85" s="1309"/>
      <c r="BQ85" s="1309"/>
      <c r="BR85" s="1309"/>
    </row>
    <row r="86">
      <c r="A86" s="1306" t="s">
        <v>113</v>
      </c>
      <c r="B86" s="1310" t="s">
        <v>114</v>
      </c>
      <c r="C86" s="1308">
        <v>49922.0</v>
      </c>
      <c r="D86" s="1312"/>
      <c r="E86" s="1312"/>
      <c r="F86" s="1317">
        <v>38147.0</v>
      </c>
      <c r="G86" s="1306" t="s">
        <v>1876</v>
      </c>
      <c r="H86" s="1306" t="s">
        <v>762</v>
      </c>
      <c r="I86" s="1308">
        <v>7.483780107E9</v>
      </c>
      <c r="J86" s="1306" t="s">
        <v>1877</v>
      </c>
      <c r="K86" s="1313">
        <v>5.37204542137E11</v>
      </c>
      <c r="L86" s="1306" t="s">
        <v>1878</v>
      </c>
      <c r="M86" s="1306" t="s">
        <v>800</v>
      </c>
      <c r="N86" s="1306" t="s">
        <v>801</v>
      </c>
      <c r="O86" s="1308">
        <v>17000.0</v>
      </c>
      <c r="P86" s="1306" t="s">
        <v>709</v>
      </c>
      <c r="Q86" s="1306" t="s">
        <v>1484</v>
      </c>
      <c r="R86" s="1306" t="s">
        <v>1879</v>
      </c>
      <c r="S86" s="1306" t="s">
        <v>1880</v>
      </c>
      <c r="T86" s="1313">
        <v>573125.0</v>
      </c>
      <c r="U86" s="1306" t="s">
        <v>709</v>
      </c>
      <c r="V86" s="1306" t="s">
        <v>1484</v>
      </c>
      <c r="W86" s="1306" t="s">
        <v>1879</v>
      </c>
      <c r="X86" s="1306" t="s">
        <v>1880</v>
      </c>
      <c r="Y86" s="1313">
        <v>573125.0</v>
      </c>
      <c r="Z86" s="1306" t="s">
        <v>1881</v>
      </c>
      <c r="AA86" s="1306" t="s">
        <v>716</v>
      </c>
      <c r="AB86" s="1313">
        <v>2.0200186853E10</v>
      </c>
      <c r="AC86" s="1313">
        <v>2020.0</v>
      </c>
      <c r="AD86" s="1313">
        <v>625.0</v>
      </c>
      <c r="AE86" s="1313">
        <v>515.0</v>
      </c>
      <c r="AF86" s="1314">
        <v>0.824</v>
      </c>
      <c r="AG86" s="1306" t="s">
        <v>1882</v>
      </c>
      <c r="AH86" s="1306" t="s">
        <v>1883</v>
      </c>
      <c r="AI86" s="1313">
        <v>341610.0</v>
      </c>
      <c r="AJ86" s="1313">
        <v>2022.0</v>
      </c>
      <c r="AK86" s="1313">
        <v>600.0</v>
      </c>
      <c r="AL86" s="1313">
        <v>515.0</v>
      </c>
      <c r="AM86" s="1314">
        <v>0.8583</v>
      </c>
      <c r="AN86" s="1313">
        <v>100.0</v>
      </c>
      <c r="AO86" s="1313">
        <v>94.0</v>
      </c>
      <c r="AP86" s="1313">
        <v>100.0</v>
      </c>
      <c r="AQ86" s="1313">
        <v>98.0</v>
      </c>
      <c r="AR86" s="1313">
        <v>100.0</v>
      </c>
      <c r="AS86" s="1313">
        <v>84.0</v>
      </c>
      <c r="AT86" s="1313">
        <v>100.0</v>
      </c>
      <c r="AU86" s="1313">
        <v>74.0</v>
      </c>
      <c r="AV86" s="1313">
        <v>515.0</v>
      </c>
      <c r="AW86" s="1313">
        <v>100.0</v>
      </c>
      <c r="AX86" s="1313">
        <v>85.0</v>
      </c>
      <c r="AY86" s="1318" t="s">
        <v>1884</v>
      </c>
      <c r="AZ86" s="426"/>
      <c r="BA86" s="1316"/>
      <c r="BB86" s="1316"/>
      <c r="BC86" s="1316"/>
      <c r="BD86" s="1306" t="s">
        <v>831</v>
      </c>
      <c r="BE86" s="1306" t="s">
        <v>1885</v>
      </c>
      <c r="BF86" s="1308">
        <v>9.844786462E9</v>
      </c>
      <c r="BG86" s="1316"/>
      <c r="BH86" s="1316"/>
      <c r="BI86" s="1316"/>
      <c r="BJ86" s="1306" t="s">
        <v>759</v>
      </c>
      <c r="BK86" s="1309"/>
      <c r="BL86" s="1309"/>
      <c r="BM86" s="1309"/>
      <c r="BN86" s="1309"/>
      <c r="BO86" s="1309"/>
      <c r="BP86" s="1309"/>
      <c r="BQ86" s="1309"/>
      <c r="BR86" s="1309"/>
    </row>
    <row r="87">
      <c r="A87" s="1306" t="s">
        <v>309</v>
      </c>
      <c r="B87" s="1310" t="s">
        <v>310</v>
      </c>
      <c r="C87" s="1308">
        <v>134117.0</v>
      </c>
      <c r="D87" s="1312"/>
      <c r="E87" s="1312"/>
      <c r="F87" s="1317">
        <v>38177.0</v>
      </c>
      <c r="G87" s="1306" t="s">
        <v>1886</v>
      </c>
      <c r="H87" s="1306" t="s">
        <v>762</v>
      </c>
      <c r="I87" s="1308">
        <v>8.217497992E9</v>
      </c>
      <c r="J87" s="1306" t="s">
        <v>1887</v>
      </c>
      <c r="K87" s="1313">
        <v>5.58931881672E11</v>
      </c>
      <c r="L87" s="1306" t="s">
        <v>1888</v>
      </c>
      <c r="M87" s="1306" t="s">
        <v>707</v>
      </c>
      <c r="N87" s="1306" t="s">
        <v>1889</v>
      </c>
      <c r="O87" s="1308">
        <v>100000.0</v>
      </c>
      <c r="P87" s="1306" t="s">
        <v>709</v>
      </c>
      <c r="Q87" s="1306" t="s">
        <v>1890</v>
      </c>
      <c r="R87" s="1313">
        <v>1039.0</v>
      </c>
      <c r="S87" s="1306" t="s">
        <v>1891</v>
      </c>
      <c r="T87" s="1313">
        <v>581339.0</v>
      </c>
      <c r="U87" s="1306" t="s">
        <v>709</v>
      </c>
      <c r="V87" s="1306" t="s">
        <v>1890</v>
      </c>
      <c r="W87" s="1313">
        <v>1039.0</v>
      </c>
      <c r="X87" s="1306" t="s">
        <v>1891</v>
      </c>
      <c r="Y87" s="1313">
        <v>581339.0</v>
      </c>
      <c r="Z87" s="1306" t="s">
        <v>1892</v>
      </c>
      <c r="AA87" s="1306" t="s">
        <v>862</v>
      </c>
      <c r="AB87" s="1313">
        <v>2.0200210635E10</v>
      </c>
      <c r="AC87" s="1313">
        <v>2020.0</v>
      </c>
      <c r="AD87" s="1313">
        <v>625.0</v>
      </c>
      <c r="AE87" s="1313">
        <v>560.0</v>
      </c>
      <c r="AF87" s="1314">
        <v>0.896</v>
      </c>
      <c r="AG87" s="1306" t="s">
        <v>1893</v>
      </c>
      <c r="AH87" s="1306" t="s">
        <v>862</v>
      </c>
      <c r="AI87" s="1313">
        <v>450498.0</v>
      </c>
      <c r="AJ87" s="1313">
        <v>2022.0</v>
      </c>
      <c r="AK87" s="1313">
        <v>600.0</v>
      </c>
      <c r="AL87" s="1313">
        <v>419.0</v>
      </c>
      <c r="AM87" s="1314">
        <v>0.6983</v>
      </c>
      <c r="AN87" s="1313">
        <v>100.0</v>
      </c>
      <c r="AO87" s="1313">
        <v>74.0</v>
      </c>
      <c r="AP87" s="1313">
        <v>100.0</v>
      </c>
      <c r="AQ87" s="1313">
        <v>56.0</v>
      </c>
      <c r="AR87" s="1313">
        <v>100.0</v>
      </c>
      <c r="AS87" s="1313">
        <v>61.0</v>
      </c>
      <c r="AT87" s="1313">
        <v>100.0</v>
      </c>
      <c r="AU87" s="1313">
        <v>58.0</v>
      </c>
      <c r="AV87" s="1313">
        <v>419.0</v>
      </c>
      <c r="AW87" s="1313">
        <v>100.0</v>
      </c>
      <c r="AX87" s="1313">
        <v>88.0</v>
      </c>
      <c r="AY87" s="1306" t="s">
        <v>1894</v>
      </c>
      <c r="AZ87" s="1313">
        <v>9.482184383E9</v>
      </c>
      <c r="BA87" s="1306" t="s">
        <v>1895</v>
      </c>
      <c r="BB87" s="1313">
        <v>2.64584754234E11</v>
      </c>
      <c r="BC87" s="1306" t="s">
        <v>1896</v>
      </c>
      <c r="BD87" s="1306" t="s">
        <v>867</v>
      </c>
      <c r="BE87" s="1306" t="s">
        <v>1897</v>
      </c>
      <c r="BF87" s="1308">
        <v>9.480506527E9</v>
      </c>
      <c r="BG87" s="1316"/>
      <c r="BH87" s="1313">
        <v>7.18447480934E11</v>
      </c>
      <c r="BI87" s="1306" t="s">
        <v>1898</v>
      </c>
      <c r="BJ87" s="1306" t="s">
        <v>1643</v>
      </c>
      <c r="BK87" s="1309"/>
      <c r="BL87" s="1309"/>
      <c r="BM87" s="1309"/>
      <c r="BN87" s="1309"/>
      <c r="BO87" s="1309"/>
      <c r="BP87" s="1309"/>
      <c r="BQ87" s="1309"/>
      <c r="BR87" s="1309"/>
    </row>
    <row r="88">
      <c r="A88" s="1306" t="s">
        <v>311</v>
      </c>
      <c r="B88" s="1310" t="s">
        <v>312</v>
      </c>
      <c r="C88" s="1308">
        <v>138344.0</v>
      </c>
      <c r="D88" s="1312"/>
      <c r="E88" s="1312"/>
      <c r="F88" s="1313" t="s">
        <v>1899</v>
      </c>
      <c r="G88" s="1306" t="s">
        <v>1900</v>
      </c>
      <c r="H88" s="1306" t="s">
        <v>704</v>
      </c>
      <c r="I88" s="1308">
        <v>7.411126826E9</v>
      </c>
      <c r="J88" s="1306" t="s">
        <v>1901</v>
      </c>
      <c r="K88" s="1313">
        <v>3.38772489619E11</v>
      </c>
      <c r="L88" s="1306" t="s">
        <v>1902</v>
      </c>
      <c r="M88" s="1306" t="s">
        <v>800</v>
      </c>
      <c r="N88" s="1306" t="s">
        <v>1903</v>
      </c>
      <c r="O88" s="1308">
        <v>40000.0</v>
      </c>
      <c r="P88" s="1306" t="s">
        <v>709</v>
      </c>
      <c r="Q88" s="1306" t="s">
        <v>1160</v>
      </c>
      <c r="R88" s="1306" t="s">
        <v>1904</v>
      </c>
      <c r="S88" s="1306" t="s">
        <v>1900</v>
      </c>
      <c r="T88" s="1313">
        <v>577128.0</v>
      </c>
      <c r="U88" s="1306" t="s">
        <v>709</v>
      </c>
      <c r="V88" s="1306" t="s">
        <v>1160</v>
      </c>
      <c r="W88" s="1306" t="s">
        <v>1905</v>
      </c>
      <c r="X88" s="1306" t="s">
        <v>1900</v>
      </c>
      <c r="Y88" s="1313">
        <v>577128.0</v>
      </c>
      <c r="Z88" s="1306" t="s">
        <v>1906</v>
      </c>
      <c r="AA88" s="1306" t="s">
        <v>1040</v>
      </c>
      <c r="AB88" s="1313">
        <v>2.0200403988E10</v>
      </c>
      <c r="AC88" s="1313">
        <v>2020.0</v>
      </c>
      <c r="AD88" s="1313">
        <v>625.0</v>
      </c>
      <c r="AE88" s="1313">
        <v>497.0</v>
      </c>
      <c r="AF88" s="1313">
        <v>79.52</v>
      </c>
      <c r="AG88" s="1306" t="s">
        <v>1610</v>
      </c>
      <c r="AH88" s="1306" t="s">
        <v>1209</v>
      </c>
      <c r="AI88" s="1313">
        <v>399180.0</v>
      </c>
      <c r="AJ88" s="1313">
        <v>2022.0</v>
      </c>
      <c r="AK88" s="1313">
        <v>600.0</v>
      </c>
      <c r="AL88" s="1313">
        <v>395.0</v>
      </c>
      <c r="AM88" s="1313">
        <v>65.83</v>
      </c>
      <c r="AN88" s="1313">
        <v>100.0</v>
      </c>
      <c r="AO88" s="1313">
        <v>64.0</v>
      </c>
      <c r="AP88" s="1313">
        <v>100.0</v>
      </c>
      <c r="AQ88" s="1313">
        <v>39.0</v>
      </c>
      <c r="AR88" s="1313">
        <v>100.0</v>
      </c>
      <c r="AS88" s="1313">
        <v>68.0</v>
      </c>
      <c r="AT88" s="1313">
        <v>100.0</v>
      </c>
      <c r="AU88" s="1313">
        <v>61.0</v>
      </c>
      <c r="AV88" s="1313">
        <v>395.0</v>
      </c>
      <c r="AW88" s="1313">
        <v>100.0</v>
      </c>
      <c r="AX88" s="1313">
        <v>83.0</v>
      </c>
      <c r="AY88" s="1306" t="s">
        <v>1907</v>
      </c>
      <c r="AZ88" s="1313">
        <v>8.317417256E9</v>
      </c>
      <c r="BA88" s="1306" t="s">
        <v>1908</v>
      </c>
      <c r="BB88" s="1313">
        <v>4.24565343117E11</v>
      </c>
      <c r="BC88" s="1306" t="s">
        <v>1909</v>
      </c>
      <c r="BD88" s="1306" t="s">
        <v>738</v>
      </c>
      <c r="BE88" s="1306" t="s">
        <v>1910</v>
      </c>
      <c r="BF88" s="1308">
        <v>9.63219015E9</v>
      </c>
      <c r="BG88" s="1306" t="s">
        <v>1911</v>
      </c>
      <c r="BH88" s="1313">
        <v>2.23867632169E11</v>
      </c>
      <c r="BI88" s="1306" t="s">
        <v>1912</v>
      </c>
      <c r="BJ88" s="1306" t="s">
        <v>1913</v>
      </c>
      <c r="BK88" s="1309"/>
      <c r="BL88" s="1309"/>
      <c r="BM88" s="1309"/>
      <c r="BN88" s="1309"/>
      <c r="BO88" s="1309"/>
      <c r="BP88" s="1309"/>
      <c r="BQ88" s="1309"/>
      <c r="BR88" s="1309"/>
    </row>
    <row r="89">
      <c r="A89" s="1306" t="s">
        <v>313</v>
      </c>
      <c r="B89" s="1310" t="s">
        <v>314</v>
      </c>
      <c r="C89" s="1320"/>
      <c r="D89" s="426"/>
      <c r="E89" s="1312"/>
      <c r="F89" s="1317">
        <v>37994.0</v>
      </c>
      <c r="G89" s="1306" t="s">
        <v>1622</v>
      </c>
      <c r="H89" s="1306" t="s">
        <v>704</v>
      </c>
      <c r="I89" s="1308">
        <v>8.792190783E9</v>
      </c>
      <c r="J89" s="1306" t="s">
        <v>1914</v>
      </c>
      <c r="K89" s="1313">
        <v>2.85759342217E11</v>
      </c>
      <c r="L89" s="1316"/>
      <c r="M89" s="1306" t="s">
        <v>800</v>
      </c>
      <c r="N89" s="1306" t="s">
        <v>1903</v>
      </c>
      <c r="O89" s="1308">
        <v>40000.0</v>
      </c>
      <c r="P89" s="1306" t="s">
        <v>709</v>
      </c>
      <c r="Q89" s="1306" t="s">
        <v>766</v>
      </c>
      <c r="R89" s="1306" t="s">
        <v>1915</v>
      </c>
      <c r="S89" s="1306" t="s">
        <v>1213</v>
      </c>
      <c r="T89" s="1313">
        <v>574111.0</v>
      </c>
      <c r="U89" s="1306" t="s">
        <v>709</v>
      </c>
      <c r="V89" s="1306" t="s">
        <v>766</v>
      </c>
      <c r="W89" s="1306" t="s">
        <v>1915</v>
      </c>
      <c r="X89" s="1306" t="s">
        <v>1213</v>
      </c>
      <c r="Y89" s="1313">
        <v>574111.0</v>
      </c>
      <c r="Z89" s="1306" t="s">
        <v>1916</v>
      </c>
      <c r="AA89" s="1306" t="s">
        <v>1917</v>
      </c>
      <c r="AB89" s="1313">
        <v>2.0200312041E10</v>
      </c>
      <c r="AC89" s="1313">
        <v>2020.0</v>
      </c>
      <c r="AD89" s="1313">
        <v>625.0</v>
      </c>
      <c r="AE89" s="1313">
        <v>547.0</v>
      </c>
      <c r="AF89" s="1313">
        <v>87.5</v>
      </c>
      <c r="AG89" s="1306" t="s">
        <v>1916</v>
      </c>
      <c r="AH89" s="1306" t="s">
        <v>1918</v>
      </c>
      <c r="AI89" s="1313">
        <v>592465.0</v>
      </c>
      <c r="AJ89" s="1313">
        <v>2022.0</v>
      </c>
      <c r="AK89" s="1313">
        <v>600.0</v>
      </c>
      <c r="AL89" s="1313">
        <v>405.0</v>
      </c>
      <c r="AM89" s="1313">
        <v>67.5</v>
      </c>
      <c r="AN89" s="1313">
        <v>100.0</v>
      </c>
      <c r="AO89" s="1313">
        <v>57.0</v>
      </c>
      <c r="AP89" s="1313">
        <v>100.0</v>
      </c>
      <c r="AQ89" s="1313">
        <v>47.0</v>
      </c>
      <c r="AR89" s="1313">
        <v>100.0</v>
      </c>
      <c r="AS89" s="1313">
        <v>74.0</v>
      </c>
      <c r="AT89" s="1313">
        <v>100.0</v>
      </c>
      <c r="AU89" s="1313">
        <v>81.0</v>
      </c>
      <c r="AV89" s="1313">
        <v>405.0</v>
      </c>
      <c r="AW89" s="1313">
        <v>100.0</v>
      </c>
      <c r="AX89" s="1313">
        <v>74.0</v>
      </c>
      <c r="AY89" s="1306" t="s">
        <v>1919</v>
      </c>
      <c r="AZ89" s="1313">
        <v>8.792190783E9</v>
      </c>
      <c r="BA89" s="1318" t="s">
        <v>1914</v>
      </c>
      <c r="BB89" s="426"/>
      <c r="BC89" s="1316"/>
      <c r="BD89" s="1306" t="s">
        <v>738</v>
      </c>
      <c r="BE89" s="1318" t="s">
        <v>1920</v>
      </c>
      <c r="BF89" s="426"/>
      <c r="BG89" s="1316"/>
      <c r="BH89" s="1316"/>
      <c r="BI89" s="1316"/>
      <c r="BJ89" s="1316"/>
      <c r="BK89" s="1319"/>
      <c r="BL89" s="1319"/>
      <c r="BM89" s="1319"/>
      <c r="BN89" s="1319"/>
      <c r="BO89" s="1319"/>
      <c r="BP89" s="1319"/>
      <c r="BQ89" s="1319"/>
      <c r="BR89" s="1319"/>
    </row>
    <row r="90">
      <c r="A90" s="1306" t="s">
        <v>315</v>
      </c>
      <c r="B90" s="1310" t="s">
        <v>316</v>
      </c>
      <c r="C90" s="1320"/>
      <c r="D90" s="426"/>
      <c r="E90" s="1312"/>
      <c r="F90" s="1313" t="s">
        <v>1921</v>
      </c>
      <c r="G90" s="1306" t="s">
        <v>1922</v>
      </c>
      <c r="H90" s="1306" t="s">
        <v>762</v>
      </c>
      <c r="I90" s="1308">
        <v>7.411076201E9</v>
      </c>
      <c r="J90" s="1306" t="s">
        <v>1923</v>
      </c>
      <c r="K90" s="1313">
        <v>3.87989654961E11</v>
      </c>
      <c r="L90" s="1316"/>
      <c r="M90" s="1306" t="s">
        <v>782</v>
      </c>
      <c r="N90" s="1306" t="s">
        <v>1699</v>
      </c>
      <c r="O90" s="1308">
        <v>700000.0</v>
      </c>
      <c r="P90" s="1306" t="s">
        <v>709</v>
      </c>
      <c r="Q90" s="1306" t="s">
        <v>766</v>
      </c>
      <c r="R90" s="1306" t="s">
        <v>1924</v>
      </c>
      <c r="S90" s="1306" t="s">
        <v>1925</v>
      </c>
      <c r="T90" s="1313">
        <v>576117.0</v>
      </c>
      <c r="U90" s="1306" t="s">
        <v>709</v>
      </c>
      <c r="V90" s="1306" t="s">
        <v>766</v>
      </c>
      <c r="W90" s="1306" t="s">
        <v>1924</v>
      </c>
      <c r="X90" s="1306" t="s">
        <v>1925</v>
      </c>
      <c r="Y90" s="1313">
        <v>576117.0</v>
      </c>
      <c r="Z90" s="1306" t="s">
        <v>1926</v>
      </c>
      <c r="AA90" s="1306" t="s">
        <v>1209</v>
      </c>
      <c r="AB90" s="1313">
        <v>2.0200454146E10</v>
      </c>
      <c r="AC90" s="1313">
        <v>2020.0</v>
      </c>
      <c r="AD90" s="1313">
        <v>625.0</v>
      </c>
      <c r="AE90" s="1313">
        <v>581.0</v>
      </c>
      <c r="AF90" s="1315">
        <v>0.93</v>
      </c>
      <c r="AG90" s="1306" t="s">
        <v>1927</v>
      </c>
      <c r="AH90" s="1306" t="s">
        <v>1209</v>
      </c>
      <c r="AI90" s="1313">
        <v>674312.0</v>
      </c>
      <c r="AJ90" s="1313">
        <v>2022.0</v>
      </c>
      <c r="AK90" s="1313">
        <v>600.0</v>
      </c>
      <c r="AL90" s="1313">
        <v>506.0</v>
      </c>
      <c r="AM90" s="1315">
        <v>0.84</v>
      </c>
      <c r="AN90" s="1313">
        <v>100.0</v>
      </c>
      <c r="AO90" s="1313">
        <v>81.0</v>
      </c>
      <c r="AP90" s="1313">
        <v>100.0</v>
      </c>
      <c r="AQ90" s="1313">
        <v>70.0</v>
      </c>
      <c r="AR90" s="1313">
        <v>100.0</v>
      </c>
      <c r="AS90" s="1313">
        <v>75.0</v>
      </c>
      <c r="AT90" s="1313">
        <v>100.0</v>
      </c>
      <c r="AU90" s="1313">
        <v>95.0</v>
      </c>
      <c r="AV90" s="1313">
        <v>506.0</v>
      </c>
      <c r="AW90" s="1313">
        <v>100.0</v>
      </c>
      <c r="AX90" s="1313">
        <v>88.0</v>
      </c>
      <c r="AY90" s="1306" t="s">
        <v>1928</v>
      </c>
      <c r="AZ90" s="1313">
        <v>9.686778213E9</v>
      </c>
      <c r="BA90" s="1316"/>
      <c r="BB90" s="1316"/>
      <c r="BC90" s="1316"/>
      <c r="BD90" s="1316"/>
      <c r="BE90" s="1306" t="s">
        <v>1929</v>
      </c>
      <c r="BF90" s="1308">
        <v>9.845362465E9</v>
      </c>
      <c r="BG90" s="1316"/>
      <c r="BH90" s="1316"/>
      <c r="BI90" s="1316"/>
      <c r="BJ90" s="1316"/>
      <c r="BK90" s="1319"/>
      <c r="BL90" s="1319"/>
      <c r="BM90" s="1319"/>
      <c r="BN90" s="1319"/>
      <c r="BO90" s="1319"/>
      <c r="BP90" s="1319"/>
      <c r="BQ90" s="1319"/>
      <c r="BR90" s="1319"/>
    </row>
    <row r="91">
      <c r="A91" s="1306" t="s">
        <v>317</v>
      </c>
      <c r="B91" s="1310" t="s">
        <v>318</v>
      </c>
      <c r="C91" s="1308">
        <v>160000.0</v>
      </c>
      <c r="D91" s="1312"/>
      <c r="E91" s="1312"/>
      <c r="F91" s="1313" t="s">
        <v>1603</v>
      </c>
      <c r="G91" s="1306" t="s">
        <v>766</v>
      </c>
      <c r="H91" s="1306" t="s">
        <v>762</v>
      </c>
      <c r="I91" s="1308">
        <v>8.105332604E9</v>
      </c>
      <c r="J91" s="1306" t="s">
        <v>1930</v>
      </c>
      <c r="K91" s="1313">
        <v>8.79642875621E11</v>
      </c>
      <c r="L91" s="1316"/>
      <c r="M91" s="1306" t="s">
        <v>782</v>
      </c>
      <c r="N91" s="1306" t="s">
        <v>1931</v>
      </c>
      <c r="O91" s="1308">
        <v>32000.0</v>
      </c>
      <c r="P91" s="1306" t="s">
        <v>709</v>
      </c>
      <c r="Q91" s="1306" t="s">
        <v>766</v>
      </c>
      <c r="R91" s="1306" t="s">
        <v>1932</v>
      </c>
      <c r="S91" s="1306" t="s">
        <v>1933</v>
      </c>
      <c r="T91" s="1313">
        <v>576105.0</v>
      </c>
      <c r="U91" s="1306" t="s">
        <v>709</v>
      </c>
      <c r="V91" s="1306" t="s">
        <v>766</v>
      </c>
      <c r="W91" s="1306" t="s">
        <v>1934</v>
      </c>
      <c r="X91" s="1306" t="s">
        <v>1935</v>
      </c>
      <c r="Y91" s="1313">
        <v>576105.0</v>
      </c>
      <c r="Z91" s="1306" t="s">
        <v>1936</v>
      </c>
      <c r="AA91" s="1306" t="s">
        <v>709</v>
      </c>
      <c r="AB91" s="1313">
        <v>2.0200337592E10</v>
      </c>
      <c r="AC91" s="1313">
        <v>2020.0</v>
      </c>
      <c r="AD91" s="1313">
        <v>625.0</v>
      </c>
      <c r="AE91" s="1306">
        <v>416.0</v>
      </c>
      <c r="AF91" s="1316"/>
      <c r="AG91" s="1306" t="s">
        <v>1937</v>
      </c>
      <c r="AH91" s="1306" t="s">
        <v>709</v>
      </c>
      <c r="AI91" s="1313">
        <v>661653.0</v>
      </c>
      <c r="AJ91" s="1313">
        <v>2022.0</v>
      </c>
      <c r="AK91" s="1313">
        <v>600.0</v>
      </c>
      <c r="AL91" s="1313">
        <v>371.0</v>
      </c>
      <c r="AM91" s="1313">
        <v>63.0</v>
      </c>
      <c r="AN91" s="1313">
        <v>100.0</v>
      </c>
      <c r="AO91" s="1313">
        <v>49.0</v>
      </c>
      <c r="AP91" s="1313">
        <v>100.0</v>
      </c>
      <c r="AQ91" s="1313">
        <v>47.0</v>
      </c>
      <c r="AR91" s="1313">
        <v>100.0</v>
      </c>
      <c r="AS91" s="1313">
        <v>67.0</v>
      </c>
      <c r="AT91" s="1306" t="s">
        <v>1938</v>
      </c>
      <c r="AU91" s="1313">
        <v>59.0</v>
      </c>
      <c r="AV91" s="1313">
        <v>371.0</v>
      </c>
      <c r="AW91" s="1313">
        <v>100.0</v>
      </c>
      <c r="AX91" s="1313">
        <v>64.0</v>
      </c>
      <c r="AY91" s="1306" t="s">
        <v>1499</v>
      </c>
      <c r="AZ91" s="1313">
        <v>9.844956809E9</v>
      </c>
      <c r="BA91" s="1316"/>
      <c r="BB91" s="1316"/>
      <c r="BC91" s="1316"/>
      <c r="BD91" s="1316"/>
      <c r="BE91" s="1306" t="s">
        <v>1939</v>
      </c>
      <c r="BF91" s="1308">
        <v>8.762268304E9</v>
      </c>
      <c r="BG91" s="1316"/>
      <c r="BH91" s="1316"/>
      <c r="BI91" s="1316"/>
      <c r="BJ91" s="1306" t="s">
        <v>1940</v>
      </c>
      <c r="BK91" s="1309"/>
      <c r="BL91" s="1309"/>
      <c r="BM91" s="1309"/>
      <c r="BN91" s="1309"/>
      <c r="BO91" s="1309"/>
      <c r="BP91" s="1309"/>
      <c r="BQ91" s="1309"/>
      <c r="BR91" s="1309"/>
    </row>
    <row r="92">
      <c r="A92" s="1306" t="s">
        <v>115</v>
      </c>
      <c r="B92" s="1310" t="s">
        <v>116</v>
      </c>
      <c r="C92" s="1308">
        <v>34853.0</v>
      </c>
      <c r="D92" s="1312"/>
      <c r="E92" s="1312"/>
      <c r="F92" s="1313" t="s">
        <v>1695</v>
      </c>
      <c r="G92" s="1306" t="s">
        <v>1941</v>
      </c>
      <c r="H92" s="1306" t="s">
        <v>762</v>
      </c>
      <c r="I92" s="1308">
        <v>9.353041306E9</v>
      </c>
      <c r="J92" s="1306" t="s">
        <v>1942</v>
      </c>
      <c r="K92" s="1313">
        <v>6.75800093698E11</v>
      </c>
      <c r="L92" s="1316"/>
      <c r="M92" s="1306" t="s">
        <v>707</v>
      </c>
      <c r="N92" s="1306" t="s">
        <v>1943</v>
      </c>
      <c r="O92" s="1308">
        <v>300000.0</v>
      </c>
      <c r="P92" s="1306" t="s">
        <v>709</v>
      </c>
      <c r="Q92" s="1306" t="s">
        <v>802</v>
      </c>
      <c r="R92" s="1306" t="s">
        <v>1944</v>
      </c>
      <c r="S92" s="1306" t="s">
        <v>1945</v>
      </c>
      <c r="T92" s="1313">
        <v>574239.0</v>
      </c>
      <c r="U92" s="1306" t="s">
        <v>709</v>
      </c>
      <c r="V92" s="1306" t="s">
        <v>802</v>
      </c>
      <c r="W92" s="1306" t="s">
        <v>1944</v>
      </c>
      <c r="X92" s="1306" t="s">
        <v>1946</v>
      </c>
      <c r="Y92" s="1313">
        <v>574239.0</v>
      </c>
      <c r="Z92" s="1306" t="s">
        <v>1947</v>
      </c>
      <c r="AA92" s="1306" t="s">
        <v>716</v>
      </c>
      <c r="AB92" s="1313">
        <v>2.020051386E10</v>
      </c>
      <c r="AC92" s="1313">
        <v>2020.0</v>
      </c>
      <c r="AD92" s="1313">
        <v>625.0</v>
      </c>
      <c r="AE92" s="1313">
        <v>597.0</v>
      </c>
      <c r="AF92" s="1313">
        <v>95.52</v>
      </c>
      <c r="AG92" s="1306" t="s">
        <v>1948</v>
      </c>
      <c r="AH92" s="1306" t="s">
        <v>1918</v>
      </c>
      <c r="AI92" s="1313">
        <v>593133.0</v>
      </c>
      <c r="AJ92" s="1313">
        <v>2022.0</v>
      </c>
      <c r="AK92" s="1313">
        <v>600.0</v>
      </c>
      <c r="AL92" s="1313">
        <v>530.0</v>
      </c>
      <c r="AM92" s="1313">
        <v>88.33</v>
      </c>
      <c r="AN92" s="1313">
        <v>100.0</v>
      </c>
      <c r="AO92" s="1313">
        <v>86.0</v>
      </c>
      <c r="AP92" s="1313">
        <v>100.0</v>
      </c>
      <c r="AQ92" s="1313">
        <v>86.0</v>
      </c>
      <c r="AR92" s="1313">
        <v>100.0</v>
      </c>
      <c r="AS92" s="1313">
        <v>91.0</v>
      </c>
      <c r="AT92" s="1313">
        <v>100.0</v>
      </c>
      <c r="AU92" s="1313">
        <v>81.0</v>
      </c>
      <c r="AV92" s="1313">
        <v>530.0</v>
      </c>
      <c r="AW92" s="1313">
        <v>100.0</v>
      </c>
      <c r="AX92" s="1313">
        <v>89.0</v>
      </c>
      <c r="AY92" s="1306" t="s">
        <v>1949</v>
      </c>
      <c r="AZ92" s="1313">
        <v>8.277166649E9</v>
      </c>
      <c r="BA92" s="1316"/>
      <c r="BB92" s="1313">
        <v>3.10507742692E11</v>
      </c>
      <c r="BC92" s="1316"/>
      <c r="BD92" s="1306" t="s">
        <v>738</v>
      </c>
      <c r="BE92" s="1306" t="s">
        <v>1950</v>
      </c>
      <c r="BF92" s="1308">
        <v>9.481229285E9</v>
      </c>
      <c r="BG92" s="1306" t="s">
        <v>1951</v>
      </c>
      <c r="BH92" s="1313">
        <v>7.10948849367E11</v>
      </c>
      <c r="BI92" s="1306" t="s">
        <v>1952</v>
      </c>
      <c r="BJ92" s="1306" t="s">
        <v>986</v>
      </c>
      <c r="BK92" s="1309"/>
      <c r="BL92" s="1309"/>
      <c r="BM92" s="1309"/>
      <c r="BN92" s="1309"/>
      <c r="BO92" s="1309"/>
      <c r="BP92" s="1309"/>
      <c r="BQ92" s="1309"/>
      <c r="BR92" s="1309"/>
    </row>
    <row r="93">
      <c r="A93" s="1306" t="s">
        <v>319</v>
      </c>
      <c r="B93" s="1310" t="s">
        <v>320</v>
      </c>
      <c r="C93" s="1308" t="s">
        <v>1953</v>
      </c>
      <c r="D93" s="1308" t="s">
        <v>1330</v>
      </c>
      <c r="E93" s="1308" t="s">
        <v>1330</v>
      </c>
      <c r="F93" s="1317">
        <v>38234.0</v>
      </c>
      <c r="G93" s="1306" t="s">
        <v>1859</v>
      </c>
      <c r="H93" s="1306" t="s">
        <v>762</v>
      </c>
      <c r="I93" s="1308">
        <v>6.363343472E9</v>
      </c>
      <c r="J93" s="1306" t="s">
        <v>1954</v>
      </c>
      <c r="K93" s="1313">
        <v>4.22040912449E11</v>
      </c>
      <c r="L93" s="1306" t="s">
        <v>1330</v>
      </c>
      <c r="M93" s="1306" t="s">
        <v>874</v>
      </c>
      <c r="N93" s="1306" t="s">
        <v>1955</v>
      </c>
      <c r="O93" s="1308">
        <v>48000.0</v>
      </c>
      <c r="P93" s="1306" t="s">
        <v>709</v>
      </c>
      <c r="Q93" s="1306" t="s">
        <v>876</v>
      </c>
      <c r="R93" s="1306" t="s">
        <v>1956</v>
      </c>
      <c r="S93" s="1306" t="s">
        <v>1096</v>
      </c>
      <c r="T93" s="1313">
        <v>574225.0</v>
      </c>
      <c r="U93" s="1306" t="s">
        <v>709</v>
      </c>
      <c r="V93" s="1306" t="s">
        <v>1859</v>
      </c>
      <c r="W93" s="1306" t="s">
        <v>1956</v>
      </c>
      <c r="X93" s="1306" t="s">
        <v>1957</v>
      </c>
      <c r="Y93" s="1313">
        <v>560011.0</v>
      </c>
      <c r="Z93" s="1306" t="s">
        <v>1958</v>
      </c>
      <c r="AA93" s="1306" t="s">
        <v>1718</v>
      </c>
      <c r="AB93" s="1313">
        <v>2.0200710591E10</v>
      </c>
      <c r="AC93" s="1313">
        <v>2020.0</v>
      </c>
      <c r="AD93" s="1313">
        <v>625.0</v>
      </c>
      <c r="AE93" s="1313">
        <v>521.0</v>
      </c>
      <c r="AF93" s="1314">
        <v>0.8336</v>
      </c>
      <c r="AG93" s="1306" t="s">
        <v>1959</v>
      </c>
      <c r="AH93" s="1306" t="s">
        <v>1164</v>
      </c>
      <c r="AI93" s="1313">
        <v>809886.0</v>
      </c>
      <c r="AJ93" s="1313">
        <v>2022.0</v>
      </c>
      <c r="AK93" s="1313">
        <v>600.0</v>
      </c>
      <c r="AL93" s="1313">
        <v>472.0</v>
      </c>
      <c r="AM93" s="1314">
        <v>0.7866</v>
      </c>
      <c r="AN93" s="1313">
        <v>100.0</v>
      </c>
      <c r="AO93" s="1313">
        <v>77.0</v>
      </c>
      <c r="AP93" s="1313">
        <v>100.0</v>
      </c>
      <c r="AQ93" s="1313">
        <v>69.0</v>
      </c>
      <c r="AR93" s="1313">
        <v>100.0</v>
      </c>
      <c r="AS93" s="1313">
        <v>73.0</v>
      </c>
      <c r="AT93" s="1313">
        <v>100.0</v>
      </c>
      <c r="AU93" s="1313">
        <v>73.0</v>
      </c>
      <c r="AV93" s="1313">
        <v>472.0</v>
      </c>
      <c r="AW93" s="1313">
        <v>100.0</v>
      </c>
      <c r="AX93" s="1313">
        <v>83.0</v>
      </c>
      <c r="AY93" s="1306" t="s">
        <v>1960</v>
      </c>
      <c r="AZ93" s="1313">
        <v>8.660991834E9</v>
      </c>
      <c r="BA93" s="1316"/>
      <c r="BB93" s="1316"/>
      <c r="BC93" s="1316"/>
      <c r="BD93" s="1306" t="s">
        <v>738</v>
      </c>
      <c r="BE93" s="1306" t="s">
        <v>1961</v>
      </c>
      <c r="BF93" s="1308">
        <v>9.901038015E9</v>
      </c>
      <c r="BG93" s="1316"/>
      <c r="BH93" s="1316"/>
      <c r="BI93" s="1316"/>
      <c r="BJ93" s="1306" t="s">
        <v>759</v>
      </c>
      <c r="BK93" s="1309"/>
      <c r="BL93" s="1309"/>
      <c r="BM93" s="1309"/>
      <c r="BN93" s="1309"/>
      <c r="BO93" s="1309"/>
      <c r="BP93" s="1309"/>
      <c r="BQ93" s="1309"/>
      <c r="BR93" s="1309"/>
    </row>
    <row r="94">
      <c r="A94" s="1306" t="s">
        <v>117</v>
      </c>
      <c r="B94" s="1310" t="s">
        <v>118</v>
      </c>
      <c r="C94" s="1308">
        <v>27963.0</v>
      </c>
      <c r="D94" s="1312"/>
      <c r="E94" s="1312"/>
      <c r="F94" s="1313" t="s">
        <v>1962</v>
      </c>
      <c r="G94" s="1306" t="s">
        <v>1963</v>
      </c>
      <c r="H94" s="1306" t="s">
        <v>762</v>
      </c>
      <c r="I94" s="1308">
        <v>7.259019347E9</v>
      </c>
      <c r="J94" s="1306" t="s">
        <v>1964</v>
      </c>
      <c r="K94" s="1313">
        <v>9.73871297032E11</v>
      </c>
      <c r="L94" s="1316"/>
      <c r="M94" s="1306" t="s">
        <v>782</v>
      </c>
      <c r="N94" s="1306" t="s">
        <v>783</v>
      </c>
      <c r="O94" s="1308">
        <v>30000.0</v>
      </c>
      <c r="P94" s="1306" t="s">
        <v>709</v>
      </c>
      <c r="Q94" s="1306" t="s">
        <v>802</v>
      </c>
      <c r="R94" s="1306" t="s">
        <v>1965</v>
      </c>
      <c r="S94" s="1306" t="s">
        <v>1966</v>
      </c>
      <c r="T94" s="1313">
        <v>574107.0</v>
      </c>
      <c r="U94" s="1306" t="s">
        <v>709</v>
      </c>
      <c r="V94" s="1306" t="s">
        <v>802</v>
      </c>
      <c r="W94" s="1306" t="s">
        <v>1967</v>
      </c>
      <c r="X94" s="1306" t="s">
        <v>1968</v>
      </c>
      <c r="Y94" s="1313">
        <v>574107.0</v>
      </c>
      <c r="Z94" s="1306" t="s">
        <v>1969</v>
      </c>
      <c r="AA94" s="1306" t="s">
        <v>716</v>
      </c>
      <c r="AB94" s="1313">
        <v>2.0200678666E10</v>
      </c>
      <c r="AC94" s="1313">
        <v>2020.0</v>
      </c>
      <c r="AD94" s="1313">
        <v>625.0</v>
      </c>
      <c r="AE94" s="1313">
        <v>581.0</v>
      </c>
      <c r="AF94" s="1314">
        <v>0.9296</v>
      </c>
      <c r="AG94" s="1306" t="s">
        <v>1970</v>
      </c>
      <c r="AH94" s="1306" t="s">
        <v>847</v>
      </c>
      <c r="AI94" s="1313">
        <v>607640.0</v>
      </c>
      <c r="AJ94" s="1313">
        <v>2022.0</v>
      </c>
      <c r="AK94" s="1313">
        <v>600.0</v>
      </c>
      <c r="AL94" s="1313">
        <v>574.0</v>
      </c>
      <c r="AM94" s="1313">
        <v>95.66</v>
      </c>
      <c r="AN94" s="1313">
        <v>100.0</v>
      </c>
      <c r="AO94" s="1313">
        <v>93.0</v>
      </c>
      <c r="AP94" s="1313">
        <v>100.0</v>
      </c>
      <c r="AQ94" s="1313">
        <v>99.0</v>
      </c>
      <c r="AR94" s="1313">
        <v>100.0</v>
      </c>
      <c r="AS94" s="1313">
        <v>100.0</v>
      </c>
      <c r="AT94" s="1313">
        <v>100.0</v>
      </c>
      <c r="AU94" s="1313">
        <v>96.0</v>
      </c>
      <c r="AV94" s="1313">
        <v>574.0</v>
      </c>
      <c r="AW94" s="1313">
        <v>100.0</v>
      </c>
      <c r="AX94" s="1313">
        <v>92.0</v>
      </c>
      <c r="AY94" s="1306" t="s">
        <v>1971</v>
      </c>
      <c r="AZ94" s="1313">
        <v>8.105657049E9</v>
      </c>
      <c r="BA94" s="1316"/>
      <c r="BB94" s="1316"/>
      <c r="BC94" s="1316"/>
      <c r="BD94" s="1306" t="s">
        <v>738</v>
      </c>
      <c r="BE94" s="1306" t="s">
        <v>1972</v>
      </c>
      <c r="BF94" s="1308">
        <v>7.483159959E9</v>
      </c>
      <c r="BG94" s="1318" t="s">
        <v>1973</v>
      </c>
      <c r="BH94" s="426"/>
      <c r="BI94" s="1316"/>
      <c r="BJ94" s="1306" t="s">
        <v>1974</v>
      </c>
      <c r="BK94" s="1309"/>
      <c r="BL94" s="1309"/>
      <c r="BM94" s="1309"/>
      <c r="BN94" s="1309"/>
      <c r="BO94" s="1309"/>
      <c r="BP94" s="1309"/>
      <c r="BQ94" s="1309"/>
      <c r="BR94" s="1309"/>
    </row>
    <row r="95">
      <c r="A95" s="1306" t="s">
        <v>119</v>
      </c>
      <c r="B95" s="1310" t="s">
        <v>120</v>
      </c>
      <c r="C95" s="1308">
        <v>6621.0</v>
      </c>
      <c r="D95" s="1308" t="s">
        <v>1019</v>
      </c>
      <c r="E95" s="1308" t="s">
        <v>1019</v>
      </c>
      <c r="F95" s="1313" t="s">
        <v>1975</v>
      </c>
      <c r="G95" s="1306" t="s">
        <v>1976</v>
      </c>
      <c r="H95" s="1306" t="s">
        <v>762</v>
      </c>
      <c r="I95" s="1308">
        <v>7.676591321E9</v>
      </c>
      <c r="J95" s="1306" t="s">
        <v>1977</v>
      </c>
      <c r="K95" s="1313">
        <v>5.72248395799E11</v>
      </c>
      <c r="L95" s="1306" t="s">
        <v>1978</v>
      </c>
      <c r="M95" s="1306" t="s">
        <v>707</v>
      </c>
      <c r="N95" s="1306" t="s">
        <v>1943</v>
      </c>
      <c r="O95" s="1308">
        <v>40000.0</v>
      </c>
      <c r="P95" s="1306" t="s">
        <v>709</v>
      </c>
      <c r="Q95" s="1306" t="s">
        <v>766</v>
      </c>
      <c r="R95" s="1306" t="s">
        <v>1979</v>
      </c>
      <c r="S95" s="1306" t="s">
        <v>1980</v>
      </c>
      <c r="T95" s="1313">
        <v>576227.0</v>
      </c>
      <c r="U95" s="1306" t="s">
        <v>709</v>
      </c>
      <c r="V95" s="1306" t="s">
        <v>766</v>
      </c>
      <c r="W95" s="1306" t="s">
        <v>1979</v>
      </c>
      <c r="X95" s="1306" t="s">
        <v>1980</v>
      </c>
      <c r="Y95" s="1313">
        <v>576227.0</v>
      </c>
      <c r="Z95" s="1306" t="s">
        <v>1981</v>
      </c>
      <c r="AA95" s="1306" t="s">
        <v>1191</v>
      </c>
      <c r="AB95" s="1313">
        <v>2.0200144807E10</v>
      </c>
      <c r="AC95" s="1313">
        <v>2020.0</v>
      </c>
      <c r="AD95" s="1313">
        <v>625.0</v>
      </c>
      <c r="AE95" s="1313">
        <v>596.0</v>
      </c>
      <c r="AF95" s="1314">
        <v>0.9536</v>
      </c>
      <c r="AG95" s="1306" t="s">
        <v>1982</v>
      </c>
      <c r="AH95" s="1306" t="s">
        <v>847</v>
      </c>
      <c r="AI95" s="1313">
        <v>669525.0</v>
      </c>
      <c r="AJ95" s="1313">
        <v>2022.0</v>
      </c>
      <c r="AK95" s="1313">
        <v>600.0</v>
      </c>
      <c r="AL95" s="1313">
        <v>578.0</v>
      </c>
      <c r="AM95" s="1314">
        <v>0.9633</v>
      </c>
      <c r="AN95" s="1313">
        <v>100.0</v>
      </c>
      <c r="AO95" s="1313">
        <v>98.0</v>
      </c>
      <c r="AP95" s="1313">
        <v>100.0</v>
      </c>
      <c r="AQ95" s="1313">
        <v>98.0</v>
      </c>
      <c r="AR95" s="1313">
        <v>100.0</v>
      </c>
      <c r="AS95" s="1313">
        <v>100.0</v>
      </c>
      <c r="AT95" s="1313">
        <v>100.0</v>
      </c>
      <c r="AU95" s="1313">
        <v>100.0</v>
      </c>
      <c r="AV95" s="1313">
        <v>578.0</v>
      </c>
      <c r="AW95" s="1313">
        <v>100.0</v>
      </c>
      <c r="AX95" s="1313">
        <v>87.0</v>
      </c>
      <c r="AY95" s="1306" t="s">
        <v>1983</v>
      </c>
      <c r="AZ95" s="1313">
        <v>9.481923526E9</v>
      </c>
      <c r="BA95" s="1306" t="s">
        <v>1019</v>
      </c>
      <c r="BB95" s="1313">
        <v>6.99324128181E11</v>
      </c>
      <c r="BC95" s="1306" t="s">
        <v>1019</v>
      </c>
      <c r="BD95" s="1306" t="s">
        <v>1984</v>
      </c>
      <c r="BE95" s="1306" t="s">
        <v>1985</v>
      </c>
      <c r="BF95" s="1308">
        <v>9.844795184E9</v>
      </c>
      <c r="BG95" s="1306" t="s">
        <v>1019</v>
      </c>
      <c r="BH95" s="1313">
        <v>6.89806474171E11</v>
      </c>
      <c r="BI95" s="1306" t="s">
        <v>1986</v>
      </c>
      <c r="BJ95" s="1306" t="s">
        <v>727</v>
      </c>
      <c r="BK95" s="1309"/>
      <c r="BL95" s="1309"/>
      <c r="BM95" s="1309"/>
      <c r="BN95" s="1309"/>
      <c r="BO95" s="1309"/>
      <c r="BP95" s="1309"/>
      <c r="BQ95" s="1309"/>
      <c r="BR95" s="1309"/>
    </row>
    <row r="96">
      <c r="A96" s="1306" t="s">
        <v>321</v>
      </c>
      <c r="B96" s="1310" t="s">
        <v>322</v>
      </c>
      <c r="C96" s="1308">
        <v>94855.0</v>
      </c>
      <c r="D96" s="1312"/>
      <c r="E96" s="1312"/>
      <c r="F96" s="1317">
        <v>38173.0</v>
      </c>
      <c r="G96" s="1306" t="s">
        <v>1987</v>
      </c>
      <c r="H96" s="1306" t="s">
        <v>704</v>
      </c>
      <c r="I96" s="1308">
        <v>8.123180599E9</v>
      </c>
      <c r="J96" s="1306" t="s">
        <v>1988</v>
      </c>
      <c r="K96" s="1313">
        <v>5.99900728388E11</v>
      </c>
      <c r="L96" s="1316"/>
      <c r="M96" s="1306" t="s">
        <v>707</v>
      </c>
      <c r="N96" s="1306" t="s">
        <v>1989</v>
      </c>
      <c r="O96" s="1308">
        <v>15000.0</v>
      </c>
      <c r="P96" s="1306" t="s">
        <v>709</v>
      </c>
      <c r="Q96" s="1306" t="s">
        <v>1990</v>
      </c>
      <c r="R96" s="1306" t="s">
        <v>1991</v>
      </c>
      <c r="S96" s="1306" t="s">
        <v>1992</v>
      </c>
      <c r="T96" s="1313">
        <v>591242.0</v>
      </c>
      <c r="U96" s="1306" t="s">
        <v>709</v>
      </c>
      <c r="V96" s="1306" t="s">
        <v>1437</v>
      </c>
      <c r="W96" s="1306" t="s">
        <v>1991</v>
      </c>
      <c r="X96" s="1306" t="s">
        <v>1993</v>
      </c>
      <c r="Y96" s="1313">
        <v>591242.0</v>
      </c>
      <c r="Z96" s="1306" t="s">
        <v>1994</v>
      </c>
      <c r="AA96" s="1306" t="s">
        <v>881</v>
      </c>
      <c r="AB96" s="1313">
        <v>2.0200461339E10</v>
      </c>
      <c r="AC96" s="1313">
        <v>2020.0</v>
      </c>
      <c r="AD96" s="1313">
        <v>625.0</v>
      </c>
      <c r="AE96" s="1313">
        <v>559.0</v>
      </c>
      <c r="AF96" s="1313">
        <v>89.44</v>
      </c>
      <c r="AG96" s="1306" t="s">
        <v>1995</v>
      </c>
      <c r="AH96" s="1306" t="s">
        <v>1996</v>
      </c>
      <c r="AI96" s="1313">
        <v>901663.0</v>
      </c>
      <c r="AJ96" s="1313">
        <v>2022.0</v>
      </c>
      <c r="AK96" s="1313">
        <v>600.0</v>
      </c>
      <c r="AL96" s="1313">
        <v>476.0</v>
      </c>
      <c r="AM96" s="1313">
        <v>79.33</v>
      </c>
      <c r="AN96" s="1313">
        <v>100.0</v>
      </c>
      <c r="AO96" s="1313">
        <v>71.0</v>
      </c>
      <c r="AP96" s="1313">
        <v>100.0</v>
      </c>
      <c r="AQ96" s="1313">
        <v>82.0</v>
      </c>
      <c r="AR96" s="1313">
        <v>100.0</v>
      </c>
      <c r="AS96" s="1313">
        <v>79.0</v>
      </c>
      <c r="AT96" s="1313">
        <v>100.0</v>
      </c>
      <c r="AU96" s="1313">
        <v>64.0</v>
      </c>
      <c r="AV96" s="1313">
        <v>476.0</v>
      </c>
      <c r="AW96" s="1313">
        <v>100.0</v>
      </c>
      <c r="AX96" s="1313">
        <v>85.0</v>
      </c>
      <c r="AY96" s="1306" t="s">
        <v>1997</v>
      </c>
      <c r="AZ96" s="1313">
        <v>8.97138021E9</v>
      </c>
      <c r="BA96" s="1316"/>
      <c r="BB96" s="1316"/>
      <c r="BC96" s="1316"/>
      <c r="BD96" s="1306" t="s">
        <v>738</v>
      </c>
      <c r="BE96" s="1306" t="s">
        <v>1998</v>
      </c>
      <c r="BF96" s="1308">
        <v>9.449926685E9</v>
      </c>
      <c r="BG96" s="1316"/>
      <c r="BH96" s="1316"/>
      <c r="BI96" s="1316"/>
      <c r="BJ96" s="1306" t="s">
        <v>741</v>
      </c>
      <c r="BK96" s="1309"/>
      <c r="BL96" s="1309"/>
      <c r="BM96" s="1309"/>
      <c r="BN96" s="1309"/>
      <c r="BO96" s="1309"/>
      <c r="BP96" s="1309"/>
      <c r="BQ96" s="1309"/>
      <c r="BR96" s="1309"/>
    </row>
    <row r="97">
      <c r="A97" s="1306" t="s">
        <v>323</v>
      </c>
      <c r="B97" s="1310" t="s">
        <v>324</v>
      </c>
      <c r="C97" s="1308">
        <v>21583.0</v>
      </c>
      <c r="D97" s="1312"/>
      <c r="E97" s="1312"/>
      <c r="F97" s="1313" t="s">
        <v>1999</v>
      </c>
      <c r="G97" s="1306" t="s">
        <v>1096</v>
      </c>
      <c r="H97" s="1306" t="s">
        <v>762</v>
      </c>
      <c r="I97" s="1308">
        <v>6.363466718E9</v>
      </c>
      <c r="J97" s="1306" t="s">
        <v>2000</v>
      </c>
      <c r="K97" s="1313">
        <v>3.1719292804E11</v>
      </c>
      <c r="L97" s="1306" t="s">
        <v>2001</v>
      </c>
      <c r="M97" s="1306" t="s">
        <v>707</v>
      </c>
      <c r="N97" s="1306" t="s">
        <v>1943</v>
      </c>
      <c r="O97" s="1308">
        <v>125000.0</v>
      </c>
      <c r="P97" s="1306" t="s">
        <v>709</v>
      </c>
      <c r="Q97" s="1306" t="s">
        <v>802</v>
      </c>
      <c r="R97" s="1306" t="s">
        <v>2002</v>
      </c>
      <c r="S97" s="1306" t="s">
        <v>2003</v>
      </c>
      <c r="T97" s="1313">
        <v>574237.0</v>
      </c>
      <c r="U97" s="1306" t="s">
        <v>709</v>
      </c>
      <c r="V97" s="1306" t="s">
        <v>802</v>
      </c>
      <c r="W97" s="1306" t="s">
        <v>2002</v>
      </c>
      <c r="X97" s="1306" t="s">
        <v>2004</v>
      </c>
      <c r="Y97" s="1313">
        <v>574237.0</v>
      </c>
      <c r="Z97" s="1306" t="s">
        <v>2005</v>
      </c>
      <c r="AA97" s="1306" t="s">
        <v>716</v>
      </c>
      <c r="AB97" s="1313">
        <v>2.0200118863E10</v>
      </c>
      <c r="AC97" s="1313">
        <v>2020.0</v>
      </c>
      <c r="AD97" s="1313">
        <v>625.0</v>
      </c>
      <c r="AE97" s="1313">
        <v>571.0</v>
      </c>
      <c r="AF97" s="1314">
        <v>0.9136</v>
      </c>
      <c r="AG97" s="1306" t="s">
        <v>2006</v>
      </c>
      <c r="AH97" s="1306" t="s">
        <v>1918</v>
      </c>
      <c r="AI97" s="1313">
        <v>600788.0</v>
      </c>
      <c r="AJ97" s="1313">
        <v>2022.0</v>
      </c>
      <c r="AK97" s="1313">
        <v>600.0</v>
      </c>
      <c r="AL97" s="1313">
        <v>550.0</v>
      </c>
      <c r="AM97" s="1314">
        <v>0.9163</v>
      </c>
      <c r="AN97" s="1313">
        <v>100.0</v>
      </c>
      <c r="AO97" s="1313">
        <v>92.0</v>
      </c>
      <c r="AP97" s="1313">
        <v>100.0</v>
      </c>
      <c r="AQ97" s="1313">
        <v>90.0</v>
      </c>
      <c r="AR97" s="1313">
        <v>100.0</v>
      </c>
      <c r="AS97" s="1313">
        <v>88.0</v>
      </c>
      <c r="AT97" s="1313">
        <v>100.0</v>
      </c>
      <c r="AU97" s="1313">
        <v>88.0</v>
      </c>
      <c r="AV97" s="1313">
        <v>550.0</v>
      </c>
      <c r="AW97" s="1313">
        <v>100.0</v>
      </c>
      <c r="AX97" s="1313">
        <v>94.0</v>
      </c>
      <c r="AY97" s="1306" t="s">
        <v>2007</v>
      </c>
      <c r="AZ97" s="1313">
        <v>8.722147503E9</v>
      </c>
      <c r="BA97" s="1306" t="s">
        <v>2008</v>
      </c>
      <c r="BB97" s="1313">
        <v>9.92107219283E11</v>
      </c>
      <c r="BC97" s="1306" t="s">
        <v>2009</v>
      </c>
      <c r="BD97" s="1318" t="s">
        <v>2010</v>
      </c>
      <c r="BE97" s="426"/>
      <c r="BF97" s="1312"/>
      <c r="BG97" s="1316"/>
      <c r="BH97" s="1316"/>
      <c r="BI97" s="1316"/>
      <c r="BJ97" s="1316"/>
      <c r="BK97" s="1319"/>
      <c r="BL97" s="1319"/>
      <c r="BM97" s="1319"/>
      <c r="BN97" s="1319"/>
      <c r="BO97" s="1319"/>
      <c r="BP97" s="1319"/>
      <c r="BQ97" s="1319"/>
      <c r="BR97" s="1319"/>
    </row>
    <row r="98">
      <c r="A98" s="1306" t="s">
        <v>325</v>
      </c>
      <c r="B98" s="1310" t="s">
        <v>326</v>
      </c>
      <c r="C98" s="1308">
        <v>39966.0</v>
      </c>
      <c r="D98" s="1312"/>
      <c r="E98" s="1312"/>
      <c r="F98" s="1317">
        <v>38180.0</v>
      </c>
      <c r="G98" s="1306" t="s">
        <v>2011</v>
      </c>
      <c r="H98" s="1306" t="s">
        <v>704</v>
      </c>
      <c r="I98" s="1308">
        <v>7.483884008E9</v>
      </c>
      <c r="J98" s="1306" t="s">
        <v>2012</v>
      </c>
      <c r="K98" s="1313">
        <v>4.65465012609E11</v>
      </c>
      <c r="L98" s="1306" t="s">
        <v>2013</v>
      </c>
      <c r="M98" s="1306" t="s">
        <v>782</v>
      </c>
      <c r="N98" s="1306" t="s">
        <v>783</v>
      </c>
      <c r="O98" s="1308">
        <v>40000.0</v>
      </c>
      <c r="P98" s="1306" t="s">
        <v>709</v>
      </c>
      <c r="Q98" s="1306" t="s">
        <v>2014</v>
      </c>
      <c r="R98" s="1306" t="s">
        <v>2015</v>
      </c>
      <c r="S98" s="1306" t="s">
        <v>2016</v>
      </c>
      <c r="T98" s="1306" t="s">
        <v>2017</v>
      </c>
      <c r="U98" s="1306" t="s">
        <v>709</v>
      </c>
      <c r="V98" s="1306" t="s">
        <v>2014</v>
      </c>
      <c r="W98" s="1306" t="s">
        <v>2015</v>
      </c>
      <c r="X98" s="1306" t="s">
        <v>2018</v>
      </c>
      <c r="Y98" s="1306" t="s">
        <v>2017</v>
      </c>
      <c r="Z98" s="1306" t="s">
        <v>2019</v>
      </c>
      <c r="AA98" s="1306" t="s">
        <v>881</v>
      </c>
      <c r="AB98" s="1313">
        <v>2.0200353212E10</v>
      </c>
      <c r="AC98" s="1313">
        <v>2020.0</v>
      </c>
      <c r="AD98" s="1313">
        <v>625.0</v>
      </c>
      <c r="AE98" s="1313">
        <v>538.0</v>
      </c>
      <c r="AF98" s="1313">
        <v>86.08</v>
      </c>
      <c r="AG98" s="1306" t="s">
        <v>2020</v>
      </c>
      <c r="AH98" s="1306" t="s">
        <v>2021</v>
      </c>
      <c r="AI98" s="1313">
        <v>466164.0</v>
      </c>
      <c r="AJ98" s="1313">
        <v>2022.0</v>
      </c>
      <c r="AK98" s="1313">
        <v>600.0</v>
      </c>
      <c r="AL98" s="1313">
        <v>553.0</v>
      </c>
      <c r="AM98" s="1313">
        <v>92.16</v>
      </c>
      <c r="AN98" s="1313">
        <v>100.0</v>
      </c>
      <c r="AO98" s="1313">
        <v>96.0</v>
      </c>
      <c r="AP98" s="1313">
        <v>100.0</v>
      </c>
      <c r="AQ98" s="1313">
        <v>98.0</v>
      </c>
      <c r="AR98" s="1313">
        <v>100.0</v>
      </c>
      <c r="AS98" s="1313">
        <v>94.0</v>
      </c>
      <c r="AT98" s="1313">
        <v>100.0</v>
      </c>
      <c r="AU98" s="1313">
        <v>86.0</v>
      </c>
      <c r="AV98" s="1313">
        <v>553.0</v>
      </c>
      <c r="AW98" s="1313">
        <v>100.0</v>
      </c>
      <c r="AX98" s="1313">
        <v>85.0</v>
      </c>
      <c r="AY98" s="1306" t="s">
        <v>2022</v>
      </c>
      <c r="AZ98" s="1313">
        <v>9.483089155E9</v>
      </c>
      <c r="BA98" s="1316"/>
      <c r="BB98" s="1313">
        <v>2.37393635116E11</v>
      </c>
      <c r="BC98" s="1306" t="s">
        <v>2023</v>
      </c>
      <c r="BD98" s="1306" t="s">
        <v>831</v>
      </c>
      <c r="BE98" s="1306" t="s">
        <v>2024</v>
      </c>
      <c r="BF98" s="1308">
        <v>7.483828719E9</v>
      </c>
      <c r="BG98" s="1316"/>
      <c r="BH98" s="1313">
        <v>4.99091223061E11</v>
      </c>
      <c r="BI98" s="1306" t="s">
        <v>2025</v>
      </c>
      <c r="BJ98" s="1306" t="s">
        <v>1710</v>
      </c>
      <c r="BK98" s="1309"/>
      <c r="BL98" s="1309"/>
      <c r="BM98" s="1309"/>
      <c r="BN98" s="1309"/>
      <c r="BO98" s="1309"/>
      <c r="BP98" s="1309"/>
      <c r="BQ98" s="1309"/>
      <c r="BR98" s="1309"/>
    </row>
    <row r="99">
      <c r="A99" s="1306" t="s">
        <v>121</v>
      </c>
      <c r="B99" s="1310" t="s">
        <v>122</v>
      </c>
      <c r="C99" s="1308">
        <v>49155.0</v>
      </c>
      <c r="D99" s="1312"/>
      <c r="E99" s="1312"/>
      <c r="F99" s="1317">
        <v>38109.0</v>
      </c>
      <c r="G99" s="1306" t="s">
        <v>2026</v>
      </c>
      <c r="H99" s="1306" t="s">
        <v>762</v>
      </c>
      <c r="I99" s="1308">
        <v>9.448868759E9</v>
      </c>
      <c r="J99" s="1306" t="s">
        <v>2027</v>
      </c>
      <c r="K99" s="1313">
        <v>3.00851792644E11</v>
      </c>
      <c r="L99" s="1306" t="s">
        <v>2028</v>
      </c>
      <c r="M99" s="1306" t="s">
        <v>839</v>
      </c>
      <c r="N99" s="1306" t="s">
        <v>2029</v>
      </c>
      <c r="O99" s="1308">
        <v>15000.0</v>
      </c>
      <c r="P99" s="1306" t="s">
        <v>709</v>
      </c>
      <c r="Q99" s="1306" t="s">
        <v>2030</v>
      </c>
      <c r="R99" s="1306" t="s">
        <v>2031</v>
      </c>
      <c r="S99" s="1306" t="s">
        <v>2032</v>
      </c>
      <c r="T99" s="1313">
        <v>591127.0</v>
      </c>
      <c r="U99" s="1306" t="s">
        <v>709</v>
      </c>
      <c r="V99" s="1306" t="s">
        <v>2033</v>
      </c>
      <c r="W99" s="1306" t="s">
        <v>2031</v>
      </c>
      <c r="X99" s="1306" t="s">
        <v>2034</v>
      </c>
      <c r="Y99" s="1313">
        <v>591127.0</v>
      </c>
      <c r="Z99" s="1306" t="s">
        <v>2035</v>
      </c>
      <c r="AA99" s="1306" t="s">
        <v>1040</v>
      </c>
      <c r="AB99" s="1313">
        <v>2.0200525121E10</v>
      </c>
      <c r="AC99" s="1313">
        <v>2020.0</v>
      </c>
      <c r="AD99" s="1313">
        <v>625.0</v>
      </c>
      <c r="AE99" s="1313">
        <v>549.0</v>
      </c>
      <c r="AF99" s="1313">
        <v>87.74</v>
      </c>
      <c r="AG99" s="1306" t="s">
        <v>2036</v>
      </c>
      <c r="AH99" s="1306" t="s">
        <v>2037</v>
      </c>
      <c r="AI99" s="1313">
        <v>903713.0</v>
      </c>
      <c r="AJ99" s="1313">
        <v>2022.0</v>
      </c>
      <c r="AK99" s="1313">
        <v>600.0</v>
      </c>
      <c r="AL99" s="1313">
        <v>549.0</v>
      </c>
      <c r="AM99" s="1313">
        <v>91.5</v>
      </c>
      <c r="AN99" s="1313">
        <v>100.0</v>
      </c>
      <c r="AO99" s="1313">
        <v>89.0</v>
      </c>
      <c r="AP99" s="1313">
        <v>100.0</v>
      </c>
      <c r="AQ99" s="1313">
        <v>98.0</v>
      </c>
      <c r="AR99" s="1313">
        <v>100.0</v>
      </c>
      <c r="AS99" s="1313">
        <v>88.0</v>
      </c>
      <c r="AT99" s="1313">
        <v>100.0</v>
      </c>
      <c r="AU99" s="1313">
        <v>93.0</v>
      </c>
      <c r="AV99" s="1313">
        <v>549.0</v>
      </c>
      <c r="AW99" s="1313">
        <v>100.0</v>
      </c>
      <c r="AX99" s="1313">
        <v>83.0</v>
      </c>
      <c r="AY99" s="1306" t="s">
        <v>2038</v>
      </c>
      <c r="AZ99" s="1306" t="s">
        <v>1330</v>
      </c>
      <c r="BA99" s="1306" t="s">
        <v>1330</v>
      </c>
      <c r="BB99" s="1306" t="s">
        <v>2039</v>
      </c>
      <c r="BC99" s="1306" t="s">
        <v>2040</v>
      </c>
      <c r="BD99" s="1306" t="s">
        <v>738</v>
      </c>
      <c r="BE99" s="1306" t="s">
        <v>2041</v>
      </c>
      <c r="BF99" s="1308">
        <v>9.980280866E9</v>
      </c>
      <c r="BG99" s="1306" t="s">
        <v>1330</v>
      </c>
      <c r="BH99" s="1306" t="s">
        <v>2042</v>
      </c>
      <c r="BI99" s="1306" t="s">
        <v>2043</v>
      </c>
      <c r="BJ99" s="1306" t="s">
        <v>741</v>
      </c>
      <c r="BK99" s="1309"/>
      <c r="BL99" s="1309"/>
      <c r="BM99" s="1309"/>
      <c r="BN99" s="1309"/>
      <c r="BO99" s="1309"/>
      <c r="BP99" s="1309"/>
      <c r="BQ99" s="1309"/>
      <c r="BR99" s="1309"/>
    </row>
    <row r="100">
      <c r="A100" s="1306" t="s">
        <v>123</v>
      </c>
      <c r="B100" s="1310" t="s">
        <v>124</v>
      </c>
      <c r="C100" s="1308">
        <v>39936.0</v>
      </c>
      <c r="D100" s="1312"/>
      <c r="E100" s="1312"/>
      <c r="F100" s="1313" t="s">
        <v>2044</v>
      </c>
      <c r="G100" s="1306" t="s">
        <v>2045</v>
      </c>
      <c r="H100" s="1306" t="s">
        <v>762</v>
      </c>
      <c r="I100" s="1308">
        <v>7.795737639E9</v>
      </c>
      <c r="J100" s="1306" t="s">
        <v>2046</v>
      </c>
      <c r="K100" s="1313">
        <v>8.29517025803E11</v>
      </c>
      <c r="L100" s="1306" t="s">
        <v>2047</v>
      </c>
      <c r="M100" s="1306" t="s">
        <v>707</v>
      </c>
      <c r="N100" s="1306" t="s">
        <v>1253</v>
      </c>
      <c r="O100" s="1308">
        <v>30000.0</v>
      </c>
      <c r="P100" s="1306" t="s">
        <v>709</v>
      </c>
      <c r="Q100" s="1306" t="s">
        <v>2048</v>
      </c>
      <c r="R100" s="1306" t="s">
        <v>2049</v>
      </c>
      <c r="S100" s="1306" t="s">
        <v>2050</v>
      </c>
      <c r="T100" s="1313">
        <v>577517.0</v>
      </c>
      <c r="U100" s="1306" t="s">
        <v>709</v>
      </c>
      <c r="V100" s="1306" t="s">
        <v>2048</v>
      </c>
      <c r="W100" s="1306" t="s">
        <v>2049</v>
      </c>
      <c r="X100" s="1306" t="s">
        <v>2050</v>
      </c>
      <c r="Y100" s="1313">
        <v>577517.0</v>
      </c>
      <c r="Z100" s="1306" t="s">
        <v>2051</v>
      </c>
      <c r="AA100" s="1306" t="s">
        <v>2052</v>
      </c>
      <c r="AB100" s="1313">
        <v>4083826.0</v>
      </c>
      <c r="AC100" s="1313">
        <v>2019.0</v>
      </c>
      <c r="AD100" s="1313">
        <v>500.0</v>
      </c>
      <c r="AE100" s="1313">
        <v>422.0</v>
      </c>
      <c r="AF100" s="1313">
        <v>84.4</v>
      </c>
      <c r="AG100" s="1306" t="s">
        <v>2053</v>
      </c>
      <c r="AH100" s="1306" t="s">
        <v>2052</v>
      </c>
      <c r="AI100" s="1313">
        <v>1.8600854E7</v>
      </c>
      <c r="AJ100" s="1313">
        <v>2022.0</v>
      </c>
      <c r="AK100" s="1313">
        <v>500.0</v>
      </c>
      <c r="AL100" s="1313">
        <v>478.0</v>
      </c>
      <c r="AM100" s="1313">
        <v>95.6</v>
      </c>
      <c r="AN100" s="1313">
        <v>100.0</v>
      </c>
      <c r="AO100" s="1313">
        <v>95.0</v>
      </c>
      <c r="AP100" s="1313">
        <v>100.0</v>
      </c>
      <c r="AQ100" s="1313">
        <v>95.0</v>
      </c>
      <c r="AR100" s="1313">
        <v>100.0</v>
      </c>
      <c r="AS100" s="1313">
        <v>96.0</v>
      </c>
      <c r="AT100" s="1313">
        <v>100.0</v>
      </c>
      <c r="AU100" s="1313">
        <v>96.0</v>
      </c>
      <c r="AV100" s="1313">
        <v>478.0</v>
      </c>
      <c r="AW100" s="1313">
        <v>100.0</v>
      </c>
      <c r="AX100" s="1313">
        <v>96.0</v>
      </c>
      <c r="AY100" s="1306" t="s">
        <v>1053</v>
      </c>
      <c r="AZ100" s="1313">
        <v>8.43130811E9</v>
      </c>
      <c r="BA100" s="1306" t="s">
        <v>2054</v>
      </c>
      <c r="BB100" s="1313">
        <v>6.80916087531E11</v>
      </c>
      <c r="BC100" s="1306" t="s">
        <v>2055</v>
      </c>
      <c r="BD100" s="1306" t="s">
        <v>831</v>
      </c>
      <c r="BE100" s="1306" t="s">
        <v>2056</v>
      </c>
      <c r="BF100" s="1308">
        <v>9.880347639E9</v>
      </c>
      <c r="BG100" s="1316"/>
      <c r="BH100" s="1313">
        <v>9.16088902729E11</v>
      </c>
      <c r="BI100" s="1306" t="s">
        <v>2057</v>
      </c>
      <c r="BJ100" s="1306" t="s">
        <v>741</v>
      </c>
      <c r="BK100" s="1309"/>
      <c r="BL100" s="1309"/>
      <c r="BM100" s="1309"/>
      <c r="BN100" s="1309"/>
      <c r="BO100" s="1309"/>
      <c r="BP100" s="1309"/>
      <c r="BQ100" s="1309"/>
      <c r="BR100" s="1309"/>
    </row>
    <row r="101">
      <c r="A101" s="1306" t="s">
        <v>125</v>
      </c>
      <c r="B101" s="1310" t="s">
        <v>126</v>
      </c>
      <c r="C101" s="1308">
        <v>60808.0</v>
      </c>
      <c r="D101" s="1312"/>
      <c r="E101" s="1312"/>
      <c r="F101" s="1313" t="s">
        <v>2058</v>
      </c>
      <c r="G101" s="1306" t="s">
        <v>2059</v>
      </c>
      <c r="H101" s="1306" t="s">
        <v>704</v>
      </c>
      <c r="I101" s="1308">
        <v>8.618532115E9</v>
      </c>
      <c r="J101" s="1306" t="s">
        <v>2060</v>
      </c>
      <c r="K101" s="1313">
        <v>8.62788193778E11</v>
      </c>
      <c r="L101" s="1306" t="s">
        <v>2061</v>
      </c>
      <c r="M101" s="1306" t="s">
        <v>782</v>
      </c>
      <c r="N101" s="1306" t="s">
        <v>1186</v>
      </c>
      <c r="O101" s="1308">
        <v>20000.0</v>
      </c>
      <c r="P101" s="1306" t="s">
        <v>709</v>
      </c>
      <c r="Q101" s="1306" t="s">
        <v>742</v>
      </c>
      <c r="R101" s="1306" t="s">
        <v>2062</v>
      </c>
      <c r="S101" s="1306" t="s">
        <v>2063</v>
      </c>
      <c r="T101" s="1313">
        <v>585325.0</v>
      </c>
      <c r="U101" s="1306" t="s">
        <v>709</v>
      </c>
      <c r="V101" s="1306" t="s">
        <v>742</v>
      </c>
      <c r="W101" s="1306" t="s">
        <v>2064</v>
      </c>
      <c r="X101" s="1306" t="s">
        <v>2063</v>
      </c>
      <c r="Y101" s="1313">
        <v>585325.0</v>
      </c>
      <c r="Z101" s="1306" t="s">
        <v>2065</v>
      </c>
      <c r="AA101" s="1306" t="s">
        <v>2066</v>
      </c>
      <c r="AB101" s="1313">
        <v>1.8145011E7</v>
      </c>
      <c r="AC101" s="1313">
        <v>2020.0</v>
      </c>
      <c r="AD101" s="1313">
        <v>500.0</v>
      </c>
      <c r="AE101" s="1313">
        <v>356.0</v>
      </c>
      <c r="AF101" s="1313">
        <v>71.0</v>
      </c>
      <c r="AG101" s="1306" t="s">
        <v>2067</v>
      </c>
      <c r="AH101" s="1306" t="s">
        <v>828</v>
      </c>
      <c r="AI101" s="1313">
        <v>541361.0</v>
      </c>
      <c r="AJ101" s="1313">
        <v>2022.0</v>
      </c>
      <c r="AK101" s="1313">
        <v>600.0</v>
      </c>
      <c r="AL101" s="1313">
        <v>525.0</v>
      </c>
      <c r="AM101" s="1313">
        <v>87.5</v>
      </c>
      <c r="AN101" s="1313">
        <v>100.0</v>
      </c>
      <c r="AO101" s="1313">
        <v>85.0</v>
      </c>
      <c r="AP101" s="1313">
        <v>100.0</v>
      </c>
      <c r="AQ101" s="1313">
        <v>90.0</v>
      </c>
      <c r="AR101" s="1313">
        <v>100.0</v>
      </c>
      <c r="AS101" s="1313">
        <v>82.0</v>
      </c>
      <c r="AT101" s="1313">
        <v>100.0</v>
      </c>
      <c r="AU101" s="1313">
        <v>89.0</v>
      </c>
      <c r="AV101" s="1313">
        <v>525.0</v>
      </c>
      <c r="AW101" s="1313">
        <v>100.0</v>
      </c>
      <c r="AX101" s="1313">
        <v>85.0</v>
      </c>
      <c r="AY101" s="1306" t="s">
        <v>2068</v>
      </c>
      <c r="AZ101" s="1313">
        <v>8.088366705E9</v>
      </c>
      <c r="BA101" s="1316"/>
      <c r="BB101" s="1313">
        <v>8.64628780592E11</v>
      </c>
      <c r="BC101" s="1316"/>
      <c r="BD101" s="1306" t="s">
        <v>738</v>
      </c>
      <c r="BE101" s="1306" t="s">
        <v>2069</v>
      </c>
      <c r="BF101" s="1308">
        <v>9.740304245E9</v>
      </c>
      <c r="BG101" s="1316"/>
      <c r="BH101" s="1313">
        <v>5.22136423793E11</v>
      </c>
      <c r="BI101" s="1306" t="s">
        <v>2070</v>
      </c>
      <c r="BJ101" s="1306" t="s">
        <v>1057</v>
      </c>
      <c r="BK101" s="1309"/>
      <c r="BL101" s="1309"/>
      <c r="BM101" s="1309"/>
      <c r="BN101" s="1309"/>
      <c r="BO101" s="1309"/>
      <c r="BP101" s="1309"/>
      <c r="BQ101" s="1309"/>
      <c r="BR101" s="1309"/>
    </row>
    <row r="102">
      <c r="A102" s="1306" t="s">
        <v>327</v>
      </c>
      <c r="B102" s="1310" t="s">
        <v>328</v>
      </c>
      <c r="C102" s="1320"/>
      <c r="D102" s="426"/>
      <c r="E102" s="1312"/>
      <c r="F102" s="1313" t="s">
        <v>1301</v>
      </c>
      <c r="G102" s="1306" t="s">
        <v>2071</v>
      </c>
      <c r="H102" s="1306" t="s">
        <v>704</v>
      </c>
      <c r="I102" s="1308">
        <v>6.361020885E9</v>
      </c>
      <c r="J102" s="1306" t="s">
        <v>2072</v>
      </c>
      <c r="K102" s="1313">
        <v>5.22651086012E11</v>
      </c>
      <c r="L102" s="1306" t="s">
        <v>2073</v>
      </c>
      <c r="M102" s="1306" t="s">
        <v>782</v>
      </c>
      <c r="N102" s="1306" t="s">
        <v>2074</v>
      </c>
      <c r="O102" s="1308">
        <v>80000.0</v>
      </c>
      <c r="P102" s="1306" t="s">
        <v>709</v>
      </c>
      <c r="Q102" s="1306" t="s">
        <v>703</v>
      </c>
      <c r="R102" s="1306" t="s">
        <v>2075</v>
      </c>
      <c r="S102" s="1306" t="s">
        <v>703</v>
      </c>
      <c r="T102" s="1313">
        <v>570032.0</v>
      </c>
      <c r="U102" s="1306" t="s">
        <v>709</v>
      </c>
      <c r="V102" s="1306" t="s">
        <v>703</v>
      </c>
      <c r="W102" s="1306" t="s">
        <v>2075</v>
      </c>
      <c r="X102" s="1306" t="s">
        <v>703</v>
      </c>
      <c r="Y102" s="1313">
        <v>570032.0</v>
      </c>
      <c r="Z102" s="1306" t="s">
        <v>2076</v>
      </c>
      <c r="AA102" s="1306" t="s">
        <v>881</v>
      </c>
      <c r="AB102" s="1313">
        <v>2.0200635796E10</v>
      </c>
      <c r="AC102" s="1313">
        <v>2020.0</v>
      </c>
      <c r="AD102" s="1313">
        <v>625.0</v>
      </c>
      <c r="AE102" s="1313">
        <v>482.0</v>
      </c>
      <c r="AF102" s="1313">
        <v>77.12</v>
      </c>
      <c r="AG102" s="1306" t="s">
        <v>2077</v>
      </c>
      <c r="AH102" s="1306" t="s">
        <v>1089</v>
      </c>
      <c r="AI102" s="1313">
        <v>586663.0</v>
      </c>
      <c r="AJ102" s="1313">
        <v>2022.0</v>
      </c>
      <c r="AK102" s="1313">
        <v>600.0</v>
      </c>
      <c r="AL102" s="1313">
        <v>510.0</v>
      </c>
      <c r="AM102" s="1313">
        <v>85.0</v>
      </c>
      <c r="AN102" s="1313">
        <v>100.0</v>
      </c>
      <c r="AO102" s="1313">
        <v>84.0</v>
      </c>
      <c r="AP102" s="1313">
        <v>100.0</v>
      </c>
      <c r="AQ102" s="1313">
        <v>89.0</v>
      </c>
      <c r="AR102" s="1313">
        <v>100.0</v>
      </c>
      <c r="AS102" s="1313">
        <v>83.0</v>
      </c>
      <c r="AT102" s="1313">
        <v>100.0</v>
      </c>
      <c r="AU102" s="1313">
        <v>85.0</v>
      </c>
      <c r="AV102" s="1313">
        <v>510.0</v>
      </c>
      <c r="AW102" s="1313">
        <v>100.0</v>
      </c>
      <c r="AX102" s="1313">
        <v>86.0</v>
      </c>
      <c r="AY102" s="1306" t="s">
        <v>2078</v>
      </c>
      <c r="AZ102" s="1313">
        <v>7.204307379E9</v>
      </c>
      <c r="BA102" s="1316"/>
      <c r="BB102" s="1316"/>
      <c r="BC102" s="1316"/>
      <c r="BD102" s="1316"/>
      <c r="BE102" s="1306" t="s">
        <v>2079</v>
      </c>
      <c r="BF102" s="1308">
        <v>9.945734295E9</v>
      </c>
      <c r="BG102" s="1316"/>
      <c r="BH102" s="1316"/>
      <c r="BI102" s="1316"/>
      <c r="BJ102" s="1316"/>
      <c r="BK102" s="1319"/>
      <c r="BL102" s="1319"/>
      <c r="BM102" s="1319"/>
      <c r="BN102" s="1319"/>
      <c r="BO102" s="1319"/>
      <c r="BP102" s="1319"/>
      <c r="BQ102" s="1319"/>
      <c r="BR102" s="1319"/>
    </row>
    <row r="103">
      <c r="A103" s="1306" t="s">
        <v>329</v>
      </c>
      <c r="B103" s="1310" t="s">
        <v>330</v>
      </c>
      <c r="C103" s="1308" t="s">
        <v>2080</v>
      </c>
      <c r="D103" s="1308" t="s">
        <v>1330</v>
      </c>
      <c r="E103" s="1312"/>
      <c r="F103" s="1313" t="s">
        <v>2081</v>
      </c>
      <c r="G103" s="1306" t="s">
        <v>1096</v>
      </c>
      <c r="H103" s="1306" t="s">
        <v>762</v>
      </c>
      <c r="I103" s="1308">
        <v>9.845694377E9</v>
      </c>
      <c r="J103" s="1306" t="s">
        <v>2082</v>
      </c>
      <c r="K103" s="1313">
        <v>2.84809824862E11</v>
      </c>
      <c r="L103" s="1306" t="s">
        <v>1330</v>
      </c>
      <c r="M103" s="1306" t="s">
        <v>854</v>
      </c>
      <c r="N103" s="1306" t="s">
        <v>1098</v>
      </c>
      <c r="O103" s="1308">
        <v>240000.0</v>
      </c>
      <c r="P103" s="1306" t="s">
        <v>709</v>
      </c>
      <c r="Q103" s="1306" t="s">
        <v>876</v>
      </c>
      <c r="R103" s="1306" t="s">
        <v>2083</v>
      </c>
      <c r="S103" s="1306" t="s">
        <v>2084</v>
      </c>
      <c r="T103" s="1313">
        <v>574213.0</v>
      </c>
      <c r="U103" s="1306" t="s">
        <v>709</v>
      </c>
      <c r="V103" s="1306" t="s">
        <v>876</v>
      </c>
      <c r="W103" s="1306" t="s">
        <v>2083</v>
      </c>
      <c r="X103" s="1306" t="s">
        <v>2084</v>
      </c>
      <c r="Y103" s="1313">
        <v>574213.0</v>
      </c>
      <c r="Z103" s="1306" t="s">
        <v>2085</v>
      </c>
      <c r="AA103" s="1306" t="s">
        <v>881</v>
      </c>
      <c r="AB103" s="1313">
        <v>2.0200685165E10</v>
      </c>
      <c r="AC103" s="1313">
        <v>2020.0</v>
      </c>
      <c r="AD103" s="1313">
        <v>625.0</v>
      </c>
      <c r="AE103" s="1313">
        <v>492.0</v>
      </c>
      <c r="AF103" s="1314">
        <v>0.7872</v>
      </c>
      <c r="AG103" s="1306" t="s">
        <v>2086</v>
      </c>
      <c r="AH103" s="1306" t="s">
        <v>1089</v>
      </c>
      <c r="AI103" s="1313">
        <v>608256.0</v>
      </c>
      <c r="AJ103" s="1313">
        <v>2022.0</v>
      </c>
      <c r="AK103" s="1313">
        <v>600.0</v>
      </c>
      <c r="AL103" s="1313">
        <v>490.0</v>
      </c>
      <c r="AM103" s="1314">
        <v>0.816</v>
      </c>
      <c r="AN103" s="1313">
        <v>100.0</v>
      </c>
      <c r="AO103" s="1313">
        <v>70.0</v>
      </c>
      <c r="AP103" s="1313">
        <v>100.0</v>
      </c>
      <c r="AQ103" s="1313">
        <v>70.0</v>
      </c>
      <c r="AR103" s="1313">
        <v>100.0</v>
      </c>
      <c r="AS103" s="1313">
        <v>80.0</v>
      </c>
      <c r="AT103" s="1313">
        <v>100.0</v>
      </c>
      <c r="AU103" s="1313">
        <v>87.0</v>
      </c>
      <c r="AV103" s="1313">
        <v>492.0</v>
      </c>
      <c r="AW103" s="1313">
        <v>100.0</v>
      </c>
      <c r="AX103" s="1313">
        <v>85.0</v>
      </c>
      <c r="AY103" s="1306" t="s">
        <v>2087</v>
      </c>
      <c r="AZ103" s="1313">
        <v>7.022157804E9</v>
      </c>
      <c r="BA103" s="1306" t="s">
        <v>2088</v>
      </c>
      <c r="BB103" s="1313">
        <v>9.70573986189E11</v>
      </c>
      <c r="BC103" s="1306" t="s">
        <v>2089</v>
      </c>
      <c r="BD103" s="1306" t="s">
        <v>738</v>
      </c>
      <c r="BE103" s="1306" t="s">
        <v>2090</v>
      </c>
      <c r="BF103" s="1308">
        <v>9.845667678E9</v>
      </c>
      <c r="BG103" s="1306" t="s">
        <v>2091</v>
      </c>
      <c r="BH103" s="1313">
        <v>3.87990797594E11</v>
      </c>
      <c r="BI103" s="1306" t="s">
        <v>2092</v>
      </c>
      <c r="BJ103" s="1306" t="s">
        <v>2093</v>
      </c>
      <c r="BK103" s="1309"/>
      <c r="BL103" s="1309"/>
      <c r="BM103" s="1309"/>
      <c r="BN103" s="1309"/>
      <c r="BO103" s="1309"/>
      <c r="BP103" s="1309"/>
      <c r="BQ103" s="1309"/>
      <c r="BR103" s="1309"/>
    </row>
    <row r="104">
      <c r="A104" s="1306" t="s">
        <v>331</v>
      </c>
      <c r="B104" s="1310" t="s">
        <v>332</v>
      </c>
      <c r="C104" s="1320">
        <v>130000.0</v>
      </c>
      <c r="D104" s="426"/>
      <c r="E104" s="1312"/>
      <c r="F104" s="1313" t="s">
        <v>2094</v>
      </c>
      <c r="G104" s="1306" t="s">
        <v>2095</v>
      </c>
      <c r="H104" s="1306" t="s">
        <v>704</v>
      </c>
      <c r="I104" s="1308">
        <v>9.742323425E9</v>
      </c>
      <c r="J104" s="1306" t="s">
        <v>2096</v>
      </c>
      <c r="K104" s="1316"/>
      <c r="L104" s="1316"/>
      <c r="M104" s="1306" t="s">
        <v>874</v>
      </c>
      <c r="N104" s="1306" t="s">
        <v>1110</v>
      </c>
      <c r="O104" s="1312"/>
      <c r="P104" s="1316"/>
      <c r="Q104" s="1306" t="s">
        <v>2095</v>
      </c>
      <c r="R104" s="1306" t="s">
        <v>2097</v>
      </c>
      <c r="S104" s="1316"/>
      <c r="T104" s="1306">
        <v>580001.0</v>
      </c>
      <c r="U104" s="1306" t="s">
        <v>709</v>
      </c>
      <c r="V104" s="1306" t="s">
        <v>2095</v>
      </c>
      <c r="W104" s="1316"/>
      <c r="X104" s="1316"/>
      <c r="Y104" s="1316"/>
      <c r="Z104" s="1316"/>
      <c r="AA104" s="1316"/>
      <c r="AB104" s="1316"/>
      <c r="AC104" s="1316"/>
      <c r="AD104" s="1316"/>
      <c r="AE104" s="1316"/>
      <c r="AF104" s="1316"/>
      <c r="AG104" s="1316"/>
      <c r="AH104" s="1316"/>
      <c r="AI104" s="1316"/>
      <c r="AJ104" s="1316"/>
      <c r="AK104" s="1316"/>
      <c r="AL104" s="1316"/>
      <c r="AM104" s="1316"/>
      <c r="AN104" s="1316"/>
      <c r="AO104" s="1316"/>
      <c r="AP104" s="1316"/>
      <c r="AQ104" s="1316"/>
      <c r="AR104" s="1316"/>
      <c r="AS104" s="1316"/>
      <c r="AT104" s="1316"/>
      <c r="AU104" s="1316"/>
      <c r="AV104" s="1316"/>
      <c r="AW104" s="1316"/>
      <c r="AX104" s="1316"/>
      <c r="AY104" s="1306" t="s">
        <v>2098</v>
      </c>
      <c r="AZ104" s="1306">
        <v>8.217589634E9</v>
      </c>
      <c r="BA104" s="1316"/>
      <c r="BB104" s="1316"/>
      <c r="BC104" s="1316"/>
      <c r="BD104" s="1306" t="s">
        <v>723</v>
      </c>
      <c r="BE104" s="1306" t="s">
        <v>2099</v>
      </c>
      <c r="BF104" s="1308">
        <v>9.448223947E9</v>
      </c>
      <c r="BG104" s="1316"/>
      <c r="BH104" s="1316"/>
      <c r="BI104" s="1316"/>
      <c r="BJ104" s="1306" t="s">
        <v>2100</v>
      </c>
      <c r="BK104" s="1319"/>
      <c r="BL104" s="1319"/>
      <c r="BM104" s="1319"/>
      <c r="BN104" s="1319"/>
      <c r="BO104" s="1319"/>
      <c r="BP104" s="1319"/>
      <c r="BQ104" s="1319"/>
      <c r="BR104" s="1319"/>
    </row>
    <row r="105">
      <c r="A105" s="1306" t="s">
        <v>127</v>
      </c>
      <c r="B105" s="1310" t="s">
        <v>128</v>
      </c>
      <c r="C105" s="1308">
        <v>39538.0</v>
      </c>
      <c r="D105" s="1312"/>
      <c r="E105" s="1312"/>
      <c r="F105" s="1313" t="s">
        <v>2101</v>
      </c>
      <c r="G105" s="1306" t="s">
        <v>2102</v>
      </c>
      <c r="H105" s="1306" t="s">
        <v>704</v>
      </c>
      <c r="I105" s="1308">
        <v>6.362941356E9</v>
      </c>
      <c r="J105" s="1306" t="s">
        <v>2103</v>
      </c>
      <c r="K105" s="1313">
        <v>2.31581745968E11</v>
      </c>
      <c r="L105" s="1316"/>
      <c r="M105" s="1306" t="s">
        <v>707</v>
      </c>
      <c r="N105" s="1306" t="s">
        <v>2104</v>
      </c>
      <c r="O105" s="1308">
        <v>36000.0</v>
      </c>
      <c r="P105" s="1306" t="s">
        <v>709</v>
      </c>
      <c r="Q105" s="1306" t="s">
        <v>1622</v>
      </c>
      <c r="R105" s="1306" t="s">
        <v>2105</v>
      </c>
      <c r="S105" s="1306" t="s">
        <v>2106</v>
      </c>
      <c r="T105" s="1313">
        <v>576124.0</v>
      </c>
      <c r="U105" s="1306" t="s">
        <v>709</v>
      </c>
      <c r="V105" s="1306" t="s">
        <v>1622</v>
      </c>
      <c r="W105" s="1306" t="s">
        <v>2105</v>
      </c>
      <c r="X105" s="1306" t="s">
        <v>2107</v>
      </c>
      <c r="Y105" s="1313">
        <v>576124.0</v>
      </c>
      <c r="Z105" s="1306" t="s">
        <v>2108</v>
      </c>
      <c r="AA105" s="1306" t="s">
        <v>716</v>
      </c>
      <c r="AB105" s="1313">
        <v>2.0200427292E10</v>
      </c>
      <c r="AC105" s="1313">
        <v>2020.0</v>
      </c>
      <c r="AD105" s="1313">
        <v>625.0</v>
      </c>
      <c r="AE105" s="1313">
        <v>611.0</v>
      </c>
      <c r="AF105" s="1314">
        <v>0.9776</v>
      </c>
      <c r="AG105" s="1306" t="s">
        <v>2109</v>
      </c>
      <c r="AH105" s="1306" t="s">
        <v>847</v>
      </c>
      <c r="AI105" s="1313">
        <v>674390.0</v>
      </c>
      <c r="AJ105" s="1313">
        <v>2022.0</v>
      </c>
      <c r="AK105" s="1313">
        <v>600.0</v>
      </c>
      <c r="AL105" s="1313">
        <v>527.0</v>
      </c>
      <c r="AM105" s="1314">
        <v>0.8783</v>
      </c>
      <c r="AN105" s="1313">
        <v>100.0</v>
      </c>
      <c r="AO105" s="1313">
        <v>84.0</v>
      </c>
      <c r="AP105" s="1313">
        <v>100.0</v>
      </c>
      <c r="AQ105" s="1313">
        <v>87.0</v>
      </c>
      <c r="AR105" s="1313">
        <v>100.0</v>
      </c>
      <c r="AS105" s="1313">
        <v>94.0</v>
      </c>
      <c r="AT105" s="1313">
        <v>100.0</v>
      </c>
      <c r="AU105" s="1313">
        <v>83.0</v>
      </c>
      <c r="AV105" s="1313">
        <v>527.0</v>
      </c>
      <c r="AW105" s="1313">
        <v>100.0</v>
      </c>
      <c r="AX105" s="1313">
        <v>82.0</v>
      </c>
      <c r="AY105" s="1306" t="s">
        <v>2110</v>
      </c>
      <c r="AZ105" s="1313">
        <v>8.762127269E9</v>
      </c>
      <c r="BA105" s="1316"/>
      <c r="BB105" s="1313">
        <v>8.77426382161E11</v>
      </c>
      <c r="BC105" s="1306" t="s">
        <v>2111</v>
      </c>
      <c r="BD105" s="1306" t="s">
        <v>867</v>
      </c>
      <c r="BE105" s="1306" t="s">
        <v>2112</v>
      </c>
      <c r="BF105" s="1308">
        <v>7.624805624E9</v>
      </c>
      <c r="BG105" s="1306" t="s">
        <v>2113</v>
      </c>
      <c r="BH105" s="1313">
        <v>6.53549210502E11</v>
      </c>
      <c r="BI105" s="1316"/>
      <c r="BJ105" s="1306" t="s">
        <v>2114</v>
      </c>
      <c r="BK105" s="1309"/>
      <c r="BL105" s="1309"/>
      <c r="BM105" s="1309"/>
      <c r="BN105" s="1309"/>
      <c r="BO105" s="1309"/>
      <c r="BP105" s="1309"/>
      <c r="BQ105" s="1309"/>
      <c r="BR105" s="1309"/>
    </row>
    <row r="106">
      <c r="A106" s="1306" t="s">
        <v>333</v>
      </c>
      <c r="B106" s="1310" t="s">
        <v>334</v>
      </c>
      <c r="C106" s="1308">
        <v>78000.0</v>
      </c>
      <c r="D106" s="1308">
        <v>28000.0</v>
      </c>
      <c r="E106" s="1312"/>
      <c r="F106" s="1313" t="s">
        <v>2115</v>
      </c>
      <c r="G106" s="1306" t="s">
        <v>2116</v>
      </c>
      <c r="H106" s="1306" t="s">
        <v>762</v>
      </c>
      <c r="I106" s="1308">
        <v>8.197851509E9</v>
      </c>
      <c r="J106" s="1306" t="s">
        <v>2117</v>
      </c>
      <c r="K106" s="1313">
        <v>7.87374655553E11</v>
      </c>
      <c r="L106" s="1306" t="s">
        <v>2118</v>
      </c>
      <c r="M106" s="1306" t="s">
        <v>707</v>
      </c>
      <c r="N106" s="1306" t="s">
        <v>1943</v>
      </c>
      <c r="O106" s="1308">
        <v>90000.0</v>
      </c>
      <c r="P106" s="1306" t="s">
        <v>709</v>
      </c>
      <c r="Q106" s="1306" t="s">
        <v>766</v>
      </c>
      <c r="R106" s="1306" t="s">
        <v>2119</v>
      </c>
      <c r="S106" s="1306" t="s">
        <v>2116</v>
      </c>
      <c r="T106" s="1313">
        <v>576111.0</v>
      </c>
      <c r="U106" s="1306" t="s">
        <v>709</v>
      </c>
      <c r="V106" s="1306" t="s">
        <v>766</v>
      </c>
      <c r="W106" s="1306" t="s">
        <v>2119</v>
      </c>
      <c r="X106" s="1306" t="s">
        <v>2116</v>
      </c>
      <c r="Y106" s="1313">
        <v>576111.0</v>
      </c>
      <c r="Z106" s="1306" t="s">
        <v>2120</v>
      </c>
      <c r="AA106" s="1306" t="s">
        <v>1579</v>
      </c>
      <c r="AB106" s="1313">
        <v>1.8153662E7</v>
      </c>
      <c r="AC106" s="1313">
        <v>2020.0</v>
      </c>
      <c r="AD106" s="1313">
        <v>500.0</v>
      </c>
      <c r="AE106" s="1313">
        <v>434.0</v>
      </c>
      <c r="AF106" s="1313">
        <v>86.0</v>
      </c>
      <c r="AG106" s="1306" t="s">
        <v>2121</v>
      </c>
      <c r="AH106" s="1306" t="s">
        <v>2122</v>
      </c>
      <c r="AI106" s="1313">
        <v>671023.0</v>
      </c>
      <c r="AJ106" s="1313">
        <v>2022.0</v>
      </c>
      <c r="AK106" s="1313">
        <v>600.0</v>
      </c>
      <c r="AL106" s="1313">
        <v>493.0</v>
      </c>
      <c r="AM106" s="1313">
        <v>82.0</v>
      </c>
      <c r="AN106" s="1313">
        <v>100.0</v>
      </c>
      <c r="AO106" s="1313">
        <v>68.0</v>
      </c>
      <c r="AP106" s="1313">
        <v>100.0</v>
      </c>
      <c r="AQ106" s="1313">
        <v>89.0</v>
      </c>
      <c r="AR106" s="1313">
        <v>100.0</v>
      </c>
      <c r="AS106" s="1313">
        <v>74.0</v>
      </c>
      <c r="AT106" s="1313">
        <v>100.0</v>
      </c>
      <c r="AU106" s="1313">
        <v>76.0</v>
      </c>
      <c r="AV106" s="1313">
        <v>493.0</v>
      </c>
      <c r="AW106" s="1313">
        <v>100.0</v>
      </c>
      <c r="AX106" s="1313">
        <v>88.0</v>
      </c>
      <c r="AY106" s="1306" t="s">
        <v>2123</v>
      </c>
      <c r="AZ106" s="1313">
        <v>9.740948515E9</v>
      </c>
      <c r="BA106" s="1306" t="s">
        <v>2117</v>
      </c>
      <c r="BB106" s="1313">
        <v>9.39441128855E11</v>
      </c>
      <c r="BC106" s="1306" t="s">
        <v>2124</v>
      </c>
      <c r="BD106" s="1306" t="s">
        <v>831</v>
      </c>
      <c r="BE106" s="1306" t="s">
        <v>2125</v>
      </c>
      <c r="BF106" s="1308">
        <v>7.202089077E9</v>
      </c>
      <c r="BG106" s="1306" t="s">
        <v>2126</v>
      </c>
      <c r="BH106" s="1313">
        <v>9.86982012388E11</v>
      </c>
      <c r="BI106" s="1306" t="s">
        <v>2127</v>
      </c>
      <c r="BJ106" s="1306" t="s">
        <v>2128</v>
      </c>
      <c r="BK106" s="1309"/>
      <c r="BL106" s="1309"/>
      <c r="BM106" s="1309"/>
      <c r="BN106" s="1309"/>
      <c r="BO106" s="1309"/>
      <c r="BP106" s="1309"/>
      <c r="BQ106" s="1309"/>
      <c r="BR106" s="1309"/>
    </row>
    <row r="107">
      <c r="A107" s="1306" t="s">
        <v>335</v>
      </c>
      <c r="B107" s="1310" t="s">
        <v>336</v>
      </c>
      <c r="C107" s="1320"/>
      <c r="D107" s="426"/>
      <c r="E107" s="1312"/>
      <c r="F107" s="1317">
        <v>38115.0</v>
      </c>
      <c r="G107" s="1306" t="s">
        <v>766</v>
      </c>
      <c r="H107" s="1306" t="s">
        <v>704</v>
      </c>
      <c r="I107" s="1308">
        <v>8.971839869E9</v>
      </c>
      <c r="J107" s="1306" t="s">
        <v>2129</v>
      </c>
      <c r="K107" s="1313">
        <v>2.93046138502E11</v>
      </c>
      <c r="L107" s="1316"/>
      <c r="M107" s="1306" t="s">
        <v>782</v>
      </c>
      <c r="N107" s="1306" t="s">
        <v>2130</v>
      </c>
      <c r="O107" s="1308">
        <v>75000.0</v>
      </c>
      <c r="P107" s="1306" t="s">
        <v>709</v>
      </c>
      <c r="Q107" s="1306" t="s">
        <v>766</v>
      </c>
      <c r="R107" s="1306" t="s">
        <v>2131</v>
      </c>
      <c r="S107" s="1306" t="s">
        <v>2132</v>
      </c>
      <c r="T107" s="1313">
        <v>576213.0</v>
      </c>
      <c r="U107" s="1306" t="s">
        <v>709</v>
      </c>
      <c r="V107" s="1306" t="s">
        <v>766</v>
      </c>
      <c r="W107" s="1306" t="s">
        <v>2131</v>
      </c>
      <c r="X107" s="1306" t="s">
        <v>2133</v>
      </c>
      <c r="Y107" s="1313">
        <v>576213.0</v>
      </c>
      <c r="Z107" s="1306" t="s">
        <v>2134</v>
      </c>
      <c r="AA107" s="1306" t="s">
        <v>807</v>
      </c>
      <c r="AB107" s="1313">
        <v>1.8153283E7</v>
      </c>
      <c r="AC107" s="1313">
        <v>2020.0</v>
      </c>
      <c r="AD107" s="1313">
        <v>500.0</v>
      </c>
      <c r="AE107" s="1313">
        <v>276.0</v>
      </c>
      <c r="AF107" s="1313">
        <v>55.2</v>
      </c>
      <c r="AG107" s="1306" t="s">
        <v>2135</v>
      </c>
      <c r="AH107" s="1306" t="s">
        <v>1164</v>
      </c>
      <c r="AI107" s="1313">
        <v>664675.0</v>
      </c>
      <c r="AJ107" s="1313">
        <v>2022.0</v>
      </c>
      <c r="AK107" s="1313">
        <v>600.0</v>
      </c>
      <c r="AL107" s="1313">
        <v>423.0</v>
      </c>
      <c r="AM107" s="1313">
        <v>70.5</v>
      </c>
      <c r="AN107" s="1313">
        <v>100.0</v>
      </c>
      <c r="AO107" s="1313">
        <v>66.0</v>
      </c>
      <c r="AP107" s="1313">
        <v>100.0</v>
      </c>
      <c r="AQ107" s="1313">
        <v>52.0</v>
      </c>
      <c r="AR107" s="1313">
        <v>100.0</v>
      </c>
      <c r="AS107" s="1313">
        <v>68.0</v>
      </c>
      <c r="AT107" s="1313">
        <v>100.0</v>
      </c>
      <c r="AU107" s="1313">
        <v>60.0</v>
      </c>
      <c r="AV107" s="1313">
        <v>423.0</v>
      </c>
      <c r="AW107" s="1313">
        <v>100.0</v>
      </c>
      <c r="AX107" s="1313">
        <v>87.0</v>
      </c>
      <c r="AY107" s="1306" t="s">
        <v>2136</v>
      </c>
      <c r="AZ107" s="1313">
        <v>7.34942527E9</v>
      </c>
      <c r="BA107" s="1318" t="s">
        <v>2137</v>
      </c>
      <c r="BB107" s="426"/>
      <c r="BC107" s="1316"/>
      <c r="BD107" s="1306" t="s">
        <v>738</v>
      </c>
      <c r="BE107" s="1318" t="s">
        <v>2138</v>
      </c>
      <c r="BF107" s="426"/>
      <c r="BG107" s="1316"/>
      <c r="BH107" s="1316"/>
      <c r="BI107" s="1316"/>
      <c r="BJ107" s="1306" t="s">
        <v>2139</v>
      </c>
      <c r="BK107" s="1309"/>
      <c r="BL107" s="1309"/>
      <c r="BM107" s="1309"/>
      <c r="BN107" s="1309"/>
      <c r="BO107" s="1309"/>
      <c r="BP107" s="1309"/>
      <c r="BQ107" s="1309"/>
      <c r="BR107" s="1309"/>
    </row>
    <row r="108">
      <c r="A108" s="1306" t="s">
        <v>337</v>
      </c>
      <c r="B108" s="1310" t="s">
        <v>338</v>
      </c>
      <c r="C108" s="1320"/>
      <c r="D108" s="426"/>
      <c r="E108" s="1312"/>
      <c r="F108" s="1317">
        <v>38112.0</v>
      </c>
      <c r="G108" s="1306" t="s">
        <v>2140</v>
      </c>
      <c r="H108" s="1306" t="s">
        <v>762</v>
      </c>
      <c r="I108" s="1308">
        <v>9.863030451E9</v>
      </c>
      <c r="J108" s="1306" t="s">
        <v>2141</v>
      </c>
      <c r="K108" s="1313">
        <v>3.9320335123E11</v>
      </c>
      <c r="L108" s="1306" t="s">
        <v>2142</v>
      </c>
      <c r="M108" s="1306" t="s">
        <v>1318</v>
      </c>
      <c r="N108" s="1306" t="s">
        <v>745</v>
      </c>
      <c r="O108" s="1308">
        <v>500000.0</v>
      </c>
      <c r="P108" s="1306" t="s">
        <v>2140</v>
      </c>
      <c r="Q108" s="1306" t="s">
        <v>2143</v>
      </c>
      <c r="R108" s="1306" t="s">
        <v>2144</v>
      </c>
      <c r="S108" s="1306" t="s">
        <v>2145</v>
      </c>
      <c r="T108" s="1313">
        <v>700.0</v>
      </c>
      <c r="U108" s="1306" t="s">
        <v>2140</v>
      </c>
      <c r="V108" s="1306" t="s">
        <v>2146</v>
      </c>
      <c r="W108" s="1306" t="s">
        <v>2144</v>
      </c>
      <c r="X108" s="1306" t="s">
        <v>2145</v>
      </c>
      <c r="Y108" s="1313">
        <v>795008.0</v>
      </c>
      <c r="Z108" s="1306" t="s">
        <v>2147</v>
      </c>
      <c r="AA108" s="1306" t="s">
        <v>807</v>
      </c>
      <c r="AB108" s="1306" t="s">
        <v>2148</v>
      </c>
      <c r="AC108" s="1313">
        <v>2020.0</v>
      </c>
      <c r="AD108" s="1313">
        <v>82.0</v>
      </c>
      <c r="AE108" s="1313">
        <v>343.0</v>
      </c>
      <c r="AF108" s="1313">
        <v>68.4</v>
      </c>
      <c r="AG108" s="1306" t="s">
        <v>2149</v>
      </c>
      <c r="AH108" s="1306" t="s">
        <v>807</v>
      </c>
      <c r="AI108" s="1306" t="s">
        <v>2150</v>
      </c>
      <c r="AJ108" s="1313">
        <v>2022.0</v>
      </c>
      <c r="AK108" s="1313">
        <v>89.0</v>
      </c>
      <c r="AL108" s="1313">
        <v>392.0</v>
      </c>
      <c r="AM108" s="1313">
        <v>78.4</v>
      </c>
      <c r="AN108" s="1313">
        <v>63.0</v>
      </c>
      <c r="AO108" s="1313">
        <v>63.0</v>
      </c>
      <c r="AP108" s="1313">
        <v>68.0</v>
      </c>
      <c r="AQ108" s="1313">
        <v>68.0</v>
      </c>
      <c r="AR108" s="1313">
        <v>55.0</v>
      </c>
      <c r="AS108" s="1313">
        <v>55.0</v>
      </c>
      <c r="AT108" s="1313">
        <v>89.0</v>
      </c>
      <c r="AU108" s="1313">
        <v>95.0</v>
      </c>
      <c r="AV108" s="1313">
        <v>392.0</v>
      </c>
      <c r="AW108" s="1313">
        <v>77.0</v>
      </c>
      <c r="AX108" s="1313">
        <v>77.0</v>
      </c>
      <c r="AY108" s="1306" t="s">
        <v>2151</v>
      </c>
      <c r="AZ108" s="1306" t="s">
        <v>2152</v>
      </c>
      <c r="BA108" s="1306" t="s">
        <v>1311</v>
      </c>
      <c r="BB108" s="1313">
        <v>5.92920117268E11</v>
      </c>
      <c r="BC108" s="1316"/>
      <c r="BD108" s="1306" t="s">
        <v>831</v>
      </c>
      <c r="BE108" s="1306" t="s">
        <v>2153</v>
      </c>
      <c r="BF108" s="1308">
        <v>7.005497224E9</v>
      </c>
      <c r="BG108" s="1306" t="s">
        <v>2154</v>
      </c>
      <c r="BH108" s="1313">
        <v>3.69517111152E11</v>
      </c>
      <c r="BI108" s="1316"/>
      <c r="BJ108" s="1306" t="s">
        <v>2155</v>
      </c>
      <c r="BK108" s="1309"/>
      <c r="BL108" s="1309"/>
      <c r="BM108" s="1309"/>
      <c r="BN108" s="1309"/>
      <c r="BO108" s="1309"/>
      <c r="BP108" s="1309"/>
      <c r="BQ108" s="1309"/>
      <c r="BR108" s="1309"/>
    </row>
    <row r="109">
      <c r="A109" s="1306" t="s">
        <v>129</v>
      </c>
      <c r="B109" s="1310" t="s">
        <v>130</v>
      </c>
      <c r="C109" s="1308">
        <v>94218.0</v>
      </c>
      <c r="D109" s="1312"/>
      <c r="E109" s="1312"/>
      <c r="F109" s="1313" t="s">
        <v>1444</v>
      </c>
      <c r="G109" s="1306" t="s">
        <v>2156</v>
      </c>
      <c r="H109" s="1306" t="s">
        <v>762</v>
      </c>
      <c r="I109" s="1308">
        <v>7.019887978E9</v>
      </c>
      <c r="J109" s="1306" t="s">
        <v>2157</v>
      </c>
      <c r="K109" s="1313">
        <v>3.16465366184E11</v>
      </c>
      <c r="L109" s="1316"/>
      <c r="M109" s="1306" t="s">
        <v>205</v>
      </c>
      <c r="N109" s="1306" t="s">
        <v>1159</v>
      </c>
      <c r="O109" s="1308">
        <v>25000.0</v>
      </c>
      <c r="P109" s="1306" t="s">
        <v>709</v>
      </c>
      <c r="Q109" s="1306" t="s">
        <v>2158</v>
      </c>
      <c r="R109" s="1306" t="s">
        <v>2159</v>
      </c>
      <c r="S109" s="1306" t="s">
        <v>976</v>
      </c>
      <c r="T109" s="1313">
        <v>574225.0</v>
      </c>
      <c r="U109" s="1306" t="s">
        <v>709</v>
      </c>
      <c r="V109" s="1306" t="s">
        <v>2156</v>
      </c>
      <c r="W109" s="1306" t="s">
        <v>2160</v>
      </c>
      <c r="X109" s="1306" t="s">
        <v>2161</v>
      </c>
      <c r="Y109" s="1313">
        <v>584125.0</v>
      </c>
      <c r="Z109" s="1306" t="s">
        <v>2162</v>
      </c>
      <c r="AA109" s="1306" t="s">
        <v>2163</v>
      </c>
      <c r="AB109" s="1313">
        <v>2.0200122922E10</v>
      </c>
      <c r="AC109" s="1313">
        <v>2020.0</v>
      </c>
      <c r="AD109" s="1313">
        <v>625.0</v>
      </c>
      <c r="AE109" s="1313">
        <v>506.0</v>
      </c>
      <c r="AF109" s="1313">
        <v>80.96</v>
      </c>
      <c r="AG109" s="1306" t="s">
        <v>2164</v>
      </c>
      <c r="AH109" s="1306" t="s">
        <v>1052</v>
      </c>
      <c r="AI109" s="1313">
        <v>424428.0</v>
      </c>
      <c r="AJ109" s="1313">
        <v>2022.0</v>
      </c>
      <c r="AK109" s="1313">
        <v>600.0</v>
      </c>
      <c r="AL109" s="1313">
        <v>446.0</v>
      </c>
      <c r="AM109" s="1313">
        <v>74.0</v>
      </c>
      <c r="AN109" s="1313">
        <v>100.0</v>
      </c>
      <c r="AO109" s="1313">
        <v>77.0</v>
      </c>
      <c r="AP109" s="1313">
        <v>100.0</v>
      </c>
      <c r="AQ109" s="1313">
        <v>83.0</v>
      </c>
      <c r="AR109" s="1313">
        <v>100.0</v>
      </c>
      <c r="AS109" s="1313">
        <v>60.0</v>
      </c>
      <c r="AT109" s="1313">
        <v>100.0</v>
      </c>
      <c r="AU109" s="1313">
        <v>68.0</v>
      </c>
      <c r="AV109" s="1313">
        <v>446.0</v>
      </c>
      <c r="AW109" s="1313">
        <v>100.0</v>
      </c>
      <c r="AX109" s="1313">
        <v>72.0</v>
      </c>
      <c r="AY109" s="1306" t="s">
        <v>2165</v>
      </c>
      <c r="AZ109" s="1313">
        <v>9.606752217E9</v>
      </c>
      <c r="BA109" s="1306" t="s">
        <v>2166</v>
      </c>
      <c r="BB109" s="1313">
        <v>3.14376597983E11</v>
      </c>
      <c r="BC109" s="1306" t="s">
        <v>2167</v>
      </c>
      <c r="BD109" s="1306" t="s">
        <v>2168</v>
      </c>
      <c r="BE109" s="1306" t="s">
        <v>2169</v>
      </c>
      <c r="BF109" s="1308">
        <v>9.900421511E9</v>
      </c>
      <c r="BG109" s="1306" t="s">
        <v>2170</v>
      </c>
      <c r="BH109" s="1313">
        <v>8.68038449158E11</v>
      </c>
      <c r="BI109" s="1306" t="s">
        <v>2171</v>
      </c>
      <c r="BJ109" s="1306" t="s">
        <v>2172</v>
      </c>
      <c r="BK109" s="1309"/>
      <c r="BL109" s="1309"/>
      <c r="BM109" s="1309"/>
      <c r="BN109" s="1309"/>
      <c r="BO109" s="1309"/>
      <c r="BP109" s="1309"/>
      <c r="BQ109" s="1309"/>
      <c r="BR109" s="1309"/>
    </row>
    <row r="110">
      <c r="A110" s="1306" t="s">
        <v>131</v>
      </c>
      <c r="B110" s="1310" t="s">
        <v>132</v>
      </c>
      <c r="C110" s="1308">
        <v>43368.0</v>
      </c>
      <c r="D110" s="1312"/>
      <c r="E110" s="1312"/>
      <c r="F110" s="1313" t="s">
        <v>1899</v>
      </c>
      <c r="G110" s="1306" t="s">
        <v>2173</v>
      </c>
      <c r="H110" s="1306" t="s">
        <v>704</v>
      </c>
      <c r="I110" s="1308">
        <v>8.088030186E9</v>
      </c>
      <c r="J110" s="1306" t="s">
        <v>2174</v>
      </c>
      <c r="K110" s="1313">
        <v>2.73938853389E11</v>
      </c>
      <c r="L110" s="1316"/>
      <c r="M110" s="1306" t="s">
        <v>782</v>
      </c>
      <c r="N110" s="1306" t="s">
        <v>1714</v>
      </c>
      <c r="O110" s="1308">
        <v>16000.0</v>
      </c>
      <c r="P110" s="1306" t="s">
        <v>709</v>
      </c>
      <c r="Q110" s="1306" t="s">
        <v>2175</v>
      </c>
      <c r="R110" s="1306" t="s">
        <v>2176</v>
      </c>
      <c r="S110" s="1306" t="s">
        <v>2177</v>
      </c>
      <c r="T110" s="1313">
        <v>571421.0</v>
      </c>
      <c r="U110" s="1306" t="s">
        <v>709</v>
      </c>
      <c r="V110" s="1306" t="s">
        <v>2175</v>
      </c>
      <c r="W110" s="1306" t="s">
        <v>2178</v>
      </c>
      <c r="X110" s="1306" t="s">
        <v>2173</v>
      </c>
      <c r="Y110" s="1313">
        <v>571421.0</v>
      </c>
      <c r="Z110" s="1306" t="s">
        <v>2179</v>
      </c>
      <c r="AA110" s="1306" t="s">
        <v>771</v>
      </c>
      <c r="AB110" s="1313">
        <v>2.0200317932E10</v>
      </c>
      <c r="AC110" s="1313">
        <v>2020.0</v>
      </c>
      <c r="AD110" s="1313">
        <v>625.0</v>
      </c>
      <c r="AE110" s="1313">
        <v>548.0</v>
      </c>
      <c r="AF110" s="1313">
        <v>87.68</v>
      </c>
      <c r="AG110" s="1306" t="s">
        <v>2180</v>
      </c>
      <c r="AH110" s="1306" t="s">
        <v>771</v>
      </c>
      <c r="AI110" s="1313">
        <v>522404.0</v>
      </c>
      <c r="AJ110" s="1313">
        <v>2022.0</v>
      </c>
      <c r="AK110" s="1313">
        <v>600.0</v>
      </c>
      <c r="AL110" s="1313">
        <v>523.0</v>
      </c>
      <c r="AM110" s="1313">
        <v>87.17</v>
      </c>
      <c r="AN110" s="1313">
        <v>100.0</v>
      </c>
      <c r="AO110" s="1313">
        <v>86.0</v>
      </c>
      <c r="AP110" s="1313">
        <v>100.0</v>
      </c>
      <c r="AQ110" s="1313">
        <v>97.0</v>
      </c>
      <c r="AR110" s="1313">
        <v>100.0</v>
      </c>
      <c r="AS110" s="1313">
        <v>79.0</v>
      </c>
      <c r="AT110" s="1313">
        <v>100.0</v>
      </c>
      <c r="AU110" s="1313">
        <v>80.0</v>
      </c>
      <c r="AV110" s="1313">
        <v>523.0</v>
      </c>
      <c r="AW110" s="1313">
        <v>100.0</v>
      </c>
      <c r="AX110" s="1313">
        <v>86.0</v>
      </c>
      <c r="AY110" s="1318" t="s">
        <v>2181</v>
      </c>
      <c r="AZ110" s="426"/>
      <c r="BA110" s="1316"/>
      <c r="BB110" s="1316"/>
      <c r="BC110" s="1316"/>
      <c r="BD110" s="1316"/>
      <c r="BE110" s="1306" t="s">
        <v>2182</v>
      </c>
      <c r="BF110" s="1308">
        <v>6.360726964E9</v>
      </c>
      <c r="BG110" s="1306" t="s">
        <v>2183</v>
      </c>
      <c r="BH110" s="1313">
        <v>2.73938853389E11</v>
      </c>
      <c r="BI110" s="1316"/>
      <c r="BJ110" s="1306" t="s">
        <v>727</v>
      </c>
      <c r="BK110" s="1309"/>
      <c r="BL110" s="1309"/>
      <c r="BM110" s="1309"/>
      <c r="BN110" s="1309"/>
      <c r="BO110" s="1309"/>
      <c r="BP110" s="1309"/>
      <c r="BQ110" s="1309"/>
      <c r="BR110" s="1309"/>
    </row>
    <row r="111">
      <c r="A111" s="1306" t="s">
        <v>133</v>
      </c>
      <c r="B111" s="1310" t="s">
        <v>134</v>
      </c>
      <c r="C111" s="1308">
        <v>36004.0</v>
      </c>
      <c r="D111" s="1312"/>
      <c r="E111" s="1312"/>
      <c r="F111" s="1317">
        <v>38142.0</v>
      </c>
      <c r="G111" s="1306" t="s">
        <v>2184</v>
      </c>
      <c r="H111" s="1306" t="s">
        <v>704</v>
      </c>
      <c r="I111" s="1308">
        <v>8.431198119E9</v>
      </c>
      <c r="J111" s="1306" t="s">
        <v>2185</v>
      </c>
      <c r="K111" s="1313">
        <v>7.50135699872E11</v>
      </c>
      <c r="L111" s="1306" t="s">
        <v>2186</v>
      </c>
      <c r="M111" s="1306" t="s">
        <v>707</v>
      </c>
      <c r="N111" s="1306" t="s">
        <v>2187</v>
      </c>
      <c r="O111" s="1308">
        <v>12000.0</v>
      </c>
      <c r="P111" s="1306" t="s">
        <v>709</v>
      </c>
      <c r="Q111" s="1306" t="s">
        <v>1377</v>
      </c>
      <c r="R111" s="1306" t="s">
        <v>2188</v>
      </c>
      <c r="S111" s="1306" t="s">
        <v>2189</v>
      </c>
      <c r="T111" s="1313">
        <v>581109.0</v>
      </c>
      <c r="U111" s="1306" t="s">
        <v>709</v>
      </c>
      <c r="V111" s="1306" t="s">
        <v>1377</v>
      </c>
      <c r="W111" s="1306" t="s">
        <v>2188</v>
      </c>
      <c r="X111" s="1306" t="s">
        <v>2190</v>
      </c>
      <c r="Y111" s="1313">
        <v>581109.0</v>
      </c>
      <c r="Z111" s="1306" t="s">
        <v>2191</v>
      </c>
      <c r="AA111" s="1306" t="s">
        <v>1258</v>
      </c>
      <c r="AB111" s="1313">
        <v>2.0200672403E10</v>
      </c>
      <c r="AC111" s="1313">
        <v>2020.0</v>
      </c>
      <c r="AD111" s="1313">
        <v>625.0</v>
      </c>
      <c r="AE111" s="1313">
        <v>577.0</v>
      </c>
      <c r="AF111" s="1313">
        <v>92.32</v>
      </c>
      <c r="AG111" s="1306" t="s">
        <v>2192</v>
      </c>
      <c r="AH111" s="1306" t="s">
        <v>1258</v>
      </c>
      <c r="AI111" s="1313">
        <v>151926.0</v>
      </c>
      <c r="AJ111" s="1313">
        <v>2022.0</v>
      </c>
      <c r="AK111" s="1313">
        <v>600.0</v>
      </c>
      <c r="AL111" s="1313">
        <v>519.0</v>
      </c>
      <c r="AM111" s="1313">
        <v>86.5</v>
      </c>
      <c r="AN111" s="1313">
        <v>100.0</v>
      </c>
      <c r="AO111" s="1313">
        <v>82.0</v>
      </c>
      <c r="AP111" s="1313">
        <v>100.0</v>
      </c>
      <c r="AQ111" s="1313">
        <v>100.0</v>
      </c>
      <c r="AR111" s="1313">
        <v>100.0</v>
      </c>
      <c r="AS111" s="1313">
        <v>81.0</v>
      </c>
      <c r="AT111" s="1313">
        <v>100.0</v>
      </c>
      <c r="AU111" s="1313">
        <v>84.0</v>
      </c>
      <c r="AV111" s="1313">
        <v>519.0</v>
      </c>
      <c r="AW111" s="1313">
        <v>100.0</v>
      </c>
      <c r="AX111" s="1313">
        <v>78.0</v>
      </c>
      <c r="AY111" s="1306" t="s">
        <v>1488</v>
      </c>
      <c r="AZ111" s="1313">
        <v>8.722357694E9</v>
      </c>
      <c r="BA111" s="1316"/>
      <c r="BB111" s="1313">
        <v>8.46105153799E11</v>
      </c>
      <c r="BC111" s="1316"/>
      <c r="BD111" s="1306" t="s">
        <v>738</v>
      </c>
      <c r="BE111" s="1306" t="s">
        <v>2193</v>
      </c>
      <c r="BF111" s="1308">
        <v>8.722357694E9</v>
      </c>
      <c r="BG111" s="1316"/>
      <c r="BH111" s="1313">
        <v>7.69176161883E11</v>
      </c>
      <c r="BI111" s="1306" t="s">
        <v>2194</v>
      </c>
      <c r="BJ111" s="1306" t="s">
        <v>741</v>
      </c>
      <c r="BK111" s="1309"/>
      <c r="BL111" s="1309"/>
      <c r="BM111" s="1309"/>
      <c r="BN111" s="1309"/>
      <c r="BO111" s="1309"/>
      <c r="BP111" s="1309"/>
      <c r="BQ111" s="1309"/>
      <c r="BR111" s="1309"/>
    </row>
    <row r="112">
      <c r="A112" s="1306" t="s">
        <v>135</v>
      </c>
      <c r="B112" s="1310" t="s">
        <v>136</v>
      </c>
      <c r="C112" s="1308">
        <v>35066.0</v>
      </c>
      <c r="D112" s="1312"/>
      <c r="E112" s="1312"/>
      <c r="F112" s="1313" t="s">
        <v>2195</v>
      </c>
      <c r="G112" s="1306" t="s">
        <v>2196</v>
      </c>
      <c r="H112" s="1306" t="s">
        <v>704</v>
      </c>
      <c r="I112" s="1308">
        <v>9.611481936E9</v>
      </c>
      <c r="J112" s="1306" t="s">
        <v>2197</v>
      </c>
      <c r="K112" s="1313">
        <v>7.91343050112E11</v>
      </c>
      <c r="L112" s="1316"/>
      <c r="M112" s="1306" t="s">
        <v>707</v>
      </c>
      <c r="N112" s="1306" t="s">
        <v>2198</v>
      </c>
      <c r="O112" s="1308">
        <v>25000.0</v>
      </c>
      <c r="P112" s="1306" t="s">
        <v>709</v>
      </c>
      <c r="Q112" s="1306" t="s">
        <v>2199</v>
      </c>
      <c r="R112" s="1306" t="s">
        <v>2200</v>
      </c>
      <c r="S112" s="1306" t="s">
        <v>2201</v>
      </c>
      <c r="T112" s="1313">
        <v>583277.0</v>
      </c>
      <c r="U112" s="1306" t="s">
        <v>709</v>
      </c>
      <c r="V112" s="1306" t="s">
        <v>2199</v>
      </c>
      <c r="W112" s="1306" t="s">
        <v>2200</v>
      </c>
      <c r="X112" s="1306" t="s">
        <v>2201</v>
      </c>
      <c r="Y112" s="1313">
        <v>583277.0</v>
      </c>
      <c r="Z112" s="1306" t="s">
        <v>2202</v>
      </c>
      <c r="AA112" s="1306" t="s">
        <v>807</v>
      </c>
      <c r="AB112" s="1313">
        <v>1.8128437E7</v>
      </c>
      <c r="AC112" s="1313">
        <v>2020.0</v>
      </c>
      <c r="AD112" s="1316"/>
      <c r="AE112" s="1316"/>
      <c r="AF112" s="1316"/>
      <c r="AG112" s="1306" t="s">
        <v>2203</v>
      </c>
      <c r="AH112" s="1306" t="s">
        <v>862</v>
      </c>
      <c r="AI112" s="1313">
        <v>600839.0</v>
      </c>
      <c r="AJ112" s="1313">
        <v>2022.0</v>
      </c>
      <c r="AK112" s="1313">
        <v>600.0</v>
      </c>
      <c r="AL112" s="1313">
        <v>529.0</v>
      </c>
      <c r="AM112" s="1306" t="s">
        <v>2204</v>
      </c>
      <c r="AN112" s="1313">
        <v>100.0</v>
      </c>
      <c r="AO112" s="1313">
        <v>92.0</v>
      </c>
      <c r="AP112" s="1313">
        <v>100.0</v>
      </c>
      <c r="AQ112" s="1313">
        <v>100.0</v>
      </c>
      <c r="AR112" s="1313">
        <v>100.0</v>
      </c>
      <c r="AS112" s="1313">
        <v>89.0</v>
      </c>
      <c r="AT112" s="1313">
        <v>100.0</v>
      </c>
      <c r="AU112" s="1313">
        <v>86.0</v>
      </c>
      <c r="AV112" s="1313">
        <v>529.0</v>
      </c>
      <c r="AW112" s="1313">
        <v>100.0</v>
      </c>
      <c r="AX112" s="1313">
        <v>82.0</v>
      </c>
      <c r="AY112" s="1306" t="s">
        <v>2205</v>
      </c>
      <c r="AZ112" s="1313">
        <v>9.916190643E9</v>
      </c>
      <c r="BA112" s="1316"/>
      <c r="BB112" s="1313">
        <v>5.23865202545E11</v>
      </c>
      <c r="BC112" s="1316"/>
      <c r="BD112" s="1306" t="s">
        <v>941</v>
      </c>
      <c r="BE112" s="1306" t="s">
        <v>2206</v>
      </c>
      <c r="BF112" s="1308">
        <v>9.916102452E9</v>
      </c>
      <c r="BG112" s="1306" t="s">
        <v>2207</v>
      </c>
      <c r="BH112" s="1313">
        <v>6.0249627119E11</v>
      </c>
      <c r="BI112" s="1316"/>
      <c r="BJ112" s="1306" t="s">
        <v>727</v>
      </c>
      <c r="BK112" s="1309"/>
      <c r="BL112" s="1309"/>
      <c r="BM112" s="1309"/>
      <c r="BN112" s="1309"/>
      <c r="BO112" s="1309"/>
      <c r="BP112" s="1309"/>
      <c r="BQ112" s="1309"/>
      <c r="BR112" s="1309"/>
    </row>
    <row r="113">
      <c r="A113" s="1306" t="s">
        <v>137</v>
      </c>
      <c r="B113" s="1310" t="s">
        <v>138</v>
      </c>
      <c r="C113" s="1308">
        <v>53874.0</v>
      </c>
      <c r="D113" s="1312"/>
      <c r="E113" s="1312"/>
      <c r="F113" s="1313" t="s">
        <v>2208</v>
      </c>
      <c r="G113" s="1306" t="s">
        <v>2209</v>
      </c>
      <c r="H113" s="1306" t="s">
        <v>762</v>
      </c>
      <c r="I113" s="1308">
        <v>8.296184099E9</v>
      </c>
      <c r="J113" s="1306" t="s">
        <v>2210</v>
      </c>
      <c r="K113" s="1313">
        <v>9.38672153644E11</v>
      </c>
      <c r="L113" s="1316"/>
      <c r="M113" s="1306" t="s">
        <v>707</v>
      </c>
      <c r="N113" s="1306" t="s">
        <v>933</v>
      </c>
      <c r="O113" s="1308">
        <v>10.0</v>
      </c>
      <c r="P113" s="1306" t="s">
        <v>709</v>
      </c>
      <c r="Q113" s="1306" t="s">
        <v>1745</v>
      </c>
      <c r="R113" s="1306" t="s">
        <v>2211</v>
      </c>
      <c r="S113" s="1306" t="s">
        <v>2212</v>
      </c>
      <c r="T113" s="1313">
        <v>583279.0</v>
      </c>
      <c r="U113" s="1306" t="s">
        <v>709</v>
      </c>
      <c r="V113" s="1306" t="s">
        <v>1745</v>
      </c>
      <c r="W113" s="1306" t="s">
        <v>2213</v>
      </c>
      <c r="X113" s="1306" t="s">
        <v>2212</v>
      </c>
      <c r="Y113" s="1313">
        <v>583279.0</v>
      </c>
      <c r="Z113" s="1306" t="s">
        <v>2214</v>
      </c>
      <c r="AA113" s="1306" t="s">
        <v>1191</v>
      </c>
      <c r="AB113" s="1313">
        <v>2.0190409918E10</v>
      </c>
      <c r="AC113" s="1313">
        <v>2019.0</v>
      </c>
      <c r="AD113" s="1313">
        <v>625.0</v>
      </c>
      <c r="AE113" s="1313">
        <v>599.0</v>
      </c>
      <c r="AF113" s="1313">
        <v>95.84</v>
      </c>
      <c r="AG113" s="1306" t="s">
        <v>2215</v>
      </c>
      <c r="AH113" s="1306" t="s">
        <v>2216</v>
      </c>
      <c r="AI113" s="1313">
        <v>508701.0</v>
      </c>
      <c r="AJ113" s="1313">
        <v>2021.0</v>
      </c>
      <c r="AK113" s="1313">
        <v>600.0</v>
      </c>
      <c r="AL113" s="1313">
        <v>591.0</v>
      </c>
      <c r="AM113" s="1313">
        <v>98.04</v>
      </c>
      <c r="AN113" s="1313">
        <v>100.0</v>
      </c>
      <c r="AO113" s="1313">
        <v>97.0</v>
      </c>
      <c r="AP113" s="1313">
        <v>100.0</v>
      </c>
      <c r="AQ113" s="1313">
        <v>97.0</v>
      </c>
      <c r="AR113" s="1313">
        <v>100.0</v>
      </c>
      <c r="AS113" s="1313">
        <v>97.0</v>
      </c>
      <c r="AT113" s="1313">
        <v>591.0</v>
      </c>
      <c r="AU113" s="1313">
        <v>591.0</v>
      </c>
      <c r="AV113" s="1313">
        <v>600.0</v>
      </c>
      <c r="AW113" s="1313">
        <v>600.0</v>
      </c>
      <c r="AX113" s="1313">
        <v>591.0</v>
      </c>
      <c r="AY113" s="1306" t="s">
        <v>2038</v>
      </c>
      <c r="AZ113" s="1313">
        <v>9.742483949E9</v>
      </c>
      <c r="BA113" s="1306" t="s">
        <v>2217</v>
      </c>
      <c r="BB113" s="1313">
        <v>5.3024833347E11</v>
      </c>
      <c r="BC113" s="1306" t="s">
        <v>2218</v>
      </c>
      <c r="BD113" s="1306" t="s">
        <v>738</v>
      </c>
      <c r="BE113" s="1306" t="s">
        <v>2219</v>
      </c>
      <c r="BF113" s="1308">
        <v>9.008125591E9</v>
      </c>
      <c r="BG113" s="1316"/>
      <c r="BH113" s="1313">
        <v>8.11861927149E11</v>
      </c>
      <c r="BI113" s="1306" t="s">
        <v>2220</v>
      </c>
      <c r="BJ113" s="1306" t="s">
        <v>727</v>
      </c>
      <c r="BK113" s="1309"/>
      <c r="BL113" s="1309"/>
      <c r="BM113" s="1309"/>
      <c r="BN113" s="1309"/>
      <c r="BO113" s="1309"/>
      <c r="BP113" s="1309"/>
      <c r="BQ113" s="1309"/>
      <c r="BR113" s="1309"/>
    </row>
    <row r="114">
      <c r="A114" s="1306" t="s">
        <v>339</v>
      </c>
      <c r="B114" s="1310" t="s">
        <v>340</v>
      </c>
      <c r="C114" s="1308" t="s">
        <v>2221</v>
      </c>
      <c r="D114" s="1312"/>
      <c r="E114" s="1312"/>
      <c r="F114" s="1317">
        <v>38052.0</v>
      </c>
      <c r="G114" s="1306" t="s">
        <v>1004</v>
      </c>
      <c r="H114" s="1306" t="s">
        <v>704</v>
      </c>
      <c r="I114" s="1308">
        <v>7.892495603E9</v>
      </c>
      <c r="J114" s="1306" t="s">
        <v>2222</v>
      </c>
      <c r="K114" s="1313">
        <v>2.32723375111E11</v>
      </c>
      <c r="L114" s="1306" t="s">
        <v>2223</v>
      </c>
      <c r="M114" s="1306" t="s">
        <v>782</v>
      </c>
      <c r="N114" s="1306" t="s">
        <v>2224</v>
      </c>
      <c r="O114" s="1308">
        <v>40000.0</v>
      </c>
      <c r="P114" s="1306" t="s">
        <v>709</v>
      </c>
      <c r="Q114" s="1306" t="s">
        <v>876</v>
      </c>
      <c r="R114" s="1306" t="s">
        <v>2225</v>
      </c>
      <c r="S114" s="1306" t="s">
        <v>2225</v>
      </c>
      <c r="T114" s="1313">
        <v>574227.0</v>
      </c>
      <c r="U114" s="1306" t="s">
        <v>709</v>
      </c>
      <c r="V114" s="1306" t="s">
        <v>876</v>
      </c>
      <c r="W114" s="1306" t="s">
        <v>2225</v>
      </c>
      <c r="X114" s="1306" t="s">
        <v>2226</v>
      </c>
      <c r="Y114" s="1313">
        <v>574227.0</v>
      </c>
      <c r="Z114" s="1306" t="s">
        <v>2227</v>
      </c>
      <c r="AA114" s="1306" t="s">
        <v>716</v>
      </c>
      <c r="AB114" s="1313">
        <v>2.0200685224E10</v>
      </c>
      <c r="AC114" s="1313">
        <v>2020.0</v>
      </c>
      <c r="AD114" s="1313">
        <v>625.0</v>
      </c>
      <c r="AE114" s="1313">
        <v>495.0</v>
      </c>
      <c r="AF114" s="1313">
        <v>79.2</v>
      </c>
      <c r="AG114" s="1306" t="s">
        <v>2228</v>
      </c>
      <c r="AH114" s="1306" t="s">
        <v>2229</v>
      </c>
      <c r="AI114" s="1313">
        <v>609387.0</v>
      </c>
      <c r="AJ114" s="1313">
        <v>2022.0</v>
      </c>
      <c r="AK114" s="1313">
        <v>600.0</v>
      </c>
      <c r="AL114" s="1313">
        <v>498.0</v>
      </c>
      <c r="AM114" s="1313">
        <v>83.0</v>
      </c>
      <c r="AN114" s="1313">
        <v>100.0</v>
      </c>
      <c r="AO114" s="1313">
        <v>74.0</v>
      </c>
      <c r="AP114" s="1313">
        <v>100.0</v>
      </c>
      <c r="AQ114" s="1313">
        <v>62.0</v>
      </c>
      <c r="AR114" s="1313">
        <v>100.0</v>
      </c>
      <c r="AS114" s="1313">
        <v>74.0</v>
      </c>
      <c r="AT114" s="1313">
        <v>100.0</v>
      </c>
      <c r="AU114" s="1313">
        <v>100.0</v>
      </c>
      <c r="AV114" s="1313">
        <v>498.0</v>
      </c>
      <c r="AW114" s="1313">
        <v>100.0</v>
      </c>
      <c r="AX114" s="1313">
        <v>91.0</v>
      </c>
      <c r="AY114" s="1306" t="s">
        <v>2230</v>
      </c>
      <c r="AZ114" s="1313">
        <v>9.845772564E9</v>
      </c>
      <c r="BA114" s="1306" t="s">
        <v>2231</v>
      </c>
      <c r="BB114" s="1313">
        <v>6.37173112935E11</v>
      </c>
      <c r="BC114" s="1306" t="s">
        <v>2232</v>
      </c>
      <c r="BD114" s="1306" t="s">
        <v>738</v>
      </c>
      <c r="BE114" s="1306" t="s">
        <v>2233</v>
      </c>
      <c r="BF114" s="1308">
        <v>9.611199057E9</v>
      </c>
      <c r="BG114" s="1306" t="s">
        <v>2231</v>
      </c>
      <c r="BH114" s="1313">
        <v>8.98102400165E11</v>
      </c>
      <c r="BI114" s="1306" t="s">
        <v>2234</v>
      </c>
      <c r="BJ114" s="1306" t="s">
        <v>2235</v>
      </c>
      <c r="BK114" s="1309"/>
      <c r="BL114" s="1309"/>
      <c r="BM114" s="1309"/>
      <c r="BN114" s="1309"/>
      <c r="BO114" s="1309"/>
      <c r="BP114" s="1309"/>
      <c r="BQ114" s="1309"/>
      <c r="BR114" s="1309"/>
    </row>
    <row r="115">
      <c r="A115" s="1306" t="s">
        <v>139</v>
      </c>
      <c r="B115" s="1310" t="s">
        <v>140</v>
      </c>
      <c r="C115" s="1308">
        <v>24872.0</v>
      </c>
      <c r="D115" s="1312"/>
      <c r="E115" s="1312"/>
      <c r="F115" s="1317">
        <v>38113.0</v>
      </c>
      <c r="G115" s="1306" t="s">
        <v>2236</v>
      </c>
      <c r="H115" s="1306" t="s">
        <v>762</v>
      </c>
      <c r="I115" s="1308">
        <v>8.904470154E9</v>
      </c>
      <c r="J115" s="1306" t="s">
        <v>2237</v>
      </c>
      <c r="K115" s="1313">
        <v>8.39427786195E11</v>
      </c>
      <c r="L115" s="1306" t="s">
        <v>2238</v>
      </c>
      <c r="M115" s="1306" t="s">
        <v>782</v>
      </c>
      <c r="N115" s="1306" t="s">
        <v>2239</v>
      </c>
      <c r="O115" s="1308">
        <v>40000.0</v>
      </c>
      <c r="P115" s="1306" t="s">
        <v>709</v>
      </c>
      <c r="Q115" s="1306" t="s">
        <v>802</v>
      </c>
      <c r="R115" s="1313">
        <v>359.0</v>
      </c>
      <c r="S115" s="1306" t="s">
        <v>2240</v>
      </c>
      <c r="T115" s="1313">
        <v>574217.0</v>
      </c>
      <c r="U115" s="1306" t="s">
        <v>709</v>
      </c>
      <c r="V115" s="1306" t="s">
        <v>802</v>
      </c>
      <c r="W115" s="1313">
        <v>359.0</v>
      </c>
      <c r="X115" s="1306" t="s">
        <v>2241</v>
      </c>
      <c r="Y115" s="1313">
        <v>574217.0</v>
      </c>
      <c r="Z115" s="1306" t="s">
        <v>2242</v>
      </c>
      <c r="AA115" s="1306" t="s">
        <v>716</v>
      </c>
      <c r="AB115" s="1313">
        <v>2.0200184969E10</v>
      </c>
      <c r="AC115" s="1313">
        <v>2020.0</v>
      </c>
      <c r="AD115" s="1313">
        <v>625.0</v>
      </c>
      <c r="AE115" s="1313">
        <v>598.0</v>
      </c>
      <c r="AF115" s="1313">
        <v>95.68</v>
      </c>
      <c r="AG115" s="1306" t="s">
        <v>2243</v>
      </c>
      <c r="AH115" s="1306" t="s">
        <v>2244</v>
      </c>
      <c r="AI115" s="1313">
        <v>607720.0</v>
      </c>
      <c r="AJ115" s="1313">
        <v>2022.0</v>
      </c>
      <c r="AK115" s="1313">
        <v>600.0</v>
      </c>
      <c r="AL115" s="1313">
        <v>567.0</v>
      </c>
      <c r="AM115" s="1313">
        <v>94.5</v>
      </c>
      <c r="AN115" s="1313">
        <v>100.0</v>
      </c>
      <c r="AO115" s="1313">
        <v>98.0</v>
      </c>
      <c r="AP115" s="1313">
        <v>100.0</v>
      </c>
      <c r="AQ115" s="1313">
        <v>99.0</v>
      </c>
      <c r="AR115" s="1313">
        <v>100.0</v>
      </c>
      <c r="AS115" s="1313">
        <v>92.0</v>
      </c>
      <c r="AT115" s="1313">
        <v>100.0</v>
      </c>
      <c r="AU115" s="1313">
        <v>98.0</v>
      </c>
      <c r="AV115" s="1313">
        <v>567.0</v>
      </c>
      <c r="AW115" s="1313">
        <v>100.0</v>
      </c>
      <c r="AX115" s="1313">
        <v>83.0</v>
      </c>
      <c r="AY115" s="1306" t="s">
        <v>2245</v>
      </c>
      <c r="AZ115" s="1313">
        <v>9.449909853E9</v>
      </c>
      <c r="BA115" s="1316"/>
      <c r="BB115" s="1306" t="s">
        <v>2246</v>
      </c>
      <c r="BC115" s="1306" t="s">
        <v>2247</v>
      </c>
      <c r="BD115" s="1306" t="s">
        <v>2248</v>
      </c>
      <c r="BE115" s="1306" t="s">
        <v>2249</v>
      </c>
      <c r="BF115" s="1308">
        <v>9.449308545E9</v>
      </c>
      <c r="BG115" s="1316"/>
      <c r="BH115" s="1306" t="s">
        <v>2250</v>
      </c>
      <c r="BI115" s="1316"/>
      <c r="BJ115" s="1306" t="s">
        <v>2251</v>
      </c>
      <c r="BK115" s="1309"/>
      <c r="BL115" s="1309"/>
      <c r="BM115" s="1309"/>
      <c r="BN115" s="1309"/>
      <c r="BO115" s="1309"/>
      <c r="BP115" s="1309"/>
      <c r="BQ115" s="1309"/>
      <c r="BR115" s="1309"/>
    </row>
    <row r="116">
      <c r="A116" s="1306" t="s">
        <v>341</v>
      </c>
      <c r="B116" s="1310" t="s">
        <v>342</v>
      </c>
      <c r="C116" s="1320">
        <v>100000.0</v>
      </c>
      <c r="D116" s="426"/>
      <c r="E116" s="1312"/>
      <c r="F116" s="1313" t="s">
        <v>2252</v>
      </c>
      <c r="G116" s="1306" t="s">
        <v>703</v>
      </c>
      <c r="H116" s="1306" t="s">
        <v>762</v>
      </c>
      <c r="I116" s="1308">
        <v>8.904782179E9</v>
      </c>
      <c r="J116" s="1306" t="s">
        <v>2253</v>
      </c>
      <c r="K116" s="1316"/>
      <c r="L116" s="1316"/>
      <c r="M116" s="1306" t="s">
        <v>874</v>
      </c>
      <c r="N116" s="1306" t="s">
        <v>2254</v>
      </c>
      <c r="O116" s="1312"/>
      <c r="P116" s="1306" t="s">
        <v>709</v>
      </c>
      <c r="Q116" s="1306" t="s">
        <v>703</v>
      </c>
      <c r="R116" s="1306" t="s">
        <v>2255</v>
      </c>
      <c r="S116" s="1316"/>
      <c r="T116" s="1316"/>
      <c r="U116" s="1316"/>
      <c r="V116" s="1316"/>
      <c r="W116" s="1316"/>
      <c r="X116" s="1316"/>
      <c r="Y116" s="1316"/>
      <c r="Z116" s="1316"/>
      <c r="AA116" s="1316"/>
      <c r="AB116" s="1316"/>
      <c r="AC116" s="1316"/>
      <c r="AD116" s="1316"/>
      <c r="AE116" s="1316"/>
      <c r="AF116" s="1316"/>
      <c r="AG116" s="1316"/>
      <c r="AH116" s="1316"/>
      <c r="AI116" s="1316"/>
      <c r="AJ116" s="1316"/>
      <c r="AK116" s="1316"/>
      <c r="AL116" s="1316"/>
      <c r="AM116" s="1316"/>
      <c r="AN116" s="1316"/>
      <c r="AO116" s="1316"/>
      <c r="AP116" s="1316"/>
      <c r="AQ116" s="1316"/>
      <c r="AR116" s="1316"/>
      <c r="AS116" s="1316"/>
      <c r="AT116" s="1316"/>
      <c r="AU116" s="1316"/>
      <c r="AV116" s="1316"/>
      <c r="AW116" s="1316"/>
      <c r="AX116" s="1316"/>
      <c r="AY116" s="1306" t="s">
        <v>2256</v>
      </c>
      <c r="AZ116" s="1316"/>
      <c r="BA116" s="1316"/>
      <c r="BB116" s="1316"/>
      <c r="BC116" s="1316"/>
      <c r="BD116" s="1328"/>
      <c r="BE116" s="1306" t="s">
        <v>2257</v>
      </c>
      <c r="BF116" s="1308">
        <v>9.449218132E9</v>
      </c>
      <c r="BG116" s="1316"/>
      <c r="BH116" s="1316"/>
      <c r="BI116" s="1316"/>
      <c r="BJ116" s="1306" t="s">
        <v>986</v>
      </c>
      <c r="BK116" s="1319"/>
      <c r="BL116" s="1319"/>
      <c r="BM116" s="1319"/>
      <c r="BN116" s="1319"/>
      <c r="BO116" s="1319"/>
      <c r="BP116" s="1319"/>
      <c r="BQ116" s="1319"/>
      <c r="BR116" s="1319"/>
    </row>
    <row r="117">
      <c r="A117" s="1306" t="s">
        <v>343</v>
      </c>
      <c r="B117" s="1310" t="s">
        <v>344</v>
      </c>
      <c r="C117" s="1308">
        <v>149534.0</v>
      </c>
      <c r="D117" s="1312"/>
      <c r="E117" s="1312"/>
      <c r="F117" s="1313" t="s">
        <v>2258</v>
      </c>
      <c r="G117" s="1306" t="s">
        <v>2259</v>
      </c>
      <c r="H117" s="1306" t="s">
        <v>704</v>
      </c>
      <c r="I117" s="1308">
        <v>9.35316388E9</v>
      </c>
      <c r="J117" s="1306" t="s">
        <v>2260</v>
      </c>
      <c r="K117" s="1313">
        <v>4.58367404568E11</v>
      </c>
      <c r="L117" s="1306" t="s">
        <v>2261</v>
      </c>
      <c r="M117" s="1306" t="s">
        <v>782</v>
      </c>
      <c r="N117" s="1306" t="s">
        <v>745</v>
      </c>
      <c r="O117" s="1308">
        <v>46000.0</v>
      </c>
      <c r="P117" s="1306" t="s">
        <v>709</v>
      </c>
      <c r="Q117" s="1306" t="s">
        <v>802</v>
      </c>
      <c r="R117" s="1306" t="s">
        <v>2262</v>
      </c>
      <c r="S117" s="1306" t="s">
        <v>2263</v>
      </c>
      <c r="T117" s="1313">
        <v>574227.0</v>
      </c>
      <c r="U117" s="1306" t="s">
        <v>709</v>
      </c>
      <c r="V117" s="1306" t="s">
        <v>2095</v>
      </c>
      <c r="W117" s="1306" t="s">
        <v>2262</v>
      </c>
      <c r="X117" s="1306" t="s">
        <v>1373</v>
      </c>
      <c r="Y117" s="1313">
        <v>580030.0</v>
      </c>
      <c r="Z117" s="1306" t="s">
        <v>2264</v>
      </c>
      <c r="AA117" s="1306" t="s">
        <v>807</v>
      </c>
      <c r="AB117" s="1306" t="s">
        <v>2265</v>
      </c>
      <c r="AC117" s="1313">
        <v>2020.0</v>
      </c>
      <c r="AD117" s="1313">
        <v>500.0</v>
      </c>
      <c r="AE117" s="1313">
        <v>367.0</v>
      </c>
      <c r="AF117" s="1314">
        <v>0.734</v>
      </c>
      <c r="AG117" s="1306" t="s">
        <v>2266</v>
      </c>
      <c r="AH117" s="1306" t="s">
        <v>771</v>
      </c>
      <c r="AI117" s="1313">
        <v>235127.0</v>
      </c>
      <c r="AJ117" s="1313">
        <v>2022.0</v>
      </c>
      <c r="AK117" s="1313">
        <v>600.0</v>
      </c>
      <c r="AL117" s="1313">
        <v>391.0</v>
      </c>
      <c r="AM117" s="1314">
        <v>0.6516</v>
      </c>
      <c r="AN117" s="1313">
        <v>100.0</v>
      </c>
      <c r="AO117" s="1313">
        <v>56.0</v>
      </c>
      <c r="AP117" s="1313">
        <v>100.0</v>
      </c>
      <c r="AQ117" s="1313">
        <v>75.0</v>
      </c>
      <c r="AR117" s="1313">
        <v>100.0</v>
      </c>
      <c r="AS117" s="1313">
        <v>53.0</v>
      </c>
      <c r="AT117" s="1313">
        <v>100.0</v>
      </c>
      <c r="AU117" s="1313">
        <v>64.0</v>
      </c>
      <c r="AV117" s="1313">
        <v>391.0</v>
      </c>
      <c r="AW117" s="1313">
        <v>100.0</v>
      </c>
      <c r="AX117" s="1313">
        <v>73.0</v>
      </c>
      <c r="AY117" s="1306" t="s">
        <v>2267</v>
      </c>
      <c r="AZ117" s="1313">
        <v>9.845302624E9</v>
      </c>
      <c r="BA117" s="1306" t="s">
        <v>2268</v>
      </c>
      <c r="BB117" s="1313">
        <v>6.18815476275E11</v>
      </c>
      <c r="BC117" s="1316"/>
      <c r="BD117" s="1316"/>
      <c r="BE117" s="1306" t="s">
        <v>2269</v>
      </c>
      <c r="BF117" s="1308">
        <v>9.972174763E9</v>
      </c>
      <c r="BG117" s="1306" t="s">
        <v>2270</v>
      </c>
      <c r="BH117" s="1313">
        <v>8.03178781035E11</v>
      </c>
      <c r="BI117" s="1316"/>
      <c r="BJ117" s="1306" t="s">
        <v>2271</v>
      </c>
      <c r="BK117" s="1309"/>
      <c r="BL117" s="1309"/>
      <c r="BM117" s="1309"/>
      <c r="BN117" s="1309"/>
      <c r="BO117" s="1309"/>
      <c r="BP117" s="1309"/>
      <c r="BQ117" s="1309"/>
      <c r="BR117" s="1309"/>
    </row>
    <row r="118">
      <c r="A118" s="1306" t="s">
        <v>345</v>
      </c>
      <c r="B118" s="1310" t="s">
        <v>346</v>
      </c>
      <c r="C118" s="1320"/>
      <c r="D118" s="426"/>
      <c r="E118" s="1312"/>
      <c r="F118" s="1313" t="s">
        <v>2272</v>
      </c>
      <c r="G118" s="1306" t="s">
        <v>2273</v>
      </c>
      <c r="H118" s="1306" t="s">
        <v>762</v>
      </c>
      <c r="I118" s="1308">
        <v>9.740261242E9</v>
      </c>
      <c r="J118" s="1306" t="s">
        <v>2274</v>
      </c>
      <c r="K118" s="1313">
        <v>8.28610838584E11</v>
      </c>
      <c r="L118" s="1316"/>
      <c r="M118" s="1306" t="s">
        <v>707</v>
      </c>
      <c r="N118" s="1306" t="s">
        <v>1943</v>
      </c>
      <c r="O118" s="1308">
        <v>200000.0</v>
      </c>
      <c r="P118" s="1306" t="s">
        <v>709</v>
      </c>
      <c r="Q118" s="1306" t="s">
        <v>876</v>
      </c>
      <c r="R118" s="1306" t="s">
        <v>2275</v>
      </c>
      <c r="S118" s="1306" t="s">
        <v>2273</v>
      </c>
      <c r="T118" s="1313">
        <v>574146.0</v>
      </c>
      <c r="U118" s="1306" t="s">
        <v>709</v>
      </c>
      <c r="V118" s="1306" t="s">
        <v>802</v>
      </c>
      <c r="W118" s="1306" t="s">
        <v>2275</v>
      </c>
      <c r="X118" s="1306" t="s">
        <v>2273</v>
      </c>
      <c r="Y118" s="1313">
        <v>574146.0</v>
      </c>
      <c r="Z118" s="1306" t="s">
        <v>2276</v>
      </c>
      <c r="AA118" s="1306" t="s">
        <v>807</v>
      </c>
      <c r="AB118" s="1313">
        <v>1.813595E7</v>
      </c>
      <c r="AC118" s="1313">
        <v>2020.0</v>
      </c>
      <c r="AD118" s="1313">
        <v>500.0</v>
      </c>
      <c r="AE118" s="1313">
        <v>377.0</v>
      </c>
      <c r="AF118" s="1314">
        <v>0.754</v>
      </c>
      <c r="AG118" s="1306" t="s">
        <v>2277</v>
      </c>
      <c r="AH118" s="1306" t="s">
        <v>828</v>
      </c>
      <c r="AI118" s="1313">
        <v>606682.0</v>
      </c>
      <c r="AJ118" s="1313">
        <v>2022.0</v>
      </c>
      <c r="AK118" s="1313">
        <v>600.0</v>
      </c>
      <c r="AL118" s="1313">
        <v>520.0</v>
      </c>
      <c r="AM118" s="1314">
        <v>0.8666</v>
      </c>
      <c r="AN118" s="1313">
        <v>100.0</v>
      </c>
      <c r="AO118" s="1313">
        <v>82.0</v>
      </c>
      <c r="AP118" s="1313">
        <v>100.0</v>
      </c>
      <c r="AQ118" s="1313">
        <v>79.0</v>
      </c>
      <c r="AR118" s="1313">
        <v>100.0</v>
      </c>
      <c r="AS118" s="1313">
        <v>85.0</v>
      </c>
      <c r="AT118" s="1306" t="s">
        <v>1291</v>
      </c>
      <c r="AU118" s="1306" t="s">
        <v>2278</v>
      </c>
      <c r="AV118" s="1313">
        <v>520.0</v>
      </c>
      <c r="AW118" s="1313">
        <v>100.0</v>
      </c>
      <c r="AX118" s="1313">
        <v>90.0</v>
      </c>
      <c r="AY118" s="1306" t="s">
        <v>2279</v>
      </c>
      <c r="AZ118" s="1313">
        <v>9.980261242E9</v>
      </c>
      <c r="BA118" s="1306" t="s">
        <v>2280</v>
      </c>
      <c r="BB118" s="1313">
        <v>4.79230331194E11</v>
      </c>
      <c r="BC118" s="1306" t="s">
        <v>2281</v>
      </c>
      <c r="BD118" s="1306" t="s">
        <v>738</v>
      </c>
      <c r="BE118" s="1306" t="s">
        <v>2282</v>
      </c>
      <c r="BF118" s="1308">
        <v>7.760541242E9</v>
      </c>
      <c r="BG118" s="1316"/>
      <c r="BH118" s="1313">
        <v>9.44731513059E11</v>
      </c>
      <c r="BI118" s="1316"/>
      <c r="BJ118" s="1306" t="s">
        <v>2283</v>
      </c>
      <c r="BK118" s="1309"/>
      <c r="BL118" s="1309"/>
      <c r="BM118" s="1309"/>
      <c r="BN118" s="1309"/>
      <c r="BO118" s="1309"/>
      <c r="BP118" s="1309"/>
      <c r="BQ118" s="1309"/>
      <c r="BR118" s="1309"/>
    </row>
    <row r="119">
      <c r="A119" s="1306" t="s">
        <v>347</v>
      </c>
      <c r="B119" s="1310" t="s">
        <v>348</v>
      </c>
      <c r="C119" s="1308">
        <v>136621.0</v>
      </c>
      <c r="D119" s="1312"/>
      <c r="E119" s="1312"/>
      <c r="F119" s="1317">
        <v>37993.0</v>
      </c>
      <c r="G119" s="1306" t="s">
        <v>2284</v>
      </c>
      <c r="H119" s="1306" t="s">
        <v>762</v>
      </c>
      <c r="I119" s="1308">
        <v>6.362579259E9</v>
      </c>
      <c r="J119" s="1306" t="s">
        <v>2285</v>
      </c>
      <c r="K119" s="1313">
        <v>9.45173049264E11</v>
      </c>
      <c r="L119" s="1316"/>
      <c r="M119" s="1306" t="s">
        <v>707</v>
      </c>
      <c r="N119" s="1306" t="s">
        <v>2286</v>
      </c>
      <c r="O119" s="1308">
        <v>600000.0</v>
      </c>
      <c r="P119" s="1306" t="s">
        <v>709</v>
      </c>
      <c r="Q119" s="1306" t="s">
        <v>2287</v>
      </c>
      <c r="R119" s="1313">
        <v>1247.0</v>
      </c>
      <c r="S119" s="1306" t="s">
        <v>886</v>
      </c>
      <c r="T119" s="1313">
        <v>583201.0</v>
      </c>
      <c r="U119" s="1306" t="s">
        <v>709</v>
      </c>
      <c r="V119" s="1306" t="s">
        <v>1547</v>
      </c>
      <c r="W119" s="1313">
        <v>1247.0</v>
      </c>
      <c r="X119" s="1306" t="s">
        <v>886</v>
      </c>
      <c r="Y119" s="1313">
        <v>583201.0</v>
      </c>
      <c r="Z119" s="1306" t="s">
        <v>2288</v>
      </c>
      <c r="AA119" s="1306" t="s">
        <v>1153</v>
      </c>
      <c r="AB119" s="1313">
        <v>2.0200312912E10</v>
      </c>
      <c r="AC119" s="1313">
        <v>2020.0</v>
      </c>
      <c r="AD119" s="1313">
        <v>625.0</v>
      </c>
      <c r="AE119" s="1313">
        <v>556.0</v>
      </c>
      <c r="AF119" s="1313">
        <v>88.96</v>
      </c>
      <c r="AG119" s="1306" t="s">
        <v>2289</v>
      </c>
      <c r="AH119" s="1306" t="s">
        <v>1384</v>
      </c>
      <c r="AI119" s="1313">
        <v>397371.0</v>
      </c>
      <c r="AJ119" s="1313">
        <v>2022.0</v>
      </c>
      <c r="AK119" s="1313">
        <v>600.0</v>
      </c>
      <c r="AL119" s="1313">
        <v>395.0</v>
      </c>
      <c r="AM119" s="1313">
        <v>65.83</v>
      </c>
      <c r="AN119" s="1313">
        <v>100.0</v>
      </c>
      <c r="AO119" s="1313">
        <v>63.0</v>
      </c>
      <c r="AP119" s="1313">
        <v>100.0</v>
      </c>
      <c r="AQ119" s="1313">
        <v>37.0</v>
      </c>
      <c r="AR119" s="1313">
        <v>100.0</v>
      </c>
      <c r="AS119" s="1313">
        <v>70.0</v>
      </c>
      <c r="AT119" s="1313">
        <v>100.0</v>
      </c>
      <c r="AU119" s="1313">
        <v>56.0</v>
      </c>
      <c r="AV119" s="1313">
        <v>395.0</v>
      </c>
      <c r="AW119" s="1313">
        <v>100.0</v>
      </c>
      <c r="AX119" s="1313">
        <v>78.0</v>
      </c>
      <c r="AY119" s="1306" t="s">
        <v>2290</v>
      </c>
      <c r="AZ119" s="1313">
        <v>9.480356077E9</v>
      </c>
      <c r="BA119" s="1306" t="s">
        <v>2291</v>
      </c>
      <c r="BB119" s="1313">
        <v>6.74045153547E11</v>
      </c>
      <c r="BC119" s="1306" t="s">
        <v>2292</v>
      </c>
      <c r="BD119" s="1306" t="s">
        <v>776</v>
      </c>
      <c r="BE119" s="1306" t="s">
        <v>2293</v>
      </c>
      <c r="BF119" s="1308">
        <v>9.242230176E9</v>
      </c>
      <c r="BG119" s="1306" t="s">
        <v>2291</v>
      </c>
      <c r="BH119" s="1313">
        <v>2.90580919945E11</v>
      </c>
      <c r="BI119" s="1306" t="s">
        <v>2294</v>
      </c>
      <c r="BJ119" s="1306" t="s">
        <v>759</v>
      </c>
      <c r="BK119" s="1309"/>
      <c r="BL119" s="1309"/>
      <c r="BM119" s="1309"/>
      <c r="BN119" s="1309"/>
      <c r="BO119" s="1309"/>
      <c r="BP119" s="1309"/>
      <c r="BQ119" s="1309"/>
      <c r="BR119" s="1309"/>
    </row>
    <row r="120">
      <c r="A120" s="1306" t="s">
        <v>349</v>
      </c>
      <c r="B120" s="1310" t="s">
        <v>350</v>
      </c>
      <c r="C120" s="1308">
        <v>140000.0</v>
      </c>
      <c r="D120" s="1312"/>
      <c r="E120" s="1308">
        <v>75.186</v>
      </c>
      <c r="F120" s="1313" t="s">
        <v>2295</v>
      </c>
      <c r="G120" s="1306" t="s">
        <v>1976</v>
      </c>
      <c r="H120" s="1306" t="s">
        <v>704</v>
      </c>
      <c r="I120" s="1308">
        <v>6.363474085E9</v>
      </c>
      <c r="J120" s="1306" t="s">
        <v>2296</v>
      </c>
      <c r="K120" s="1313">
        <v>5.552227619E11</v>
      </c>
      <c r="L120" s="1306" t="s">
        <v>2297</v>
      </c>
      <c r="M120" s="1306" t="s">
        <v>1047</v>
      </c>
      <c r="N120" s="1306" t="s">
        <v>2298</v>
      </c>
      <c r="O120" s="1308">
        <v>30000.0</v>
      </c>
      <c r="P120" s="1306" t="s">
        <v>709</v>
      </c>
      <c r="Q120" s="1306" t="s">
        <v>2196</v>
      </c>
      <c r="R120" s="1306" t="s">
        <v>2299</v>
      </c>
      <c r="S120" s="1306" t="s">
        <v>1123</v>
      </c>
      <c r="T120" s="1313">
        <v>560011.0</v>
      </c>
      <c r="U120" s="1306" t="s">
        <v>709</v>
      </c>
      <c r="V120" s="1306" t="s">
        <v>2196</v>
      </c>
      <c r="W120" s="1306" t="s">
        <v>2299</v>
      </c>
      <c r="X120" s="1306" t="s">
        <v>1123</v>
      </c>
      <c r="Y120" s="1313">
        <v>560011.0</v>
      </c>
      <c r="Z120" s="1306" t="s">
        <v>2300</v>
      </c>
      <c r="AA120" s="1306" t="s">
        <v>716</v>
      </c>
      <c r="AB120" s="1313">
        <v>2.0200819139E10</v>
      </c>
      <c r="AC120" s="1313">
        <v>2020.0</v>
      </c>
      <c r="AD120" s="1313">
        <v>625.0</v>
      </c>
      <c r="AE120" s="1313">
        <v>425.0</v>
      </c>
      <c r="AF120" s="1315">
        <v>0.68</v>
      </c>
      <c r="AG120" s="1306" t="s">
        <v>2301</v>
      </c>
      <c r="AH120" s="1306" t="s">
        <v>2302</v>
      </c>
      <c r="AI120" s="1313">
        <v>810147.0</v>
      </c>
      <c r="AJ120" s="1313">
        <v>2022.0</v>
      </c>
      <c r="AK120" s="1313">
        <v>600.0</v>
      </c>
      <c r="AL120" s="1313">
        <v>384.0</v>
      </c>
      <c r="AM120" s="1315">
        <v>0.64</v>
      </c>
      <c r="AN120" s="1313">
        <v>100.0</v>
      </c>
      <c r="AO120" s="1313">
        <v>50.0</v>
      </c>
      <c r="AP120" s="1313">
        <v>100.0</v>
      </c>
      <c r="AQ120" s="1313">
        <v>60.0</v>
      </c>
      <c r="AR120" s="1313">
        <v>100.0</v>
      </c>
      <c r="AS120" s="1313">
        <v>62.0</v>
      </c>
      <c r="AT120" s="1313">
        <v>100.0</v>
      </c>
      <c r="AU120" s="1313">
        <v>63.0</v>
      </c>
      <c r="AV120" s="1313">
        <v>384.0</v>
      </c>
      <c r="AW120" s="1313">
        <v>100.0</v>
      </c>
      <c r="AX120" s="1313">
        <v>78.0</v>
      </c>
      <c r="AY120" s="1306" t="s">
        <v>829</v>
      </c>
      <c r="AZ120" s="1313">
        <v>9.008148276E9</v>
      </c>
      <c r="BA120" s="1316"/>
      <c r="BB120" s="1313">
        <v>9.36434574129E11</v>
      </c>
      <c r="BC120" s="1316"/>
      <c r="BD120" s="1306" t="s">
        <v>738</v>
      </c>
      <c r="BE120" s="1306" t="s">
        <v>2303</v>
      </c>
      <c r="BF120" s="1308">
        <v>9.632915484E9</v>
      </c>
      <c r="BG120" s="1316"/>
      <c r="BH120" s="1313">
        <v>6.74288846399E11</v>
      </c>
      <c r="BI120" s="1316"/>
      <c r="BJ120" s="1306" t="s">
        <v>2304</v>
      </c>
      <c r="BK120" s="1309"/>
      <c r="BL120" s="1309"/>
      <c r="BM120" s="1309"/>
      <c r="BN120" s="1309"/>
      <c r="BO120" s="1309"/>
      <c r="BP120" s="1309"/>
      <c r="BQ120" s="1309"/>
      <c r="BR120" s="1309"/>
    </row>
    <row r="121">
      <c r="A121" s="1306" t="s">
        <v>141</v>
      </c>
      <c r="B121" s="1310" t="s">
        <v>142</v>
      </c>
      <c r="C121" s="1308">
        <v>45323.0</v>
      </c>
      <c r="D121" s="1312"/>
      <c r="E121" s="1312"/>
      <c r="F121" s="1313" t="s">
        <v>2305</v>
      </c>
      <c r="G121" s="1306" t="s">
        <v>1484</v>
      </c>
      <c r="H121" s="1306" t="s">
        <v>762</v>
      </c>
      <c r="I121" s="1308">
        <v>8.43185759E9</v>
      </c>
      <c r="J121" s="1306" t="s">
        <v>2306</v>
      </c>
      <c r="K121" s="1313">
        <v>5.98842279766E11</v>
      </c>
      <c r="L121" s="1306" t="s">
        <v>2307</v>
      </c>
      <c r="M121" s="1306" t="s">
        <v>874</v>
      </c>
      <c r="N121" s="1306" t="s">
        <v>1071</v>
      </c>
      <c r="O121" s="1308">
        <v>12000.0</v>
      </c>
      <c r="P121" s="1306" t="s">
        <v>709</v>
      </c>
      <c r="Q121" s="1306" t="s">
        <v>2308</v>
      </c>
      <c r="R121" s="1306" t="s">
        <v>2309</v>
      </c>
      <c r="S121" s="1306" t="s">
        <v>2310</v>
      </c>
      <c r="T121" s="1313">
        <v>575003.0</v>
      </c>
      <c r="U121" s="1306" t="s">
        <v>709</v>
      </c>
      <c r="V121" s="1306" t="s">
        <v>1484</v>
      </c>
      <c r="W121" s="1306" t="s">
        <v>2311</v>
      </c>
      <c r="X121" s="1306" t="s">
        <v>1484</v>
      </c>
      <c r="Y121" s="1313">
        <v>573220.0</v>
      </c>
      <c r="Z121" s="1306" t="s">
        <v>2312</v>
      </c>
      <c r="AA121" s="1318" t="s">
        <v>1786</v>
      </c>
      <c r="AB121" s="426"/>
      <c r="AC121" s="1313">
        <v>2020.0</v>
      </c>
      <c r="AD121" s="1313">
        <v>500.0</v>
      </c>
      <c r="AE121" s="1313">
        <v>399.0</v>
      </c>
      <c r="AF121" s="1313">
        <v>79.8</v>
      </c>
      <c r="AG121" s="1306" t="s">
        <v>2313</v>
      </c>
      <c r="AH121" s="1306" t="s">
        <v>1052</v>
      </c>
      <c r="AI121" s="1313">
        <v>600283.0</v>
      </c>
      <c r="AJ121" s="1313">
        <v>2022.0</v>
      </c>
      <c r="AK121" s="1313">
        <v>600.0</v>
      </c>
      <c r="AL121" s="1313">
        <v>519.0</v>
      </c>
      <c r="AM121" s="1313">
        <v>86.5</v>
      </c>
      <c r="AN121" s="1313">
        <v>100.0</v>
      </c>
      <c r="AO121" s="1313">
        <v>88.0</v>
      </c>
      <c r="AP121" s="1313">
        <v>100.0</v>
      </c>
      <c r="AQ121" s="1313">
        <v>86.0</v>
      </c>
      <c r="AR121" s="1313">
        <v>100.0</v>
      </c>
      <c r="AS121" s="1313">
        <v>84.0</v>
      </c>
      <c r="AT121" s="1313">
        <v>100.0</v>
      </c>
      <c r="AU121" s="1313">
        <v>86.0</v>
      </c>
      <c r="AV121" s="1313">
        <v>519.0</v>
      </c>
      <c r="AW121" s="1313">
        <v>100.0</v>
      </c>
      <c r="AX121" s="1313">
        <v>90.0</v>
      </c>
      <c r="AY121" s="1306" t="s">
        <v>1801</v>
      </c>
      <c r="AZ121" s="1313">
        <v>8.197833078E9</v>
      </c>
      <c r="BA121" s="1306" t="s">
        <v>2314</v>
      </c>
      <c r="BB121" s="1313">
        <v>7.22380587553E11</v>
      </c>
      <c r="BC121" s="1316"/>
      <c r="BD121" s="1306" t="s">
        <v>2315</v>
      </c>
      <c r="BE121" s="1306" t="s">
        <v>2316</v>
      </c>
      <c r="BF121" s="1312"/>
      <c r="BG121" s="1316"/>
      <c r="BH121" s="1316"/>
      <c r="BI121" s="1316"/>
      <c r="BJ121" s="1316"/>
      <c r="BK121" s="1319"/>
      <c r="BL121" s="1319"/>
      <c r="BM121" s="1319"/>
      <c r="BN121" s="1319"/>
      <c r="BO121" s="1319"/>
      <c r="BP121" s="1319"/>
      <c r="BQ121" s="1319"/>
      <c r="BR121" s="1319"/>
    </row>
    <row r="122">
      <c r="A122" s="1306" t="s">
        <v>143</v>
      </c>
      <c r="B122" s="1310" t="s">
        <v>144</v>
      </c>
      <c r="C122" s="1308">
        <v>59528.0</v>
      </c>
      <c r="D122" s="1312"/>
      <c r="E122" s="1312"/>
      <c r="F122" s="1317">
        <v>37990.0</v>
      </c>
      <c r="G122" s="1306" t="s">
        <v>2317</v>
      </c>
      <c r="H122" s="1306" t="s">
        <v>762</v>
      </c>
      <c r="I122" s="1308">
        <v>7.338542198E9</v>
      </c>
      <c r="J122" s="1306" t="s">
        <v>2318</v>
      </c>
      <c r="K122" s="1313">
        <v>5.18608664194E11</v>
      </c>
      <c r="L122" s="1306" t="s">
        <v>2319</v>
      </c>
      <c r="M122" s="1306" t="s">
        <v>782</v>
      </c>
      <c r="N122" s="1306" t="s">
        <v>1685</v>
      </c>
      <c r="O122" s="1308">
        <v>750000.0</v>
      </c>
      <c r="P122" s="1306" t="s">
        <v>709</v>
      </c>
      <c r="Q122" s="1306" t="s">
        <v>2320</v>
      </c>
      <c r="R122" s="1306" t="s">
        <v>2321</v>
      </c>
      <c r="S122" s="1306" t="s">
        <v>2322</v>
      </c>
      <c r="T122" s="1313">
        <v>581355.0</v>
      </c>
      <c r="U122" s="1306" t="s">
        <v>709</v>
      </c>
      <c r="V122" s="1306" t="s">
        <v>2320</v>
      </c>
      <c r="W122" s="1306" t="s">
        <v>2323</v>
      </c>
      <c r="X122" s="1306" t="s">
        <v>2322</v>
      </c>
      <c r="Y122" s="1313">
        <v>581355.0</v>
      </c>
      <c r="Z122" s="1306" t="s">
        <v>2324</v>
      </c>
      <c r="AA122" s="1306" t="s">
        <v>881</v>
      </c>
      <c r="AB122" s="1313">
        <v>2.0200284265E10</v>
      </c>
      <c r="AC122" s="1313">
        <v>2020.0</v>
      </c>
      <c r="AD122" s="1313">
        <v>625.0</v>
      </c>
      <c r="AE122" s="1313">
        <v>536.0</v>
      </c>
      <c r="AF122" s="1313">
        <v>85.76</v>
      </c>
      <c r="AG122" s="1306" t="s">
        <v>2325</v>
      </c>
      <c r="AH122" s="1306" t="s">
        <v>2326</v>
      </c>
      <c r="AI122" s="1313">
        <v>401600.0</v>
      </c>
      <c r="AJ122" s="1313">
        <v>2022.0</v>
      </c>
      <c r="AK122" s="1313">
        <v>600.0</v>
      </c>
      <c r="AL122" s="1313">
        <v>488.0</v>
      </c>
      <c r="AM122" s="1313">
        <v>81.3</v>
      </c>
      <c r="AN122" s="1313">
        <v>100.0</v>
      </c>
      <c r="AO122" s="1313">
        <v>73.0</v>
      </c>
      <c r="AP122" s="1313">
        <v>100.0</v>
      </c>
      <c r="AQ122" s="1313">
        <v>92.0</v>
      </c>
      <c r="AR122" s="1313">
        <v>100.0</v>
      </c>
      <c r="AS122" s="1313">
        <v>90.0</v>
      </c>
      <c r="AT122" s="1313">
        <v>100.0</v>
      </c>
      <c r="AU122" s="1313">
        <v>77.0</v>
      </c>
      <c r="AV122" s="1313">
        <v>488.0</v>
      </c>
      <c r="AW122" s="1313">
        <v>100.0</v>
      </c>
      <c r="AX122" s="1313">
        <v>64.0</v>
      </c>
      <c r="AY122" s="1306" t="s">
        <v>2327</v>
      </c>
      <c r="AZ122" s="1313">
        <v>7.25932852E9</v>
      </c>
      <c r="BA122" s="1306" t="s">
        <v>2328</v>
      </c>
      <c r="BB122" s="1313">
        <v>5.53315972976E11</v>
      </c>
      <c r="BC122" s="1306" t="s">
        <v>2329</v>
      </c>
      <c r="BD122" s="1306" t="s">
        <v>738</v>
      </c>
      <c r="BE122" s="1306" t="s">
        <v>2330</v>
      </c>
      <c r="BF122" s="1308">
        <v>9.480282275E9</v>
      </c>
      <c r="BG122" s="1306" t="s">
        <v>2331</v>
      </c>
      <c r="BH122" s="1313">
        <v>9.32775718357E11</v>
      </c>
      <c r="BI122" s="1306" t="s">
        <v>2332</v>
      </c>
      <c r="BJ122" s="1306" t="s">
        <v>755</v>
      </c>
      <c r="BK122" s="1309"/>
      <c r="BL122" s="1309"/>
      <c r="BM122" s="1309"/>
      <c r="BN122" s="1309"/>
      <c r="BO122" s="1309"/>
      <c r="BP122" s="1309"/>
      <c r="BQ122" s="1309"/>
      <c r="BR122" s="1309"/>
    </row>
    <row r="123">
      <c r="A123" s="1306" t="s">
        <v>351</v>
      </c>
      <c r="B123" s="1310" t="s">
        <v>352</v>
      </c>
      <c r="C123" s="1308">
        <v>84464.0</v>
      </c>
      <c r="D123" s="1312"/>
      <c r="E123" s="1312"/>
      <c r="F123" s="1313" t="s">
        <v>2333</v>
      </c>
      <c r="G123" s="1306" t="s">
        <v>1976</v>
      </c>
      <c r="H123" s="1306" t="s">
        <v>762</v>
      </c>
      <c r="I123" s="1308">
        <v>9.036974572E9</v>
      </c>
      <c r="J123" s="1306" t="s">
        <v>2334</v>
      </c>
      <c r="K123" s="1313">
        <v>9.69032843486E11</v>
      </c>
      <c r="L123" s="1306" t="s">
        <v>2335</v>
      </c>
      <c r="M123" s="1306" t="s">
        <v>782</v>
      </c>
      <c r="N123" s="1306" t="s">
        <v>1685</v>
      </c>
      <c r="O123" s="1308">
        <v>40000.0</v>
      </c>
      <c r="P123" s="1306" t="s">
        <v>709</v>
      </c>
      <c r="Q123" s="1306" t="s">
        <v>766</v>
      </c>
      <c r="R123" s="1306" t="s">
        <v>2336</v>
      </c>
      <c r="S123" s="1306" t="s">
        <v>2337</v>
      </c>
      <c r="T123" s="1313">
        <v>576210.0</v>
      </c>
      <c r="U123" s="1306" t="s">
        <v>709</v>
      </c>
      <c r="V123" s="1306" t="s">
        <v>766</v>
      </c>
      <c r="W123" s="1306" t="s">
        <v>2338</v>
      </c>
      <c r="X123" s="1306" t="s">
        <v>2339</v>
      </c>
      <c r="Y123" s="1313">
        <v>576210.0</v>
      </c>
      <c r="Z123" s="1306" t="s">
        <v>2340</v>
      </c>
      <c r="AA123" s="1306" t="s">
        <v>1164</v>
      </c>
      <c r="AB123" s="1313">
        <v>2.0200160734E10</v>
      </c>
      <c r="AC123" s="1313">
        <v>2020.0</v>
      </c>
      <c r="AD123" s="1313">
        <v>625.0</v>
      </c>
      <c r="AE123" s="1313">
        <v>518.0</v>
      </c>
      <c r="AF123" s="1314">
        <v>0.8288</v>
      </c>
      <c r="AG123" s="1306" t="s">
        <v>2341</v>
      </c>
      <c r="AH123" s="1306" t="s">
        <v>1164</v>
      </c>
      <c r="AI123" s="1313">
        <v>669654.0</v>
      </c>
      <c r="AJ123" s="1313">
        <v>2022.0</v>
      </c>
      <c r="AK123" s="1313">
        <v>600.0</v>
      </c>
      <c r="AL123" s="1313">
        <v>488.0</v>
      </c>
      <c r="AM123" s="1314">
        <v>0.8133</v>
      </c>
      <c r="AN123" s="1313">
        <v>100.0</v>
      </c>
      <c r="AO123" s="1313">
        <v>70.0</v>
      </c>
      <c r="AP123" s="1313">
        <v>100.0</v>
      </c>
      <c r="AQ123" s="1313">
        <v>73.0</v>
      </c>
      <c r="AR123" s="1313">
        <v>100.0</v>
      </c>
      <c r="AS123" s="1313">
        <v>71.0</v>
      </c>
      <c r="AT123" s="1306" t="s">
        <v>2342</v>
      </c>
      <c r="AU123" s="1306" t="s">
        <v>2343</v>
      </c>
      <c r="AV123" s="1313">
        <v>488.0</v>
      </c>
      <c r="AW123" s="1313">
        <v>100.0</v>
      </c>
      <c r="AX123" s="1313">
        <v>84.0</v>
      </c>
      <c r="AY123" s="1306" t="s">
        <v>829</v>
      </c>
      <c r="AZ123" s="1313">
        <v>7.259714572E9</v>
      </c>
      <c r="BA123" s="1306" t="s">
        <v>1019</v>
      </c>
      <c r="BB123" s="1313">
        <v>3.97694459576E11</v>
      </c>
      <c r="BC123" s="1306" t="s">
        <v>2344</v>
      </c>
      <c r="BD123" s="1306" t="s">
        <v>776</v>
      </c>
      <c r="BE123" s="1306" t="s">
        <v>2345</v>
      </c>
      <c r="BF123" s="1308">
        <v>9.483174572E9</v>
      </c>
      <c r="BG123" s="1306" t="s">
        <v>1019</v>
      </c>
      <c r="BH123" s="1313">
        <v>7.29668007046E11</v>
      </c>
      <c r="BI123" s="1306" t="s">
        <v>2346</v>
      </c>
      <c r="BJ123" s="1306" t="s">
        <v>2347</v>
      </c>
      <c r="BK123" s="1309"/>
      <c r="BL123" s="1309"/>
      <c r="BM123" s="1309"/>
      <c r="BN123" s="1309"/>
      <c r="BO123" s="1309"/>
      <c r="BP123" s="1309"/>
      <c r="BQ123" s="1309"/>
      <c r="BR123" s="1309"/>
    </row>
    <row r="124">
      <c r="A124" s="1306" t="s">
        <v>353</v>
      </c>
      <c r="B124" s="1310" t="s">
        <v>354</v>
      </c>
      <c r="C124" s="1308">
        <v>100501.0</v>
      </c>
      <c r="D124" s="1308" t="s">
        <v>1330</v>
      </c>
      <c r="E124" s="1308" t="s">
        <v>1330</v>
      </c>
      <c r="F124" s="1313" t="s">
        <v>2333</v>
      </c>
      <c r="G124" s="1306" t="s">
        <v>2348</v>
      </c>
      <c r="H124" s="1306" t="s">
        <v>762</v>
      </c>
      <c r="I124" s="1308">
        <v>6.363029513E9</v>
      </c>
      <c r="J124" s="1306" t="s">
        <v>2349</v>
      </c>
      <c r="K124" s="1313">
        <v>7.26960443578E11</v>
      </c>
      <c r="L124" s="1306" t="s">
        <v>2350</v>
      </c>
      <c r="M124" s="1306" t="s">
        <v>874</v>
      </c>
      <c r="N124" s="1306" t="s">
        <v>1071</v>
      </c>
      <c r="O124" s="1308">
        <v>70000.0</v>
      </c>
      <c r="P124" s="1306" t="s">
        <v>709</v>
      </c>
      <c r="Q124" s="1306" t="s">
        <v>2348</v>
      </c>
      <c r="R124" s="1306" t="s">
        <v>1330</v>
      </c>
      <c r="S124" s="1306" t="s">
        <v>2351</v>
      </c>
      <c r="T124" s="1313">
        <v>577136.0</v>
      </c>
      <c r="U124" s="1306" t="s">
        <v>709</v>
      </c>
      <c r="V124" s="1306" t="s">
        <v>2348</v>
      </c>
      <c r="W124" s="1306" t="s">
        <v>1330</v>
      </c>
      <c r="X124" s="1306" t="s">
        <v>2351</v>
      </c>
      <c r="Y124" s="1313">
        <v>577136.0</v>
      </c>
      <c r="Z124" s="1306" t="s">
        <v>2352</v>
      </c>
      <c r="AA124" s="1306" t="s">
        <v>862</v>
      </c>
      <c r="AB124" s="1313">
        <v>2.0200201156E10</v>
      </c>
      <c r="AC124" s="1313">
        <v>2020.0</v>
      </c>
      <c r="AD124" s="1313">
        <v>625.0</v>
      </c>
      <c r="AE124" s="1313">
        <v>535.0</v>
      </c>
      <c r="AF124" s="1313">
        <v>85.6</v>
      </c>
      <c r="AG124" s="1306" t="s">
        <v>2353</v>
      </c>
      <c r="AH124" s="1306" t="s">
        <v>2354</v>
      </c>
      <c r="AI124" s="1313">
        <v>462396.0</v>
      </c>
      <c r="AJ124" s="1313">
        <v>2022.0</v>
      </c>
      <c r="AK124" s="1313">
        <v>600.0</v>
      </c>
      <c r="AL124" s="1313">
        <v>435.0</v>
      </c>
      <c r="AM124" s="1313">
        <v>72.5</v>
      </c>
      <c r="AN124" s="1313">
        <v>100.0</v>
      </c>
      <c r="AO124" s="1313">
        <v>74.0</v>
      </c>
      <c r="AP124" s="1313">
        <v>100.0</v>
      </c>
      <c r="AQ124" s="1313">
        <v>51.0</v>
      </c>
      <c r="AR124" s="1313">
        <v>100.0</v>
      </c>
      <c r="AS124" s="1313">
        <v>76.0</v>
      </c>
      <c r="AT124" s="1313">
        <v>100.0</v>
      </c>
      <c r="AU124" s="1313">
        <v>62.0</v>
      </c>
      <c r="AV124" s="1313">
        <v>435.0</v>
      </c>
      <c r="AW124" s="1313">
        <v>100.0</v>
      </c>
      <c r="AX124" s="1313">
        <v>90.0</v>
      </c>
      <c r="AY124" s="1306" t="s">
        <v>2355</v>
      </c>
      <c r="AZ124" s="1313">
        <v>9.448194637E9</v>
      </c>
      <c r="BA124" s="1306" t="s">
        <v>2356</v>
      </c>
      <c r="BB124" s="1313">
        <v>6.08913636897E11</v>
      </c>
      <c r="BC124" s="1306" t="s">
        <v>2357</v>
      </c>
      <c r="BD124" s="1306" t="s">
        <v>738</v>
      </c>
      <c r="BE124" s="1306" t="s">
        <v>2358</v>
      </c>
      <c r="BF124" s="1308">
        <v>9.448194637E9</v>
      </c>
      <c r="BG124" s="1306" t="s">
        <v>2359</v>
      </c>
      <c r="BH124" s="1306" t="s">
        <v>2360</v>
      </c>
      <c r="BI124" s="1321">
        <v>5.6E11</v>
      </c>
      <c r="BJ124" s="1306" t="s">
        <v>986</v>
      </c>
      <c r="BK124" s="1309"/>
      <c r="BL124" s="1309"/>
      <c r="BM124" s="1309"/>
      <c r="BN124" s="1309"/>
      <c r="BO124" s="1309"/>
      <c r="BP124" s="1309"/>
      <c r="BQ124" s="1309"/>
      <c r="BR124" s="1309"/>
    </row>
    <row r="125">
      <c r="A125" s="1306" t="s">
        <v>145</v>
      </c>
      <c r="B125" s="1310" t="s">
        <v>146</v>
      </c>
      <c r="C125" s="1308">
        <v>38641.0</v>
      </c>
      <c r="D125" s="1312"/>
      <c r="E125" s="1312"/>
      <c r="F125" s="1313" t="s">
        <v>2361</v>
      </c>
      <c r="G125" s="1306" t="s">
        <v>1096</v>
      </c>
      <c r="H125" s="1306" t="s">
        <v>762</v>
      </c>
      <c r="I125" s="1308">
        <v>8.197077651E9</v>
      </c>
      <c r="J125" s="1306" t="s">
        <v>2362</v>
      </c>
      <c r="K125" s="1313">
        <v>4.86023435812E11</v>
      </c>
      <c r="L125" s="1316"/>
      <c r="M125" s="1306" t="s">
        <v>707</v>
      </c>
      <c r="N125" s="1306" t="s">
        <v>2363</v>
      </c>
      <c r="O125" s="1308">
        <v>70000.0</v>
      </c>
      <c r="P125" s="1306" t="s">
        <v>709</v>
      </c>
      <c r="Q125" s="1306" t="s">
        <v>766</v>
      </c>
      <c r="R125" s="1306" t="s">
        <v>2364</v>
      </c>
      <c r="S125" s="1306" t="s">
        <v>1004</v>
      </c>
      <c r="T125" s="1313">
        <v>576117.0</v>
      </c>
      <c r="U125" s="1306" t="s">
        <v>709</v>
      </c>
      <c r="V125" s="1306" t="s">
        <v>766</v>
      </c>
      <c r="W125" s="1306" t="s">
        <v>2364</v>
      </c>
      <c r="X125" s="1306" t="s">
        <v>2365</v>
      </c>
      <c r="Y125" s="1313">
        <v>576117.0</v>
      </c>
      <c r="Z125" s="1306" t="s">
        <v>2366</v>
      </c>
      <c r="AA125" s="1306" t="s">
        <v>1209</v>
      </c>
      <c r="AB125" s="1313">
        <v>2.0200176219E10</v>
      </c>
      <c r="AC125" s="1313">
        <v>2020.0</v>
      </c>
      <c r="AD125" s="1313">
        <v>625.0</v>
      </c>
      <c r="AE125" s="1313">
        <v>572.0</v>
      </c>
      <c r="AF125" s="1314">
        <v>0.9152</v>
      </c>
      <c r="AG125" s="1306" t="s">
        <v>2367</v>
      </c>
      <c r="AH125" s="1306" t="s">
        <v>2368</v>
      </c>
      <c r="AI125" s="1313">
        <v>666861.0</v>
      </c>
      <c r="AJ125" s="1313">
        <v>2022.0</v>
      </c>
      <c r="AK125" s="1313">
        <v>600.0</v>
      </c>
      <c r="AL125" s="1313">
        <v>565.0</v>
      </c>
      <c r="AM125" s="1314">
        <v>0.9416</v>
      </c>
      <c r="AN125" s="1313">
        <v>100.0</v>
      </c>
      <c r="AO125" s="1313">
        <v>87.0</v>
      </c>
      <c r="AP125" s="1313">
        <v>100.0</v>
      </c>
      <c r="AQ125" s="1313">
        <v>96.0</v>
      </c>
      <c r="AR125" s="1313">
        <v>100.0</v>
      </c>
      <c r="AS125" s="1313">
        <v>95.0</v>
      </c>
      <c r="AT125" s="1313">
        <v>100.0</v>
      </c>
      <c r="AU125" s="1313">
        <v>99.0</v>
      </c>
      <c r="AV125" s="1313">
        <v>565.0</v>
      </c>
      <c r="AW125" s="1313">
        <v>100.0</v>
      </c>
      <c r="AX125" s="1313">
        <v>90.0</v>
      </c>
      <c r="AY125" s="1306" t="s">
        <v>2369</v>
      </c>
      <c r="AZ125" s="1313">
        <v>7.760239431E9</v>
      </c>
      <c r="BA125" s="1316"/>
      <c r="BB125" s="1313">
        <v>3.3189798955E11</v>
      </c>
      <c r="BC125" s="1316"/>
      <c r="BD125" s="1306" t="s">
        <v>831</v>
      </c>
      <c r="BE125" s="1306" t="s">
        <v>2370</v>
      </c>
      <c r="BF125" s="1308">
        <v>8.197195337E9</v>
      </c>
      <c r="BG125" s="1316"/>
      <c r="BH125" s="1313">
        <v>4.39416366324E11</v>
      </c>
      <c r="BI125" s="1316"/>
      <c r="BJ125" s="1306" t="s">
        <v>2371</v>
      </c>
      <c r="BK125" s="1309"/>
      <c r="BL125" s="1309"/>
      <c r="BM125" s="1309"/>
      <c r="BN125" s="1309"/>
      <c r="BO125" s="1309"/>
      <c r="BP125" s="1309"/>
      <c r="BQ125" s="1309"/>
      <c r="BR125" s="1309"/>
    </row>
    <row r="126">
      <c r="A126" s="1306" t="s">
        <v>355</v>
      </c>
      <c r="B126" s="1310" t="s">
        <v>356</v>
      </c>
      <c r="C126" s="1308">
        <v>50330.0</v>
      </c>
      <c r="D126" s="1312"/>
      <c r="E126" s="1312"/>
      <c r="F126" s="1317">
        <v>37814.0</v>
      </c>
      <c r="G126" s="1306" t="s">
        <v>703</v>
      </c>
      <c r="H126" s="1306" t="s">
        <v>704</v>
      </c>
      <c r="I126" s="1308">
        <v>8.746845139E9</v>
      </c>
      <c r="J126" s="1306" t="s">
        <v>2372</v>
      </c>
      <c r="K126" s="1313">
        <v>8.91918370745E11</v>
      </c>
      <c r="L126" s="1316"/>
      <c r="M126" s="1306" t="s">
        <v>707</v>
      </c>
      <c r="N126" s="1306" t="s">
        <v>1062</v>
      </c>
      <c r="O126" s="1308">
        <v>50000.0</v>
      </c>
      <c r="P126" s="1306" t="s">
        <v>709</v>
      </c>
      <c r="Q126" s="1306" t="s">
        <v>802</v>
      </c>
      <c r="R126" s="1306" t="s">
        <v>2373</v>
      </c>
      <c r="S126" s="1306" t="s">
        <v>1096</v>
      </c>
      <c r="T126" s="1313">
        <v>574197.0</v>
      </c>
      <c r="U126" s="1306" t="s">
        <v>709</v>
      </c>
      <c r="V126" s="1306" t="s">
        <v>802</v>
      </c>
      <c r="W126" s="1306" t="s">
        <v>2373</v>
      </c>
      <c r="X126" s="1306" t="s">
        <v>2374</v>
      </c>
      <c r="Y126" s="1313">
        <v>574197.0</v>
      </c>
      <c r="Z126" s="1306" t="s">
        <v>2375</v>
      </c>
      <c r="AA126" s="1306" t="s">
        <v>716</v>
      </c>
      <c r="AB126" s="1313">
        <v>2.0200685278E10</v>
      </c>
      <c r="AC126" s="1313">
        <v>2020.0</v>
      </c>
      <c r="AD126" s="1313">
        <v>625.0</v>
      </c>
      <c r="AE126" s="1313">
        <v>548.0</v>
      </c>
      <c r="AF126" s="1313">
        <v>87.68</v>
      </c>
      <c r="AG126" s="1306" t="s">
        <v>2376</v>
      </c>
      <c r="AH126" s="1306" t="s">
        <v>1541</v>
      </c>
      <c r="AI126" s="1313">
        <v>609495.0</v>
      </c>
      <c r="AJ126" s="1313">
        <v>2022.0</v>
      </c>
      <c r="AK126" s="1313">
        <v>600.0</v>
      </c>
      <c r="AL126" s="1313">
        <v>538.0</v>
      </c>
      <c r="AM126" s="1313">
        <v>89.6</v>
      </c>
      <c r="AN126" s="1313">
        <v>100.0</v>
      </c>
      <c r="AO126" s="1313">
        <v>86.0</v>
      </c>
      <c r="AP126" s="1313">
        <v>100.0</v>
      </c>
      <c r="AQ126" s="1313">
        <v>90.0</v>
      </c>
      <c r="AR126" s="1313">
        <v>100.0</v>
      </c>
      <c r="AS126" s="1313">
        <v>81.0</v>
      </c>
      <c r="AT126" s="1313">
        <v>100.0</v>
      </c>
      <c r="AU126" s="1313">
        <v>93.0</v>
      </c>
      <c r="AV126" s="1313">
        <v>538.0</v>
      </c>
      <c r="AW126" s="1313">
        <v>100.0</v>
      </c>
      <c r="AX126" s="1313">
        <v>96.0</v>
      </c>
      <c r="AY126" s="1306" t="s">
        <v>2377</v>
      </c>
      <c r="AZ126" s="1313">
        <v>9.611681635E9</v>
      </c>
      <c r="BA126" s="1306" t="s">
        <v>2378</v>
      </c>
      <c r="BB126" s="1313">
        <v>8.62237371539E11</v>
      </c>
      <c r="BC126" s="1316"/>
      <c r="BD126" s="1306" t="s">
        <v>2379</v>
      </c>
      <c r="BE126" s="1318" t="s">
        <v>2380</v>
      </c>
      <c r="BF126" s="426"/>
      <c r="BG126" s="1316"/>
      <c r="BH126" s="1316"/>
      <c r="BI126" s="1316"/>
      <c r="BJ126" s="1316"/>
      <c r="BK126" s="1319"/>
      <c r="BL126" s="1319"/>
      <c r="BM126" s="1319"/>
      <c r="BN126" s="1319"/>
      <c r="BO126" s="1319"/>
      <c r="BP126" s="1319"/>
      <c r="BQ126" s="1319"/>
      <c r="BR126" s="1319"/>
    </row>
    <row r="127">
      <c r="A127" s="1306" t="s">
        <v>357</v>
      </c>
      <c r="B127" s="1310" t="s">
        <v>358</v>
      </c>
      <c r="C127" s="1308">
        <v>108542.0</v>
      </c>
      <c r="D127" s="1312"/>
      <c r="E127" s="1312"/>
      <c r="F127" s="1313" t="s">
        <v>2381</v>
      </c>
      <c r="G127" s="1306" t="s">
        <v>1096</v>
      </c>
      <c r="H127" s="1306" t="s">
        <v>762</v>
      </c>
      <c r="I127" s="1308">
        <v>9.535257066E9</v>
      </c>
      <c r="J127" s="1306" t="s">
        <v>2382</v>
      </c>
      <c r="K127" s="1313">
        <v>6.51367086766E11</v>
      </c>
      <c r="L127" s="1316"/>
      <c r="M127" s="1306" t="s">
        <v>707</v>
      </c>
      <c r="N127" s="1306" t="s">
        <v>1943</v>
      </c>
      <c r="O127" s="1308">
        <v>50000.0</v>
      </c>
      <c r="P127" s="1306" t="s">
        <v>709</v>
      </c>
      <c r="Q127" s="1306" t="s">
        <v>802</v>
      </c>
      <c r="R127" s="1306" t="s">
        <v>2383</v>
      </c>
      <c r="S127" s="1306" t="s">
        <v>2384</v>
      </c>
      <c r="T127" s="1313">
        <v>574226.0</v>
      </c>
      <c r="U127" s="1306" t="s">
        <v>709</v>
      </c>
      <c r="V127" s="1306" t="s">
        <v>2385</v>
      </c>
      <c r="W127" s="1306" t="s">
        <v>2383</v>
      </c>
      <c r="X127" s="1306" t="s">
        <v>2386</v>
      </c>
      <c r="Y127" s="1313">
        <v>574226.0</v>
      </c>
      <c r="Z127" s="1306" t="s">
        <v>2387</v>
      </c>
      <c r="AA127" s="1306" t="s">
        <v>807</v>
      </c>
      <c r="AB127" s="1306" t="s">
        <v>2388</v>
      </c>
      <c r="AC127" s="1313">
        <v>2020.0</v>
      </c>
      <c r="AD127" s="1313">
        <v>500.0</v>
      </c>
      <c r="AE127" s="1313">
        <v>346.0</v>
      </c>
      <c r="AF127" s="1313">
        <v>69.2</v>
      </c>
      <c r="AG127" s="1306" t="s">
        <v>2389</v>
      </c>
      <c r="AH127" s="1306" t="s">
        <v>1427</v>
      </c>
      <c r="AI127" s="1313">
        <v>605066.0</v>
      </c>
      <c r="AJ127" s="1313">
        <v>2022.0</v>
      </c>
      <c r="AK127" s="1313">
        <v>600.0</v>
      </c>
      <c r="AL127" s="1313">
        <v>492.0</v>
      </c>
      <c r="AM127" s="1313">
        <v>82.0</v>
      </c>
      <c r="AN127" s="1313">
        <v>100.0</v>
      </c>
      <c r="AO127" s="1313">
        <v>77.0</v>
      </c>
      <c r="AP127" s="1313">
        <v>100.0</v>
      </c>
      <c r="AQ127" s="1313">
        <v>77.0</v>
      </c>
      <c r="AR127" s="1313">
        <v>100.0</v>
      </c>
      <c r="AS127" s="1313">
        <v>74.0</v>
      </c>
      <c r="AT127" s="1313">
        <v>100.0</v>
      </c>
      <c r="AU127" s="1313">
        <v>93.0</v>
      </c>
      <c r="AV127" s="1313">
        <v>492.0</v>
      </c>
      <c r="AW127" s="1313">
        <v>100.0</v>
      </c>
      <c r="AX127" s="1313">
        <v>83.0</v>
      </c>
      <c r="AY127" s="1306" t="s">
        <v>2390</v>
      </c>
      <c r="AZ127" s="1313">
        <v>9.741334637E9</v>
      </c>
      <c r="BA127" s="1306" t="s">
        <v>2391</v>
      </c>
      <c r="BB127" s="1313">
        <v>7.96515863204E11</v>
      </c>
      <c r="BC127" s="1306" t="s">
        <v>2392</v>
      </c>
      <c r="BD127" s="1306" t="s">
        <v>738</v>
      </c>
      <c r="BE127" s="1306" t="s">
        <v>2393</v>
      </c>
      <c r="BF127" s="1308">
        <v>9.880016963E9</v>
      </c>
      <c r="BG127" s="1316"/>
      <c r="BH127" s="1313">
        <v>4.48379516177E11</v>
      </c>
      <c r="BI127" s="1306" t="s">
        <v>2394</v>
      </c>
      <c r="BJ127" s="1306" t="s">
        <v>986</v>
      </c>
      <c r="BK127" s="1309"/>
      <c r="BL127" s="1309"/>
      <c r="BM127" s="1309"/>
      <c r="BN127" s="1309"/>
      <c r="BO127" s="1309"/>
      <c r="BP127" s="1309"/>
      <c r="BQ127" s="1309"/>
      <c r="BR127" s="1309"/>
    </row>
    <row r="128">
      <c r="A128" s="1306" t="s">
        <v>359</v>
      </c>
      <c r="B128" s="1310" t="s">
        <v>360</v>
      </c>
      <c r="C128" s="1308">
        <v>69717.0</v>
      </c>
      <c r="D128" s="1312"/>
      <c r="E128" s="1312"/>
      <c r="F128" s="1313" t="s">
        <v>2395</v>
      </c>
      <c r="G128" s="1306" t="s">
        <v>2396</v>
      </c>
      <c r="H128" s="1306" t="s">
        <v>762</v>
      </c>
      <c r="I128" s="1308">
        <v>7.79587736E9</v>
      </c>
      <c r="J128" s="1306" t="s">
        <v>2397</v>
      </c>
      <c r="K128" s="1313">
        <v>4.56885815587E11</v>
      </c>
      <c r="L128" s="1306" t="s">
        <v>2398</v>
      </c>
      <c r="M128" s="1306" t="s">
        <v>707</v>
      </c>
      <c r="N128" s="1306" t="s">
        <v>933</v>
      </c>
      <c r="O128" s="1308">
        <v>21000.0</v>
      </c>
      <c r="P128" s="1306" t="s">
        <v>709</v>
      </c>
      <c r="Q128" s="1306" t="s">
        <v>1990</v>
      </c>
      <c r="R128" s="1306" t="s">
        <v>2399</v>
      </c>
      <c r="S128" s="1306" t="s">
        <v>2400</v>
      </c>
      <c r="T128" s="1313">
        <v>591220.0</v>
      </c>
      <c r="U128" s="1306" t="s">
        <v>709</v>
      </c>
      <c r="V128" s="1306" t="s">
        <v>1990</v>
      </c>
      <c r="W128" s="1306" t="s">
        <v>2399</v>
      </c>
      <c r="X128" s="1306" t="s">
        <v>2400</v>
      </c>
      <c r="Y128" s="1313">
        <v>591220.0</v>
      </c>
      <c r="Z128" s="1306" t="s">
        <v>2401</v>
      </c>
      <c r="AA128" s="1306" t="s">
        <v>807</v>
      </c>
      <c r="AB128" s="1313">
        <v>1.8128045E7</v>
      </c>
      <c r="AC128" s="1313">
        <v>2020.0</v>
      </c>
      <c r="AD128" s="1313">
        <v>500.0</v>
      </c>
      <c r="AE128" s="1313">
        <v>329.0</v>
      </c>
      <c r="AF128" s="1313">
        <v>65.8</v>
      </c>
      <c r="AG128" s="1306" t="s">
        <v>2402</v>
      </c>
      <c r="AH128" s="1306" t="s">
        <v>1369</v>
      </c>
      <c r="AI128" s="1313">
        <v>901904.0</v>
      </c>
      <c r="AJ128" s="1313">
        <v>2022.0</v>
      </c>
      <c r="AK128" s="1313">
        <v>600.0</v>
      </c>
      <c r="AL128" s="1313">
        <v>480.0</v>
      </c>
      <c r="AM128" s="1313">
        <v>80.0</v>
      </c>
      <c r="AN128" s="1313">
        <v>100.0</v>
      </c>
      <c r="AO128" s="1313">
        <v>79.0</v>
      </c>
      <c r="AP128" s="1313">
        <v>100.0</v>
      </c>
      <c r="AQ128" s="1313">
        <v>90.0</v>
      </c>
      <c r="AR128" s="1313">
        <v>100.0</v>
      </c>
      <c r="AS128" s="1313">
        <v>82.0</v>
      </c>
      <c r="AT128" s="1313">
        <v>100.0</v>
      </c>
      <c r="AU128" s="1313">
        <v>83.0</v>
      </c>
      <c r="AV128" s="1313">
        <v>480.0</v>
      </c>
      <c r="AW128" s="1313">
        <v>100.0</v>
      </c>
      <c r="AX128" s="1313">
        <v>82.0</v>
      </c>
      <c r="AY128" s="1306" t="s">
        <v>2403</v>
      </c>
      <c r="AZ128" s="1313">
        <v>7.026683321E9</v>
      </c>
      <c r="BA128" s="1306" t="s">
        <v>2404</v>
      </c>
      <c r="BB128" s="1306" t="s">
        <v>2405</v>
      </c>
      <c r="BC128" s="1306" t="s">
        <v>2406</v>
      </c>
      <c r="BD128" s="1306" t="s">
        <v>941</v>
      </c>
      <c r="BE128" s="1306" t="s">
        <v>2407</v>
      </c>
      <c r="BF128" s="1308">
        <v>9.886463321E9</v>
      </c>
      <c r="BG128" s="1306" t="s">
        <v>2408</v>
      </c>
      <c r="BH128" s="1306" t="s">
        <v>2409</v>
      </c>
      <c r="BI128" s="1306" t="s">
        <v>2410</v>
      </c>
      <c r="BJ128" s="1306" t="s">
        <v>727</v>
      </c>
      <c r="BK128" s="1309"/>
      <c r="BL128" s="1309"/>
      <c r="BM128" s="1309"/>
      <c r="BN128" s="1309"/>
      <c r="BO128" s="1309"/>
      <c r="BP128" s="1309"/>
      <c r="BQ128" s="1309"/>
      <c r="BR128" s="1309"/>
    </row>
    <row r="129">
      <c r="A129" s="1306" t="s">
        <v>147</v>
      </c>
      <c r="B129" s="1310" t="s">
        <v>148</v>
      </c>
      <c r="C129" s="1308">
        <v>33589.0</v>
      </c>
      <c r="D129" s="1312"/>
      <c r="E129" s="1312"/>
      <c r="F129" s="1317">
        <v>38145.0</v>
      </c>
      <c r="G129" s="1306" t="s">
        <v>2411</v>
      </c>
      <c r="H129" s="1306" t="s">
        <v>704</v>
      </c>
      <c r="I129" s="1308">
        <v>7.829634581E9</v>
      </c>
      <c r="J129" s="1306" t="s">
        <v>2412</v>
      </c>
      <c r="K129" s="1313">
        <v>6.13365089177E11</v>
      </c>
      <c r="L129" s="1306" t="s">
        <v>2413</v>
      </c>
      <c r="M129" s="1306" t="s">
        <v>707</v>
      </c>
      <c r="N129" s="1306" t="s">
        <v>1588</v>
      </c>
      <c r="O129" s="1308">
        <v>90000.0</v>
      </c>
      <c r="P129" s="1306" t="s">
        <v>709</v>
      </c>
      <c r="Q129" s="1306" t="s">
        <v>1202</v>
      </c>
      <c r="R129" s="1306" t="s">
        <v>1330</v>
      </c>
      <c r="S129" s="1306" t="s">
        <v>2414</v>
      </c>
      <c r="T129" s="1313">
        <v>577601.0</v>
      </c>
      <c r="U129" s="1306" t="s">
        <v>709</v>
      </c>
      <c r="V129" s="1306" t="s">
        <v>1202</v>
      </c>
      <c r="W129" s="1306" t="s">
        <v>1330</v>
      </c>
      <c r="X129" s="1306" t="s">
        <v>2414</v>
      </c>
      <c r="Y129" s="1313">
        <v>577601.0</v>
      </c>
      <c r="Z129" s="1306" t="s">
        <v>2415</v>
      </c>
      <c r="AA129" s="1306" t="s">
        <v>881</v>
      </c>
      <c r="AB129" s="1313">
        <v>2.0200473108E10</v>
      </c>
      <c r="AC129" s="1313">
        <v>2020.0</v>
      </c>
      <c r="AD129" s="1313">
        <v>625.0</v>
      </c>
      <c r="AE129" s="1313">
        <v>492.0</v>
      </c>
      <c r="AF129" s="1314">
        <v>0.7872</v>
      </c>
      <c r="AG129" s="1306" t="s">
        <v>2416</v>
      </c>
      <c r="AH129" s="1306" t="s">
        <v>1089</v>
      </c>
      <c r="AI129" s="1313">
        <v>158727.0</v>
      </c>
      <c r="AJ129" s="1313">
        <v>2022.0</v>
      </c>
      <c r="AK129" s="1313">
        <v>600.0</v>
      </c>
      <c r="AL129" s="1313">
        <v>525.0</v>
      </c>
      <c r="AM129" s="1314">
        <v>0.875</v>
      </c>
      <c r="AN129" s="1313">
        <v>100.0</v>
      </c>
      <c r="AO129" s="1313">
        <v>90.0</v>
      </c>
      <c r="AP129" s="1313">
        <v>100.0</v>
      </c>
      <c r="AQ129" s="1313">
        <v>96.0</v>
      </c>
      <c r="AR129" s="1313">
        <v>100.0</v>
      </c>
      <c r="AS129" s="1313">
        <v>84.0</v>
      </c>
      <c r="AT129" s="1313">
        <v>100.0</v>
      </c>
      <c r="AU129" s="1313">
        <v>78.0</v>
      </c>
      <c r="AV129" s="1313">
        <v>525.0</v>
      </c>
      <c r="AW129" s="1313">
        <v>100.0</v>
      </c>
      <c r="AX129" s="1313">
        <v>82.0</v>
      </c>
      <c r="AY129" s="1306" t="s">
        <v>2417</v>
      </c>
      <c r="AZ129" s="1313">
        <v>6.364853933E9</v>
      </c>
      <c r="BA129" s="1306" t="s">
        <v>2418</v>
      </c>
      <c r="BB129" s="1313">
        <v>7.97006981976E11</v>
      </c>
      <c r="BC129" s="1306" t="s">
        <v>2419</v>
      </c>
      <c r="BD129" s="1306" t="s">
        <v>738</v>
      </c>
      <c r="BE129" s="1306" t="s">
        <v>2420</v>
      </c>
      <c r="BF129" s="1308">
        <v>8.217651789E9</v>
      </c>
      <c r="BG129" s="1306" t="s">
        <v>2421</v>
      </c>
      <c r="BH129" s="1313">
        <v>6.3506031251E11</v>
      </c>
      <c r="BI129" s="1306" t="s">
        <v>2422</v>
      </c>
      <c r="BJ129" s="1306" t="s">
        <v>741</v>
      </c>
      <c r="BK129" s="1309"/>
      <c r="BL129" s="1309"/>
      <c r="BM129" s="1309"/>
      <c r="BN129" s="1309"/>
      <c r="BO129" s="1309"/>
      <c r="BP129" s="1309"/>
      <c r="BQ129" s="1309"/>
      <c r="BR129" s="1309"/>
    </row>
    <row r="130">
      <c r="A130" s="1306" t="s">
        <v>149</v>
      </c>
      <c r="B130" s="1310" t="s">
        <v>150</v>
      </c>
      <c r="C130" s="1308">
        <v>31996.0</v>
      </c>
      <c r="D130" s="1312"/>
      <c r="E130" s="1312"/>
      <c r="F130" s="1313" t="s">
        <v>2423</v>
      </c>
      <c r="G130" s="1306" t="s">
        <v>1391</v>
      </c>
      <c r="H130" s="1306" t="s">
        <v>762</v>
      </c>
      <c r="I130" s="1308">
        <v>7.259292468E9</v>
      </c>
      <c r="J130" s="1306" t="s">
        <v>2424</v>
      </c>
      <c r="K130" s="1313">
        <v>3.38123044008E11</v>
      </c>
      <c r="L130" s="1306" t="s">
        <v>2425</v>
      </c>
      <c r="M130" s="1306" t="s">
        <v>782</v>
      </c>
      <c r="N130" s="1306" t="s">
        <v>1685</v>
      </c>
      <c r="O130" s="1308">
        <v>15000.0</v>
      </c>
      <c r="P130" s="1306" t="s">
        <v>709</v>
      </c>
      <c r="Q130" s="1306" t="s">
        <v>802</v>
      </c>
      <c r="R130" s="1306" t="s">
        <v>2426</v>
      </c>
      <c r="S130" s="1306" t="s">
        <v>2427</v>
      </c>
      <c r="T130" s="1313">
        <v>574151.0</v>
      </c>
      <c r="U130" s="1306" t="s">
        <v>709</v>
      </c>
      <c r="V130" s="1306" t="s">
        <v>802</v>
      </c>
      <c r="W130" s="1306" t="s">
        <v>2426</v>
      </c>
      <c r="X130" s="1306" t="s">
        <v>2427</v>
      </c>
      <c r="Y130" s="1313">
        <v>574151.0</v>
      </c>
      <c r="Z130" s="1306" t="s">
        <v>2428</v>
      </c>
      <c r="AA130" s="1306" t="s">
        <v>881</v>
      </c>
      <c r="AB130" s="1313">
        <v>2.0200384988E10</v>
      </c>
      <c r="AC130" s="1313">
        <v>2020.0</v>
      </c>
      <c r="AD130" s="1313">
        <v>625.0</v>
      </c>
      <c r="AE130" s="1313">
        <v>596.0</v>
      </c>
      <c r="AF130" s="1313">
        <v>95.36</v>
      </c>
      <c r="AG130" s="1306" t="s">
        <v>2429</v>
      </c>
      <c r="AH130" s="1306" t="s">
        <v>2430</v>
      </c>
      <c r="AI130" s="1313">
        <v>609571.0</v>
      </c>
      <c r="AJ130" s="1313">
        <v>2022.0</v>
      </c>
      <c r="AK130" s="1313">
        <v>600.0</v>
      </c>
      <c r="AL130" s="1313">
        <v>570.0</v>
      </c>
      <c r="AM130" s="1313">
        <v>95.0</v>
      </c>
      <c r="AN130" s="1313">
        <v>100.0</v>
      </c>
      <c r="AO130" s="1313">
        <v>94.0</v>
      </c>
      <c r="AP130" s="1313">
        <v>100.0</v>
      </c>
      <c r="AQ130" s="1313">
        <v>99.0</v>
      </c>
      <c r="AR130" s="1313">
        <v>100.0</v>
      </c>
      <c r="AS130" s="1313">
        <v>96.0</v>
      </c>
      <c r="AT130" s="1313">
        <v>100.0</v>
      </c>
      <c r="AU130" s="1313">
        <v>97.0</v>
      </c>
      <c r="AV130" s="1313">
        <v>570.0</v>
      </c>
      <c r="AW130" s="1313">
        <v>100.0</v>
      </c>
      <c r="AX130" s="1313">
        <v>87.0</v>
      </c>
      <c r="AY130" s="1306" t="s">
        <v>1983</v>
      </c>
      <c r="AZ130" s="1313">
        <v>8.971258802E9</v>
      </c>
      <c r="BA130" s="1306" t="s">
        <v>2431</v>
      </c>
      <c r="BB130" s="1313">
        <v>9.90498713511E11</v>
      </c>
      <c r="BC130" s="1306" t="s">
        <v>2432</v>
      </c>
      <c r="BD130" s="1306" t="s">
        <v>831</v>
      </c>
      <c r="BE130" s="1318" t="s">
        <v>2433</v>
      </c>
      <c r="BF130" s="426"/>
      <c r="BG130" s="1316"/>
      <c r="BH130" s="1316"/>
      <c r="BI130" s="1316"/>
      <c r="BJ130" s="1316"/>
      <c r="BK130" s="1319"/>
      <c r="BL130" s="1319"/>
      <c r="BM130" s="1319"/>
      <c r="BN130" s="1319"/>
      <c r="BO130" s="1319"/>
      <c r="BP130" s="1319"/>
      <c r="BQ130" s="1319"/>
      <c r="BR130" s="1319"/>
    </row>
    <row r="131">
      <c r="A131" s="1306" t="s">
        <v>361</v>
      </c>
      <c r="B131" s="1310" t="s">
        <v>362</v>
      </c>
      <c r="C131" s="1308">
        <v>38083.0</v>
      </c>
      <c r="D131" s="1312"/>
      <c r="E131" s="1312"/>
      <c r="F131" s="1317">
        <v>38145.0</v>
      </c>
      <c r="G131" s="1306" t="s">
        <v>2434</v>
      </c>
      <c r="H131" s="1306" t="s">
        <v>762</v>
      </c>
      <c r="I131" s="1308">
        <v>8.431054532E9</v>
      </c>
      <c r="J131" s="1306" t="s">
        <v>2435</v>
      </c>
      <c r="K131" s="1313">
        <v>9.44852245379E11</v>
      </c>
      <c r="L131" s="1306" t="s">
        <v>2436</v>
      </c>
      <c r="M131" s="1306" t="s">
        <v>782</v>
      </c>
      <c r="N131" s="1306" t="s">
        <v>1699</v>
      </c>
      <c r="O131" s="1308">
        <v>30000.0</v>
      </c>
      <c r="P131" s="1306" t="s">
        <v>709</v>
      </c>
      <c r="Q131" s="1306" t="s">
        <v>1037</v>
      </c>
      <c r="R131" s="1306" t="s">
        <v>2437</v>
      </c>
      <c r="S131" s="1306" t="s">
        <v>2438</v>
      </c>
      <c r="T131" s="1313">
        <v>577232.0</v>
      </c>
      <c r="U131" s="1306" t="s">
        <v>709</v>
      </c>
      <c r="V131" s="1306" t="s">
        <v>1037</v>
      </c>
      <c r="W131" s="1306" t="s">
        <v>2437</v>
      </c>
      <c r="X131" s="1306" t="s">
        <v>2438</v>
      </c>
      <c r="Y131" s="1313">
        <v>577232.0</v>
      </c>
      <c r="Z131" s="1306" t="s">
        <v>2439</v>
      </c>
      <c r="AA131" s="1306" t="s">
        <v>881</v>
      </c>
      <c r="AB131" s="1313">
        <v>2.020047978E10</v>
      </c>
      <c r="AC131" s="1313">
        <v>2020.0</v>
      </c>
      <c r="AD131" s="1313">
        <v>625.0</v>
      </c>
      <c r="AE131" s="1313">
        <v>577.0</v>
      </c>
      <c r="AF131" s="1313">
        <v>92.32</v>
      </c>
      <c r="AG131" s="1306" t="s">
        <v>2440</v>
      </c>
      <c r="AH131" s="1306" t="s">
        <v>2430</v>
      </c>
      <c r="AI131" s="1313">
        <v>396581.0</v>
      </c>
      <c r="AJ131" s="1313">
        <v>2022.0</v>
      </c>
      <c r="AK131" s="1313">
        <v>600.0</v>
      </c>
      <c r="AL131" s="1313">
        <v>522.0</v>
      </c>
      <c r="AM131" s="1313">
        <v>87.0</v>
      </c>
      <c r="AN131" s="1313">
        <v>100.0</v>
      </c>
      <c r="AO131" s="1313">
        <v>91.0</v>
      </c>
      <c r="AP131" s="1313">
        <v>100.0</v>
      </c>
      <c r="AQ131" s="1313">
        <v>97.0</v>
      </c>
      <c r="AR131" s="1313">
        <v>100.0</v>
      </c>
      <c r="AS131" s="1313">
        <v>84.0</v>
      </c>
      <c r="AT131" s="1313">
        <v>100.0</v>
      </c>
      <c r="AU131" s="1313">
        <v>84.0</v>
      </c>
      <c r="AV131" s="1313">
        <v>522.0</v>
      </c>
      <c r="AW131" s="1313">
        <v>100.0</v>
      </c>
      <c r="AX131" s="1313">
        <v>77.0</v>
      </c>
      <c r="AY131" s="1306" t="s">
        <v>1983</v>
      </c>
      <c r="AZ131" s="1313">
        <v>8.277319117E9</v>
      </c>
      <c r="BA131" s="1306" t="s">
        <v>2441</v>
      </c>
      <c r="BB131" s="1313">
        <v>7.32201406818E11</v>
      </c>
      <c r="BC131" s="1306" t="s">
        <v>2442</v>
      </c>
      <c r="BD131" s="1306" t="s">
        <v>738</v>
      </c>
      <c r="BE131" s="1306" t="s">
        <v>2443</v>
      </c>
      <c r="BF131" s="1308">
        <v>9.481651279E9</v>
      </c>
      <c r="BG131" s="1306" t="s">
        <v>2444</v>
      </c>
      <c r="BH131" s="1313">
        <v>8.73446905286E11</v>
      </c>
      <c r="BI131" s="1306" t="s">
        <v>2445</v>
      </c>
      <c r="BJ131" s="1306" t="s">
        <v>2446</v>
      </c>
      <c r="BK131" s="1309"/>
      <c r="BL131" s="1309"/>
      <c r="BM131" s="1309"/>
      <c r="BN131" s="1309"/>
      <c r="BO131" s="1309"/>
      <c r="BP131" s="1309"/>
      <c r="BQ131" s="1309"/>
      <c r="BR131" s="1309"/>
    </row>
    <row r="132">
      <c r="A132" s="1306" t="s">
        <v>151</v>
      </c>
      <c r="B132" s="1310" t="s">
        <v>152</v>
      </c>
      <c r="C132" s="1308">
        <v>30193.0</v>
      </c>
      <c r="D132" s="1312"/>
      <c r="E132" s="1312"/>
      <c r="F132" s="1317">
        <v>38206.0</v>
      </c>
      <c r="G132" s="1306" t="s">
        <v>1880</v>
      </c>
      <c r="H132" s="1306" t="s">
        <v>704</v>
      </c>
      <c r="I132" s="1308">
        <v>8.296175843E9</v>
      </c>
      <c r="J132" s="1306" t="s">
        <v>2447</v>
      </c>
      <c r="K132" s="1313">
        <v>8.80123843661E11</v>
      </c>
      <c r="L132" s="1306" t="s">
        <v>2448</v>
      </c>
      <c r="M132" s="1306" t="s">
        <v>707</v>
      </c>
      <c r="N132" s="1306" t="s">
        <v>819</v>
      </c>
      <c r="O132" s="1308">
        <v>12000.0</v>
      </c>
      <c r="P132" s="1306" t="s">
        <v>709</v>
      </c>
      <c r="Q132" s="1306" t="s">
        <v>1484</v>
      </c>
      <c r="R132" s="1306" t="s">
        <v>2449</v>
      </c>
      <c r="S132" s="1306" t="s">
        <v>2449</v>
      </c>
      <c r="T132" s="1313">
        <v>573219.0</v>
      </c>
      <c r="U132" s="1306" t="s">
        <v>709</v>
      </c>
      <c r="V132" s="1306" t="s">
        <v>1484</v>
      </c>
      <c r="W132" s="1306" t="s">
        <v>2449</v>
      </c>
      <c r="X132" s="1306" t="s">
        <v>2450</v>
      </c>
      <c r="Y132" s="1313">
        <v>573219.0</v>
      </c>
      <c r="Z132" s="1306" t="s">
        <v>2451</v>
      </c>
      <c r="AA132" s="1306" t="s">
        <v>807</v>
      </c>
      <c r="AB132" s="1313">
        <v>1.8140937E7</v>
      </c>
      <c r="AC132" s="1313">
        <v>2020.0</v>
      </c>
      <c r="AD132" s="1313">
        <v>500.0</v>
      </c>
      <c r="AE132" s="1313">
        <v>356.0</v>
      </c>
      <c r="AF132" s="1313">
        <v>71.2</v>
      </c>
      <c r="AG132" s="1306" t="s">
        <v>2452</v>
      </c>
      <c r="AH132" s="1306" t="s">
        <v>1052</v>
      </c>
      <c r="AI132" s="1313">
        <v>343027.0</v>
      </c>
      <c r="AJ132" s="1313">
        <v>2022.0</v>
      </c>
      <c r="AK132" s="1313">
        <v>600.0</v>
      </c>
      <c r="AL132" s="1313">
        <v>517.0</v>
      </c>
      <c r="AM132" s="1313">
        <v>86.1</v>
      </c>
      <c r="AN132" s="1313">
        <v>100.0</v>
      </c>
      <c r="AO132" s="1313">
        <v>100.0</v>
      </c>
      <c r="AP132" s="1313">
        <v>100.0</v>
      </c>
      <c r="AQ132" s="1313">
        <v>90.0</v>
      </c>
      <c r="AR132" s="1313">
        <v>100.0</v>
      </c>
      <c r="AS132" s="1313">
        <v>90.0</v>
      </c>
      <c r="AT132" s="1313">
        <v>100.0</v>
      </c>
      <c r="AU132" s="1313">
        <v>73.0</v>
      </c>
      <c r="AV132" s="1313">
        <v>517.0</v>
      </c>
      <c r="AW132" s="1313">
        <v>100.0</v>
      </c>
      <c r="AX132" s="1313">
        <v>76.0</v>
      </c>
      <c r="AY132" s="1306" t="s">
        <v>2453</v>
      </c>
      <c r="AZ132" s="1313">
        <v>8.861375973E9</v>
      </c>
      <c r="BA132" s="1316"/>
      <c r="BB132" s="1313">
        <v>3.1225973715E11</v>
      </c>
      <c r="BC132" s="1306" t="s">
        <v>2454</v>
      </c>
      <c r="BD132" s="1306" t="s">
        <v>831</v>
      </c>
      <c r="BE132" s="1306" t="s">
        <v>2455</v>
      </c>
      <c r="BF132" s="1308">
        <v>7.411466985E9</v>
      </c>
      <c r="BG132" s="1316"/>
      <c r="BH132" s="1313">
        <v>6.4476305069E11</v>
      </c>
      <c r="BI132" s="1306" t="s">
        <v>2456</v>
      </c>
      <c r="BJ132" s="1306" t="s">
        <v>741</v>
      </c>
      <c r="BK132" s="1309"/>
      <c r="BL132" s="1309"/>
      <c r="BM132" s="1309"/>
      <c r="BN132" s="1309"/>
      <c r="BO132" s="1309"/>
      <c r="BP132" s="1309"/>
      <c r="BQ132" s="1309"/>
      <c r="BR132" s="1309"/>
    </row>
    <row r="133">
      <c r="A133" s="1306" t="s">
        <v>153</v>
      </c>
      <c r="B133" s="1310" t="s">
        <v>154</v>
      </c>
      <c r="C133" s="1308">
        <v>135718.0</v>
      </c>
      <c r="D133" s="1312"/>
      <c r="E133" s="1312"/>
      <c r="F133" s="1317">
        <v>37842.0</v>
      </c>
      <c r="G133" s="1306" t="s">
        <v>2457</v>
      </c>
      <c r="H133" s="1306" t="s">
        <v>704</v>
      </c>
      <c r="I133" s="1308">
        <v>6.363849929E9</v>
      </c>
      <c r="J133" s="1306" t="s">
        <v>2458</v>
      </c>
      <c r="K133" s="1313">
        <v>3.57654612021E11</v>
      </c>
      <c r="L133" s="1316"/>
      <c r="M133" s="1306" t="s">
        <v>205</v>
      </c>
      <c r="N133" s="1306" t="s">
        <v>2459</v>
      </c>
      <c r="O133" s="1308">
        <v>20000.0</v>
      </c>
      <c r="P133" s="1306" t="s">
        <v>709</v>
      </c>
      <c r="Q133" s="1306" t="s">
        <v>1037</v>
      </c>
      <c r="R133" s="1306" t="s">
        <v>2460</v>
      </c>
      <c r="S133" s="1306" t="s">
        <v>2461</v>
      </c>
      <c r="T133" s="1313">
        <v>577429.0</v>
      </c>
      <c r="U133" s="1306" t="s">
        <v>709</v>
      </c>
      <c r="V133" s="1306" t="s">
        <v>1037</v>
      </c>
      <c r="W133" s="1306" t="s">
        <v>2460</v>
      </c>
      <c r="X133" s="1306" t="s">
        <v>2461</v>
      </c>
      <c r="Y133" s="1313">
        <v>577429.0</v>
      </c>
      <c r="Z133" s="1306" t="s">
        <v>2462</v>
      </c>
      <c r="AA133" s="1306" t="s">
        <v>1040</v>
      </c>
      <c r="AB133" s="1313">
        <v>2.0200600748E10</v>
      </c>
      <c r="AC133" s="1313">
        <v>2020.0</v>
      </c>
      <c r="AD133" s="1313">
        <v>625.0</v>
      </c>
      <c r="AE133" s="1313">
        <v>482.0</v>
      </c>
      <c r="AF133" s="1314">
        <v>0.7712</v>
      </c>
      <c r="AG133" s="1306" t="s">
        <v>2463</v>
      </c>
      <c r="AH133" s="1306" t="s">
        <v>847</v>
      </c>
      <c r="AI133" s="1313">
        <v>394834.0</v>
      </c>
      <c r="AJ133" s="1313">
        <v>2022.0</v>
      </c>
      <c r="AK133" s="1313">
        <v>600.0</v>
      </c>
      <c r="AL133" s="1313">
        <v>408.0</v>
      </c>
      <c r="AM133" s="1314">
        <v>0.68</v>
      </c>
      <c r="AN133" s="1313">
        <v>100.0</v>
      </c>
      <c r="AO133" s="1313">
        <v>65.0</v>
      </c>
      <c r="AP133" s="1313">
        <v>100.0</v>
      </c>
      <c r="AQ133" s="1313">
        <v>62.0</v>
      </c>
      <c r="AR133" s="1313">
        <v>100.0</v>
      </c>
      <c r="AS133" s="1313">
        <v>69.0</v>
      </c>
      <c r="AT133" s="1313">
        <v>100.0</v>
      </c>
      <c r="AU133" s="1313">
        <v>61.0</v>
      </c>
      <c r="AV133" s="1313">
        <v>408.0</v>
      </c>
      <c r="AW133" s="1313">
        <v>100.0</v>
      </c>
      <c r="AX133" s="1313">
        <v>71.0</v>
      </c>
      <c r="AY133" s="1306" t="s">
        <v>2464</v>
      </c>
      <c r="AZ133" s="1306">
        <v>7.89283238E9</v>
      </c>
      <c r="BA133" s="1316"/>
      <c r="BB133" s="1313">
        <v>3.46646892101E11</v>
      </c>
      <c r="BC133" s="1316"/>
      <c r="BD133" s="1306" t="s">
        <v>741</v>
      </c>
      <c r="BE133" s="1318" t="s">
        <v>2465</v>
      </c>
      <c r="BF133" s="426"/>
      <c r="BG133" s="1316"/>
      <c r="BH133" s="1313">
        <v>4.36423998567E11</v>
      </c>
      <c r="BI133" s="1316"/>
      <c r="BJ133" s="1306" t="s">
        <v>741</v>
      </c>
      <c r="BK133" s="1309"/>
      <c r="BL133" s="1309"/>
      <c r="BM133" s="1309"/>
      <c r="BN133" s="1309"/>
      <c r="BO133" s="1309"/>
      <c r="BP133" s="1309"/>
      <c r="BQ133" s="1309"/>
      <c r="BR133" s="1309"/>
    </row>
    <row r="134">
      <c r="A134" s="1306" t="s">
        <v>363</v>
      </c>
      <c r="B134" s="1310" t="s">
        <v>364</v>
      </c>
      <c r="C134" s="1308">
        <v>79871.0</v>
      </c>
      <c r="D134" s="1312"/>
      <c r="E134" s="1312"/>
      <c r="F134" s="1313" t="s">
        <v>2466</v>
      </c>
      <c r="G134" s="1306" t="s">
        <v>2467</v>
      </c>
      <c r="H134" s="1306" t="s">
        <v>704</v>
      </c>
      <c r="I134" s="1308">
        <v>9.019384788E9</v>
      </c>
      <c r="J134" s="1306" t="s">
        <v>2468</v>
      </c>
      <c r="K134" s="1313">
        <v>4.98681286303E11</v>
      </c>
      <c r="L134" s="1306" t="s">
        <v>2469</v>
      </c>
      <c r="M134" s="1306" t="s">
        <v>782</v>
      </c>
      <c r="N134" s="1306" t="s">
        <v>2470</v>
      </c>
      <c r="O134" s="1308">
        <v>30000.0</v>
      </c>
      <c r="P134" s="1306" t="s">
        <v>709</v>
      </c>
      <c r="Q134" s="1306" t="s">
        <v>802</v>
      </c>
      <c r="R134" s="1306" t="s">
        <v>2471</v>
      </c>
      <c r="S134" s="1306" t="s">
        <v>2467</v>
      </c>
      <c r="T134" s="1313">
        <v>574213.0</v>
      </c>
      <c r="U134" s="1306" t="s">
        <v>709</v>
      </c>
      <c r="V134" s="1306" t="s">
        <v>802</v>
      </c>
      <c r="W134" s="1306" t="s">
        <v>2471</v>
      </c>
      <c r="X134" s="1306" t="s">
        <v>2471</v>
      </c>
      <c r="Y134" s="1313">
        <v>574213.0</v>
      </c>
      <c r="Z134" s="1306" t="s">
        <v>2472</v>
      </c>
      <c r="AA134" s="1306" t="s">
        <v>2473</v>
      </c>
      <c r="AB134" s="1313">
        <v>2.0200678725E10</v>
      </c>
      <c r="AC134" s="1313">
        <v>2020.0</v>
      </c>
      <c r="AD134" s="1313">
        <v>625.0</v>
      </c>
      <c r="AE134" s="1313">
        <v>524.0</v>
      </c>
      <c r="AF134" s="1313">
        <v>83.84</v>
      </c>
      <c r="AG134" s="1306" t="s">
        <v>2474</v>
      </c>
      <c r="AH134" s="1306" t="s">
        <v>2475</v>
      </c>
      <c r="AI134" s="1313">
        <v>666899.0</v>
      </c>
      <c r="AJ134" s="1313">
        <v>2022.0</v>
      </c>
      <c r="AK134" s="1313">
        <v>600.0</v>
      </c>
      <c r="AL134" s="1313">
        <v>502.0</v>
      </c>
      <c r="AM134" s="1313">
        <v>83.67</v>
      </c>
      <c r="AN134" s="1313">
        <v>100.0</v>
      </c>
      <c r="AO134" s="1313">
        <v>69.0</v>
      </c>
      <c r="AP134" s="1313">
        <v>100.0</v>
      </c>
      <c r="AQ134" s="1313">
        <v>95.0</v>
      </c>
      <c r="AR134" s="1313">
        <v>100.0</v>
      </c>
      <c r="AS134" s="1313">
        <v>83.0</v>
      </c>
      <c r="AT134" s="1313">
        <v>400.0</v>
      </c>
      <c r="AU134" s="1313">
        <v>322.0</v>
      </c>
      <c r="AV134" s="1313">
        <v>502.0</v>
      </c>
      <c r="AW134" s="1313">
        <v>100.0</v>
      </c>
      <c r="AX134" s="1313">
        <v>90.0</v>
      </c>
      <c r="AY134" s="1306" t="s">
        <v>2476</v>
      </c>
      <c r="AZ134" s="1313">
        <v>9.743287487E9</v>
      </c>
      <c r="BA134" s="1318" t="s">
        <v>2468</v>
      </c>
      <c r="BB134" s="426"/>
      <c r="BC134" s="1316"/>
      <c r="BD134" s="1306" t="s">
        <v>831</v>
      </c>
      <c r="BE134" s="1306" t="s">
        <v>2477</v>
      </c>
      <c r="BF134" s="1308">
        <v>9.902187487E9</v>
      </c>
      <c r="BG134" s="1316"/>
      <c r="BH134" s="1316"/>
      <c r="BI134" s="1316"/>
      <c r="BJ134" s="1306" t="s">
        <v>2478</v>
      </c>
      <c r="BK134" s="1309"/>
      <c r="BL134" s="1309"/>
      <c r="BM134" s="1309"/>
      <c r="BN134" s="1309"/>
      <c r="BO134" s="1309"/>
      <c r="BP134" s="1309"/>
      <c r="BQ134" s="1309"/>
      <c r="BR134" s="1309"/>
    </row>
    <row r="135">
      <c r="A135" s="1306" t="s">
        <v>155</v>
      </c>
      <c r="B135" s="1310" t="s">
        <v>156</v>
      </c>
      <c r="C135" s="1308">
        <v>91789.0</v>
      </c>
      <c r="D135" s="1312"/>
      <c r="E135" s="1312"/>
      <c r="F135" s="1313" t="s">
        <v>2423</v>
      </c>
      <c r="G135" s="1306" t="s">
        <v>2479</v>
      </c>
      <c r="H135" s="1306" t="s">
        <v>704</v>
      </c>
      <c r="I135" s="1308">
        <v>7.975583512E9</v>
      </c>
      <c r="J135" s="1306" t="s">
        <v>2480</v>
      </c>
      <c r="K135" s="1313">
        <v>6.46656350333E11</v>
      </c>
      <c r="L135" s="1316"/>
      <c r="M135" s="1306" t="s">
        <v>205</v>
      </c>
      <c r="N135" s="1306" t="s">
        <v>1159</v>
      </c>
      <c r="O135" s="1308">
        <v>15000.0</v>
      </c>
      <c r="P135" s="1306" t="s">
        <v>709</v>
      </c>
      <c r="Q135" s="1306" t="s">
        <v>2481</v>
      </c>
      <c r="R135" s="1306" t="s">
        <v>2482</v>
      </c>
      <c r="S135" s="1306" t="s">
        <v>2483</v>
      </c>
      <c r="T135" s="1313">
        <v>572139.0</v>
      </c>
      <c r="U135" s="1306" t="s">
        <v>709</v>
      </c>
      <c r="V135" s="1306" t="s">
        <v>2481</v>
      </c>
      <c r="W135" s="1306" t="s">
        <v>2482</v>
      </c>
      <c r="X135" s="1306" t="s">
        <v>2484</v>
      </c>
      <c r="Y135" s="1313">
        <v>572139.0</v>
      </c>
      <c r="Z135" s="1306" t="s">
        <v>2485</v>
      </c>
      <c r="AA135" s="1306" t="s">
        <v>1209</v>
      </c>
      <c r="AB135" s="1313">
        <v>2.0200336879E10</v>
      </c>
      <c r="AC135" s="1313">
        <v>2020.0</v>
      </c>
      <c r="AD135" s="1313">
        <v>625.0</v>
      </c>
      <c r="AE135" s="1313">
        <v>420.0</v>
      </c>
      <c r="AF135" s="1313">
        <v>67.2</v>
      </c>
      <c r="AG135" s="1306" t="s">
        <v>2486</v>
      </c>
      <c r="AH135" s="1306" t="s">
        <v>1164</v>
      </c>
      <c r="AI135" s="1313">
        <v>633407.0</v>
      </c>
      <c r="AJ135" s="1313">
        <v>2022.0</v>
      </c>
      <c r="AK135" s="1313">
        <v>600.0</v>
      </c>
      <c r="AL135" s="1313">
        <v>466.0</v>
      </c>
      <c r="AM135" s="1313">
        <v>77.7</v>
      </c>
      <c r="AN135" s="1313">
        <v>100.0</v>
      </c>
      <c r="AO135" s="1313">
        <v>70.0</v>
      </c>
      <c r="AP135" s="1313">
        <v>100.0</v>
      </c>
      <c r="AQ135" s="1313">
        <v>93.0</v>
      </c>
      <c r="AR135" s="1313">
        <v>100.0</v>
      </c>
      <c r="AS135" s="1313">
        <v>82.0</v>
      </c>
      <c r="AT135" s="1313">
        <v>100.0</v>
      </c>
      <c r="AU135" s="1313">
        <v>92.0</v>
      </c>
      <c r="AV135" s="1313">
        <v>466.0</v>
      </c>
      <c r="AW135" s="1313">
        <v>100.0</v>
      </c>
      <c r="AX135" s="1313">
        <v>65.0</v>
      </c>
      <c r="AY135" s="1306" t="s">
        <v>2487</v>
      </c>
      <c r="AZ135" s="1313">
        <v>9.380183412E9</v>
      </c>
      <c r="BA135" s="1306" t="s">
        <v>2480</v>
      </c>
      <c r="BB135" s="1313">
        <v>2.37609236683E11</v>
      </c>
      <c r="BC135" s="1316"/>
      <c r="BD135" s="1306" t="s">
        <v>738</v>
      </c>
      <c r="BE135" s="1306" t="s">
        <v>2488</v>
      </c>
      <c r="BF135" s="1308">
        <v>9.84475817E9</v>
      </c>
      <c r="BG135" s="1306" t="s">
        <v>2480</v>
      </c>
      <c r="BH135" s="1313">
        <v>3.70148861146E11</v>
      </c>
      <c r="BI135" s="1316"/>
      <c r="BJ135" s="1306" t="s">
        <v>741</v>
      </c>
      <c r="BK135" s="1309"/>
      <c r="BL135" s="1309"/>
      <c r="BM135" s="1309"/>
      <c r="BN135" s="1309"/>
      <c r="BO135" s="1309"/>
      <c r="BP135" s="1309"/>
      <c r="BQ135" s="1309"/>
      <c r="BR135" s="1309"/>
    </row>
    <row r="136">
      <c r="A136" s="1306" t="s">
        <v>157</v>
      </c>
      <c r="B136" s="1310" t="s">
        <v>158</v>
      </c>
      <c r="C136" s="1308">
        <v>37681.0</v>
      </c>
      <c r="D136" s="1312"/>
      <c r="E136" s="1312"/>
      <c r="F136" s="1317">
        <v>37995.0</v>
      </c>
      <c r="G136" s="1306" t="s">
        <v>1205</v>
      </c>
      <c r="H136" s="1306" t="s">
        <v>704</v>
      </c>
      <c r="I136" s="1308">
        <v>6.363354524E9</v>
      </c>
      <c r="J136" s="1306" t="s">
        <v>2489</v>
      </c>
      <c r="K136" s="1313">
        <v>4.836662957E11</v>
      </c>
      <c r="L136" s="1306" t="s">
        <v>2490</v>
      </c>
      <c r="M136" s="1306" t="s">
        <v>707</v>
      </c>
      <c r="N136" s="1306" t="s">
        <v>1836</v>
      </c>
      <c r="O136" s="1308">
        <v>80000.0</v>
      </c>
      <c r="P136" s="1306" t="s">
        <v>709</v>
      </c>
      <c r="Q136" s="1306" t="s">
        <v>1205</v>
      </c>
      <c r="R136" s="1306" t="s">
        <v>2491</v>
      </c>
      <c r="S136" s="1306" t="s">
        <v>2492</v>
      </c>
      <c r="T136" s="1313">
        <v>577552.0</v>
      </c>
      <c r="U136" s="1306" t="s">
        <v>709</v>
      </c>
      <c r="V136" s="1306" t="s">
        <v>1205</v>
      </c>
      <c r="W136" s="1306" t="s">
        <v>2491</v>
      </c>
      <c r="X136" s="1306" t="s">
        <v>2492</v>
      </c>
      <c r="Y136" s="1313">
        <v>577552.0</v>
      </c>
      <c r="Z136" s="1306" t="s">
        <v>2493</v>
      </c>
      <c r="AA136" s="1306" t="s">
        <v>807</v>
      </c>
      <c r="AB136" s="1313">
        <v>1.8136711E7</v>
      </c>
      <c r="AC136" s="1313">
        <v>2020.0</v>
      </c>
      <c r="AD136" s="1313">
        <v>500.0</v>
      </c>
      <c r="AE136" s="1313">
        <v>377.0</v>
      </c>
      <c r="AF136" s="1313">
        <v>75.0</v>
      </c>
      <c r="AG136" s="1306" t="s">
        <v>2494</v>
      </c>
      <c r="AH136" s="1306" t="s">
        <v>1209</v>
      </c>
      <c r="AI136" s="1313">
        <v>154614.0</v>
      </c>
      <c r="AJ136" s="1313">
        <v>2022.0</v>
      </c>
      <c r="AK136" s="1313">
        <v>600.0</v>
      </c>
      <c r="AL136" s="1313">
        <v>556.0</v>
      </c>
      <c r="AM136" s="1313">
        <v>92.0</v>
      </c>
      <c r="AN136" s="1313">
        <v>100.0</v>
      </c>
      <c r="AO136" s="1313">
        <v>93.0</v>
      </c>
      <c r="AP136" s="1313">
        <v>100.0</v>
      </c>
      <c r="AQ136" s="1313">
        <v>96.0</v>
      </c>
      <c r="AR136" s="1313">
        <v>100.0</v>
      </c>
      <c r="AS136" s="1313">
        <v>97.0</v>
      </c>
      <c r="AT136" s="1313">
        <v>100.0</v>
      </c>
      <c r="AU136" s="1313">
        <v>96.0</v>
      </c>
      <c r="AV136" s="1313">
        <v>556.0</v>
      </c>
      <c r="AW136" s="1313">
        <v>100.0</v>
      </c>
      <c r="AX136" s="1313">
        <v>84.0</v>
      </c>
      <c r="AY136" s="1306" t="s">
        <v>2495</v>
      </c>
      <c r="AZ136" s="1313">
        <v>9.611734059E9</v>
      </c>
      <c r="BA136" s="1316"/>
      <c r="BB136" s="1313">
        <v>4.27641046721E11</v>
      </c>
      <c r="BC136" s="1306" t="s">
        <v>2496</v>
      </c>
      <c r="BD136" s="1306" t="s">
        <v>738</v>
      </c>
      <c r="BE136" s="1306" t="s">
        <v>2497</v>
      </c>
      <c r="BF136" s="1308">
        <v>6.362032847E9</v>
      </c>
      <c r="BG136" s="1316"/>
      <c r="BH136" s="1313">
        <v>2.09008660166E11</v>
      </c>
      <c r="BI136" s="1306" t="s">
        <v>2498</v>
      </c>
      <c r="BJ136" s="1306" t="s">
        <v>741</v>
      </c>
      <c r="BK136" s="1309"/>
      <c r="BL136" s="1309"/>
      <c r="BM136" s="1309"/>
      <c r="BN136" s="1309"/>
      <c r="BO136" s="1309"/>
      <c r="BP136" s="1309"/>
      <c r="BQ136" s="1309"/>
      <c r="BR136" s="1309"/>
    </row>
    <row r="137">
      <c r="A137" s="1306" t="s">
        <v>365</v>
      </c>
      <c r="B137" s="1310" t="s">
        <v>366</v>
      </c>
      <c r="C137" s="1320">
        <v>70000.0</v>
      </c>
      <c r="D137" s="426"/>
      <c r="E137" s="1312"/>
      <c r="F137" s="1306" t="s">
        <v>2499</v>
      </c>
      <c r="G137" s="1306" t="s">
        <v>2500</v>
      </c>
      <c r="H137" s="1306" t="s">
        <v>704</v>
      </c>
      <c r="I137" s="1308">
        <v>8.310199369E9</v>
      </c>
      <c r="J137" s="1306" t="s">
        <v>2501</v>
      </c>
      <c r="K137" s="1316"/>
      <c r="L137" s="1316"/>
      <c r="M137" s="1316"/>
      <c r="N137" s="1316"/>
      <c r="O137" s="1312"/>
      <c r="P137" s="1316"/>
      <c r="Q137" s="1316"/>
      <c r="R137" s="1306" t="s">
        <v>2502</v>
      </c>
      <c r="S137" s="1316"/>
      <c r="T137" s="1306">
        <v>571520.0</v>
      </c>
      <c r="U137" s="1316"/>
      <c r="V137" s="1316"/>
      <c r="W137" s="1316"/>
      <c r="X137" s="1316"/>
      <c r="Y137" s="1316"/>
      <c r="Z137" s="1316"/>
      <c r="AA137" s="1316"/>
      <c r="AB137" s="1316"/>
      <c r="AC137" s="1316"/>
      <c r="AD137" s="1316"/>
      <c r="AE137" s="1316"/>
      <c r="AF137" s="1316"/>
      <c r="AG137" s="1316"/>
      <c r="AH137" s="1316"/>
      <c r="AI137" s="1316"/>
      <c r="AJ137" s="1316"/>
      <c r="AK137" s="1316"/>
      <c r="AL137" s="1316"/>
      <c r="AM137" s="1316"/>
      <c r="AN137" s="1316"/>
      <c r="AO137" s="1316"/>
      <c r="AP137" s="1316"/>
      <c r="AQ137" s="1316"/>
      <c r="AR137" s="1316"/>
      <c r="AS137" s="1316"/>
      <c r="AT137" s="1316"/>
      <c r="AU137" s="1316"/>
      <c r="AV137" s="1316"/>
      <c r="AW137" s="1316"/>
      <c r="AX137" s="1316"/>
      <c r="AY137" s="1306" t="s">
        <v>2503</v>
      </c>
      <c r="AZ137" s="1306">
        <v>8.867955515E9</v>
      </c>
      <c r="BA137" s="1306" t="s">
        <v>2504</v>
      </c>
      <c r="BB137" s="1316"/>
      <c r="BC137" s="1316"/>
      <c r="BD137" s="1316"/>
      <c r="BE137" s="1306" t="s">
        <v>2505</v>
      </c>
      <c r="BF137" s="1312"/>
      <c r="BG137" s="1316"/>
      <c r="BH137" s="1316"/>
      <c r="BI137" s="1316"/>
      <c r="BJ137" s="1316"/>
      <c r="BK137" s="1319"/>
      <c r="BL137" s="1319"/>
      <c r="BM137" s="1319"/>
      <c r="BN137" s="1319"/>
      <c r="BO137" s="1319"/>
      <c r="BP137" s="1319"/>
      <c r="BQ137" s="1319"/>
      <c r="BR137" s="1319"/>
    </row>
    <row r="138">
      <c r="A138" s="1306" t="s">
        <v>367</v>
      </c>
      <c r="B138" s="1310" t="s">
        <v>368</v>
      </c>
      <c r="C138" s="1308">
        <v>10000.0</v>
      </c>
      <c r="D138" s="1312"/>
      <c r="E138" s="1312"/>
      <c r="F138" s="1313" t="s">
        <v>2506</v>
      </c>
      <c r="G138" s="1306" t="s">
        <v>2196</v>
      </c>
      <c r="H138" s="1306" t="s">
        <v>762</v>
      </c>
      <c r="I138" s="1308">
        <v>6.362287376E9</v>
      </c>
      <c r="J138" s="1306" t="s">
        <v>2507</v>
      </c>
      <c r="K138" s="1313">
        <v>9.30864034101E11</v>
      </c>
      <c r="L138" s="1306" t="s">
        <v>2508</v>
      </c>
      <c r="M138" s="1306" t="s">
        <v>707</v>
      </c>
      <c r="N138" s="1306" t="s">
        <v>2509</v>
      </c>
      <c r="O138" s="1308">
        <v>251000.0</v>
      </c>
      <c r="P138" s="1306" t="s">
        <v>709</v>
      </c>
      <c r="Q138" s="1306" t="s">
        <v>2196</v>
      </c>
      <c r="R138" s="1306" t="s">
        <v>2510</v>
      </c>
      <c r="S138" s="1306" t="s">
        <v>2196</v>
      </c>
      <c r="T138" s="1313">
        <v>560068.0</v>
      </c>
      <c r="U138" s="1306" t="s">
        <v>709</v>
      </c>
      <c r="V138" s="1306" t="s">
        <v>2196</v>
      </c>
      <c r="W138" s="1306" t="s">
        <v>2510</v>
      </c>
      <c r="X138" s="1306" t="s">
        <v>2196</v>
      </c>
      <c r="Y138" s="1313">
        <v>560068.0</v>
      </c>
      <c r="Z138" s="1306" t="s">
        <v>2511</v>
      </c>
      <c r="AA138" s="1306" t="s">
        <v>826</v>
      </c>
      <c r="AB138" s="1313">
        <v>7131072.0</v>
      </c>
      <c r="AC138" s="1313">
        <v>2020.0</v>
      </c>
      <c r="AD138" s="1313">
        <v>1000.0</v>
      </c>
      <c r="AE138" s="1313">
        <v>750.0</v>
      </c>
      <c r="AF138" s="1313">
        <v>91.2</v>
      </c>
      <c r="AG138" s="1306" t="s">
        <v>2512</v>
      </c>
      <c r="AH138" s="1306" t="s">
        <v>828</v>
      </c>
      <c r="AI138" s="1313">
        <v>98.0</v>
      </c>
      <c r="AJ138" s="1313">
        <v>2022.0</v>
      </c>
      <c r="AK138" s="1313">
        <v>600.0</v>
      </c>
      <c r="AL138" s="1313">
        <v>460.0</v>
      </c>
      <c r="AM138" s="1313">
        <v>76.67</v>
      </c>
      <c r="AN138" s="1313">
        <v>100.0</v>
      </c>
      <c r="AO138" s="1313">
        <v>76.0</v>
      </c>
      <c r="AP138" s="1313">
        <v>100.0</v>
      </c>
      <c r="AQ138" s="1313">
        <v>81.0</v>
      </c>
      <c r="AR138" s="1313">
        <v>100.0</v>
      </c>
      <c r="AS138" s="1313">
        <v>45.0</v>
      </c>
      <c r="AT138" s="1313">
        <v>100.0</v>
      </c>
      <c r="AU138" s="1313">
        <v>85.0</v>
      </c>
      <c r="AV138" s="1313">
        <v>460.0</v>
      </c>
      <c r="AW138" s="1313">
        <v>100.0</v>
      </c>
      <c r="AX138" s="1313">
        <v>75.0</v>
      </c>
      <c r="AY138" s="1306" t="s">
        <v>2513</v>
      </c>
      <c r="AZ138" s="1313">
        <v>6.360000738E9</v>
      </c>
      <c r="BA138" s="1306" t="s">
        <v>2514</v>
      </c>
      <c r="BB138" s="1313">
        <v>7.92337008262E11</v>
      </c>
      <c r="BC138" s="1306" t="s">
        <v>2515</v>
      </c>
      <c r="BD138" s="1306" t="s">
        <v>755</v>
      </c>
      <c r="BE138" s="1306" t="s">
        <v>2516</v>
      </c>
      <c r="BF138" s="1308">
        <v>7.975614434E9</v>
      </c>
      <c r="BG138" s="1306" t="s">
        <v>2517</v>
      </c>
      <c r="BH138" s="1313">
        <v>7.47876999733E11</v>
      </c>
      <c r="BI138" s="1306" t="s">
        <v>2518</v>
      </c>
      <c r="BJ138" s="1306" t="s">
        <v>2519</v>
      </c>
      <c r="BK138" s="1309"/>
      <c r="BL138" s="1309"/>
      <c r="BM138" s="1309"/>
      <c r="BN138" s="1309"/>
      <c r="BO138" s="1309"/>
      <c r="BP138" s="1309"/>
      <c r="BQ138" s="1309"/>
      <c r="BR138" s="1309"/>
    </row>
    <row r="139">
      <c r="A139" s="1306" t="s">
        <v>159</v>
      </c>
      <c r="B139" s="1310" t="s">
        <v>160</v>
      </c>
      <c r="C139" s="1308">
        <v>50428.0</v>
      </c>
      <c r="D139" s="1312"/>
      <c r="E139" s="1312"/>
      <c r="F139" s="1317">
        <v>37842.0</v>
      </c>
      <c r="G139" s="1306" t="s">
        <v>2520</v>
      </c>
      <c r="H139" s="1306" t="s">
        <v>704</v>
      </c>
      <c r="I139" s="1308">
        <v>8.660751862E9</v>
      </c>
      <c r="J139" s="1306" t="s">
        <v>2521</v>
      </c>
      <c r="K139" s="1313">
        <v>4.90475414036E11</v>
      </c>
      <c r="L139" s="1316"/>
      <c r="M139" s="1306" t="s">
        <v>707</v>
      </c>
      <c r="N139" s="1306" t="s">
        <v>1889</v>
      </c>
      <c r="O139" s="1308">
        <v>25000.0</v>
      </c>
      <c r="P139" s="1306" t="s">
        <v>709</v>
      </c>
      <c r="Q139" s="1306" t="s">
        <v>1622</v>
      </c>
      <c r="R139" s="1306" t="s">
        <v>2522</v>
      </c>
      <c r="S139" s="1306" t="s">
        <v>2523</v>
      </c>
      <c r="T139" s="1313">
        <v>576233.0</v>
      </c>
      <c r="U139" s="1306" t="s">
        <v>709</v>
      </c>
      <c r="V139" s="1306" t="s">
        <v>1622</v>
      </c>
      <c r="W139" s="1306" t="s">
        <v>2522</v>
      </c>
      <c r="X139" s="1306" t="s">
        <v>2523</v>
      </c>
      <c r="Y139" s="1313">
        <v>576233.0</v>
      </c>
      <c r="Z139" s="1306" t="s">
        <v>2524</v>
      </c>
      <c r="AA139" s="1306" t="s">
        <v>2525</v>
      </c>
      <c r="AB139" s="1313">
        <v>4104609.0</v>
      </c>
      <c r="AC139" s="1313">
        <v>2019.0</v>
      </c>
      <c r="AD139" s="1313">
        <v>500.0</v>
      </c>
      <c r="AE139" s="1313">
        <v>417.0</v>
      </c>
      <c r="AF139" s="1313">
        <v>83.4</v>
      </c>
      <c r="AG139" s="1306" t="s">
        <v>2526</v>
      </c>
      <c r="AH139" s="1306" t="s">
        <v>828</v>
      </c>
      <c r="AI139" s="1313">
        <v>603584.0</v>
      </c>
      <c r="AJ139" s="1313">
        <v>2021.0</v>
      </c>
      <c r="AK139" s="1313">
        <v>600.0</v>
      </c>
      <c r="AL139" s="1313">
        <v>513.0</v>
      </c>
      <c r="AM139" s="1313">
        <v>85.5</v>
      </c>
      <c r="AN139" s="1313">
        <v>100.0</v>
      </c>
      <c r="AO139" s="1313">
        <v>82.0</v>
      </c>
      <c r="AP139" s="1313">
        <v>100.0</v>
      </c>
      <c r="AQ139" s="1313">
        <v>86.0</v>
      </c>
      <c r="AR139" s="1313">
        <v>100.0</v>
      </c>
      <c r="AS139" s="1313">
        <v>82.0</v>
      </c>
      <c r="AT139" s="1313">
        <v>100.0</v>
      </c>
      <c r="AU139" s="1313">
        <v>84.0</v>
      </c>
      <c r="AV139" s="1313">
        <v>513.0</v>
      </c>
      <c r="AW139" s="1313">
        <v>100.0</v>
      </c>
      <c r="AX139" s="1313">
        <v>90.0</v>
      </c>
      <c r="AY139" s="1306" t="s">
        <v>2527</v>
      </c>
      <c r="AZ139" s="1313">
        <v>9.480526945E9</v>
      </c>
      <c r="BA139" s="1318" t="s">
        <v>2528</v>
      </c>
      <c r="BB139" s="426"/>
      <c r="BC139" s="1316"/>
      <c r="BD139" s="1306" t="s">
        <v>850</v>
      </c>
      <c r="BE139" s="1306" t="s">
        <v>2529</v>
      </c>
      <c r="BF139" s="1308">
        <v>9.480254225E9</v>
      </c>
      <c r="BG139" s="1316"/>
      <c r="BH139" s="1316"/>
      <c r="BI139" s="1316"/>
      <c r="BJ139" s="1306" t="s">
        <v>2530</v>
      </c>
      <c r="BK139" s="1309"/>
      <c r="BL139" s="1309"/>
      <c r="BM139" s="1309"/>
      <c r="BN139" s="1309"/>
      <c r="BO139" s="1309"/>
      <c r="BP139" s="1309"/>
      <c r="BQ139" s="1309"/>
      <c r="BR139" s="1309"/>
    </row>
    <row r="140">
      <c r="A140" s="1306" t="s">
        <v>369</v>
      </c>
      <c r="B140" s="1310" t="s">
        <v>370</v>
      </c>
      <c r="C140" s="1311">
        <v>69342.0</v>
      </c>
      <c r="D140" s="1312"/>
      <c r="E140" s="1312"/>
      <c r="F140" s="1317">
        <v>38627.0</v>
      </c>
      <c r="G140" s="1306" t="s">
        <v>2531</v>
      </c>
      <c r="H140" s="1306" t="s">
        <v>762</v>
      </c>
      <c r="I140" s="1308">
        <v>8.904483914E9</v>
      </c>
      <c r="J140" s="1306" t="s">
        <v>2532</v>
      </c>
      <c r="K140" s="1313">
        <v>9.13423537538E11</v>
      </c>
      <c r="L140" s="1306" t="s">
        <v>2533</v>
      </c>
      <c r="M140" s="1306" t="s">
        <v>707</v>
      </c>
      <c r="N140" s="1306" t="s">
        <v>2104</v>
      </c>
      <c r="O140" s="1308">
        <v>136000.0</v>
      </c>
      <c r="P140" s="1306" t="s">
        <v>709</v>
      </c>
      <c r="Q140" s="1306" t="s">
        <v>1622</v>
      </c>
      <c r="R140" s="1306" t="s">
        <v>2534</v>
      </c>
      <c r="S140" s="1306" t="s">
        <v>1756</v>
      </c>
      <c r="T140" s="1313">
        <v>576112.0</v>
      </c>
      <c r="U140" s="1306" t="s">
        <v>709</v>
      </c>
      <c r="V140" s="1306" t="s">
        <v>1622</v>
      </c>
      <c r="W140" s="1306" t="s">
        <v>2535</v>
      </c>
      <c r="X140" s="1306" t="s">
        <v>1756</v>
      </c>
      <c r="Y140" s="1313">
        <v>576112.0</v>
      </c>
      <c r="Z140" s="1306" t="s">
        <v>2536</v>
      </c>
      <c r="AA140" s="1306" t="s">
        <v>2537</v>
      </c>
      <c r="AB140" s="1313">
        <v>1.8154694E7</v>
      </c>
      <c r="AC140" s="1313">
        <v>2020.0</v>
      </c>
      <c r="AD140" s="1313">
        <v>500.0</v>
      </c>
      <c r="AE140" s="1313">
        <v>393.0</v>
      </c>
      <c r="AF140" s="1313">
        <v>78.6</v>
      </c>
      <c r="AG140" s="1306" t="s">
        <v>2538</v>
      </c>
      <c r="AH140" s="1306" t="s">
        <v>1052</v>
      </c>
      <c r="AI140" s="1313">
        <v>669098.0</v>
      </c>
      <c r="AJ140" s="1313">
        <v>2022.0</v>
      </c>
      <c r="AK140" s="1313">
        <v>600.0</v>
      </c>
      <c r="AL140" s="1313">
        <v>501.0</v>
      </c>
      <c r="AM140" s="1313">
        <v>83.5</v>
      </c>
      <c r="AN140" s="1313">
        <v>100.0</v>
      </c>
      <c r="AO140" s="1313">
        <v>73.0</v>
      </c>
      <c r="AP140" s="1313">
        <v>100.0</v>
      </c>
      <c r="AQ140" s="1313">
        <v>84.0</v>
      </c>
      <c r="AR140" s="1313">
        <v>100.0</v>
      </c>
      <c r="AS140" s="1313">
        <v>89.0</v>
      </c>
      <c r="AT140" s="1313">
        <v>100.0</v>
      </c>
      <c r="AU140" s="1313">
        <v>77.0</v>
      </c>
      <c r="AV140" s="1313">
        <v>501.0</v>
      </c>
      <c r="AW140" s="1313">
        <v>100.0</v>
      </c>
      <c r="AX140" s="1313">
        <v>81.0</v>
      </c>
      <c r="AY140" s="1306" t="s">
        <v>2539</v>
      </c>
      <c r="AZ140" s="1313">
        <v>9.59126989E9</v>
      </c>
      <c r="BA140" s="1306" t="s">
        <v>2540</v>
      </c>
      <c r="BB140" s="1313">
        <v>6.98688979308E11</v>
      </c>
      <c r="BC140" s="1306" t="s">
        <v>2541</v>
      </c>
      <c r="BD140" s="1306" t="s">
        <v>831</v>
      </c>
      <c r="BE140" s="1306" t="s">
        <v>2393</v>
      </c>
      <c r="BF140" s="1308">
        <v>8.828443448E9</v>
      </c>
      <c r="BG140" s="1306" t="s">
        <v>2542</v>
      </c>
      <c r="BH140" s="1313">
        <v>8.11022464491E11</v>
      </c>
      <c r="BI140" s="1306" t="s">
        <v>2543</v>
      </c>
      <c r="BJ140" s="1306" t="s">
        <v>2544</v>
      </c>
      <c r="BK140" s="1309"/>
      <c r="BL140" s="1309"/>
      <c r="BM140" s="1309"/>
      <c r="BN140" s="1309"/>
      <c r="BO140" s="1309"/>
      <c r="BP140" s="1309"/>
      <c r="BQ140" s="1309"/>
      <c r="BR140" s="1309"/>
    </row>
    <row r="141">
      <c r="A141" s="1306" t="s">
        <v>371</v>
      </c>
      <c r="B141" s="1310" t="s">
        <v>372</v>
      </c>
      <c r="C141" s="1320"/>
      <c r="D141" s="426"/>
      <c r="E141" s="1308">
        <v>289116.0</v>
      </c>
      <c r="F141" s="1317">
        <v>38150.0</v>
      </c>
      <c r="G141" s="1306" t="s">
        <v>766</v>
      </c>
      <c r="H141" s="1306" t="s">
        <v>704</v>
      </c>
      <c r="I141" s="1308">
        <v>7.666031524E9</v>
      </c>
      <c r="J141" s="1306" t="s">
        <v>2545</v>
      </c>
      <c r="K141" s="1313">
        <v>8.22001425747E11</v>
      </c>
      <c r="L141" s="1316"/>
      <c r="M141" s="1306" t="s">
        <v>707</v>
      </c>
      <c r="N141" s="1306" t="s">
        <v>1943</v>
      </c>
      <c r="O141" s="1308">
        <v>120000.0</v>
      </c>
      <c r="P141" s="1306" t="s">
        <v>709</v>
      </c>
      <c r="Q141" s="1306" t="s">
        <v>876</v>
      </c>
      <c r="R141" s="1306" t="s">
        <v>2546</v>
      </c>
      <c r="S141" s="1306" t="s">
        <v>2547</v>
      </c>
      <c r="T141" s="1313">
        <v>574117.0</v>
      </c>
      <c r="U141" s="1306" t="s">
        <v>1254</v>
      </c>
      <c r="V141" s="1306" t="s">
        <v>2548</v>
      </c>
      <c r="W141" s="1306" t="s">
        <v>2549</v>
      </c>
      <c r="X141" s="1306" t="s">
        <v>2550</v>
      </c>
      <c r="Y141" s="1313">
        <v>401305.0</v>
      </c>
      <c r="Z141" s="1306" t="s">
        <v>2551</v>
      </c>
      <c r="AA141" s="1306" t="s">
        <v>2552</v>
      </c>
      <c r="AB141" s="1306" t="s">
        <v>2553</v>
      </c>
      <c r="AC141" s="1313">
        <v>2020.0</v>
      </c>
      <c r="AD141" s="1313">
        <v>500.0</v>
      </c>
      <c r="AE141" s="1313">
        <v>443.0</v>
      </c>
      <c r="AF141" s="1313">
        <v>88.6</v>
      </c>
      <c r="AG141" s="1306" t="s">
        <v>2554</v>
      </c>
      <c r="AH141" s="1306" t="s">
        <v>2555</v>
      </c>
      <c r="AI141" s="1306" t="s">
        <v>2556</v>
      </c>
      <c r="AJ141" s="1313">
        <v>2022.0</v>
      </c>
      <c r="AK141" s="1313">
        <v>600.0</v>
      </c>
      <c r="AL141" s="1313">
        <v>367.0</v>
      </c>
      <c r="AM141" s="1313">
        <v>61.17</v>
      </c>
      <c r="AN141" s="1313">
        <v>100.0</v>
      </c>
      <c r="AO141" s="1313">
        <v>53.0</v>
      </c>
      <c r="AP141" s="1313">
        <v>100.0</v>
      </c>
      <c r="AQ141" s="1313">
        <v>55.0</v>
      </c>
      <c r="AR141" s="1313">
        <v>100.0</v>
      </c>
      <c r="AS141" s="1313">
        <v>39.0</v>
      </c>
      <c r="AT141" s="1313">
        <v>200.0</v>
      </c>
      <c r="AU141" s="1313">
        <v>149.0</v>
      </c>
      <c r="AV141" s="1313">
        <v>367.0</v>
      </c>
      <c r="AW141" s="1313">
        <v>100.0</v>
      </c>
      <c r="AX141" s="1313">
        <v>71.0</v>
      </c>
      <c r="AY141" s="1306" t="s">
        <v>2557</v>
      </c>
      <c r="AZ141" s="1313">
        <v>9.823035148E9</v>
      </c>
      <c r="BA141" s="1306" t="s">
        <v>2558</v>
      </c>
      <c r="BB141" s="1313">
        <v>7.5921626578E11</v>
      </c>
      <c r="BC141" s="1306" t="s">
        <v>2559</v>
      </c>
      <c r="BD141" s="1306" t="s">
        <v>831</v>
      </c>
      <c r="BE141" s="1306" t="s">
        <v>2560</v>
      </c>
      <c r="BF141" s="1308">
        <v>9.820853773E9</v>
      </c>
      <c r="BG141" s="1306" t="s">
        <v>2561</v>
      </c>
      <c r="BH141" s="1313">
        <v>4.26809197859E11</v>
      </c>
      <c r="BI141" s="1306" t="s">
        <v>2562</v>
      </c>
      <c r="BJ141" s="1306" t="s">
        <v>2563</v>
      </c>
      <c r="BK141" s="1309"/>
      <c r="BL141" s="1309"/>
      <c r="BM141" s="1309"/>
      <c r="BN141" s="1309"/>
      <c r="BO141" s="1309"/>
      <c r="BP141" s="1309"/>
      <c r="BQ141" s="1309"/>
      <c r="BR141" s="1309"/>
    </row>
    <row r="142">
      <c r="A142" s="1306" t="s">
        <v>373</v>
      </c>
      <c r="B142" s="1310" t="s">
        <v>374</v>
      </c>
      <c r="C142" s="1308" t="s">
        <v>1019</v>
      </c>
      <c r="D142" s="1308">
        <v>47000.0</v>
      </c>
      <c r="E142" s="1308" t="s">
        <v>1019</v>
      </c>
      <c r="F142" s="1313" t="s">
        <v>2564</v>
      </c>
      <c r="G142" s="1306" t="s">
        <v>1976</v>
      </c>
      <c r="H142" s="1306" t="s">
        <v>704</v>
      </c>
      <c r="I142" s="1308">
        <v>9.987120987E9</v>
      </c>
      <c r="J142" s="1306" t="s">
        <v>2565</v>
      </c>
      <c r="K142" s="1313">
        <v>7.7843809313E11</v>
      </c>
      <c r="L142" s="1306" t="s">
        <v>2566</v>
      </c>
      <c r="M142" s="1306" t="s">
        <v>854</v>
      </c>
      <c r="N142" s="1306" t="s">
        <v>1943</v>
      </c>
      <c r="O142" s="1308">
        <v>300000.0</v>
      </c>
      <c r="P142" s="1306" t="s">
        <v>709</v>
      </c>
      <c r="Q142" s="1306" t="s">
        <v>2567</v>
      </c>
      <c r="R142" s="1306" t="s">
        <v>2567</v>
      </c>
      <c r="S142" s="1306" t="s">
        <v>766</v>
      </c>
      <c r="T142" s="1313">
        <v>576105.0</v>
      </c>
      <c r="U142" s="1306" t="s">
        <v>709</v>
      </c>
      <c r="V142" s="1306" t="s">
        <v>2567</v>
      </c>
      <c r="W142" s="1306" t="s">
        <v>2567</v>
      </c>
      <c r="X142" s="1306" t="s">
        <v>766</v>
      </c>
      <c r="Y142" s="1313">
        <v>576105.0</v>
      </c>
      <c r="Z142" s="1306" t="s">
        <v>2568</v>
      </c>
      <c r="AA142" s="1306" t="s">
        <v>2569</v>
      </c>
      <c r="AB142" s="1306" t="s">
        <v>2570</v>
      </c>
      <c r="AC142" s="1313">
        <v>2020.0</v>
      </c>
      <c r="AD142" s="1313">
        <v>500.0</v>
      </c>
      <c r="AE142" s="1313">
        <v>452.0</v>
      </c>
      <c r="AF142" s="1314">
        <v>0.904</v>
      </c>
      <c r="AG142" s="1306" t="s">
        <v>2571</v>
      </c>
      <c r="AH142" s="1306" t="s">
        <v>2572</v>
      </c>
      <c r="AI142" s="1306" t="s">
        <v>2573</v>
      </c>
      <c r="AJ142" s="1313">
        <v>2022.0</v>
      </c>
      <c r="AK142" s="1313">
        <v>600.0</v>
      </c>
      <c r="AL142" s="1313">
        <v>493.0</v>
      </c>
      <c r="AM142" s="1313">
        <v>82.17</v>
      </c>
      <c r="AN142" s="1313">
        <v>100.0</v>
      </c>
      <c r="AO142" s="1313">
        <v>74.0</v>
      </c>
      <c r="AP142" s="1313">
        <v>100.0</v>
      </c>
      <c r="AQ142" s="1313">
        <v>67.0</v>
      </c>
      <c r="AR142" s="1313">
        <v>100.0</v>
      </c>
      <c r="AS142" s="1313">
        <v>80.0</v>
      </c>
      <c r="AT142" s="1313">
        <v>200.0</v>
      </c>
      <c r="AU142" s="1313">
        <v>188.0</v>
      </c>
      <c r="AV142" s="1313">
        <v>493.0</v>
      </c>
      <c r="AW142" s="1313">
        <v>100.0</v>
      </c>
      <c r="AX142" s="1313">
        <v>84.0</v>
      </c>
      <c r="AY142" s="1306" t="s">
        <v>2574</v>
      </c>
      <c r="AZ142" s="1313">
        <v>9.743885488E9</v>
      </c>
      <c r="BA142" s="1306" t="s">
        <v>1019</v>
      </c>
      <c r="BB142" s="1313">
        <v>4.75083020936E11</v>
      </c>
      <c r="BC142" s="1306" t="s">
        <v>2575</v>
      </c>
      <c r="BD142" s="1306" t="s">
        <v>831</v>
      </c>
      <c r="BE142" s="1306" t="s">
        <v>2576</v>
      </c>
      <c r="BF142" s="1308">
        <v>9.892090828E9</v>
      </c>
      <c r="BG142" s="1306" t="s">
        <v>1019</v>
      </c>
      <c r="BH142" s="1313">
        <v>3.68025989641E11</v>
      </c>
      <c r="BI142" s="1306" t="s">
        <v>2577</v>
      </c>
      <c r="BJ142" s="1306" t="s">
        <v>759</v>
      </c>
      <c r="BK142" s="1309"/>
      <c r="BL142" s="1309"/>
      <c r="BM142" s="1309"/>
      <c r="BN142" s="1309"/>
      <c r="BO142" s="1309"/>
      <c r="BP142" s="1309"/>
      <c r="BQ142" s="1309"/>
      <c r="BR142" s="1309"/>
    </row>
    <row r="143">
      <c r="A143" s="1306" t="s">
        <v>375</v>
      </c>
      <c r="B143" s="1310" t="s">
        <v>376</v>
      </c>
      <c r="C143" s="1308"/>
      <c r="D143" s="1308">
        <v>32421.0</v>
      </c>
      <c r="E143" s="1308">
        <v>203716.0</v>
      </c>
      <c r="F143" s="1317">
        <v>38296.0</v>
      </c>
      <c r="G143" s="1306" t="s">
        <v>1148</v>
      </c>
      <c r="H143" s="1306" t="s">
        <v>704</v>
      </c>
      <c r="I143" s="1308">
        <v>7.249672791E9</v>
      </c>
      <c r="J143" s="1306" t="s">
        <v>2578</v>
      </c>
      <c r="K143" s="1313">
        <v>6.89436341803E11</v>
      </c>
      <c r="L143" s="1306" t="s">
        <v>2579</v>
      </c>
      <c r="M143" s="1306" t="s">
        <v>707</v>
      </c>
      <c r="N143" s="1306" t="s">
        <v>1305</v>
      </c>
      <c r="O143" s="1308">
        <v>92000.0</v>
      </c>
      <c r="P143" s="1306" t="s">
        <v>709</v>
      </c>
      <c r="Q143" s="1306" t="s">
        <v>766</v>
      </c>
      <c r="R143" s="1306" t="s">
        <v>2580</v>
      </c>
      <c r="S143" s="1306" t="s">
        <v>2581</v>
      </c>
      <c r="T143" s="1313">
        <v>576113.0</v>
      </c>
      <c r="U143" s="1306" t="s">
        <v>709</v>
      </c>
      <c r="V143" s="1306" t="s">
        <v>766</v>
      </c>
      <c r="W143" s="1306" t="s">
        <v>2580</v>
      </c>
      <c r="X143" s="1306" t="s">
        <v>2582</v>
      </c>
      <c r="Y143" s="1313">
        <v>576113.0</v>
      </c>
      <c r="Z143" s="1306" t="s">
        <v>2583</v>
      </c>
      <c r="AA143" s="1306" t="s">
        <v>2584</v>
      </c>
      <c r="AB143" s="1306" t="s">
        <v>2585</v>
      </c>
      <c r="AC143" s="1313">
        <v>2020.0</v>
      </c>
      <c r="AD143" s="1313">
        <v>500.0</v>
      </c>
      <c r="AE143" s="1313">
        <v>481.0</v>
      </c>
      <c r="AF143" s="1313">
        <v>96.2</v>
      </c>
      <c r="AG143" s="1306" t="s">
        <v>2586</v>
      </c>
      <c r="AH143" s="1306" t="s">
        <v>2584</v>
      </c>
      <c r="AI143" s="1306" t="s">
        <v>2587</v>
      </c>
      <c r="AJ143" s="1313">
        <v>2022.0</v>
      </c>
      <c r="AK143" s="1313">
        <v>600.0</v>
      </c>
      <c r="AL143" s="1313">
        <v>539.0</v>
      </c>
      <c r="AM143" s="1313">
        <v>89.83</v>
      </c>
      <c r="AN143" s="1313">
        <v>100.0</v>
      </c>
      <c r="AO143" s="1313">
        <v>93.0</v>
      </c>
      <c r="AP143" s="1313">
        <v>100.0</v>
      </c>
      <c r="AQ143" s="1313">
        <v>89.0</v>
      </c>
      <c r="AR143" s="1313">
        <v>100.0</v>
      </c>
      <c r="AS143" s="1313">
        <v>89.0</v>
      </c>
      <c r="AT143" s="1313">
        <v>200.0</v>
      </c>
      <c r="AU143" s="1313">
        <v>184.0</v>
      </c>
      <c r="AV143" s="1313">
        <v>539.0</v>
      </c>
      <c r="AW143" s="1313">
        <v>100.0</v>
      </c>
      <c r="AX143" s="1313">
        <v>84.0</v>
      </c>
      <c r="AY143" s="1306" t="s">
        <v>1813</v>
      </c>
      <c r="AZ143" s="1313">
        <v>9.834707277E9</v>
      </c>
      <c r="BA143" s="1306" t="s">
        <v>2588</v>
      </c>
      <c r="BB143" s="1313">
        <v>3.21641501874E11</v>
      </c>
      <c r="BC143" s="1306" t="s">
        <v>2589</v>
      </c>
      <c r="BD143" s="1306" t="s">
        <v>831</v>
      </c>
      <c r="BE143" s="1306" t="s">
        <v>2590</v>
      </c>
      <c r="BF143" s="1308">
        <v>9.850771191E9</v>
      </c>
      <c r="BG143" s="1306" t="s">
        <v>2591</v>
      </c>
      <c r="BH143" s="1313">
        <v>5.73042857218E11</v>
      </c>
      <c r="BI143" s="1306" t="s">
        <v>2592</v>
      </c>
      <c r="BJ143" s="1306" t="s">
        <v>759</v>
      </c>
      <c r="BK143" s="1309"/>
      <c r="BL143" s="1309"/>
      <c r="BM143" s="1309"/>
      <c r="BN143" s="1309"/>
      <c r="BO143" s="1309"/>
      <c r="BP143" s="1309"/>
      <c r="BQ143" s="1309"/>
      <c r="BR143" s="1309"/>
    </row>
    <row r="144">
      <c r="A144" s="1306" t="s">
        <v>161</v>
      </c>
      <c r="B144" s="1310" t="s">
        <v>162</v>
      </c>
      <c r="C144" s="1308">
        <v>36679.0</v>
      </c>
      <c r="D144" s="1312"/>
      <c r="E144" s="1312"/>
      <c r="F144" s="1313" t="s">
        <v>2593</v>
      </c>
      <c r="G144" s="1306" t="s">
        <v>2594</v>
      </c>
      <c r="H144" s="1306" t="s">
        <v>704</v>
      </c>
      <c r="I144" s="1308">
        <v>9.148096967E9</v>
      </c>
      <c r="J144" s="1306" t="s">
        <v>2595</v>
      </c>
      <c r="K144" s="1313">
        <v>8.25287194414E11</v>
      </c>
      <c r="L144" s="1316"/>
      <c r="M144" s="1306" t="s">
        <v>205</v>
      </c>
      <c r="N144" s="1306" t="s">
        <v>2596</v>
      </c>
      <c r="O144" s="1308">
        <v>40000.0</v>
      </c>
      <c r="P144" s="1306" t="s">
        <v>709</v>
      </c>
      <c r="Q144" s="1306" t="s">
        <v>2594</v>
      </c>
      <c r="R144" s="1306" t="s">
        <v>2597</v>
      </c>
      <c r="S144" s="1306" t="s">
        <v>2598</v>
      </c>
      <c r="T144" s="1313">
        <v>583103.0</v>
      </c>
      <c r="U144" s="1306" t="s">
        <v>709</v>
      </c>
      <c r="V144" s="1306" t="s">
        <v>2594</v>
      </c>
      <c r="W144" s="1306" t="s">
        <v>2599</v>
      </c>
      <c r="X144" s="1306" t="s">
        <v>2598</v>
      </c>
      <c r="Y144" s="1313">
        <v>583103.0</v>
      </c>
      <c r="Z144" s="1306" t="s">
        <v>2600</v>
      </c>
      <c r="AA144" s="1306" t="s">
        <v>1164</v>
      </c>
      <c r="AB144" s="1313">
        <v>2.0190209964E10</v>
      </c>
      <c r="AC144" s="1313">
        <v>2019.0</v>
      </c>
      <c r="AD144" s="1313">
        <v>625.0</v>
      </c>
      <c r="AE144" s="1313">
        <v>579.0</v>
      </c>
      <c r="AF144" s="1313">
        <v>92.64</v>
      </c>
      <c r="AG144" s="1306" t="s">
        <v>2601</v>
      </c>
      <c r="AH144" s="1306" t="s">
        <v>2602</v>
      </c>
      <c r="AI144" s="1313">
        <v>790703.0</v>
      </c>
      <c r="AJ144" s="1313">
        <v>2021.0</v>
      </c>
      <c r="AK144" s="1313">
        <v>600.0</v>
      </c>
      <c r="AL144" s="1313">
        <v>517.0</v>
      </c>
      <c r="AM144" s="1313">
        <v>86.0</v>
      </c>
      <c r="AN144" s="1313">
        <v>100.0</v>
      </c>
      <c r="AO144" s="1313">
        <v>93.0</v>
      </c>
      <c r="AP144" s="1313">
        <v>100.0</v>
      </c>
      <c r="AQ144" s="1313">
        <v>92.0</v>
      </c>
      <c r="AR144" s="1313">
        <v>100.0</v>
      </c>
      <c r="AS144" s="1313">
        <v>77.0</v>
      </c>
      <c r="AT144" s="1313">
        <v>100.0</v>
      </c>
      <c r="AU144" s="1313">
        <v>85.0</v>
      </c>
      <c r="AV144" s="1313">
        <v>517.0</v>
      </c>
      <c r="AW144" s="1313">
        <v>100.0</v>
      </c>
      <c r="AX144" s="1313">
        <v>87.0</v>
      </c>
      <c r="AY144" s="1306" t="s">
        <v>2603</v>
      </c>
      <c r="AZ144" s="1313">
        <v>9.741254978E9</v>
      </c>
      <c r="BA144" s="1316"/>
      <c r="BB144" s="1316"/>
      <c r="BC144" s="1316"/>
      <c r="BD144" s="1306" t="s">
        <v>1057</v>
      </c>
      <c r="BE144" s="1306" t="s">
        <v>2604</v>
      </c>
      <c r="BF144" s="1308">
        <v>9.741254978E9</v>
      </c>
      <c r="BG144" s="1316"/>
      <c r="BH144" s="1313">
        <v>4.99725326784E11</v>
      </c>
      <c r="BI144" s="1316"/>
      <c r="BJ144" s="1306" t="s">
        <v>1057</v>
      </c>
      <c r="BK144" s="1309"/>
      <c r="BL144" s="1309"/>
      <c r="BM144" s="1309"/>
      <c r="BN144" s="1309"/>
      <c r="BO144" s="1309"/>
      <c r="BP144" s="1309"/>
      <c r="BQ144" s="1309"/>
      <c r="BR144" s="1309"/>
    </row>
    <row r="145">
      <c r="A145" s="1306" t="s">
        <v>163</v>
      </c>
      <c r="B145" s="1310" t="s">
        <v>164</v>
      </c>
      <c r="C145" s="1308">
        <v>100303.0</v>
      </c>
      <c r="D145" s="1312"/>
      <c r="E145" s="1312"/>
      <c r="F145" s="1317">
        <v>37990.0</v>
      </c>
      <c r="G145" s="1306" t="s">
        <v>2400</v>
      </c>
      <c r="H145" s="1306" t="s">
        <v>762</v>
      </c>
      <c r="I145" s="1308">
        <v>7.204494039E9</v>
      </c>
      <c r="J145" s="1306" t="s">
        <v>2605</v>
      </c>
      <c r="K145" s="1313">
        <v>8.72191467355E11</v>
      </c>
      <c r="L145" s="1306" t="s">
        <v>2606</v>
      </c>
      <c r="M145" s="1306" t="s">
        <v>782</v>
      </c>
      <c r="N145" s="1306" t="s">
        <v>2607</v>
      </c>
      <c r="O145" s="1308">
        <v>743676.0</v>
      </c>
      <c r="P145" s="1306" t="s">
        <v>709</v>
      </c>
      <c r="Q145" s="1306" t="s">
        <v>1990</v>
      </c>
      <c r="R145" s="1306" t="s">
        <v>2608</v>
      </c>
      <c r="S145" s="1306" t="s">
        <v>2400</v>
      </c>
      <c r="T145" s="1313">
        <v>591220.0</v>
      </c>
      <c r="U145" s="1306" t="s">
        <v>709</v>
      </c>
      <c r="V145" s="1306" t="s">
        <v>1990</v>
      </c>
      <c r="W145" s="1306" t="s">
        <v>2608</v>
      </c>
      <c r="X145" s="1306" t="s">
        <v>2400</v>
      </c>
      <c r="Y145" s="1313">
        <v>591220.0</v>
      </c>
      <c r="Z145" s="1306" t="s">
        <v>2609</v>
      </c>
      <c r="AA145" s="1306" t="s">
        <v>807</v>
      </c>
      <c r="AB145" s="1313">
        <v>1.8128047E7</v>
      </c>
      <c r="AC145" s="1313">
        <v>2020.0</v>
      </c>
      <c r="AD145" s="1313">
        <v>500.0</v>
      </c>
      <c r="AE145" s="1313">
        <v>354.0</v>
      </c>
      <c r="AF145" s="1313">
        <v>70.8</v>
      </c>
      <c r="AG145" s="1306" t="s">
        <v>2610</v>
      </c>
      <c r="AH145" s="1306" t="s">
        <v>1369</v>
      </c>
      <c r="AI145" s="1313">
        <v>956893.0</v>
      </c>
      <c r="AJ145" s="1313">
        <v>2022.0</v>
      </c>
      <c r="AK145" s="1313">
        <v>600.0</v>
      </c>
      <c r="AL145" s="1313">
        <v>423.0</v>
      </c>
      <c r="AM145" s="1313">
        <v>70.5</v>
      </c>
      <c r="AN145" s="1313">
        <v>100.0</v>
      </c>
      <c r="AO145" s="1313">
        <v>61.0</v>
      </c>
      <c r="AP145" s="1313">
        <v>100.0</v>
      </c>
      <c r="AQ145" s="1313">
        <v>73.0</v>
      </c>
      <c r="AR145" s="1313">
        <v>100.0</v>
      </c>
      <c r="AS145" s="1313">
        <v>64.0</v>
      </c>
      <c r="AT145" s="1313">
        <v>100.0</v>
      </c>
      <c r="AU145" s="1313">
        <v>60.0</v>
      </c>
      <c r="AV145" s="1313">
        <v>423.0</v>
      </c>
      <c r="AW145" s="1313">
        <v>100.0</v>
      </c>
      <c r="AX145" s="1313">
        <v>85.0</v>
      </c>
      <c r="AY145" s="1306" t="s">
        <v>2611</v>
      </c>
      <c r="AZ145" s="1313">
        <v>8.971011439E9</v>
      </c>
      <c r="BA145" s="1306" t="s">
        <v>2612</v>
      </c>
      <c r="BB145" s="1306" t="s">
        <v>2613</v>
      </c>
      <c r="BC145" s="1306" t="s">
        <v>2614</v>
      </c>
      <c r="BD145" s="1306" t="s">
        <v>867</v>
      </c>
      <c r="BE145" s="1306" t="s">
        <v>2615</v>
      </c>
      <c r="BF145" s="1308">
        <v>9.916578039E9</v>
      </c>
      <c r="BG145" s="1306" t="s">
        <v>2616</v>
      </c>
      <c r="BH145" s="1306" t="s">
        <v>2617</v>
      </c>
      <c r="BI145" s="1306" t="s">
        <v>2618</v>
      </c>
      <c r="BJ145" s="1306" t="s">
        <v>2619</v>
      </c>
      <c r="BK145" s="1309"/>
      <c r="BL145" s="1309"/>
      <c r="BM145" s="1309"/>
      <c r="BN145" s="1309"/>
      <c r="BO145" s="1309"/>
      <c r="BP145" s="1309"/>
      <c r="BQ145" s="1309"/>
      <c r="BR145" s="1309"/>
    </row>
    <row r="146">
      <c r="A146" s="1306" t="s">
        <v>165</v>
      </c>
      <c r="B146" s="1310" t="s">
        <v>166</v>
      </c>
      <c r="C146" s="1308">
        <v>28363.0</v>
      </c>
      <c r="D146" s="1312"/>
      <c r="E146" s="1312"/>
      <c r="F146" s="1313" t="s">
        <v>2620</v>
      </c>
      <c r="G146" s="1306" t="s">
        <v>1148</v>
      </c>
      <c r="H146" s="1306" t="s">
        <v>762</v>
      </c>
      <c r="I146" s="1308">
        <v>8.762120369E9</v>
      </c>
      <c r="J146" s="1306" t="s">
        <v>2621</v>
      </c>
      <c r="K146" s="1313">
        <v>8.11911469866E11</v>
      </c>
      <c r="L146" s="1306" t="s">
        <v>2622</v>
      </c>
      <c r="M146" s="1306" t="s">
        <v>854</v>
      </c>
      <c r="N146" s="1306" t="s">
        <v>2623</v>
      </c>
      <c r="O146" s="1308">
        <v>130000.0</v>
      </c>
      <c r="P146" s="1306" t="s">
        <v>709</v>
      </c>
      <c r="Q146" s="1306" t="s">
        <v>802</v>
      </c>
      <c r="R146" s="1306" t="s">
        <v>2624</v>
      </c>
      <c r="S146" s="1306" t="s">
        <v>2625</v>
      </c>
      <c r="T146" s="1313">
        <v>574225.0</v>
      </c>
      <c r="U146" s="1306" t="s">
        <v>709</v>
      </c>
      <c r="V146" s="1306" t="s">
        <v>802</v>
      </c>
      <c r="W146" s="1306" t="s">
        <v>2624</v>
      </c>
      <c r="X146" s="1306" t="s">
        <v>2625</v>
      </c>
      <c r="Y146" s="1313">
        <v>574225.0</v>
      </c>
      <c r="Z146" s="1306" t="s">
        <v>2626</v>
      </c>
      <c r="AA146" s="1306" t="s">
        <v>2627</v>
      </c>
      <c r="AB146" s="1313">
        <v>1.813381E7</v>
      </c>
      <c r="AC146" s="1313">
        <v>2020.0</v>
      </c>
      <c r="AD146" s="1313">
        <v>500.0</v>
      </c>
      <c r="AE146" s="1313">
        <v>398.0</v>
      </c>
      <c r="AF146" s="1313">
        <v>79.6</v>
      </c>
      <c r="AG146" s="1306" t="s">
        <v>2628</v>
      </c>
      <c r="AH146" s="1306" t="s">
        <v>1918</v>
      </c>
      <c r="AI146" s="1313">
        <v>608386.0</v>
      </c>
      <c r="AJ146" s="1313">
        <v>2022.0</v>
      </c>
      <c r="AK146" s="1313">
        <v>600.0</v>
      </c>
      <c r="AL146" s="1313">
        <v>569.0</v>
      </c>
      <c r="AM146" s="1313">
        <v>94.8</v>
      </c>
      <c r="AN146" s="1313">
        <v>100.0</v>
      </c>
      <c r="AO146" s="1313">
        <v>85.0</v>
      </c>
      <c r="AP146" s="1313">
        <v>100.0</v>
      </c>
      <c r="AQ146" s="1313">
        <v>100.0</v>
      </c>
      <c r="AR146" s="1313">
        <v>100.0</v>
      </c>
      <c r="AS146" s="1313">
        <v>98.0</v>
      </c>
      <c r="AT146" s="1313">
        <v>100.0</v>
      </c>
      <c r="AU146" s="1313">
        <v>99.0</v>
      </c>
      <c r="AV146" s="1313">
        <v>569.0</v>
      </c>
      <c r="AW146" s="1313">
        <v>100.0</v>
      </c>
      <c r="AX146" s="1313">
        <v>93.0</v>
      </c>
      <c r="AY146" s="1306" t="s">
        <v>2629</v>
      </c>
      <c r="AZ146" s="1313">
        <v>9.845055937E9</v>
      </c>
      <c r="BA146" s="1316"/>
      <c r="BB146" s="1313">
        <v>7.07582291795E11</v>
      </c>
      <c r="BC146" s="1306" t="s">
        <v>2630</v>
      </c>
      <c r="BD146" s="1306" t="s">
        <v>831</v>
      </c>
      <c r="BE146" s="1306" t="s">
        <v>2631</v>
      </c>
      <c r="BF146" s="1308">
        <v>9.448696517E9</v>
      </c>
      <c r="BG146" s="1306" t="s">
        <v>2632</v>
      </c>
      <c r="BH146" s="1313">
        <v>6.73564347822E11</v>
      </c>
      <c r="BI146" s="1306" t="s">
        <v>2633</v>
      </c>
      <c r="BJ146" s="1306" t="s">
        <v>759</v>
      </c>
      <c r="BK146" s="1309"/>
      <c r="BL146" s="1309"/>
      <c r="BM146" s="1309"/>
      <c r="BN146" s="1309"/>
      <c r="BO146" s="1309"/>
      <c r="BP146" s="1309"/>
      <c r="BQ146" s="1309"/>
      <c r="BR146" s="1309"/>
    </row>
    <row r="147">
      <c r="A147" s="1306" t="s">
        <v>167</v>
      </c>
      <c r="B147" s="1310" t="s">
        <v>168</v>
      </c>
      <c r="C147" s="1308">
        <v>36051.0</v>
      </c>
      <c r="D147" s="1312"/>
      <c r="E147" s="1308">
        <v>32673.0</v>
      </c>
      <c r="F147" s="1313" t="s">
        <v>2634</v>
      </c>
      <c r="G147" s="1306" t="s">
        <v>2635</v>
      </c>
      <c r="H147" s="1306" t="s">
        <v>704</v>
      </c>
      <c r="I147" s="1308">
        <v>8.7923089E9</v>
      </c>
      <c r="J147" s="1306" t="s">
        <v>2636</v>
      </c>
      <c r="K147" s="1313">
        <v>2.92376753549E11</v>
      </c>
      <c r="L147" s="1306" t="s">
        <v>2637</v>
      </c>
      <c r="M147" s="1306" t="s">
        <v>205</v>
      </c>
      <c r="N147" s="1306" t="s">
        <v>2638</v>
      </c>
      <c r="O147" s="1308">
        <v>25000.0</v>
      </c>
      <c r="P147" s="1306" t="s">
        <v>709</v>
      </c>
      <c r="Q147" s="1306" t="s">
        <v>2639</v>
      </c>
      <c r="R147" s="1306" t="s">
        <v>2640</v>
      </c>
      <c r="S147" s="1306" t="s">
        <v>2641</v>
      </c>
      <c r="T147" s="1313">
        <v>572141.0</v>
      </c>
      <c r="U147" s="1306" t="s">
        <v>709</v>
      </c>
      <c r="V147" s="1306" t="s">
        <v>2639</v>
      </c>
      <c r="W147" s="1306" t="s">
        <v>2640</v>
      </c>
      <c r="X147" s="1306" t="s">
        <v>2642</v>
      </c>
      <c r="Y147" s="1313">
        <v>572141.0</v>
      </c>
      <c r="Z147" s="1306" t="s">
        <v>2643</v>
      </c>
      <c r="AA147" s="1306" t="s">
        <v>2644</v>
      </c>
      <c r="AB147" s="1313">
        <v>2.0200242819E10</v>
      </c>
      <c r="AC147" s="1313">
        <v>2020.0</v>
      </c>
      <c r="AD147" s="1313">
        <v>625.0</v>
      </c>
      <c r="AE147" s="1313">
        <v>584.0</v>
      </c>
      <c r="AF147" s="1314">
        <v>0.9344</v>
      </c>
      <c r="AG147" s="1306" t="s">
        <v>2645</v>
      </c>
      <c r="AH147" s="1306" t="s">
        <v>2646</v>
      </c>
      <c r="AI147" s="1313">
        <v>653204.0</v>
      </c>
      <c r="AJ147" s="1313">
        <v>2022.0</v>
      </c>
      <c r="AK147" s="1313">
        <v>600.0</v>
      </c>
      <c r="AL147" s="1313">
        <v>529.0</v>
      </c>
      <c r="AM147" s="1314">
        <v>0.8817</v>
      </c>
      <c r="AN147" s="1313">
        <v>100.0</v>
      </c>
      <c r="AO147" s="1313">
        <v>87.0</v>
      </c>
      <c r="AP147" s="1313">
        <v>100.0</v>
      </c>
      <c r="AQ147" s="1313">
        <v>97.0</v>
      </c>
      <c r="AR147" s="1313">
        <v>100.0</v>
      </c>
      <c r="AS147" s="1313">
        <v>84.0</v>
      </c>
      <c r="AT147" s="1313">
        <v>100.0</v>
      </c>
      <c r="AU147" s="1313">
        <v>98.0</v>
      </c>
      <c r="AV147" s="1313">
        <v>529.0</v>
      </c>
      <c r="AW147" s="1313">
        <v>100.0</v>
      </c>
      <c r="AX147" s="1313">
        <v>78.0</v>
      </c>
      <c r="AY147" s="1306" t="s">
        <v>2647</v>
      </c>
      <c r="AZ147" s="1313">
        <v>9.74243409E9</v>
      </c>
      <c r="BA147" s="1316"/>
      <c r="BB147" s="1313">
        <v>9.79456711431E11</v>
      </c>
      <c r="BC147" s="1316"/>
      <c r="BD147" s="1306" t="s">
        <v>831</v>
      </c>
      <c r="BE147" s="1306" t="s">
        <v>2648</v>
      </c>
      <c r="BF147" s="1308">
        <v>9.972581141E9</v>
      </c>
      <c r="BG147" s="1316"/>
      <c r="BH147" s="1313">
        <v>2.91501442673E11</v>
      </c>
      <c r="BI147" s="1316"/>
      <c r="BJ147" s="1306" t="s">
        <v>741</v>
      </c>
      <c r="BK147" s="1309"/>
      <c r="BL147" s="1309"/>
      <c r="BM147" s="1309"/>
      <c r="BN147" s="1309"/>
      <c r="BO147" s="1309"/>
      <c r="BP147" s="1309"/>
      <c r="BQ147" s="1309"/>
      <c r="BR147" s="1309"/>
    </row>
    <row r="148">
      <c r="A148" s="1306" t="s">
        <v>377</v>
      </c>
      <c r="B148" s="1310" t="s">
        <v>378</v>
      </c>
      <c r="C148" s="1308">
        <v>81678.0</v>
      </c>
      <c r="D148" s="1312"/>
      <c r="E148" s="1312"/>
      <c r="F148" s="1317">
        <v>38325.0</v>
      </c>
      <c r="G148" s="1306" t="s">
        <v>1148</v>
      </c>
      <c r="H148" s="1306" t="s">
        <v>762</v>
      </c>
      <c r="I148" s="1308">
        <v>8.867981204E9</v>
      </c>
      <c r="J148" s="1306" t="s">
        <v>2649</v>
      </c>
      <c r="K148" s="1313">
        <v>7.8371246648E11</v>
      </c>
      <c r="L148" s="1306" t="s">
        <v>2650</v>
      </c>
      <c r="M148" s="1306" t="s">
        <v>854</v>
      </c>
      <c r="N148" s="1306" t="s">
        <v>783</v>
      </c>
      <c r="O148" s="1308">
        <v>1000000.0</v>
      </c>
      <c r="P148" s="1306" t="s">
        <v>709</v>
      </c>
      <c r="Q148" s="1306" t="s">
        <v>802</v>
      </c>
      <c r="R148" s="1306" t="s">
        <v>2651</v>
      </c>
      <c r="S148" s="1306" t="s">
        <v>2652</v>
      </c>
      <c r="T148" s="1313">
        <v>574227.0</v>
      </c>
      <c r="U148" s="1306" t="s">
        <v>709</v>
      </c>
      <c r="V148" s="1306" t="s">
        <v>802</v>
      </c>
      <c r="W148" s="1306" t="s">
        <v>2653</v>
      </c>
      <c r="X148" s="1306" t="s">
        <v>2654</v>
      </c>
      <c r="Y148" s="1313">
        <v>574227.0</v>
      </c>
      <c r="Z148" s="1306" t="s">
        <v>2655</v>
      </c>
      <c r="AA148" s="1306" t="s">
        <v>716</v>
      </c>
      <c r="AB148" s="1313">
        <v>2.0200562178E10</v>
      </c>
      <c r="AC148" s="1313">
        <v>2020.0</v>
      </c>
      <c r="AD148" s="1313">
        <v>625.0</v>
      </c>
      <c r="AE148" s="1313">
        <v>576.0</v>
      </c>
      <c r="AF148" s="1313">
        <v>92.0</v>
      </c>
      <c r="AG148" s="1306" t="s">
        <v>2656</v>
      </c>
      <c r="AH148" s="1306" t="s">
        <v>2657</v>
      </c>
      <c r="AI148" s="1313">
        <v>609607.0</v>
      </c>
      <c r="AJ148" s="1313">
        <v>2022.0</v>
      </c>
      <c r="AK148" s="1313">
        <v>600.0</v>
      </c>
      <c r="AL148" s="1313">
        <v>505.0</v>
      </c>
      <c r="AM148" s="1313">
        <v>84.0</v>
      </c>
      <c r="AN148" s="1313">
        <v>100.0</v>
      </c>
      <c r="AO148" s="1313">
        <v>82.0</v>
      </c>
      <c r="AP148" s="1313">
        <v>100.0</v>
      </c>
      <c r="AQ148" s="1313">
        <v>78.0</v>
      </c>
      <c r="AR148" s="1313">
        <v>100.0</v>
      </c>
      <c r="AS148" s="1313">
        <v>85.0</v>
      </c>
      <c r="AT148" s="1313">
        <v>100.0</v>
      </c>
      <c r="AU148" s="1313">
        <v>74.0</v>
      </c>
      <c r="AV148" s="1313">
        <v>505.0</v>
      </c>
      <c r="AW148" s="1313">
        <v>100.0</v>
      </c>
      <c r="AX148" s="1313">
        <v>88.0</v>
      </c>
      <c r="AY148" s="1306" t="s">
        <v>2658</v>
      </c>
      <c r="AZ148" s="1313">
        <v>9.740955252E9</v>
      </c>
      <c r="BA148" s="1306" t="s">
        <v>2659</v>
      </c>
      <c r="BB148" s="1313">
        <v>4.54165524574E11</v>
      </c>
      <c r="BC148" s="1306" t="s">
        <v>2660</v>
      </c>
      <c r="BD148" s="1306" t="s">
        <v>2661</v>
      </c>
      <c r="BE148" s="1306" t="s">
        <v>2662</v>
      </c>
      <c r="BF148" s="1308">
        <v>9.741418909E9</v>
      </c>
      <c r="BG148" s="1306" t="s">
        <v>2663</v>
      </c>
      <c r="BH148" s="1313">
        <v>4.85540777448E11</v>
      </c>
      <c r="BI148" s="1306" t="s">
        <v>2664</v>
      </c>
      <c r="BJ148" s="1306" t="s">
        <v>2665</v>
      </c>
      <c r="BK148" s="1309"/>
      <c r="BL148" s="1309"/>
      <c r="BM148" s="1309"/>
      <c r="BN148" s="1309"/>
      <c r="BO148" s="1309"/>
      <c r="BP148" s="1309"/>
      <c r="BQ148" s="1309"/>
      <c r="BR148" s="1309"/>
    </row>
    <row r="149">
      <c r="A149" s="1306" t="s">
        <v>379</v>
      </c>
      <c r="B149" s="1310" t="s">
        <v>380</v>
      </c>
      <c r="C149" s="1308">
        <v>103407.0</v>
      </c>
      <c r="D149" s="1312"/>
      <c r="E149" s="1312"/>
      <c r="F149" s="1317">
        <v>37964.0</v>
      </c>
      <c r="G149" s="1306" t="s">
        <v>1096</v>
      </c>
      <c r="H149" s="1306" t="s">
        <v>704</v>
      </c>
      <c r="I149" s="1308">
        <v>7.2042114E9</v>
      </c>
      <c r="J149" s="1306" t="s">
        <v>2666</v>
      </c>
      <c r="K149" s="1313">
        <v>3.47654029175E11</v>
      </c>
      <c r="L149" s="1316"/>
      <c r="M149" s="1306" t="s">
        <v>707</v>
      </c>
      <c r="N149" s="1306" t="s">
        <v>1305</v>
      </c>
      <c r="O149" s="1308">
        <v>50000.0</v>
      </c>
      <c r="P149" s="1306" t="s">
        <v>709</v>
      </c>
      <c r="Q149" s="1306" t="s">
        <v>2667</v>
      </c>
      <c r="R149" s="1306" t="s">
        <v>2668</v>
      </c>
      <c r="S149" s="1306" t="s">
        <v>2669</v>
      </c>
      <c r="T149" s="1313">
        <v>574226.0</v>
      </c>
      <c r="U149" s="1306" t="s">
        <v>709</v>
      </c>
      <c r="V149" s="1306" t="s">
        <v>2670</v>
      </c>
      <c r="W149" s="1306" t="s">
        <v>2668</v>
      </c>
      <c r="X149" s="1306" t="s">
        <v>2671</v>
      </c>
      <c r="Y149" s="1313">
        <v>574226.0</v>
      </c>
      <c r="Z149" s="1306" t="s">
        <v>2672</v>
      </c>
      <c r="AA149" s="1306" t="s">
        <v>807</v>
      </c>
      <c r="AB149" s="1306" t="s">
        <v>2673</v>
      </c>
      <c r="AC149" s="1313">
        <v>2020.0</v>
      </c>
      <c r="AD149" s="1313">
        <v>500.0</v>
      </c>
      <c r="AE149" s="1313">
        <v>313.0</v>
      </c>
      <c r="AF149" s="1313">
        <v>62.6</v>
      </c>
      <c r="AG149" s="1306" t="s">
        <v>2674</v>
      </c>
      <c r="AH149" s="1306" t="s">
        <v>809</v>
      </c>
      <c r="AI149" s="1313">
        <v>608389.0</v>
      </c>
      <c r="AJ149" s="1313">
        <v>2022.0</v>
      </c>
      <c r="AK149" s="1313">
        <v>600.0</v>
      </c>
      <c r="AL149" s="1313">
        <v>474.0</v>
      </c>
      <c r="AM149" s="1313">
        <v>79.0</v>
      </c>
      <c r="AN149" s="1313">
        <v>100.0</v>
      </c>
      <c r="AO149" s="1313">
        <v>74.0</v>
      </c>
      <c r="AP149" s="1313">
        <v>100.0</v>
      </c>
      <c r="AQ149" s="1313">
        <v>86.0</v>
      </c>
      <c r="AR149" s="1313">
        <v>100.0</v>
      </c>
      <c r="AS149" s="1313">
        <v>65.0</v>
      </c>
      <c r="AT149" s="1313">
        <v>100.0</v>
      </c>
      <c r="AU149" s="1313">
        <v>82.0</v>
      </c>
      <c r="AV149" s="1313">
        <v>474.0</v>
      </c>
      <c r="AW149" s="1313">
        <v>100.0</v>
      </c>
      <c r="AX149" s="1313">
        <v>81.0</v>
      </c>
      <c r="AY149" s="1306" t="s">
        <v>2675</v>
      </c>
      <c r="AZ149" s="1313">
        <v>7.2042114E9</v>
      </c>
      <c r="BA149" s="1316"/>
      <c r="BB149" s="1313">
        <v>6.68643022707E11</v>
      </c>
      <c r="BC149" s="1316"/>
      <c r="BD149" s="1306" t="s">
        <v>2676</v>
      </c>
      <c r="BE149" s="1306" t="s">
        <v>2677</v>
      </c>
      <c r="BF149" s="1308">
        <v>9.880016963E9</v>
      </c>
      <c r="BG149" s="1316"/>
      <c r="BH149" s="1313">
        <v>9.69303510248E11</v>
      </c>
      <c r="BI149" s="1316"/>
      <c r="BJ149" s="1306" t="s">
        <v>2678</v>
      </c>
      <c r="BK149" s="1309"/>
      <c r="BL149" s="1309"/>
      <c r="BM149" s="1309"/>
      <c r="BN149" s="1309"/>
      <c r="BO149" s="1309"/>
      <c r="BP149" s="1309"/>
      <c r="BQ149" s="1309"/>
      <c r="BR149" s="1309"/>
    </row>
    <row r="150">
      <c r="A150" s="1306" t="s">
        <v>381</v>
      </c>
      <c r="B150" s="1310" t="s">
        <v>382</v>
      </c>
      <c r="C150" s="1308">
        <v>15488.0</v>
      </c>
      <c r="D150" s="1312"/>
      <c r="E150" s="1312"/>
      <c r="F150" s="1317">
        <v>38269.0</v>
      </c>
      <c r="G150" s="1306" t="s">
        <v>2679</v>
      </c>
      <c r="H150" s="1306" t="s">
        <v>762</v>
      </c>
      <c r="I150" s="1308">
        <v>8.660039121E9</v>
      </c>
      <c r="J150" s="1306" t="s">
        <v>2680</v>
      </c>
      <c r="K150" s="1313">
        <v>3.50576598141E11</v>
      </c>
      <c r="L150" s="1316"/>
      <c r="M150" s="1306" t="s">
        <v>782</v>
      </c>
      <c r="N150" s="1306" t="s">
        <v>2681</v>
      </c>
      <c r="O150" s="1308">
        <v>48000.0</v>
      </c>
      <c r="P150" s="1306" t="s">
        <v>709</v>
      </c>
      <c r="Q150" s="1306" t="s">
        <v>802</v>
      </c>
      <c r="R150" s="1306" t="s">
        <v>2682</v>
      </c>
      <c r="S150" s="1306" t="s">
        <v>2683</v>
      </c>
      <c r="T150" s="1313">
        <v>574146.0</v>
      </c>
      <c r="U150" s="1306" t="s">
        <v>709</v>
      </c>
      <c r="V150" s="1306" t="s">
        <v>802</v>
      </c>
      <c r="W150" s="1306" t="s">
        <v>2682</v>
      </c>
      <c r="X150" s="1306" t="s">
        <v>2684</v>
      </c>
      <c r="Y150" s="1313">
        <v>574146.0</v>
      </c>
      <c r="Z150" s="1306" t="s">
        <v>2685</v>
      </c>
      <c r="AA150" s="1306" t="s">
        <v>2525</v>
      </c>
      <c r="AB150" s="1313">
        <v>1.8135961E7</v>
      </c>
      <c r="AC150" s="1313">
        <v>2020.0</v>
      </c>
      <c r="AD150" s="1313">
        <v>500.0</v>
      </c>
      <c r="AE150" s="1313">
        <v>447.0</v>
      </c>
      <c r="AF150" s="1314">
        <v>0.894</v>
      </c>
      <c r="AG150" s="1306" t="s">
        <v>2686</v>
      </c>
      <c r="AH150" s="1306" t="s">
        <v>1164</v>
      </c>
      <c r="AI150" s="1313">
        <v>606733.0</v>
      </c>
      <c r="AJ150" s="1313">
        <v>2022.0</v>
      </c>
      <c r="AK150" s="1313">
        <v>600.0</v>
      </c>
      <c r="AL150" s="1313">
        <v>578.0</v>
      </c>
      <c r="AM150" s="1314">
        <v>0.9633</v>
      </c>
      <c r="AN150" s="1313">
        <v>100.0</v>
      </c>
      <c r="AO150" s="1313">
        <v>93.0</v>
      </c>
      <c r="AP150" s="1313">
        <v>100.0</v>
      </c>
      <c r="AQ150" s="1313">
        <v>98.0</v>
      </c>
      <c r="AR150" s="1313">
        <v>100.0</v>
      </c>
      <c r="AS150" s="1313">
        <v>99.0</v>
      </c>
      <c r="AT150" s="1313">
        <v>100.0</v>
      </c>
      <c r="AU150" s="1313">
        <v>100.0</v>
      </c>
      <c r="AV150" s="1313">
        <v>578.0</v>
      </c>
      <c r="AW150" s="1313">
        <v>100.0</v>
      </c>
      <c r="AX150" s="1313">
        <v>90.0</v>
      </c>
      <c r="AY150" s="1306" t="s">
        <v>2687</v>
      </c>
      <c r="AZ150" s="1313">
        <v>9.945840857E9</v>
      </c>
      <c r="BA150" s="1306" t="s">
        <v>2688</v>
      </c>
      <c r="BB150" s="1313">
        <v>2.32472886015E11</v>
      </c>
      <c r="BC150" s="1306" t="s">
        <v>2689</v>
      </c>
      <c r="BD150" s="1306" t="s">
        <v>831</v>
      </c>
      <c r="BE150" s="1318" t="s">
        <v>2690</v>
      </c>
      <c r="BF150" s="426"/>
      <c r="BG150" s="1316"/>
      <c r="BH150" s="1313">
        <v>9.5613169294E11</v>
      </c>
      <c r="BI150" s="1316"/>
      <c r="BJ150" s="1306" t="s">
        <v>2315</v>
      </c>
      <c r="BK150" s="1309"/>
      <c r="BL150" s="1309"/>
      <c r="BM150" s="1309"/>
      <c r="BN150" s="1309"/>
      <c r="BO150" s="1309"/>
      <c r="BP150" s="1309"/>
      <c r="BQ150" s="1309"/>
      <c r="BR150" s="1309"/>
    </row>
    <row r="151">
      <c r="A151" s="1306" t="s">
        <v>383</v>
      </c>
      <c r="B151" s="1310" t="s">
        <v>384</v>
      </c>
      <c r="C151" s="1320"/>
      <c r="D151" s="426"/>
      <c r="E151" s="1312"/>
      <c r="F151" s="1329">
        <v>37723.0</v>
      </c>
      <c r="G151" s="1316"/>
      <c r="H151" s="1316"/>
      <c r="I151" s="1308">
        <v>7.353801736E9</v>
      </c>
      <c r="J151" s="1306" t="s">
        <v>2691</v>
      </c>
      <c r="K151" s="1316"/>
      <c r="L151" s="1316"/>
      <c r="M151" s="1306" t="s">
        <v>782</v>
      </c>
      <c r="N151" s="1306" t="s">
        <v>2692</v>
      </c>
      <c r="O151" s="1312"/>
      <c r="P151" s="1316"/>
      <c r="Q151" s="1306" t="s">
        <v>802</v>
      </c>
      <c r="R151" s="1306" t="s">
        <v>2693</v>
      </c>
      <c r="S151" s="1316"/>
      <c r="T151" s="1316"/>
      <c r="U151" s="1316"/>
      <c r="V151" s="1316"/>
      <c r="W151" s="1316"/>
      <c r="X151" s="1316"/>
      <c r="Y151" s="1316"/>
      <c r="Z151" s="1316"/>
      <c r="AA151" s="1316"/>
      <c r="AB151" s="1316"/>
      <c r="AC151" s="1316"/>
      <c r="AD151" s="1316"/>
      <c r="AE151" s="1316"/>
      <c r="AF151" s="1316"/>
      <c r="AG151" s="1316"/>
      <c r="AH151" s="1316"/>
      <c r="AI151" s="1316"/>
      <c r="AJ151" s="1316"/>
      <c r="AK151" s="1316"/>
      <c r="AL151" s="1316"/>
      <c r="AM151" s="1316"/>
      <c r="AN151" s="1316"/>
      <c r="AO151" s="1316"/>
      <c r="AP151" s="1316"/>
      <c r="AQ151" s="1316"/>
      <c r="AR151" s="1316"/>
      <c r="AS151" s="1316"/>
      <c r="AT151" s="1316"/>
      <c r="AU151" s="1316"/>
      <c r="AV151" s="1316"/>
      <c r="AW151" s="1316"/>
      <c r="AX151" s="1316"/>
      <c r="AY151" s="1306" t="s">
        <v>2694</v>
      </c>
      <c r="AZ151" s="1306">
        <v>7.204402735E9</v>
      </c>
      <c r="BA151" s="1316"/>
      <c r="BB151" s="1316"/>
      <c r="BC151" s="1316"/>
      <c r="BD151" s="1316"/>
      <c r="BE151" s="1306" t="s">
        <v>2695</v>
      </c>
      <c r="BF151" s="1308">
        <v>9.741505413E9</v>
      </c>
      <c r="BG151" s="1306" t="s">
        <v>2696</v>
      </c>
      <c r="BH151" s="1316"/>
      <c r="BI151" s="1316"/>
      <c r="BJ151" s="1316"/>
      <c r="BK151" s="1319"/>
      <c r="BL151" s="1319"/>
      <c r="BM151" s="1319"/>
      <c r="BN151" s="1319"/>
      <c r="BO151" s="1319"/>
      <c r="BP151" s="1319"/>
      <c r="BQ151" s="1319"/>
      <c r="BR151" s="1319"/>
    </row>
    <row r="152">
      <c r="A152" s="1306" t="s">
        <v>169</v>
      </c>
      <c r="B152" s="1310" t="s">
        <v>170</v>
      </c>
      <c r="C152" s="1308">
        <v>107508.0</v>
      </c>
      <c r="D152" s="1312"/>
      <c r="E152" s="1312"/>
      <c r="F152" s="1313" t="s">
        <v>2423</v>
      </c>
      <c r="G152" s="1306" t="s">
        <v>2697</v>
      </c>
      <c r="H152" s="1306" t="s">
        <v>704</v>
      </c>
      <c r="I152" s="1308">
        <v>8.431335857E9</v>
      </c>
      <c r="J152" s="1306" t="s">
        <v>2698</v>
      </c>
      <c r="K152" s="1313">
        <v>7.499433161E11</v>
      </c>
      <c r="L152" s="1306" t="s">
        <v>2699</v>
      </c>
      <c r="M152" s="1306" t="s">
        <v>205</v>
      </c>
      <c r="N152" s="1306" t="s">
        <v>2700</v>
      </c>
      <c r="O152" s="1308">
        <v>38000.0</v>
      </c>
      <c r="P152" s="1306" t="s">
        <v>709</v>
      </c>
      <c r="Q152" s="1306" t="s">
        <v>2701</v>
      </c>
      <c r="R152" s="1306" t="s">
        <v>2702</v>
      </c>
      <c r="S152" s="1306" t="s">
        <v>2703</v>
      </c>
      <c r="T152" s="1313">
        <v>586210.0</v>
      </c>
      <c r="U152" s="1306" t="s">
        <v>709</v>
      </c>
      <c r="V152" s="1306" t="s">
        <v>2701</v>
      </c>
      <c r="W152" s="1306" t="s">
        <v>2702</v>
      </c>
      <c r="X152" s="1306" t="s">
        <v>2703</v>
      </c>
      <c r="Y152" s="1313">
        <v>586210.0</v>
      </c>
      <c r="Z152" s="1306" t="s">
        <v>2704</v>
      </c>
      <c r="AA152" s="1306" t="s">
        <v>716</v>
      </c>
      <c r="AB152" s="1313">
        <v>2.0200738226E10</v>
      </c>
      <c r="AC152" s="1313">
        <v>2020.0</v>
      </c>
      <c r="AD152" s="1313">
        <v>625.0</v>
      </c>
      <c r="AE152" s="1313">
        <v>557.0</v>
      </c>
      <c r="AF152" s="1313">
        <v>89.12</v>
      </c>
      <c r="AG152" s="1306" t="s">
        <v>2705</v>
      </c>
      <c r="AH152" s="1306" t="s">
        <v>1883</v>
      </c>
      <c r="AI152" s="1313">
        <v>11035.0</v>
      </c>
      <c r="AJ152" s="1313">
        <v>2022.0</v>
      </c>
      <c r="AK152" s="1313">
        <v>600.0</v>
      </c>
      <c r="AL152" s="1313">
        <v>439.0</v>
      </c>
      <c r="AM152" s="1313">
        <v>74.0</v>
      </c>
      <c r="AN152" s="1313">
        <v>100.0</v>
      </c>
      <c r="AO152" s="1313">
        <v>72.0</v>
      </c>
      <c r="AP152" s="1313">
        <v>100.0</v>
      </c>
      <c r="AQ152" s="1313">
        <v>80.0</v>
      </c>
      <c r="AR152" s="1313">
        <v>100.0</v>
      </c>
      <c r="AS152" s="1313">
        <v>67.0</v>
      </c>
      <c r="AT152" s="1313">
        <v>100.0</v>
      </c>
      <c r="AU152" s="1313">
        <v>52.0</v>
      </c>
      <c r="AV152" s="1313">
        <v>439.0</v>
      </c>
      <c r="AW152" s="1313">
        <v>100.0</v>
      </c>
      <c r="AX152" s="1313">
        <v>73.0</v>
      </c>
      <c r="AY152" s="1306" t="s">
        <v>2706</v>
      </c>
      <c r="AZ152" s="1313">
        <v>9.945452981E9</v>
      </c>
      <c r="BA152" s="1306" t="s">
        <v>2698</v>
      </c>
      <c r="BB152" s="1313">
        <v>3.51053857583E11</v>
      </c>
      <c r="BC152" s="1316"/>
      <c r="BD152" s="1306" t="s">
        <v>738</v>
      </c>
      <c r="BE152" s="1318" t="s">
        <v>2707</v>
      </c>
      <c r="BF152" s="1322">
        <v>8.971733437E9</v>
      </c>
      <c r="BG152" s="1306"/>
      <c r="BH152" s="1316"/>
      <c r="BI152" s="1316"/>
      <c r="BJ152" s="1316"/>
      <c r="BK152" s="1319"/>
      <c r="BL152" s="1319"/>
      <c r="BM152" s="1319"/>
      <c r="BN152" s="1319"/>
      <c r="BO152" s="1319"/>
      <c r="BP152" s="1319"/>
      <c r="BQ152" s="1319"/>
      <c r="BR152" s="1319"/>
    </row>
    <row r="153">
      <c r="A153" s="1306" t="s">
        <v>385</v>
      </c>
      <c r="B153" s="1310" t="s">
        <v>386</v>
      </c>
      <c r="C153" s="1308">
        <v>91361.0</v>
      </c>
      <c r="D153" s="1312"/>
      <c r="E153" s="1312"/>
      <c r="F153" s="1317">
        <v>38211.0</v>
      </c>
      <c r="G153" s="1306" t="s">
        <v>2708</v>
      </c>
      <c r="H153" s="1306" t="s">
        <v>762</v>
      </c>
      <c r="I153" s="1308">
        <v>8.618523471E9</v>
      </c>
      <c r="J153" s="1306" t="s">
        <v>2709</v>
      </c>
      <c r="K153" s="1313">
        <v>2.3120474865E11</v>
      </c>
      <c r="L153" s="1306" t="s">
        <v>2710</v>
      </c>
      <c r="M153" s="1306" t="s">
        <v>782</v>
      </c>
      <c r="N153" s="1306" t="s">
        <v>2711</v>
      </c>
      <c r="O153" s="1308">
        <v>75000.0</v>
      </c>
      <c r="P153" s="1306" t="s">
        <v>709</v>
      </c>
      <c r="Q153" s="1306" t="s">
        <v>766</v>
      </c>
      <c r="R153" s="1306" t="s">
        <v>2712</v>
      </c>
      <c r="S153" s="1306" t="s">
        <v>2713</v>
      </c>
      <c r="T153" s="1313">
        <v>576107.0</v>
      </c>
      <c r="U153" s="1306" t="s">
        <v>709</v>
      </c>
      <c r="V153" s="1306" t="s">
        <v>766</v>
      </c>
      <c r="W153" s="1306" t="s">
        <v>2712</v>
      </c>
      <c r="X153" s="1306" t="s">
        <v>2714</v>
      </c>
      <c r="Y153" s="1313">
        <v>576107.0</v>
      </c>
      <c r="Z153" s="1306" t="s">
        <v>2715</v>
      </c>
      <c r="AA153" s="1306" t="s">
        <v>716</v>
      </c>
      <c r="AB153" s="1313">
        <v>2.0200228463E10</v>
      </c>
      <c r="AC153" s="1313">
        <v>2020.0</v>
      </c>
      <c r="AD153" s="1313">
        <v>625.0</v>
      </c>
      <c r="AE153" s="1313">
        <v>582.0</v>
      </c>
      <c r="AF153" s="1314">
        <v>0.9312</v>
      </c>
      <c r="AG153" s="1306" t="s">
        <v>2716</v>
      </c>
      <c r="AH153" s="1306" t="s">
        <v>1427</v>
      </c>
      <c r="AI153" s="1313">
        <v>660482.0</v>
      </c>
      <c r="AJ153" s="1313">
        <v>2022.0</v>
      </c>
      <c r="AK153" s="1313">
        <v>600.0</v>
      </c>
      <c r="AL153" s="1313">
        <v>496.0</v>
      </c>
      <c r="AM153" s="1314">
        <v>0.8266</v>
      </c>
      <c r="AN153" s="1313">
        <v>100.0</v>
      </c>
      <c r="AO153" s="1313">
        <v>78.0</v>
      </c>
      <c r="AP153" s="1313">
        <v>100.0</v>
      </c>
      <c r="AQ153" s="1313">
        <v>93.0</v>
      </c>
      <c r="AR153" s="1313">
        <v>100.0</v>
      </c>
      <c r="AS153" s="1313">
        <v>73.0</v>
      </c>
      <c r="AT153" s="1313">
        <v>100.0</v>
      </c>
      <c r="AU153" s="1313">
        <v>76.0</v>
      </c>
      <c r="AV153" s="1313">
        <v>496.0</v>
      </c>
      <c r="AW153" s="1313">
        <v>100.0</v>
      </c>
      <c r="AX153" s="1313">
        <v>81.0</v>
      </c>
      <c r="AY153" s="1306" t="s">
        <v>2717</v>
      </c>
      <c r="AZ153" s="1313">
        <v>7.353625121E9</v>
      </c>
      <c r="BA153" s="1316"/>
      <c r="BB153" s="1306" t="s">
        <v>2718</v>
      </c>
      <c r="BC153" s="1306" t="s">
        <v>2719</v>
      </c>
      <c r="BD153" s="1306" t="s">
        <v>738</v>
      </c>
      <c r="BE153" s="1306" t="s">
        <v>2720</v>
      </c>
      <c r="BF153" s="1308">
        <v>8.970485793E9</v>
      </c>
      <c r="BG153" s="1316"/>
      <c r="BH153" s="1316"/>
      <c r="BI153" s="1306" t="s">
        <v>2721</v>
      </c>
      <c r="BJ153" s="1306" t="s">
        <v>1710</v>
      </c>
      <c r="BK153" s="1309"/>
      <c r="BL153" s="1309"/>
      <c r="BM153" s="1309"/>
      <c r="BN153" s="1309"/>
      <c r="BO153" s="1309"/>
      <c r="BP153" s="1309"/>
      <c r="BQ153" s="1309"/>
      <c r="BR153" s="1309"/>
    </row>
    <row r="154">
      <c r="A154" s="1306" t="s">
        <v>387</v>
      </c>
      <c r="B154" s="1310" t="s">
        <v>388</v>
      </c>
      <c r="C154" s="1308" t="s">
        <v>2722</v>
      </c>
      <c r="D154" s="1312"/>
      <c r="E154" s="1312"/>
      <c r="F154" s="1313" t="s">
        <v>2723</v>
      </c>
      <c r="G154" s="1306" t="s">
        <v>2724</v>
      </c>
      <c r="H154" s="1306" t="s">
        <v>762</v>
      </c>
      <c r="I154" s="1308">
        <v>6.363228773E9</v>
      </c>
      <c r="J154" s="1306" t="s">
        <v>2725</v>
      </c>
      <c r="K154" s="1313">
        <v>3.11474419937E11</v>
      </c>
      <c r="L154" s="1316"/>
      <c r="M154" s="1306" t="s">
        <v>707</v>
      </c>
      <c r="N154" s="1306" t="s">
        <v>1943</v>
      </c>
      <c r="O154" s="1308">
        <v>750000.0</v>
      </c>
      <c r="P154" s="1306" t="s">
        <v>709</v>
      </c>
      <c r="Q154" s="1306" t="s">
        <v>802</v>
      </c>
      <c r="R154" s="1306" t="s">
        <v>2726</v>
      </c>
      <c r="S154" s="1306" t="s">
        <v>2727</v>
      </c>
      <c r="T154" s="1313">
        <v>575005.0</v>
      </c>
      <c r="U154" s="1306" t="s">
        <v>709</v>
      </c>
      <c r="V154" s="1306" t="s">
        <v>802</v>
      </c>
      <c r="W154" s="1306" t="s">
        <v>2726</v>
      </c>
      <c r="X154" s="1306" t="s">
        <v>2727</v>
      </c>
      <c r="Y154" s="1313">
        <v>575005.0</v>
      </c>
      <c r="Z154" s="1306" t="s">
        <v>2728</v>
      </c>
      <c r="AA154" s="1306" t="s">
        <v>716</v>
      </c>
      <c r="AB154" s="1313">
        <v>2.0200648978E10</v>
      </c>
      <c r="AC154" s="1313">
        <v>2020.0</v>
      </c>
      <c r="AD154" s="1313">
        <v>625.0</v>
      </c>
      <c r="AE154" s="1313">
        <v>573.0</v>
      </c>
      <c r="AF154" s="1313">
        <v>91.8</v>
      </c>
      <c r="AG154" s="1306" t="s">
        <v>2729</v>
      </c>
      <c r="AH154" s="1306" t="s">
        <v>2730</v>
      </c>
      <c r="AI154" s="1313">
        <v>600359.0</v>
      </c>
      <c r="AJ154" s="1313">
        <v>2022.0</v>
      </c>
      <c r="AK154" s="1313">
        <v>600.0</v>
      </c>
      <c r="AL154" s="1313">
        <v>480.0</v>
      </c>
      <c r="AM154" s="1313">
        <v>80.0</v>
      </c>
      <c r="AN154" s="1313">
        <v>100.0</v>
      </c>
      <c r="AO154" s="1313">
        <v>72.0</v>
      </c>
      <c r="AP154" s="1313">
        <v>100.0</v>
      </c>
      <c r="AQ154" s="1313">
        <v>74.0</v>
      </c>
      <c r="AR154" s="1313">
        <v>100.0</v>
      </c>
      <c r="AS154" s="1313">
        <v>80.0</v>
      </c>
      <c r="AT154" s="1313">
        <v>100.0</v>
      </c>
      <c r="AU154" s="1313">
        <v>76.0</v>
      </c>
      <c r="AV154" s="1313">
        <v>480.0</v>
      </c>
      <c r="AW154" s="1313">
        <v>100.0</v>
      </c>
      <c r="AX154" s="1313">
        <v>90.0</v>
      </c>
      <c r="AY154" s="1306" t="s">
        <v>2731</v>
      </c>
      <c r="AZ154" s="1313">
        <v>9.743291779E9</v>
      </c>
      <c r="BA154" s="1306" t="s">
        <v>2732</v>
      </c>
      <c r="BB154" s="1313">
        <v>8.09717280912E11</v>
      </c>
      <c r="BC154" s="1306" t="s">
        <v>2733</v>
      </c>
      <c r="BD154" s="1306" t="s">
        <v>2734</v>
      </c>
      <c r="BE154" s="1306" t="s">
        <v>2735</v>
      </c>
      <c r="BF154" s="1308">
        <v>9.480158165E9</v>
      </c>
      <c r="BG154" s="1306" t="s">
        <v>2736</v>
      </c>
      <c r="BH154" s="1313">
        <v>9.13382274001E11</v>
      </c>
      <c r="BI154" s="1306" t="s">
        <v>2737</v>
      </c>
      <c r="BJ154" s="1306" t="s">
        <v>2738</v>
      </c>
      <c r="BK154" s="1309"/>
      <c r="BL154" s="1309"/>
      <c r="BM154" s="1309"/>
      <c r="BN154" s="1309"/>
      <c r="BO154" s="1309"/>
      <c r="BP154" s="1309"/>
      <c r="BQ154" s="1309"/>
      <c r="BR154" s="1309"/>
    </row>
    <row r="155">
      <c r="A155" s="1306" t="s">
        <v>171</v>
      </c>
      <c r="B155" s="1310" t="s">
        <v>172</v>
      </c>
      <c r="C155" s="1308">
        <v>33463.0</v>
      </c>
      <c r="D155" s="1312"/>
      <c r="E155" s="1312"/>
      <c r="F155" s="1313" t="s">
        <v>2739</v>
      </c>
      <c r="G155" s="1306" t="s">
        <v>2740</v>
      </c>
      <c r="H155" s="1306" t="s">
        <v>762</v>
      </c>
      <c r="I155" s="1308">
        <v>9.778216323E9</v>
      </c>
      <c r="J155" s="1306" t="s">
        <v>2741</v>
      </c>
      <c r="K155" s="1313">
        <v>9.1816705692E11</v>
      </c>
      <c r="L155" s="1316"/>
      <c r="M155" s="1306" t="s">
        <v>1047</v>
      </c>
      <c r="N155" s="1306" t="s">
        <v>2742</v>
      </c>
      <c r="O155" s="1308">
        <v>100000.0</v>
      </c>
      <c r="P155" s="1306" t="s">
        <v>856</v>
      </c>
      <c r="Q155" s="1306" t="s">
        <v>857</v>
      </c>
      <c r="R155" s="1306" t="s">
        <v>2743</v>
      </c>
      <c r="S155" s="1306" t="s">
        <v>2744</v>
      </c>
      <c r="T155" s="1313">
        <v>671543.0</v>
      </c>
      <c r="U155" s="1306" t="s">
        <v>856</v>
      </c>
      <c r="V155" s="1306" t="s">
        <v>857</v>
      </c>
      <c r="W155" s="1306" t="s">
        <v>2743</v>
      </c>
      <c r="X155" s="1306" t="s">
        <v>2745</v>
      </c>
      <c r="Y155" s="1313">
        <v>671543.0</v>
      </c>
      <c r="Z155" s="1306" t="s">
        <v>2746</v>
      </c>
      <c r="AA155" s="1306" t="s">
        <v>2747</v>
      </c>
      <c r="AB155" s="1313">
        <v>105860.0</v>
      </c>
      <c r="AC155" s="1313">
        <v>2020.0</v>
      </c>
      <c r="AD155" s="1313">
        <v>1000.0</v>
      </c>
      <c r="AE155" s="1313">
        <v>900.0</v>
      </c>
      <c r="AF155" s="1315">
        <v>0.9</v>
      </c>
      <c r="AG155" s="1306" t="s">
        <v>2748</v>
      </c>
      <c r="AH155" s="1306" t="s">
        <v>2749</v>
      </c>
      <c r="AI155" s="1313">
        <v>9412870.0</v>
      </c>
      <c r="AJ155" s="1313">
        <v>2022.0</v>
      </c>
      <c r="AK155" s="1313">
        <v>1200.0</v>
      </c>
      <c r="AL155" s="1313">
        <v>1126.0</v>
      </c>
      <c r="AM155" s="1314">
        <v>0.9333</v>
      </c>
      <c r="AN155" s="1313">
        <v>200.0</v>
      </c>
      <c r="AO155" s="1313">
        <v>189.0</v>
      </c>
      <c r="AP155" s="1313">
        <v>200.0</v>
      </c>
      <c r="AQ155" s="1313">
        <v>186.0</v>
      </c>
      <c r="AR155" s="1313">
        <v>200.0</v>
      </c>
      <c r="AS155" s="1313">
        <v>175.0</v>
      </c>
      <c r="AT155" s="1313">
        <v>200.0</v>
      </c>
      <c r="AU155" s="1313">
        <v>196.0</v>
      </c>
      <c r="AV155" s="1313">
        <v>1126.0</v>
      </c>
      <c r="AW155" s="1313">
        <v>200.0</v>
      </c>
      <c r="AX155" s="1313">
        <v>180.0</v>
      </c>
      <c r="AY155" s="1306" t="s">
        <v>2750</v>
      </c>
      <c r="AZ155" s="1313">
        <v>6.238255646E9</v>
      </c>
      <c r="BA155" s="1316"/>
      <c r="BB155" s="1313">
        <v>5.9243864031E11</v>
      </c>
      <c r="BC155" s="1316"/>
      <c r="BD155" s="1306" t="s">
        <v>738</v>
      </c>
      <c r="BE155" s="1306" t="s">
        <v>2751</v>
      </c>
      <c r="BF155" s="1308">
        <v>9.44769397E9</v>
      </c>
      <c r="BG155" s="1316"/>
      <c r="BH155" s="1313">
        <v>4.55693507504E11</v>
      </c>
      <c r="BI155" s="1316"/>
      <c r="BJ155" s="1306" t="s">
        <v>1361</v>
      </c>
      <c r="BK155" s="1309"/>
      <c r="BL155" s="1309"/>
      <c r="BM155" s="1309"/>
      <c r="BN155" s="1309"/>
      <c r="BO155" s="1309"/>
      <c r="BP155" s="1309"/>
      <c r="BQ155" s="1309"/>
      <c r="BR155" s="1309"/>
    </row>
    <row r="156">
      <c r="A156" s="1306" t="s">
        <v>389</v>
      </c>
      <c r="B156" s="1310" t="s">
        <v>390</v>
      </c>
      <c r="C156" s="1308">
        <v>167199.0</v>
      </c>
      <c r="D156" s="1308" t="s">
        <v>1330</v>
      </c>
      <c r="E156" s="1308" t="s">
        <v>1330</v>
      </c>
      <c r="F156" s="1313" t="s">
        <v>2752</v>
      </c>
      <c r="G156" s="1306" t="s">
        <v>2753</v>
      </c>
      <c r="H156" s="1306" t="s">
        <v>762</v>
      </c>
      <c r="I156" s="1308">
        <v>8.217889825E9</v>
      </c>
      <c r="J156" s="1306" t="s">
        <v>2754</v>
      </c>
      <c r="K156" s="1313">
        <v>9.38422329014E11</v>
      </c>
      <c r="L156" s="1306" t="s">
        <v>2755</v>
      </c>
      <c r="M156" s="1306" t="s">
        <v>707</v>
      </c>
      <c r="N156" s="1306" t="s">
        <v>2756</v>
      </c>
      <c r="O156" s="1308">
        <v>490980.0</v>
      </c>
      <c r="P156" s="1306" t="s">
        <v>709</v>
      </c>
      <c r="Q156" s="1306" t="s">
        <v>1890</v>
      </c>
      <c r="R156" s="1306" t="s">
        <v>2757</v>
      </c>
      <c r="S156" s="1306" t="s">
        <v>2753</v>
      </c>
      <c r="T156" s="1313">
        <v>581306.0</v>
      </c>
      <c r="U156" s="1306" t="s">
        <v>709</v>
      </c>
      <c r="V156" s="1306" t="s">
        <v>2758</v>
      </c>
      <c r="W156" s="1306" t="s">
        <v>2757</v>
      </c>
      <c r="X156" s="1306" t="s">
        <v>2759</v>
      </c>
      <c r="Y156" s="1313">
        <v>581306.0</v>
      </c>
      <c r="Z156" s="1306" t="s">
        <v>2760</v>
      </c>
      <c r="AA156" s="1306" t="s">
        <v>1191</v>
      </c>
      <c r="AB156" s="1313">
        <v>2.0200218571E10</v>
      </c>
      <c r="AC156" s="1313">
        <v>2020.0</v>
      </c>
      <c r="AD156" s="1313">
        <v>625.0</v>
      </c>
      <c r="AE156" s="1313">
        <v>519.0</v>
      </c>
      <c r="AF156" s="1314">
        <v>0.8304</v>
      </c>
      <c r="AG156" s="1306" t="s">
        <v>2761</v>
      </c>
      <c r="AH156" s="1306" t="s">
        <v>847</v>
      </c>
      <c r="AI156" s="1313">
        <v>450799.0</v>
      </c>
      <c r="AJ156" s="1313">
        <v>2022.0</v>
      </c>
      <c r="AK156" s="1313">
        <v>600.0</v>
      </c>
      <c r="AL156" s="1313">
        <v>363.0</v>
      </c>
      <c r="AM156" s="1314">
        <v>0.6004</v>
      </c>
      <c r="AN156" s="1313">
        <v>100.0</v>
      </c>
      <c r="AO156" s="1313">
        <v>47.0</v>
      </c>
      <c r="AP156" s="1313">
        <v>100.0</v>
      </c>
      <c r="AQ156" s="1313">
        <v>30.0</v>
      </c>
      <c r="AR156" s="1313">
        <v>100.0</v>
      </c>
      <c r="AS156" s="1313">
        <v>70.0</v>
      </c>
      <c r="AT156" s="1313">
        <v>100.0</v>
      </c>
      <c r="AU156" s="1313">
        <v>48.0</v>
      </c>
      <c r="AV156" s="1313">
        <v>363.0</v>
      </c>
      <c r="AW156" s="1313">
        <v>100.0</v>
      </c>
      <c r="AX156" s="1313">
        <v>83.0</v>
      </c>
      <c r="AY156" s="1306" t="s">
        <v>2762</v>
      </c>
      <c r="AZ156" s="1306" t="s">
        <v>2763</v>
      </c>
      <c r="BA156" s="1306" t="s">
        <v>2764</v>
      </c>
      <c r="BB156" s="1306" t="s">
        <v>2765</v>
      </c>
      <c r="BC156" s="1306" t="s">
        <v>2766</v>
      </c>
      <c r="BD156" s="1306" t="s">
        <v>941</v>
      </c>
      <c r="BE156" s="1306" t="s">
        <v>2767</v>
      </c>
      <c r="BF156" s="1308">
        <v>7.892856755E9</v>
      </c>
      <c r="BG156" s="1306" t="s">
        <v>2768</v>
      </c>
      <c r="BH156" s="1306" t="s">
        <v>2769</v>
      </c>
      <c r="BI156" s="1306" t="s">
        <v>2770</v>
      </c>
      <c r="BJ156" s="1306" t="s">
        <v>2771</v>
      </c>
      <c r="BK156" s="1309"/>
      <c r="BL156" s="1309"/>
      <c r="BM156" s="1309"/>
      <c r="BN156" s="1309"/>
      <c r="BO156" s="1309"/>
      <c r="BP156" s="1309"/>
      <c r="BQ156" s="1309"/>
      <c r="BR156" s="1309"/>
    </row>
    <row r="157">
      <c r="A157" s="1306" t="s">
        <v>391</v>
      </c>
      <c r="B157" s="1310" t="s">
        <v>392</v>
      </c>
      <c r="C157" s="1308">
        <v>142000.0</v>
      </c>
      <c r="D157" s="1312"/>
      <c r="E157" s="1312"/>
      <c r="F157" s="1317">
        <v>38119.0</v>
      </c>
      <c r="G157" s="1306" t="s">
        <v>1622</v>
      </c>
      <c r="H157" s="1306" t="s">
        <v>704</v>
      </c>
      <c r="I157" s="1308">
        <v>9.916690213E9</v>
      </c>
      <c r="J157" s="1306" t="s">
        <v>2772</v>
      </c>
      <c r="K157" s="1313">
        <v>2.63843581298E11</v>
      </c>
      <c r="L157" s="1316"/>
      <c r="M157" s="1306" t="s">
        <v>1047</v>
      </c>
      <c r="N157" s="1306" t="s">
        <v>2298</v>
      </c>
      <c r="O157" s="1308">
        <v>40000.0</v>
      </c>
      <c r="P157" s="1306" t="s">
        <v>709</v>
      </c>
      <c r="Q157" s="1306" t="s">
        <v>766</v>
      </c>
      <c r="R157" s="1306" t="s">
        <v>2773</v>
      </c>
      <c r="S157" s="1306" t="s">
        <v>2774</v>
      </c>
      <c r="T157" s="1313">
        <v>576226.0</v>
      </c>
      <c r="U157" s="1306" t="s">
        <v>709</v>
      </c>
      <c r="V157" s="1306" t="s">
        <v>766</v>
      </c>
      <c r="W157" s="1306" t="s">
        <v>2773</v>
      </c>
      <c r="X157" s="1306" t="s">
        <v>2775</v>
      </c>
      <c r="Y157" s="1313">
        <v>576226.0</v>
      </c>
      <c r="Z157" s="1306" t="s">
        <v>2776</v>
      </c>
      <c r="AA157" s="1306" t="s">
        <v>771</v>
      </c>
      <c r="AB157" s="1313">
        <v>2.0200243964E10</v>
      </c>
      <c r="AC157" s="1313">
        <v>2020.0</v>
      </c>
      <c r="AD157" s="1313">
        <v>625.0</v>
      </c>
      <c r="AE157" s="1313">
        <v>516.0</v>
      </c>
      <c r="AF157" s="1313">
        <v>83.0</v>
      </c>
      <c r="AG157" s="1306" t="s">
        <v>2777</v>
      </c>
      <c r="AH157" s="1306" t="s">
        <v>771</v>
      </c>
      <c r="AI157" s="1313">
        <v>664828.0</v>
      </c>
      <c r="AJ157" s="1313">
        <v>2022.0</v>
      </c>
      <c r="AK157" s="1313">
        <v>600.0</v>
      </c>
      <c r="AL157" s="1313">
        <v>367.0</v>
      </c>
      <c r="AM157" s="1313">
        <v>61.0</v>
      </c>
      <c r="AN157" s="1313">
        <v>100.0</v>
      </c>
      <c r="AO157" s="1313">
        <v>59.0</v>
      </c>
      <c r="AP157" s="1313">
        <v>100.0</v>
      </c>
      <c r="AQ157" s="1313">
        <v>50.0</v>
      </c>
      <c r="AR157" s="1313">
        <v>100.0</v>
      </c>
      <c r="AS157" s="1313">
        <v>65.0</v>
      </c>
      <c r="AT157" s="1313">
        <v>100.0</v>
      </c>
      <c r="AU157" s="1313">
        <v>52.0</v>
      </c>
      <c r="AV157" s="1313">
        <v>367.0</v>
      </c>
      <c r="AW157" s="1313">
        <v>100.0</v>
      </c>
      <c r="AX157" s="1313">
        <v>78.0</v>
      </c>
      <c r="AY157" s="1306" t="s">
        <v>2778</v>
      </c>
      <c r="AZ157" s="1306">
        <v>7.40667162E9</v>
      </c>
      <c r="BA157" s="1316"/>
      <c r="BB157" s="1316"/>
      <c r="BC157" s="1316"/>
      <c r="BD157" s="1306" t="s">
        <v>941</v>
      </c>
      <c r="BE157" s="1318" t="s">
        <v>2779</v>
      </c>
      <c r="BF157" s="1330">
        <v>9.739424988E9</v>
      </c>
      <c r="BG157" s="1316"/>
      <c r="BH157" s="1316"/>
      <c r="BI157" s="1316"/>
      <c r="BJ157" s="1316"/>
      <c r="BK157" s="1319"/>
      <c r="BL157" s="1319"/>
      <c r="BM157" s="1319"/>
      <c r="BN157" s="1319"/>
      <c r="BO157" s="1319"/>
      <c r="BP157" s="1319"/>
      <c r="BQ157" s="1319"/>
      <c r="BR157" s="1319"/>
    </row>
    <row r="158">
      <c r="A158" s="1306" t="s">
        <v>173</v>
      </c>
      <c r="B158" s="1310" t="s">
        <v>174</v>
      </c>
      <c r="C158" s="1308"/>
      <c r="D158" s="1308">
        <v>48035.0</v>
      </c>
      <c r="E158" s="1312"/>
      <c r="F158" s="1317">
        <v>38203.0</v>
      </c>
      <c r="G158" s="1306" t="s">
        <v>2780</v>
      </c>
      <c r="H158" s="1306" t="s">
        <v>704</v>
      </c>
      <c r="I158" s="1308">
        <v>8.497048824E9</v>
      </c>
      <c r="J158" s="1306" t="s">
        <v>2781</v>
      </c>
      <c r="K158" s="1313">
        <v>7.9852284138E11</v>
      </c>
      <c r="L158" s="1306" t="s">
        <v>2782</v>
      </c>
      <c r="M158" s="1306" t="s">
        <v>782</v>
      </c>
      <c r="N158" s="1306" t="s">
        <v>2783</v>
      </c>
      <c r="O158" s="1308">
        <v>48000.0</v>
      </c>
      <c r="P158" s="1306" t="s">
        <v>709</v>
      </c>
      <c r="Q158" s="1306" t="s">
        <v>2784</v>
      </c>
      <c r="R158" s="1306" t="s">
        <v>2785</v>
      </c>
      <c r="S158" s="1306" t="s">
        <v>2786</v>
      </c>
      <c r="T158" s="1313">
        <v>591113.0</v>
      </c>
      <c r="U158" s="1306" t="s">
        <v>709</v>
      </c>
      <c r="V158" s="1306" t="s">
        <v>2784</v>
      </c>
      <c r="W158" s="1306" t="s">
        <v>2785</v>
      </c>
      <c r="X158" s="1306" t="s">
        <v>2786</v>
      </c>
      <c r="Y158" s="1313">
        <v>591113.0</v>
      </c>
      <c r="Z158" s="1306" t="s">
        <v>2787</v>
      </c>
      <c r="AA158" s="1306" t="s">
        <v>881</v>
      </c>
      <c r="AB158" s="1313">
        <v>2.0200147123E10</v>
      </c>
      <c r="AC158" s="1313">
        <v>2020.0</v>
      </c>
      <c r="AD158" s="1313">
        <v>625.0</v>
      </c>
      <c r="AE158" s="1313">
        <v>554.0</v>
      </c>
      <c r="AF158" s="1314">
        <v>0.8864</v>
      </c>
      <c r="AG158" s="1306" t="s">
        <v>2788</v>
      </c>
      <c r="AH158" s="1306" t="s">
        <v>2229</v>
      </c>
      <c r="AI158" s="1313">
        <v>970646.0</v>
      </c>
      <c r="AJ158" s="1313">
        <v>2022.0</v>
      </c>
      <c r="AK158" s="1313">
        <v>600.0</v>
      </c>
      <c r="AL158" s="1313">
        <v>448.0</v>
      </c>
      <c r="AM158" s="1313">
        <v>74.0</v>
      </c>
      <c r="AN158" s="1313">
        <v>100.0</v>
      </c>
      <c r="AO158" s="1313">
        <v>65.0</v>
      </c>
      <c r="AP158" s="1313">
        <v>100.0</v>
      </c>
      <c r="AQ158" s="1313">
        <v>62.0</v>
      </c>
      <c r="AR158" s="1313">
        <v>100.0</v>
      </c>
      <c r="AS158" s="1313">
        <v>78.0</v>
      </c>
      <c r="AT158" s="1313">
        <v>100.0</v>
      </c>
      <c r="AU158" s="1313">
        <v>68.0</v>
      </c>
      <c r="AV158" s="1313">
        <v>448.0</v>
      </c>
      <c r="AW158" s="1313">
        <v>100.0</v>
      </c>
      <c r="AX158" s="1313">
        <v>84.0</v>
      </c>
      <c r="AY158" s="1306" t="s">
        <v>2789</v>
      </c>
      <c r="AZ158" s="1316"/>
      <c r="BA158" s="1316"/>
      <c r="BB158" s="1316"/>
      <c r="BC158" s="1316"/>
      <c r="BD158" s="1316"/>
      <c r="BE158" s="1316"/>
      <c r="BF158" s="1312"/>
      <c r="BG158" s="1316"/>
      <c r="BH158" s="1316"/>
      <c r="BI158" s="1316"/>
      <c r="BJ158" s="1316"/>
      <c r="BK158" s="1319"/>
      <c r="BL158" s="1319"/>
      <c r="BM158" s="1319"/>
      <c r="BN158" s="1319"/>
      <c r="BO158" s="1319"/>
      <c r="BP158" s="1319"/>
      <c r="BQ158" s="1319"/>
      <c r="BR158" s="1319"/>
    </row>
    <row r="159">
      <c r="A159" s="1306" t="s">
        <v>175</v>
      </c>
      <c r="B159" s="1310" t="s">
        <v>176</v>
      </c>
      <c r="C159" s="1308">
        <v>28321.0</v>
      </c>
      <c r="D159" s="1312"/>
      <c r="E159" s="1312"/>
      <c r="F159" s="1313" t="s">
        <v>2790</v>
      </c>
      <c r="G159" s="1306" t="s">
        <v>1096</v>
      </c>
      <c r="H159" s="1306" t="s">
        <v>762</v>
      </c>
      <c r="I159" s="1308">
        <v>7.259310514E9</v>
      </c>
      <c r="J159" s="1306" t="s">
        <v>2791</v>
      </c>
      <c r="K159" s="1313">
        <v>7.74661668612E11</v>
      </c>
      <c r="L159" s="1306" t="s">
        <v>2792</v>
      </c>
      <c r="M159" s="1306" t="s">
        <v>707</v>
      </c>
      <c r="N159" s="1306" t="s">
        <v>1305</v>
      </c>
      <c r="O159" s="1308">
        <v>60000.0</v>
      </c>
      <c r="P159" s="1306" t="s">
        <v>709</v>
      </c>
      <c r="Q159" s="1306" t="s">
        <v>802</v>
      </c>
      <c r="R159" s="1306" t="s">
        <v>2793</v>
      </c>
      <c r="S159" s="1306" t="s">
        <v>2794</v>
      </c>
      <c r="T159" s="1313">
        <v>574267.0</v>
      </c>
      <c r="U159" s="1306" t="s">
        <v>709</v>
      </c>
      <c r="V159" s="1306" t="s">
        <v>802</v>
      </c>
      <c r="W159" s="1306" t="s">
        <v>2793</v>
      </c>
      <c r="X159" s="1306" t="s">
        <v>2794</v>
      </c>
      <c r="Y159" s="1313">
        <v>574267.0</v>
      </c>
      <c r="Z159" s="1306" t="s">
        <v>2795</v>
      </c>
      <c r="AA159" s="1306" t="s">
        <v>716</v>
      </c>
      <c r="AB159" s="1313">
        <v>2.0200685397E10</v>
      </c>
      <c r="AC159" s="1313">
        <v>2020.0</v>
      </c>
      <c r="AD159" s="1313">
        <v>625.0</v>
      </c>
      <c r="AE159" s="1313">
        <v>555.0</v>
      </c>
      <c r="AF159" s="1314">
        <v>0.888</v>
      </c>
      <c r="AG159" s="1306" t="s">
        <v>2796</v>
      </c>
      <c r="AH159" s="1306" t="s">
        <v>2797</v>
      </c>
      <c r="AI159" s="1313">
        <v>609690.0</v>
      </c>
      <c r="AJ159" s="1313">
        <v>2022.0</v>
      </c>
      <c r="AK159" s="1313">
        <v>600.0</v>
      </c>
      <c r="AL159" s="1313">
        <v>576.0</v>
      </c>
      <c r="AM159" s="1315">
        <v>0.96</v>
      </c>
      <c r="AN159" s="1313">
        <v>100.0</v>
      </c>
      <c r="AO159" s="1313">
        <v>91.0</v>
      </c>
      <c r="AP159" s="1313">
        <v>100.0</v>
      </c>
      <c r="AQ159" s="1313">
        <v>97.0</v>
      </c>
      <c r="AR159" s="1313">
        <v>100.0</v>
      </c>
      <c r="AS159" s="1313">
        <v>95.0</v>
      </c>
      <c r="AT159" s="1313">
        <v>100.0</v>
      </c>
      <c r="AU159" s="1313">
        <v>100.0</v>
      </c>
      <c r="AV159" s="1313">
        <v>576.0</v>
      </c>
      <c r="AW159" s="1313">
        <v>100.0</v>
      </c>
      <c r="AX159" s="1313">
        <v>95.0</v>
      </c>
      <c r="AY159" s="1306" t="s">
        <v>2798</v>
      </c>
      <c r="AZ159" s="1313">
        <v>9.94572037E9</v>
      </c>
      <c r="BA159" s="1306" t="s">
        <v>2799</v>
      </c>
      <c r="BB159" s="1313">
        <v>5.52007558256E11</v>
      </c>
      <c r="BC159" s="1306" t="s">
        <v>2800</v>
      </c>
      <c r="BD159" s="1306" t="s">
        <v>738</v>
      </c>
      <c r="BE159" s="1306" t="s">
        <v>2801</v>
      </c>
      <c r="BF159" s="1308">
        <v>7.259915181E9</v>
      </c>
      <c r="BG159" s="1306" t="s">
        <v>2802</v>
      </c>
      <c r="BH159" s="1313">
        <v>5.95694567157E11</v>
      </c>
      <c r="BI159" s="1306" t="s">
        <v>2803</v>
      </c>
      <c r="BJ159" s="1306" t="s">
        <v>986</v>
      </c>
      <c r="BK159" s="1309"/>
      <c r="BL159" s="1309"/>
      <c r="BM159" s="1309"/>
      <c r="BN159" s="1309"/>
      <c r="BO159" s="1309"/>
      <c r="BP159" s="1309"/>
      <c r="BQ159" s="1309"/>
      <c r="BR159" s="1309"/>
    </row>
    <row r="160">
      <c r="A160" s="1306" t="s">
        <v>393</v>
      </c>
      <c r="B160" s="1310" t="s">
        <v>394</v>
      </c>
      <c r="C160" s="1308">
        <v>26122.0</v>
      </c>
      <c r="D160" s="1312"/>
      <c r="E160" s="1312"/>
      <c r="F160" s="1313" t="s">
        <v>2804</v>
      </c>
      <c r="G160" s="1306" t="s">
        <v>2805</v>
      </c>
      <c r="H160" s="1306" t="s">
        <v>762</v>
      </c>
      <c r="I160" s="1308">
        <v>9.482608428E9</v>
      </c>
      <c r="J160" s="1306" t="s">
        <v>2806</v>
      </c>
      <c r="K160" s="1313">
        <v>4.33064600893E11</v>
      </c>
      <c r="L160" s="1306" t="s">
        <v>2807</v>
      </c>
      <c r="M160" s="1306" t="s">
        <v>782</v>
      </c>
      <c r="N160" s="1306" t="s">
        <v>783</v>
      </c>
      <c r="O160" s="1308">
        <v>60000.0</v>
      </c>
      <c r="P160" s="1306" t="s">
        <v>709</v>
      </c>
      <c r="Q160" s="1306" t="s">
        <v>876</v>
      </c>
      <c r="R160" s="1306" t="s">
        <v>2808</v>
      </c>
      <c r="S160" s="1306" t="s">
        <v>2809</v>
      </c>
      <c r="T160" s="1313">
        <v>574197.0</v>
      </c>
      <c r="U160" s="1306" t="s">
        <v>709</v>
      </c>
      <c r="V160" s="1306" t="s">
        <v>876</v>
      </c>
      <c r="W160" s="1306" t="s">
        <v>2810</v>
      </c>
      <c r="X160" s="1306" t="s">
        <v>2809</v>
      </c>
      <c r="Y160" s="1313">
        <v>574197.0</v>
      </c>
      <c r="Z160" s="1306" t="s">
        <v>2811</v>
      </c>
      <c r="AA160" s="1306" t="s">
        <v>716</v>
      </c>
      <c r="AB160" s="1313">
        <v>2.0200685399E10</v>
      </c>
      <c r="AC160" s="1313">
        <v>2020.0</v>
      </c>
      <c r="AD160" s="1313">
        <v>625.0</v>
      </c>
      <c r="AE160" s="1313">
        <v>571.0</v>
      </c>
      <c r="AF160" s="1314">
        <v>0.9136</v>
      </c>
      <c r="AG160" s="1306" t="s">
        <v>2812</v>
      </c>
      <c r="AH160" s="1306" t="s">
        <v>2813</v>
      </c>
      <c r="AI160" s="1313">
        <v>609692.0</v>
      </c>
      <c r="AJ160" s="1313">
        <v>2022.0</v>
      </c>
      <c r="AK160" s="1313">
        <v>600.0</v>
      </c>
      <c r="AL160" s="1313">
        <v>570.0</v>
      </c>
      <c r="AM160" s="1315">
        <v>0.95</v>
      </c>
      <c r="AN160" s="1313">
        <v>100.0</v>
      </c>
      <c r="AO160" s="1313">
        <v>91.0</v>
      </c>
      <c r="AP160" s="1313">
        <v>100.0</v>
      </c>
      <c r="AQ160" s="1313">
        <v>99.0</v>
      </c>
      <c r="AR160" s="1313">
        <v>100.0</v>
      </c>
      <c r="AS160" s="1313">
        <v>95.0</v>
      </c>
      <c r="AT160" s="1313">
        <v>100.0</v>
      </c>
      <c r="AU160" s="1313">
        <v>100.0</v>
      </c>
      <c r="AV160" s="1313">
        <v>570.0</v>
      </c>
      <c r="AW160" s="1313">
        <v>100.0</v>
      </c>
      <c r="AX160" s="1313">
        <v>90.0</v>
      </c>
      <c r="AY160" s="1306" t="s">
        <v>2814</v>
      </c>
      <c r="AZ160" s="1313">
        <v>9.449907438E9</v>
      </c>
      <c r="BA160" s="1306" t="s">
        <v>2815</v>
      </c>
      <c r="BB160" s="1313">
        <v>8.16441610761E11</v>
      </c>
      <c r="BC160" s="1306" t="s">
        <v>2816</v>
      </c>
      <c r="BD160" s="1306" t="s">
        <v>738</v>
      </c>
      <c r="BE160" s="1306" t="s">
        <v>2817</v>
      </c>
      <c r="BF160" s="1308">
        <v>9.481444852E9</v>
      </c>
      <c r="BG160" s="1306" t="s">
        <v>2818</v>
      </c>
      <c r="BH160" s="1313">
        <v>6.59479704935E11</v>
      </c>
      <c r="BI160" s="1306" t="s">
        <v>2819</v>
      </c>
      <c r="BJ160" s="1306" t="s">
        <v>2820</v>
      </c>
      <c r="BK160" s="1309"/>
      <c r="BL160" s="1309"/>
      <c r="BM160" s="1309"/>
      <c r="BN160" s="1309"/>
      <c r="BO160" s="1309"/>
      <c r="BP160" s="1309"/>
      <c r="BQ160" s="1309"/>
      <c r="BR160" s="1309"/>
    </row>
    <row r="161">
      <c r="A161" s="1306" t="s">
        <v>395</v>
      </c>
      <c r="B161" s="1310" t="s">
        <v>396</v>
      </c>
      <c r="C161" s="1308">
        <v>70000.0</v>
      </c>
      <c r="D161" s="1312"/>
      <c r="E161" s="1312"/>
      <c r="F161" s="1313" t="s">
        <v>2821</v>
      </c>
      <c r="G161" s="1306" t="s">
        <v>1202</v>
      </c>
      <c r="H161" s="1306" t="s">
        <v>704</v>
      </c>
      <c r="I161" s="1308">
        <v>6.366276357E9</v>
      </c>
      <c r="J161" s="1306" t="s">
        <v>2822</v>
      </c>
      <c r="K161" s="1313">
        <v>7.62074936826E11</v>
      </c>
      <c r="L161" s="1306" t="s">
        <v>2823</v>
      </c>
      <c r="M161" s="1306" t="s">
        <v>707</v>
      </c>
      <c r="N161" s="1306" t="s">
        <v>2824</v>
      </c>
      <c r="O161" s="1308">
        <v>45000.0</v>
      </c>
      <c r="P161" s="1306" t="s">
        <v>709</v>
      </c>
      <c r="Q161" s="1306" t="s">
        <v>876</v>
      </c>
      <c r="R161" s="1306" t="s">
        <v>976</v>
      </c>
      <c r="S161" s="1306" t="s">
        <v>976</v>
      </c>
      <c r="T161" s="1313">
        <v>574227.0</v>
      </c>
      <c r="U161" s="1306" t="s">
        <v>709</v>
      </c>
      <c r="V161" s="1306" t="s">
        <v>1202</v>
      </c>
      <c r="W161" s="1306" t="s">
        <v>2825</v>
      </c>
      <c r="X161" s="1306" t="s">
        <v>2826</v>
      </c>
      <c r="Y161" s="1313">
        <v>577601.0</v>
      </c>
      <c r="Z161" s="1306" t="s">
        <v>2827</v>
      </c>
      <c r="AA161" s="1306" t="s">
        <v>2627</v>
      </c>
      <c r="AB161" s="1313">
        <v>1.8141402E7</v>
      </c>
      <c r="AC161" s="1313">
        <v>2020.0</v>
      </c>
      <c r="AD161" s="1313">
        <v>600.0</v>
      </c>
      <c r="AE161" s="1313">
        <v>385.0</v>
      </c>
      <c r="AF161" s="1313">
        <v>64.0</v>
      </c>
      <c r="AG161" s="1306" t="s">
        <v>2828</v>
      </c>
      <c r="AH161" s="1306" t="s">
        <v>2430</v>
      </c>
      <c r="AI161" s="1313">
        <v>140468.0</v>
      </c>
      <c r="AJ161" s="1313">
        <v>2022.0</v>
      </c>
      <c r="AK161" s="1313">
        <v>600.0</v>
      </c>
      <c r="AL161" s="1313">
        <v>464.0</v>
      </c>
      <c r="AM161" s="1313">
        <v>77.0</v>
      </c>
      <c r="AN161" s="1313">
        <v>100.0</v>
      </c>
      <c r="AO161" s="1313">
        <v>72.0</v>
      </c>
      <c r="AP161" s="1313">
        <v>100.0</v>
      </c>
      <c r="AQ161" s="1313">
        <v>88.0</v>
      </c>
      <c r="AR161" s="1313">
        <v>100.0</v>
      </c>
      <c r="AS161" s="1313">
        <v>78.0</v>
      </c>
      <c r="AT161" s="1313">
        <v>100.0</v>
      </c>
      <c r="AU161" s="1313">
        <v>76.0</v>
      </c>
      <c r="AV161" s="1313">
        <v>464.0</v>
      </c>
      <c r="AW161" s="1313">
        <v>100.0</v>
      </c>
      <c r="AX161" s="1313">
        <v>77.0</v>
      </c>
      <c r="AY161" s="1318" t="s">
        <v>2829</v>
      </c>
      <c r="AZ161" s="426"/>
      <c r="BA161" s="1316"/>
      <c r="BB161" s="1316"/>
      <c r="BC161" s="1316"/>
      <c r="BD161" s="1306" t="s">
        <v>738</v>
      </c>
      <c r="BE161" s="1306" t="s">
        <v>2830</v>
      </c>
      <c r="BF161" s="1308">
        <v>9.902495783E9</v>
      </c>
      <c r="BG161" s="1316"/>
      <c r="BH161" s="1316"/>
      <c r="BI161" s="1316"/>
      <c r="BJ161" s="1306" t="s">
        <v>1710</v>
      </c>
      <c r="BK161" s="1309"/>
      <c r="BL161" s="1309"/>
      <c r="BM161" s="1309"/>
      <c r="BN161" s="1309"/>
      <c r="BO161" s="1309"/>
      <c r="BP161" s="1309"/>
      <c r="BQ161" s="1309"/>
      <c r="BR161" s="1309"/>
    </row>
    <row r="162">
      <c r="A162" s="1306" t="s">
        <v>397</v>
      </c>
      <c r="B162" s="1310" t="s">
        <v>398</v>
      </c>
      <c r="C162" s="1308">
        <v>153635.0</v>
      </c>
      <c r="D162" s="1312"/>
      <c r="E162" s="1312"/>
      <c r="F162" s="1313" t="s">
        <v>2831</v>
      </c>
      <c r="G162" s="1306" t="s">
        <v>1096</v>
      </c>
      <c r="H162" s="1306" t="s">
        <v>762</v>
      </c>
      <c r="I162" s="1308">
        <v>7.67649129E9</v>
      </c>
      <c r="J162" s="1306" t="s">
        <v>2832</v>
      </c>
      <c r="K162" s="1313">
        <v>6.72642173077E11</v>
      </c>
      <c r="L162" s="1316"/>
      <c r="M162" s="1306" t="s">
        <v>782</v>
      </c>
      <c r="N162" s="1306" t="s">
        <v>783</v>
      </c>
      <c r="O162" s="1308">
        <v>125000.0</v>
      </c>
      <c r="P162" s="1306" t="s">
        <v>709</v>
      </c>
      <c r="Q162" s="1306" t="s">
        <v>876</v>
      </c>
      <c r="R162" s="1306" t="s">
        <v>2833</v>
      </c>
      <c r="S162" s="1306" t="s">
        <v>2834</v>
      </c>
      <c r="T162" s="1313">
        <v>574144.0</v>
      </c>
      <c r="U162" s="1306" t="s">
        <v>709</v>
      </c>
      <c r="V162" s="1306" t="s">
        <v>876</v>
      </c>
      <c r="W162" s="1306" t="s">
        <v>2835</v>
      </c>
      <c r="X162" s="1306" t="s">
        <v>2834</v>
      </c>
      <c r="Y162" s="1313">
        <v>574144.0</v>
      </c>
      <c r="Z162" s="1306" t="s">
        <v>2836</v>
      </c>
      <c r="AA162" s="1306" t="s">
        <v>771</v>
      </c>
      <c r="AB162" s="1313">
        <v>2.0200318551E10</v>
      </c>
      <c r="AC162" s="1313">
        <v>2020.0</v>
      </c>
      <c r="AD162" s="1313">
        <v>625.0</v>
      </c>
      <c r="AE162" s="1313">
        <v>479.0</v>
      </c>
      <c r="AF162" s="1314">
        <v>0.7664</v>
      </c>
      <c r="AG162" s="1306" t="s">
        <v>2837</v>
      </c>
      <c r="AH162" s="1306" t="s">
        <v>771</v>
      </c>
      <c r="AI162" s="1313">
        <v>620403.0</v>
      </c>
      <c r="AJ162" s="1313">
        <v>2022.0</v>
      </c>
      <c r="AK162" s="1313">
        <v>600.0</v>
      </c>
      <c r="AL162" s="1313">
        <v>361.0</v>
      </c>
      <c r="AM162" s="1313">
        <v>60.0</v>
      </c>
      <c r="AN162" s="1313">
        <v>100.0</v>
      </c>
      <c r="AO162" s="1313">
        <v>65.0</v>
      </c>
      <c r="AP162" s="1313">
        <v>100.0</v>
      </c>
      <c r="AQ162" s="1313">
        <v>47.0</v>
      </c>
      <c r="AR162" s="1313">
        <v>100.0</v>
      </c>
      <c r="AS162" s="1313">
        <v>58.0</v>
      </c>
      <c r="AT162" s="1313">
        <v>100.0</v>
      </c>
      <c r="AU162" s="1313">
        <v>59.0</v>
      </c>
      <c r="AV162" s="1313">
        <v>361.0</v>
      </c>
      <c r="AW162" s="1313">
        <v>100.0</v>
      </c>
      <c r="AX162" s="1313">
        <v>61.0</v>
      </c>
      <c r="AY162" s="1306" t="s">
        <v>2838</v>
      </c>
      <c r="AZ162" s="1313">
        <v>8.147882445E9</v>
      </c>
      <c r="BA162" s="1306" t="s">
        <v>2839</v>
      </c>
      <c r="BB162" s="1306" t="s">
        <v>2840</v>
      </c>
      <c r="BC162" s="1316"/>
      <c r="BD162" s="1306" t="s">
        <v>2841</v>
      </c>
      <c r="BE162" s="1306" t="s">
        <v>2842</v>
      </c>
      <c r="BF162" s="1308">
        <v>9.901018818E9</v>
      </c>
      <c r="BG162" s="1306" t="s">
        <v>2839</v>
      </c>
      <c r="BH162" s="1306" t="s">
        <v>2843</v>
      </c>
      <c r="BI162" s="1316"/>
      <c r="BJ162" s="1306" t="s">
        <v>2841</v>
      </c>
      <c r="BK162" s="1309"/>
      <c r="BL162" s="1309"/>
      <c r="BM162" s="1309"/>
      <c r="BN162" s="1309"/>
      <c r="BO162" s="1309"/>
      <c r="BP162" s="1309"/>
      <c r="BQ162" s="1309"/>
      <c r="BR162" s="1309"/>
    </row>
    <row r="163">
      <c r="A163" s="1306" t="s">
        <v>399</v>
      </c>
      <c r="B163" s="1310" t="s">
        <v>400</v>
      </c>
      <c r="C163" s="1320"/>
      <c r="D163" s="426"/>
      <c r="E163" s="1312"/>
      <c r="F163" s="1317">
        <v>38175.0</v>
      </c>
      <c r="G163" s="1306" t="s">
        <v>2844</v>
      </c>
      <c r="H163" s="1306" t="s">
        <v>704</v>
      </c>
      <c r="I163" s="1308">
        <v>6.360544717E9</v>
      </c>
      <c r="J163" s="1306" t="s">
        <v>2845</v>
      </c>
      <c r="K163" s="1313">
        <v>9.38568973438E11</v>
      </c>
      <c r="L163" s="1316"/>
      <c r="M163" s="1306" t="s">
        <v>874</v>
      </c>
      <c r="N163" s="1306" t="s">
        <v>2846</v>
      </c>
      <c r="O163" s="1308">
        <v>470880.0</v>
      </c>
      <c r="P163" s="1306" t="s">
        <v>709</v>
      </c>
      <c r="Q163" s="1306" t="s">
        <v>2847</v>
      </c>
      <c r="R163" s="1306" t="s">
        <v>2848</v>
      </c>
      <c r="S163" s="1306" t="s">
        <v>2849</v>
      </c>
      <c r="T163" s="1313">
        <v>577139.0</v>
      </c>
      <c r="U163" s="1306" t="s">
        <v>709</v>
      </c>
      <c r="V163" s="1306" t="s">
        <v>2847</v>
      </c>
      <c r="W163" s="1306" t="s">
        <v>2850</v>
      </c>
      <c r="X163" s="1306" t="s">
        <v>2851</v>
      </c>
      <c r="Y163" s="1313">
        <v>577139.0</v>
      </c>
      <c r="Z163" s="1306" t="s">
        <v>2852</v>
      </c>
      <c r="AA163" s="1306" t="s">
        <v>2853</v>
      </c>
      <c r="AB163" s="1313">
        <v>2.0200492169E10</v>
      </c>
      <c r="AC163" s="1313">
        <v>2020.0</v>
      </c>
      <c r="AD163" s="1313">
        <v>625.0</v>
      </c>
      <c r="AE163" s="1313">
        <v>512.0</v>
      </c>
      <c r="AF163" s="1313">
        <v>81.92</v>
      </c>
      <c r="AG163" s="1306" t="s">
        <v>2854</v>
      </c>
      <c r="AH163" s="1306" t="s">
        <v>2855</v>
      </c>
      <c r="AI163" s="1313">
        <v>466382.0</v>
      </c>
      <c r="AJ163" s="1313">
        <v>2022.0</v>
      </c>
      <c r="AK163" s="1313">
        <v>600.0</v>
      </c>
      <c r="AL163" s="1313">
        <v>371.0</v>
      </c>
      <c r="AM163" s="1313">
        <v>62.0</v>
      </c>
      <c r="AN163" s="1313">
        <v>100.0</v>
      </c>
      <c r="AO163" s="1313">
        <v>67.0</v>
      </c>
      <c r="AP163" s="1313">
        <v>100.0</v>
      </c>
      <c r="AQ163" s="1313">
        <v>63.0</v>
      </c>
      <c r="AR163" s="1313">
        <v>100.0</v>
      </c>
      <c r="AS163" s="1313">
        <v>53.0</v>
      </c>
      <c r="AT163" s="1313">
        <v>100.0</v>
      </c>
      <c r="AU163" s="1313">
        <v>54.0</v>
      </c>
      <c r="AV163" s="1313">
        <v>371.0</v>
      </c>
      <c r="AW163" s="1313">
        <v>100.0</v>
      </c>
      <c r="AX163" s="1313">
        <v>83.0</v>
      </c>
      <c r="AY163" s="1306" t="s">
        <v>2856</v>
      </c>
      <c r="AZ163" s="1313">
        <v>6.360212817E9</v>
      </c>
      <c r="BA163" s="1316"/>
      <c r="BB163" s="1316"/>
      <c r="BC163" s="1316"/>
      <c r="BD163" s="1306" t="s">
        <v>755</v>
      </c>
      <c r="BE163" s="1306" t="s">
        <v>2857</v>
      </c>
      <c r="BF163" s="1308"/>
      <c r="BG163" s="1306" t="s">
        <v>2858</v>
      </c>
      <c r="BH163" s="1316"/>
      <c r="BI163" s="1316"/>
      <c r="BJ163" s="1316"/>
      <c r="BK163" s="1319"/>
      <c r="BL163" s="1319"/>
      <c r="BM163" s="1319"/>
      <c r="BN163" s="1319"/>
      <c r="BO163" s="1319"/>
      <c r="BP163" s="1319"/>
      <c r="BQ163" s="1319"/>
      <c r="BR163" s="1319"/>
    </row>
    <row r="164">
      <c r="A164" s="1306" t="s">
        <v>177</v>
      </c>
      <c r="B164" s="1310" t="s">
        <v>178</v>
      </c>
      <c r="C164" s="1308">
        <v>40196.0</v>
      </c>
      <c r="D164" s="1312"/>
      <c r="E164" s="1312"/>
      <c r="F164" s="1313" t="s">
        <v>2859</v>
      </c>
      <c r="G164" s="1306" t="s">
        <v>1037</v>
      </c>
      <c r="H164" s="1306" t="s">
        <v>762</v>
      </c>
      <c r="I164" s="1308">
        <v>6.364809767E9</v>
      </c>
      <c r="J164" s="1306" t="s">
        <v>2860</v>
      </c>
      <c r="K164" s="1313">
        <v>6.2439603453E11</v>
      </c>
      <c r="L164" s="1306" t="s">
        <v>2861</v>
      </c>
      <c r="M164" s="1306" t="s">
        <v>1047</v>
      </c>
      <c r="N164" s="1306" t="s">
        <v>2862</v>
      </c>
      <c r="O164" s="1308">
        <v>30000.0</v>
      </c>
      <c r="P164" s="1306" t="s">
        <v>709</v>
      </c>
      <c r="Q164" s="1306" t="s">
        <v>1202</v>
      </c>
      <c r="R164" s="1306" t="s">
        <v>2863</v>
      </c>
      <c r="S164" s="1306" t="s">
        <v>2864</v>
      </c>
      <c r="T164" s="1313">
        <v>577213.0</v>
      </c>
      <c r="U164" s="1306" t="s">
        <v>709</v>
      </c>
      <c r="V164" s="1306" t="s">
        <v>1202</v>
      </c>
      <c r="W164" s="1306" t="s">
        <v>2865</v>
      </c>
      <c r="X164" s="1306" t="s">
        <v>2866</v>
      </c>
      <c r="Y164" s="1313">
        <v>577221.0</v>
      </c>
      <c r="Z164" s="1306" t="s">
        <v>2867</v>
      </c>
      <c r="AA164" s="1306" t="s">
        <v>2868</v>
      </c>
      <c r="AB164" s="1313">
        <v>2.0200112202E10</v>
      </c>
      <c r="AC164" s="1313">
        <v>2020.0</v>
      </c>
      <c r="AD164" s="1313">
        <v>625.0</v>
      </c>
      <c r="AE164" s="1313">
        <v>590.0</v>
      </c>
      <c r="AF164" s="1314">
        <v>0.944</v>
      </c>
      <c r="AG164" s="1306" t="s">
        <v>2869</v>
      </c>
      <c r="AH164" s="1306" t="s">
        <v>1089</v>
      </c>
      <c r="AI164" s="1313">
        <v>155515.0</v>
      </c>
      <c r="AJ164" s="1313">
        <v>2022.0</v>
      </c>
      <c r="AK164" s="1313">
        <v>600.0</v>
      </c>
      <c r="AL164" s="1313">
        <v>552.0</v>
      </c>
      <c r="AM164" s="1315">
        <v>0.92</v>
      </c>
      <c r="AN164" s="1313">
        <v>100.0</v>
      </c>
      <c r="AO164" s="1313">
        <v>83.0</v>
      </c>
      <c r="AP164" s="1313">
        <v>100.0</v>
      </c>
      <c r="AQ164" s="1313">
        <v>93.0</v>
      </c>
      <c r="AR164" s="1313">
        <v>100.0</v>
      </c>
      <c r="AS164" s="1313">
        <v>90.0</v>
      </c>
      <c r="AT164" s="1313">
        <v>100.0</v>
      </c>
      <c r="AU164" s="1313">
        <v>98.0</v>
      </c>
      <c r="AV164" s="1313">
        <v>552.0</v>
      </c>
      <c r="AW164" s="1313">
        <v>100.0</v>
      </c>
      <c r="AX164" s="1313">
        <v>90.0</v>
      </c>
      <c r="AY164" s="1306" t="s">
        <v>2870</v>
      </c>
      <c r="AZ164" s="1313">
        <v>8.497020767E9</v>
      </c>
      <c r="BA164" s="1316"/>
      <c r="BB164" s="1313">
        <v>3.949671306E11</v>
      </c>
      <c r="BC164" s="1306" t="s">
        <v>2871</v>
      </c>
      <c r="BD164" s="1306" t="s">
        <v>738</v>
      </c>
      <c r="BE164" s="1306" t="s">
        <v>2872</v>
      </c>
      <c r="BF164" s="1308">
        <v>9.164180484E9</v>
      </c>
      <c r="BG164" s="1316"/>
      <c r="BH164" s="1313">
        <v>5.22447466197E11</v>
      </c>
      <c r="BI164" s="1306" t="s">
        <v>2873</v>
      </c>
      <c r="BJ164" s="1306" t="s">
        <v>1361</v>
      </c>
      <c r="BK164" s="1309"/>
      <c r="BL164" s="1309"/>
      <c r="BM164" s="1309"/>
      <c r="BN164" s="1309"/>
      <c r="BO164" s="1309"/>
      <c r="BP164" s="1309"/>
      <c r="BQ164" s="1309"/>
      <c r="BR164" s="1309"/>
    </row>
    <row r="165">
      <c r="A165" s="1306" t="s">
        <v>401</v>
      </c>
      <c r="B165" s="1310" t="s">
        <v>402</v>
      </c>
      <c r="C165" s="1308">
        <v>100234.0</v>
      </c>
      <c r="D165" s="1312"/>
      <c r="E165" s="1312"/>
      <c r="F165" s="1317">
        <v>38241.0</v>
      </c>
      <c r="G165" s="1306" t="s">
        <v>2874</v>
      </c>
      <c r="H165" s="1306" t="s">
        <v>762</v>
      </c>
      <c r="I165" s="1308">
        <v>7.975831753E9</v>
      </c>
      <c r="J165" s="1306" t="s">
        <v>2875</v>
      </c>
      <c r="K165" s="1313">
        <v>8.16487394965E11</v>
      </c>
      <c r="L165" s="1316"/>
      <c r="M165" s="1306" t="s">
        <v>707</v>
      </c>
      <c r="N165" s="1306" t="s">
        <v>1943</v>
      </c>
      <c r="O165" s="1308">
        <v>25000.0</v>
      </c>
      <c r="P165" s="1306" t="s">
        <v>709</v>
      </c>
      <c r="Q165" s="1306" t="s">
        <v>802</v>
      </c>
      <c r="R165" s="1306" t="s">
        <v>2876</v>
      </c>
      <c r="S165" s="1306" t="s">
        <v>2877</v>
      </c>
      <c r="T165" s="1313">
        <v>574225.0</v>
      </c>
      <c r="U165" s="1306" t="s">
        <v>709</v>
      </c>
      <c r="V165" s="1306" t="s">
        <v>802</v>
      </c>
      <c r="W165" s="1306" t="s">
        <v>2876</v>
      </c>
      <c r="X165" s="1306" t="s">
        <v>2878</v>
      </c>
      <c r="Y165" s="1313">
        <v>574225.0</v>
      </c>
      <c r="Z165" s="1306" t="s">
        <v>2879</v>
      </c>
      <c r="AA165" s="1306" t="s">
        <v>771</v>
      </c>
      <c r="AB165" s="1313">
        <v>2.0200685419E10</v>
      </c>
      <c r="AC165" s="1313">
        <v>2020.0</v>
      </c>
      <c r="AD165" s="1313">
        <v>625.0</v>
      </c>
      <c r="AE165" s="1313">
        <v>517.0</v>
      </c>
      <c r="AF165" s="1313">
        <v>82.72</v>
      </c>
      <c r="AG165" s="1306" t="s">
        <v>2880</v>
      </c>
      <c r="AH165" s="1306" t="s">
        <v>771</v>
      </c>
      <c r="AI165" s="1313">
        <v>608440.0</v>
      </c>
      <c r="AJ165" s="1313">
        <v>2022.0</v>
      </c>
      <c r="AK165" s="1313">
        <v>600.0</v>
      </c>
      <c r="AL165" s="1313">
        <v>459.0</v>
      </c>
      <c r="AM165" s="1313">
        <v>76.5</v>
      </c>
      <c r="AN165" s="1313">
        <v>100.0</v>
      </c>
      <c r="AO165" s="1313">
        <v>73.0</v>
      </c>
      <c r="AP165" s="1313">
        <v>100.0</v>
      </c>
      <c r="AQ165" s="1313">
        <v>64.0</v>
      </c>
      <c r="AR165" s="1313">
        <v>100.0</v>
      </c>
      <c r="AS165" s="1313">
        <v>66.0</v>
      </c>
      <c r="AT165" s="1313">
        <v>100.0</v>
      </c>
      <c r="AU165" s="1313">
        <v>82.0</v>
      </c>
      <c r="AV165" s="1313">
        <v>459.0</v>
      </c>
      <c r="AW165" s="1313">
        <v>100.0</v>
      </c>
      <c r="AX165" s="1313">
        <v>78.0</v>
      </c>
      <c r="AY165" s="1306" t="s">
        <v>2881</v>
      </c>
      <c r="AZ165" s="1313">
        <v>6.364250861E9</v>
      </c>
      <c r="BA165" s="1316"/>
      <c r="BB165" s="1306" t="s">
        <v>2882</v>
      </c>
      <c r="BC165" s="1318" t="s">
        <v>2883</v>
      </c>
      <c r="BD165" s="426"/>
      <c r="BE165" s="1306" t="s">
        <v>2884</v>
      </c>
      <c r="BF165" s="1308">
        <v>8.971159709E9</v>
      </c>
      <c r="BG165" s="1316"/>
      <c r="BH165" s="1306" t="s">
        <v>2885</v>
      </c>
      <c r="BI165" s="1306" t="s">
        <v>2886</v>
      </c>
      <c r="BJ165" s="1306" t="s">
        <v>986</v>
      </c>
      <c r="BK165" s="1309"/>
      <c r="BL165" s="1309"/>
      <c r="BM165" s="1309"/>
      <c r="BN165" s="1309"/>
      <c r="BO165" s="1309"/>
      <c r="BP165" s="1309"/>
      <c r="BQ165" s="1309"/>
      <c r="BR165" s="1309"/>
    </row>
    <row r="166">
      <c r="A166" s="1306" t="s">
        <v>179</v>
      </c>
      <c r="B166" s="1310" t="s">
        <v>180</v>
      </c>
      <c r="C166" s="1320"/>
      <c r="D166" s="426"/>
      <c r="E166" s="1312"/>
      <c r="F166" s="1313" t="s">
        <v>2887</v>
      </c>
      <c r="G166" s="1306" t="s">
        <v>1373</v>
      </c>
      <c r="H166" s="1306" t="s">
        <v>704</v>
      </c>
      <c r="I166" s="1308">
        <v>9.663009883E9</v>
      </c>
      <c r="J166" s="1306" t="s">
        <v>2888</v>
      </c>
      <c r="K166" s="1313">
        <v>3.41596089264E11</v>
      </c>
      <c r="L166" s="1306" t="s">
        <v>2889</v>
      </c>
      <c r="M166" s="1306" t="s">
        <v>782</v>
      </c>
      <c r="N166" s="1306" t="s">
        <v>2890</v>
      </c>
      <c r="O166" s="1308">
        <v>25000.0</v>
      </c>
      <c r="P166" s="1306" t="s">
        <v>709</v>
      </c>
      <c r="Q166" s="1306" t="s">
        <v>2095</v>
      </c>
      <c r="R166" s="1306" t="s">
        <v>2891</v>
      </c>
      <c r="S166" s="1306" t="s">
        <v>1373</v>
      </c>
      <c r="T166" s="1313">
        <v>580024.0</v>
      </c>
      <c r="U166" s="1306" t="s">
        <v>709</v>
      </c>
      <c r="V166" s="1306" t="s">
        <v>2095</v>
      </c>
      <c r="W166" s="1306" t="s">
        <v>2891</v>
      </c>
      <c r="X166" s="1306" t="s">
        <v>1373</v>
      </c>
      <c r="Y166" s="1313">
        <v>580024.0</v>
      </c>
      <c r="Z166" s="1306" t="s">
        <v>2892</v>
      </c>
      <c r="AA166" s="1306" t="s">
        <v>1209</v>
      </c>
      <c r="AB166" s="1313">
        <v>2.0200306201E10</v>
      </c>
      <c r="AC166" s="1313">
        <v>2020.0</v>
      </c>
      <c r="AD166" s="1313">
        <v>625.0</v>
      </c>
      <c r="AE166" s="1313">
        <v>537.0</v>
      </c>
      <c r="AF166" s="1314">
        <v>0.8592</v>
      </c>
      <c r="AG166" s="1306" t="s">
        <v>2893</v>
      </c>
      <c r="AH166" s="1306" t="s">
        <v>2894</v>
      </c>
      <c r="AI166" s="1313">
        <v>248932.0</v>
      </c>
      <c r="AJ166" s="1313">
        <v>2022.0</v>
      </c>
      <c r="AK166" s="1313">
        <v>600.0</v>
      </c>
      <c r="AL166" s="1313">
        <v>426.0</v>
      </c>
      <c r="AM166" s="1315">
        <v>0.71</v>
      </c>
      <c r="AN166" s="1313">
        <v>100.0</v>
      </c>
      <c r="AO166" s="1313">
        <v>67.0</v>
      </c>
      <c r="AP166" s="1313">
        <v>100.0</v>
      </c>
      <c r="AQ166" s="1313">
        <v>80.0</v>
      </c>
      <c r="AR166" s="1313">
        <v>100.0</v>
      </c>
      <c r="AS166" s="1313">
        <v>72.0</v>
      </c>
      <c r="AT166" s="1313">
        <v>100.0</v>
      </c>
      <c r="AU166" s="1313">
        <v>72.0</v>
      </c>
      <c r="AV166" s="1313">
        <v>426.0</v>
      </c>
      <c r="AW166" s="1313">
        <v>100.0</v>
      </c>
      <c r="AX166" s="1313">
        <v>75.0</v>
      </c>
      <c r="AY166" s="1306" t="s">
        <v>2895</v>
      </c>
      <c r="AZ166" s="1313">
        <v>9.945066896E9</v>
      </c>
      <c r="BA166" s="1316"/>
      <c r="BB166" s="1313">
        <v>3.3019839807E11</v>
      </c>
      <c r="BC166" s="1316"/>
      <c r="BD166" s="1306" t="s">
        <v>834</v>
      </c>
      <c r="BE166" s="1306" t="s">
        <v>2896</v>
      </c>
      <c r="BF166" s="1308">
        <v>9.945066896E9</v>
      </c>
      <c r="BG166" s="1316"/>
      <c r="BH166" s="1316"/>
      <c r="BI166" s="1316"/>
      <c r="BJ166" s="1316"/>
      <c r="BK166" s="1319"/>
      <c r="BL166" s="1319"/>
      <c r="BM166" s="1319"/>
      <c r="BN166" s="1319"/>
      <c r="BO166" s="1319"/>
      <c r="BP166" s="1319"/>
      <c r="BQ166" s="1319"/>
      <c r="BR166" s="1319"/>
    </row>
    <row r="167">
      <c r="A167" s="1306" t="s">
        <v>403</v>
      </c>
      <c r="B167" s="1310" t="s">
        <v>404</v>
      </c>
      <c r="C167" s="1320"/>
      <c r="D167" s="426"/>
      <c r="E167" s="1312"/>
      <c r="F167" s="1313" t="s">
        <v>2897</v>
      </c>
      <c r="G167" s="1306" t="s">
        <v>1004</v>
      </c>
      <c r="H167" s="1306" t="s">
        <v>704</v>
      </c>
      <c r="I167" s="1308">
        <v>9.902035914E9</v>
      </c>
      <c r="J167" s="1306" t="s">
        <v>2898</v>
      </c>
      <c r="K167" s="1313">
        <v>3.09953833374E11</v>
      </c>
      <c r="L167" s="1316"/>
      <c r="M167" s="1306" t="s">
        <v>707</v>
      </c>
      <c r="N167" s="1306" t="s">
        <v>765</v>
      </c>
      <c r="O167" s="1308">
        <v>36000.0</v>
      </c>
      <c r="P167" s="1306" t="s">
        <v>709</v>
      </c>
      <c r="Q167" s="1306" t="s">
        <v>766</v>
      </c>
      <c r="R167" s="1306" t="s">
        <v>2899</v>
      </c>
      <c r="S167" s="1306" t="s">
        <v>2900</v>
      </c>
      <c r="T167" s="1313">
        <v>574109.0</v>
      </c>
      <c r="U167" s="1306" t="s">
        <v>709</v>
      </c>
      <c r="V167" s="1306" t="s">
        <v>766</v>
      </c>
      <c r="W167" s="1306" t="s">
        <v>2899</v>
      </c>
      <c r="X167" s="1306" t="s">
        <v>2900</v>
      </c>
      <c r="Y167" s="1313">
        <v>574109.0</v>
      </c>
      <c r="Z167" s="1306" t="s">
        <v>2901</v>
      </c>
      <c r="AA167" s="1306" t="s">
        <v>2902</v>
      </c>
      <c r="AB167" s="1313">
        <v>2.0200207066E10</v>
      </c>
      <c r="AC167" s="1313">
        <v>2020.0</v>
      </c>
      <c r="AD167" s="1313">
        <v>625.0</v>
      </c>
      <c r="AE167" s="1313">
        <v>520.0</v>
      </c>
      <c r="AF167" s="1313">
        <v>83.2</v>
      </c>
      <c r="AG167" s="1306" t="s">
        <v>2903</v>
      </c>
      <c r="AH167" s="1306" t="s">
        <v>2902</v>
      </c>
      <c r="AI167" s="1313">
        <v>607839.0</v>
      </c>
      <c r="AJ167" s="1313">
        <v>2022.0</v>
      </c>
      <c r="AK167" s="1313">
        <v>600.0</v>
      </c>
      <c r="AL167" s="1313">
        <v>386.0</v>
      </c>
      <c r="AM167" s="1313">
        <v>64.3</v>
      </c>
      <c r="AN167" s="1313">
        <v>100.0</v>
      </c>
      <c r="AO167" s="1313">
        <v>59.0</v>
      </c>
      <c r="AP167" s="1313">
        <v>100.0</v>
      </c>
      <c r="AQ167" s="1313">
        <v>46.0</v>
      </c>
      <c r="AR167" s="1313">
        <v>100.0</v>
      </c>
      <c r="AS167" s="1313">
        <v>58.0</v>
      </c>
      <c r="AT167" s="1313">
        <v>100.0</v>
      </c>
      <c r="AU167" s="1313">
        <v>66.0</v>
      </c>
      <c r="AV167" s="1313">
        <v>600.0</v>
      </c>
      <c r="AW167" s="1313">
        <v>100.0</v>
      </c>
      <c r="AX167" s="1313">
        <v>80.0</v>
      </c>
      <c r="AY167" s="1306" t="s">
        <v>2904</v>
      </c>
      <c r="AZ167" s="1306">
        <v>9.901962958E9</v>
      </c>
      <c r="BA167" s="1316"/>
      <c r="BB167" s="1316"/>
      <c r="BC167" s="1316"/>
      <c r="BD167" s="1306" t="s">
        <v>723</v>
      </c>
      <c r="BE167" s="1306" t="s">
        <v>2905</v>
      </c>
      <c r="BF167" s="1308">
        <v>9.900799716E9</v>
      </c>
      <c r="BG167" s="1316"/>
      <c r="BH167" s="1316"/>
      <c r="BI167" s="1316"/>
      <c r="BJ167" s="1316"/>
      <c r="BK167" s="1319"/>
      <c r="BL167" s="1319"/>
      <c r="BM167" s="1319"/>
      <c r="BN167" s="1319"/>
      <c r="BO167" s="1319"/>
      <c r="BP167" s="1319"/>
      <c r="BQ167" s="1319"/>
      <c r="BR167" s="1319"/>
    </row>
    <row r="168">
      <c r="A168" s="1306" t="s">
        <v>181</v>
      </c>
      <c r="B168" s="1310" t="s">
        <v>182</v>
      </c>
      <c r="C168" s="1308">
        <v>67827.0</v>
      </c>
      <c r="D168" s="1312"/>
      <c r="E168" s="1312"/>
      <c r="F168" s="1313" t="s">
        <v>2906</v>
      </c>
      <c r="G168" s="1306" t="s">
        <v>1976</v>
      </c>
      <c r="H168" s="1306" t="s">
        <v>704</v>
      </c>
      <c r="I168" s="1308">
        <v>6.362130276E9</v>
      </c>
      <c r="J168" s="1306" t="s">
        <v>2907</v>
      </c>
      <c r="K168" s="1313">
        <v>3.57730964333E11</v>
      </c>
      <c r="L168" s="1306" t="s">
        <v>2908</v>
      </c>
      <c r="M168" s="1306" t="s">
        <v>782</v>
      </c>
      <c r="N168" s="1306" t="s">
        <v>1685</v>
      </c>
      <c r="O168" s="1308">
        <v>40000.0</v>
      </c>
      <c r="P168" s="1306" t="s">
        <v>709</v>
      </c>
      <c r="Q168" s="1306" t="s">
        <v>766</v>
      </c>
      <c r="R168" s="1306" t="s">
        <v>2909</v>
      </c>
      <c r="S168" s="1306" t="s">
        <v>1976</v>
      </c>
      <c r="T168" s="1313">
        <v>576211.0</v>
      </c>
      <c r="U168" s="1306" t="s">
        <v>709</v>
      </c>
      <c r="V168" s="1306" t="s">
        <v>766</v>
      </c>
      <c r="W168" s="1306" t="s">
        <v>2910</v>
      </c>
      <c r="X168" s="1306" t="s">
        <v>2911</v>
      </c>
      <c r="Y168" s="1313">
        <v>576211.0</v>
      </c>
      <c r="Z168" s="1306" t="s">
        <v>2912</v>
      </c>
      <c r="AA168" s="1306" t="s">
        <v>1209</v>
      </c>
      <c r="AB168" s="1313">
        <v>2.0200151826E10</v>
      </c>
      <c r="AC168" s="1313">
        <v>2020.0</v>
      </c>
      <c r="AD168" s="1313">
        <v>625.0</v>
      </c>
      <c r="AE168" s="1313">
        <v>558.0</v>
      </c>
      <c r="AF168" s="1313">
        <v>89.27</v>
      </c>
      <c r="AG168" s="1306" t="s">
        <v>2913</v>
      </c>
      <c r="AH168" s="1306" t="s">
        <v>1209</v>
      </c>
      <c r="AI168" s="1313">
        <v>667893.0</v>
      </c>
      <c r="AJ168" s="1313">
        <v>2022.0</v>
      </c>
      <c r="AK168" s="1313">
        <v>600.0</v>
      </c>
      <c r="AL168" s="1313">
        <v>536.0</v>
      </c>
      <c r="AM168" s="1313">
        <v>89.0</v>
      </c>
      <c r="AN168" s="1313">
        <v>100.0</v>
      </c>
      <c r="AO168" s="1313">
        <v>89.0</v>
      </c>
      <c r="AP168" s="1313">
        <v>100.0</v>
      </c>
      <c r="AQ168" s="1313">
        <v>87.0</v>
      </c>
      <c r="AR168" s="1313">
        <v>100.0</v>
      </c>
      <c r="AS168" s="1313">
        <v>82.0</v>
      </c>
      <c r="AT168" s="1313">
        <v>100.0</v>
      </c>
      <c r="AU168" s="1313">
        <v>98.0</v>
      </c>
      <c r="AV168" s="1313">
        <v>536.0</v>
      </c>
      <c r="AW168" s="1313">
        <v>100.0</v>
      </c>
      <c r="AX168" s="1313">
        <v>82.0</v>
      </c>
      <c r="AY168" s="1306" t="s">
        <v>2914</v>
      </c>
      <c r="AZ168" s="1313">
        <v>9.986614706E9</v>
      </c>
      <c r="BA168" s="1316"/>
      <c r="BB168" s="1306" t="s">
        <v>2915</v>
      </c>
      <c r="BC168" s="1306" t="s">
        <v>2916</v>
      </c>
      <c r="BD168" s="1306" t="s">
        <v>831</v>
      </c>
      <c r="BE168" s="1306" t="s">
        <v>2917</v>
      </c>
      <c r="BF168" s="1308">
        <v>9.611387558E9</v>
      </c>
      <c r="BG168" s="1316"/>
      <c r="BH168" s="1306" t="s">
        <v>2918</v>
      </c>
      <c r="BI168" s="1306" t="s">
        <v>2919</v>
      </c>
      <c r="BJ168" s="1306" t="s">
        <v>2347</v>
      </c>
      <c r="BK168" s="1309"/>
      <c r="BL168" s="1309"/>
      <c r="BM168" s="1309"/>
      <c r="BN168" s="1309"/>
      <c r="BO168" s="1309"/>
      <c r="BP168" s="1309"/>
      <c r="BQ168" s="1309"/>
      <c r="BR168" s="1309"/>
    </row>
    <row r="169">
      <c r="A169" s="1306" t="s">
        <v>405</v>
      </c>
      <c r="B169" s="1310" t="s">
        <v>406</v>
      </c>
      <c r="C169" s="1308">
        <v>124326.0</v>
      </c>
      <c r="D169" s="1312"/>
      <c r="E169" s="1312"/>
      <c r="F169" s="1313" t="s">
        <v>2920</v>
      </c>
      <c r="G169" s="1306" t="s">
        <v>2921</v>
      </c>
      <c r="H169" s="1306" t="s">
        <v>704</v>
      </c>
      <c r="I169" s="1308">
        <v>8.073627452E9</v>
      </c>
      <c r="J169" s="1306" t="s">
        <v>2922</v>
      </c>
      <c r="K169" s="1313">
        <v>4.00886861411E11</v>
      </c>
      <c r="L169" s="1306" t="s">
        <v>2923</v>
      </c>
      <c r="M169" s="1306" t="s">
        <v>854</v>
      </c>
      <c r="N169" s="1306" t="s">
        <v>989</v>
      </c>
      <c r="O169" s="1308">
        <v>500000.0</v>
      </c>
      <c r="P169" s="1306" t="s">
        <v>709</v>
      </c>
      <c r="Q169" s="1306" t="s">
        <v>2048</v>
      </c>
      <c r="R169" s="1306" t="s">
        <v>2924</v>
      </c>
      <c r="S169" s="1306" t="s">
        <v>2048</v>
      </c>
      <c r="T169" s="1313">
        <v>577501.0</v>
      </c>
      <c r="U169" s="1306" t="s">
        <v>709</v>
      </c>
      <c r="V169" s="1306" t="s">
        <v>2048</v>
      </c>
      <c r="W169" s="1306" t="s">
        <v>2924</v>
      </c>
      <c r="X169" s="1306" t="s">
        <v>2048</v>
      </c>
      <c r="Y169" s="1313">
        <v>577501.0</v>
      </c>
      <c r="Z169" s="1306" t="s">
        <v>2925</v>
      </c>
      <c r="AA169" s="1306" t="s">
        <v>709</v>
      </c>
      <c r="AB169" s="1313">
        <v>2.0200177465E10</v>
      </c>
      <c r="AC169" s="1313">
        <v>2020.0</v>
      </c>
      <c r="AD169" s="1313">
        <v>625.0</v>
      </c>
      <c r="AE169" s="1313">
        <v>413.0</v>
      </c>
      <c r="AF169" s="1314">
        <v>0.6608</v>
      </c>
      <c r="AG169" s="1306" t="s">
        <v>2926</v>
      </c>
      <c r="AH169" s="1306" t="s">
        <v>2927</v>
      </c>
      <c r="AI169" s="1313">
        <v>183342.0</v>
      </c>
      <c r="AJ169" s="1313">
        <v>2022.0</v>
      </c>
      <c r="AK169" s="1313">
        <v>600.0</v>
      </c>
      <c r="AL169" s="1313">
        <v>396.0</v>
      </c>
      <c r="AM169" s="1315">
        <v>0.66</v>
      </c>
      <c r="AN169" s="1313">
        <v>100.0</v>
      </c>
      <c r="AO169" s="1313">
        <v>89.0</v>
      </c>
      <c r="AP169" s="1313">
        <v>100.0</v>
      </c>
      <c r="AQ169" s="1313">
        <v>42.0</v>
      </c>
      <c r="AR169" s="1313">
        <v>100.0</v>
      </c>
      <c r="AS169" s="1313">
        <v>74.0</v>
      </c>
      <c r="AT169" s="1313">
        <v>100.0</v>
      </c>
      <c r="AU169" s="1313">
        <v>75.0</v>
      </c>
      <c r="AV169" s="1313">
        <v>396.0</v>
      </c>
      <c r="AW169" s="1313">
        <v>100.0</v>
      </c>
      <c r="AX169" s="1313">
        <v>58.0</v>
      </c>
      <c r="AY169" s="1306" t="s">
        <v>2928</v>
      </c>
      <c r="AZ169" s="1313">
        <v>7.019425561E9</v>
      </c>
      <c r="BA169" s="1306" t="s">
        <v>2929</v>
      </c>
      <c r="BB169" s="1313">
        <v>6.45968105111E11</v>
      </c>
      <c r="BC169" s="1306" t="s">
        <v>2930</v>
      </c>
      <c r="BD169" s="1306" t="s">
        <v>723</v>
      </c>
      <c r="BE169" s="1306" t="s">
        <v>2931</v>
      </c>
      <c r="BF169" s="1308">
        <v>7.899819753E9</v>
      </c>
      <c r="BG169" s="1306" t="s">
        <v>2932</v>
      </c>
      <c r="BH169" s="1313">
        <v>8.69949770064E11</v>
      </c>
      <c r="BI169" s="1306" t="s">
        <v>2933</v>
      </c>
      <c r="BJ169" s="1306" t="s">
        <v>759</v>
      </c>
      <c r="BK169" s="1309"/>
      <c r="BL169" s="1309"/>
      <c r="BM169" s="1309"/>
      <c r="BN169" s="1309"/>
      <c r="BO169" s="1309"/>
      <c r="BP169" s="1309"/>
      <c r="BQ169" s="1309"/>
      <c r="BR169" s="1309"/>
    </row>
    <row r="170">
      <c r="A170" s="1306" t="s">
        <v>407</v>
      </c>
      <c r="B170" s="1310" t="s">
        <v>408</v>
      </c>
      <c r="C170" s="1308">
        <v>77029.0</v>
      </c>
      <c r="D170" s="1312"/>
      <c r="E170" s="1312"/>
      <c r="F170" s="1313" t="s">
        <v>2934</v>
      </c>
      <c r="G170" s="1306" t="s">
        <v>1616</v>
      </c>
      <c r="H170" s="1306" t="s">
        <v>704</v>
      </c>
      <c r="I170" s="1308">
        <v>6.361462554E9</v>
      </c>
      <c r="J170" s="1306" t="s">
        <v>2935</v>
      </c>
      <c r="K170" s="1313">
        <v>5.46484050547E11</v>
      </c>
      <c r="L170" s="1306" t="s">
        <v>2936</v>
      </c>
      <c r="M170" s="1306" t="s">
        <v>782</v>
      </c>
      <c r="N170" s="1306" t="s">
        <v>2937</v>
      </c>
      <c r="O170" s="1308">
        <v>40000.0</v>
      </c>
      <c r="P170" s="1306" t="s">
        <v>709</v>
      </c>
      <c r="Q170" s="1306" t="s">
        <v>1622</v>
      </c>
      <c r="R170" s="1306" t="s">
        <v>2938</v>
      </c>
      <c r="S170" s="1306" t="s">
        <v>1621</v>
      </c>
      <c r="T170" s="1313">
        <v>576112.0</v>
      </c>
      <c r="U170" s="1306" t="s">
        <v>709</v>
      </c>
      <c r="V170" s="1306" t="s">
        <v>1622</v>
      </c>
      <c r="W170" s="1306" t="s">
        <v>2938</v>
      </c>
      <c r="X170" s="1306" t="s">
        <v>1621</v>
      </c>
      <c r="Y170" s="1313">
        <v>576112.0</v>
      </c>
      <c r="Z170" s="1306" t="s">
        <v>1761</v>
      </c>
      <c r="AA170" s="1306" t="s">
        <v>1191</v>
      </c>
      <c r="AB170" s="1313">
        <v>2.0200184683E10</v>
      </c>
      <c r="AC170" s="1313">
        <v>2020.0</v>
      </c>
      <c r="AD170" s="1313">
        <v>625.0</v>
      </c>
      <c r="AE170" s="1313">
        <v>510.0</v>
      </c>
      <c r="AF170" s="1306" t="s">
        <v>2939</v>
      </c>
      <c r="AG170" s="1306" t="s">
        <v>2940</v>
      </c>
      <c r="AH170" s="1306" t="s">
        <v>847</v>
      </c>
      <c r="AI170" s="1313">
        <v>670657.0</v>
      </c>
      <c r="AJ170" s="1313">
        <v>2022.0</v>
      </c>
      <c r="AK170" s="1313">
        <v>600.0</v>
      </c>
      <c r="AL170" s="1313">
        <v>495.0</v>
      </c>
      <c r="AM170" s="1313">
        <v>82.5</v>
      </c>
      <c r="AN170" s="1313">
        <v>100.0</v>
      </c>
      <c r="AO170" s="1313">
        <v>82.0</v>
      </c>
      <c r="AP170" s="1313">
        <v>100.0</v>
      </c>
      <c r="AQ170" s="1313">
        <v>72.0</v>
      </c>
      <c r="AR170" s="1313">
        <v>100.0</v>
      </c>
      <c r="AS170" s="1313">
        <v>76.0</v>
      </c>
      <c r="AT170" s="1313">
        <v>100.0</v>
      </c>
      <c r="AU170" s="1313">
        <v>100.0</v>
      </c>
      <c r="AV170" s="1313">
        <v>495.0</v>
      </c>
      <c r="AW170" s="1313">
        <v>100.0</v>
      </c>
      <c r="AX170" s="1313">
        <v>80.0</v>
      </c>
      <c r="AY170" s="1306" t="s">
        <v>2941</v>
      </c>
      <c r="AZ170" s="1313">
        <v>9.740397761E9</v>
      </c>
      <c r="BA170" s="1316"/>
      <c r="BB170" s="1313">
        <v>6.24266244915E11</v>
      </c>
      <c r="BC170" s="1306" t="s">
        <v>2942</v>
      </c>
      <c r="BD170" s="1306" t="s">
        <v>867</v>
      </c>
      <c r="BE170" s="1306" t="s">
        <v>2943</v>
      </c>
      <c r="BF170" s="1308">
        <v>8.433729213E9</v>
      </c>
      <c r="BG170" s="1316"/>
      <c r="BH170" s="1313">
        <v>8.2557928271E11</v>
      </c>
      <c r="BI170" s="1306" t="s">
        <v>2944</v>
      </c>
      <c r="BJ170" s="1306" t="s">
        <v>2945</v>
      </c>
      <c r="BK170" s="1309"/>
      <c r="BL170" s="1309"/>
      <c r="BM170" s="1309"/>
      <c r="BN170" s="1309"/>
      <c r="BO170" s="1309"/>
      <c r="BP170" s="1309"/>
      <c r="BQ170" s="1309"/>
      <c r="BR170" s="1309"/>
    </row>
    <row r="171">
      <c r="A171" s="1306" t="s">
        <v>409</v>
      </c>
      <c r="B171" s="1310" t="s">
        <v>410</v>
      </c>
      <c r="C171" s="1308">
        <v>94491.0</v>
      </c>
      <c r="D171" s="1308">
        <v>52551.0</v>
      </c>
      <c r="E171" s="1312"/>
      <c r="F171" s="1313" t="s">
        <v>2946</v>
      </c>
      <c r="G171" s="1306" t="s">
        <v>2947</v>
      </c>
      <c r="H171" s="1306" t="s">
        <v>762</v>
      </c>
      <c r="I171" s="1308">
        <v>7.349049176E9</v>
      </c>
      <c r="J171" s="1306" t="s">
        <v>2948</v>
      </c>
      <c r="K171" s="1313">
        <v>4.97793434998E11</v>
      </c>
      <c r="L171" s="1316"/>
      <c r="M171" s="1306" t="s">
        <v>782</v>
      </c>
      <c r="N171" s="1306" t="s">
        <v>2949</v>
      </c>
      <c r="O171" s="1308">
        <v>800000.0</v>
      </c>
      <c r="P171" s="1306" t="s">
        <v>709</v>
      </c>
      <c r="Q171" s="1306" t="s">
        <v>2048</v>
      </c>
      <c r="R171" s="1313">
        <v>1412.0</v>
      </c>
      <c r="S171" s="1306" t="s">
        <v>2950</v>
      </c>
      <c r="T171" s="1313">
        <v>577597.0</v>
      </c>
      <c r="U171" s="1306" t="s">
        <v>709</v>
      </c>
      <c r="V171" s="1306" t="s">
        <v>2048</v>
      </c>
      <c r="W171" s="1313">
        <v>1412.0</v>
      </c>
      <c r="X171" s="1306" t="s">
        <v>2950</v>
      </c>
      <c r="Y171" s="1313">
        <v>577597.0</v>
      </c>
      <c r="Z171" s="1306" t="s">
        <v>2951</v>
      </c>
      <c r="AA171" s="1306" t="s">
        <v>807</v>
      </c>
      <c r="AB171" s="1313">
        <v>1.8151815E7</v>
      </c>
      <c r="AC171" s="1313">
        <v>2020.0</v>
      </c>
      <c r="AD171" s="1313">
        <v>500.0</v>
      </c>
      <c r="AE171" s="1313">
        <v>349.0</v>
      </c>
      <c r="AF171" s="1313">
        <v>69.8</v>
      </c>
      <c r="AG171" s="1306" t="s">
        <v>2952</v>
      </c>
      <c r="AH171" s="1306" t="s">
        <v>2953</v>
      </c>
      <c r="AI171" s="1313">
        <v>343530.0</v>
      </c>
      <c r="AJ171" s="1313">
        <v>2022.0</v>
      </c>
      <c r="AK171" s="1313">
        <v>600.0</v>
      </c>
      <c r="AL171" s="1313">
        <v>442.0</v>
      </c>
      <c r="AM171" s="1313">
        <v>73.66</v>
      </c>
      <c r="AN171" s="1313">
        <v>100.0</v>
      </c>
      <c r="AO171" s="1313">
        <v>77.0</v>
      </c>
      <c r="AP171" s="1313">
        <v>100.0</v>
      </c>
      <c r="AQ171" s="1313">
        <v>70.0</v>
      </c>
      <c r="AR171" s="1313">
        <v>100.0</v>
      </c>
      <c r="AS171" s="1313">
        <v>72.0</v>
      </c>
      <c r="AT171" s="1313">
        <v>100.0</v>
      </c>
      <c r="AU171" s="1313">
        <v>67.0</v>
      </c>
      <c r="AV171" s="1313">
        <v>442.0</v>
      </c>
      <c r="AW171" s="1313">
        <v>100.0</v>
      </c>
      <c r="AX171" s="1313">
        <v>78.0</v>
      </c>
      <c r="AY171" s="1306" t="s">
        <v>2954</v>
      </c>
      <c r="AZ171" s="1313">
        <v>9.449082694E9</v>
      </c>
      <c r="BA171" s="1306" t="s">
        <v>2955</v>
      </c>
      <c r="BB171" s="1313">
        <v>8.93705205265E11</v>
      </c>
      <c r="BC171" s="1306" t="s">
        <v>2956</v>
      </c>
      <c r="BD171" s="1306" t="s">
        <v>755</v>
      </c>
      <c r="BE171" s="1306" t="s">
        <v>2957</v>
      </c>
      <c r="BF171" s="1308">
        <v>9.008060351E9</v>
      </c>
      <c r="BG171" s="1306" t="s">
        <v>2958</v>
      </c>
      <c r="BH171" s="1313">
        <v>9.79500308063E11</v>
      </c>
      <c r="BI171" s="1306" t="s">
        <v>2959</v>
      </c>
      <c r="BJ171" s="1306" t="s">
        <v>755</v>
      </c>
      <c r="BK171" s="1309"/>
      <c r="BL171" s="1309"/>
      <c r="BM171" s="1309"/>
      <c r="BN171" s="1309"/>
      <c r="BO171" s="1309"/>
      <c r="BP171" s="1309"/>
      <c r="BQ171" s="1309"/>
      <c r="BR171" s="1309"/>
    </row>
    <row r="172">
      <c r="A172" s="1306" t="s">
        <v>411</v>
      </c>
      <c r="B172" s="1310" t="s">
        <v>412</v>
      </c>
      <c r="C172" s="1308">
        <v>126720.0</v>
      </c>
      <c r="D172" s="1312"/>
      <c r="E172" s="1312"/>
      <c r="F172" s="1317">
        <v>38658.0</v>
      </c>
      <c r="G172" s="1306" t="s">
        <v>2960</v>
      </c>
      <c r="H172" s="1306" t="s">
        <v>762</v>
      </c>
      <c r="I172" s="1308">
        <v>8.147016408E9</v>
      </c>
      <c r="J172" s="1306" t="s">
        <v>2961</v>
      </c>
      <c r="K172" s="1313">
        <v>2.59312854668E11</v>
      </c>
      <c r="L172" s="1306" t="s">
        <v>2962</v>
      </c>
      <c r="M172" s="1306" t="s">
        <v>782</v>
      </c>
      <c r="N172" s="1306" t="s">
        <v>2963</v>
      </c>
      <c r="O172" s="1308">
        <v>100000.0</v>
      </c>
      <c r="P172" s="1306" t="s">
        <v>709</v>
      </c>
      <c r="Q172" s="1306" t="s">
        <v>802</v>
      </c>
      <c r="R172" s="1306" t="s">
        <v>2964</v>
      </c>
      <c r="S172" s="1306" t="s">
        <v>2965</v>
      </c>
      <c r="T172" s="1313">
        <v>574151.0</v>
      </c>
      <c r="U172" s="1306" t="s">
        <v>709</v>
      </c>
      <c r="V172" s="1306" t="s">
        <v>802</v>
      </c>
      <c r="W172" s="1306" t="s">
        <v>2964</v>
      </c>
      <c r="X172" s="1306" t="s">
        <v>2965</v>
      </c>
      <c r="Y172" s="1313">
        <v>574151.0</v>
      </c>
      <c r="Z172" s="1306" t="s">
        <v>2966</v>
      </c>
      <c r="AA172" s="1306" t="s">
        <v>716</v>
      </c>
      <c r="AB172" s="1313">
        <v>2.0200403652E10</v>
      </c>
      <c r="AC172" s="1313">
        <v>2020.0</v>
      </c>
      <c r="AD172" s="1313">
        <v>625.0</v>
      </c>
      <c r="AE172" s="1313">
        <v>529.0</v>
      </c>
      <c r="AF172" s="1313">
        <v>84.64</v>
      </c>
      <c r="AG172" s="1306" t="s">
        <v>2967</v>
      </c>
      <c r="AH172" s="1306" t="s">
        <v>828</v>
      </c>
      <c r="AI172" s="1313">
        <v>620420.0</v>
      </c>
      <c r="AJ172" s="1313">
        <v>2022.0</v>
      </c>
      <c r="AK172" s="1313">
        <v>600.0</v>
      </c>
      <c r="AL172" s="1313">
        <v>452.0</v>
      </c>
      <c r="AM172" s="1313">
        <v>75.33</v>
      </c>
      <c r="AN172" s="1313">
        <v>100.0</v>
      </c>
      <c r="AO172" s="1313">
        <v>74.0</v>
      </c>
      <c r="AP172" s="1313">
        <v>100.0</v>
      </c>
      <c r="AQ172" s="1313">
        <v>72.0</v>
      </c>
      <c r="AR172" s="1313">
        <v>100.0</v>
      </c>
      <c r="AS172" s="1313">
        <v>64.0</v>
      </c>
      <c r="AT172" s="1313">
        <v>100.0</v>
      </c>
      <c r="AU172" s="1313">
        <v>71.0</v>
      </c>
      <c r="AV172" s="1313">
        <v>452.0</v>
      </c>
      <c r="AW172" s="1313">
        <v>100.0</v>
      </c>
      <c r="AX172" s="1313">
        <v>75.0</v>
      </c>
      <c r="AY172" s="1306" t="s">
        <v>1813</v>
      </c>
      <c r="AZ172" s="1313">
        <v>9.164430267E9</v>
      </c>
      <c r="BA172" s="1316"/>
      <c r="BB172" s="1313">
        <v>9.83419959422E11</v>
      </c>
      <c r="BC172" s="1318" t="s">
        <v>2968</v>
      </c>
      <c r="BD172" s="426"/>
      <c r="BE172" s="1306" t="s">
        <v>2969</v>
      </c>
      <c r="BF172" s="1308">
        <v>9.448726408E9</v>
      </c>
      <c r="BG172" s="1306" t="s">
        <v>2970</v>
      </c>
      <c r="BH172" s="1313">
        <v>3.81794062131E11</v>
      </c>
      <c r="BI172" s="1306" t="s">
        <v>2971</v>
      </c>
      <c r="BJ172" s="1306" t="s">
        <v>1940</v>
      </c>
      <c r="BK172" s="1309"/>
      <c r="BL172" s="1309"/>
      <c r="BM172" s="1309"/>
      <c r="BN172" s="1309"/>
      <c r="BO172" s="1309"/>
      <c r="BP172" s="1309"/>
      <c r="BQ172" s="1309"/>
      <c r="BR172" s="1309"/>
    </row>
    <row r="173">
      <c r="A173" s="1306" t="s">
        <v>183</v>
      </c>
      <c r="B173" s="1310" t="s">
        <v>184</v>
      </c>
      <c r="C173" s="1308">
        <v>39935.0</v>
      </c>
      <c r="D173" s="1312"/>
      <c r="E173" s="1312"/>
      <c r="F173" s="1313" t="s">
        <v>2972</v>
      </c>
      <c r="G173" s="1306" t="s">
        <v>1822</v>
      </c>
      <c r="H173" s="1306" t="s">
        <v>704</v>
      </c>
      <c r="I173" s="1308">
        <v>8.10570038E9</v>
      </c>
      <c r="J173" s="1306" t="s">
        <v>2973</v>
      </c>
      <c r="K173" s="1313">
        <v>3.35425300002E11</v>
      </c>
      <c r="L173" s="1306" t="s">
        <v>2974</v>
      </c>
      <c r="M173" s="1306" t="s">
        <v>874</v>
      </c>
      <c r="N173" s="1306" t="s">
        <v>1819</v>
      </c>
      <c r="O173" s="1308">
        <v>90000.0</v>
      </c>
      <c r="P173" s="1306" t="s">
        <v>709</v>
      </c>
      <c r="Q173" s="1306" t="s">
        <v>1820</v>
      </c>
      <c r="R173" s="1306" t="s">
        <v>2975</v>
      </c>
      <c r="S173" s="1306" t="s">
        <v>2976</v>
      </c>
      <c r="T173" s="1313">
        <v>574239.0</v>
      </c>
      <c r="U173" s="1306" t="s">
        <v>709</v>
      </c>
      <c r="V173" s="1306" t="s">
        <v>1820</v>
      </c>
      <c r="W173" s="1306" t="s">
        <v>2975</v>
      </c>
      <c r="X173" s="1306" t="s">
        <v>2976</v>
      </c>
      <c r="Y173" s="1313">
        <v>574239.0</v>
      </c>
      <c r="Z173" s="1306" t="s">
        <v>2977</v>
      </c>
      <c r="AA173" s="1306" t="s">
        <v>1771</v>
      </c>
      <c r="AB173" s="1313">
        <v>1.8135414E7</v>
      </c>
      <c r="AC173" s="1313">
        <v>2020.0</v>
      </c>
      <c r="AD173" s="1313">
        <v>500.0</v>
      </c>
      <c r="AE173" s="1313">
        <v>363.0</v>
      </c>
      <c r="AF173" s="1313">
        <v>72.6</v>
      </c>
      <c r="AG173" s="1306" t="s">
        <v>2978</v>
      </c>
      <c r="AH173" s="1306" t="s">
        <v>2979</v>
      </c>
      <c r="AI173" s="1313">
        <v>599171.0</v>
      </c>
      <c r="AJ173" s="1313">
        <v>2022.0</v>
      </c>
      <c r="AK173" s="1313">
        <v>600.0</v>
      </c>
      <c r="AL173" s="1313">
        <v>540.0</v>
      </c>
      <c r="AM173" s="1313">
        <v>90.0</v>
      </c>
      <c r="AN173" s="1313">
        <v>100.0</v>
      </c>
      <c r="AO173" s="1313">
        <v>80.0</v>
      </c>
      <c r="AP173" s="1313">
        <v>100.0</v>
      </c>
      <c r="AQ173" s="1313">
        <v>99.0</v>
      </c>
      <c r="AR173" s="1313">
        <v>100.0</v>
      </c>
      <c r="AS173" s="1313">
        <v>94.0</v>
      </c>
      <c r="AT173" s="1313">
        <v>100.0</v>
      </c>
      <c r="AU173" s="1313">
        <v>95.0</v>
      </c>
      <c r="AV173" s="1313">
        <v>540.0</v>
      </c>
      <c r="AW173" s="1313">
        <v>100.0</v>
      </c>
      <c r="AX173" s="1313">
        <v>87.0</v>
      </c>
      <c r="AY173" s="1306" t="s">
        <v>2980</v>
      </c>
      <c r="AZ173" s="1313">
        <v>8.9713224E9</v>
      </c>
      <c r="BA173" s="1316"/>
      <c r="BB173" s="1316"/>
      <c r="BC173" s="1316"/>
      <c r="BD173" s="1316"/>
      <c r="BE173" s="1306" t="s">
        <v>2981</v>
      </c>
      <c r="BF173" s="1308">
        <v>9.44989404E9</v>
      </c>
      <c r="BG173" s="1316"/>
      <c r="BH173" s="1316"/>
      <c r="BI173" s="1316"/>
      <c r="BJ173" s="1306" t="s">
        <v>2982</v>
      </c>
      <c r="BK173" s="1309"/>
      <c r="BL173" s="1309"/>
      <c r="BM173" s="1309"/>
      <c r="BN173" s="1309"/>
      <c r="BO173" s="1309"/>
      <c r="BP173" s="1309"/>
      <c r="BQ173" s="1309"/>
      <c r="BR173" s="1309"/>
    </row>
    <row r="174">
      <c r="A174" s="1306" t="s">
        <v>185</v>
      </c>
      <c r="B174" s="1310" t="s">
        <v>186</v>
      </c>
      <c r="C174" s="1308">
        <v>45496.0</v>
      </c>
      <c r="D174" s="1312"/>
      <c r="E174" s="1312"/>
      <c r="F174" s="1313" t="s">
        <v>2983</v>
      </c>
      <c r="G174" s="1306" t="s">
        <v>1990</v>
      </c>
      <c r="H174" s="1306" t="s">
        <v>704</v>
      </c>
      <c r="I174" s="1308">
        <v>6.363452392E9</v>
      </c>
      <c r="J174" s="1306" t="s">
        <v>2984</v>
      </c>
      <c r="K174" s="1313">
        <v>3.52134431999E11</v>
      </c>
      <c r="L174" s="1316"/>
      <c r="M174" s="1306" t="s">
        <v>854</v>
      </c>
      <c r="N174" s="1306" t="s">
        <v>745</v>
      </c>
      <c r="O174" s="1308">
        <v>250000.0</v>
      </c>
      <c r="P174" s="1306" t="s">
        <v>709</v>
      </c>
      <c r="Q174" s="1306" t="s">
        <v>2985</v>
      </c>
      <c r="R174" s="1306" t="s">
        <v>2986</v>
      </c>
      <c r="S174" s="1306" t="s">
        <v>2987</v>
      </c>
      <c r="T174" s="1313">
        <v>574225.0</v>
      </c>
      <c r="U174" s="1306" t="s">
        <v>709</v>
      </c>
      <c r="V174" s="1306" t="s">
        <v>2985</v>
      </c>
      <c r="W174" s="1306" t="s">
        <v>2986</v>
      </c>
      <c r="X174" s="1306" t="s">
        <v>2988</v>
      </c>
      <c r="Y174" s="1313">
        <v>591113.0</v>
      </c>
      <c r="Z174" s="1306" t="s">
        <v>2989</v>
      </c>
      <c r="AA174" s="1306" t="s">
        <v>2990</v>
      </c>
      <c r="AB174" s="1313">
        <v>7229640.0</v>
      </c>
      <c r="AC174" s="1313">
        <v>2020.0</v>
      </c>
      <c r="AD174" s="1313">
        <v>600.0</v>
      </c>
      <c r="AE174" s="1313">
        <v>502.0</v>
      </c>
      <c r="AF174" s="1313">
        <v>83.66</v>
      </c>
      <c r="AG174" s="1306" t="s">
        <v>2991</v>
      </c>
      <c r="AH174" s="1306" t="s">
        <v>862</v>
      </c>
      <c r="AI174" s="1313">
        <v>970699.0</v>
      </c>
      <c r="AJ174" s="1313">
        <v>2022.0</v>
      </c>
      <c r="AK174" s="1313">
        <v>600.0</v>
      </c>
      <c r="AL174" s="1313">
        <v>526.0</v>
      </c>
      <c r="AM174" s="1313">
        <v>87.66</v>
      </c>
      <c r="AN174" s="1313">
        <v>100.0</v>
      </c>
      <c r="AO174" s="1313">
        <v>91.0</v>
      </c>
      <c r="AP174" s="1313">
        <v>100.0</v>
      </c>
      <c r="AQ174" s="1313">
        <v>94.0</v>
      </c>
      <c r="AR174" s="1313">
        <v>100.0</v>
      </c>
      <c r="AS174" s="1313">
        <v>76.0</v>
      </c>
      <c r="AT174" s="1313">
        <v>100.0</v>
      </c>
      <c r="AU174" s="1313">
        <v>94.0</v>
      </c>
      <c r="AV174" s="1313">
        <v>526.0</v>
      </c>
      <c r="AW174" s="1313">
        <v>100.0</v>
      </c>
      <c r="AX174" s="1313">
        <v>84.0</v>
      </c>
      <c r="AY174" s="1306" t="s">
        <v>2992</v>
      </c>
      <c r="AZ174" s="1313">
        <v>6.366318005E9</v>
      </c>
      <c r="BA174" s="1316"/>
      <c r="BB174" s="1316"/>
      <c r="BC174" s="1316"/>
      <c r="BD174" s="1316"/>
      <c r="BE174" s="1306" t="s">
        <v>2993</v>
      </c>
      <c r="BF174" s="1308">
        <v>6.366318004E9</v>
      </c>
      <c r="BG174" s="1316"/>
      <c r="BH174" s="1316"/>
      <c r="BI174" s="1316"/>
      <c r="BJ174" s="1306" t="s">
        <v>2994</v>
      </c>
      <c r="BK174" s="1309"/>
      <c r="BL174" s="1309"/>
      <c r="BM174" s="1309"/>
      <c r="BN174" s="1309"/>
      <c r="BO174" s="1309"/>
      <c r="BP174" s="1309"/>
      <c r="BQ174" s="1309"/>
      <c r="BR174" s="1309"/>
    </row>
    <row r="175">
      <c r="A175" s="1306" t="s">
        <v>413</v>
      </c>
      <c r="B175" s="1310" t="s">
        <v>414</v>
      </c>
      <c r="C175" s="1308">
        <v>44900.0</v>
      </c>
      <c r="D175" s="1312"/>
      <c r="E175" s="1312"/>
      <c r="F175" s="1313" t="s">
        <v>2995</v>
      </c>
      <c r="G175" s="1306" t="s">
        <v>1852</v>
      </c>
      <c r="H175" s="1306" t="s">
        <v>704</v>
      </c>
      <c r="I175" s="1308">
        <v>8.652306993E9</v>
      </c>
      <c r="J175" s="1306" t="s">
        <v>2996</v>
      </c>
      <c r="K175" s="1313">
        <v>8.38884854506E11</v>
      </c>
      <c r="L175" s="1306" t="s">
        <v>2997</v>
      </c>
      <c r="M175" s="1306" t="s">
        <v>782</v>
      </c>
      <c r="N175" s="1306" t="s">
        <v>783</v>
      </c>
      <c r="O175" s="1308">
        <v>100000.0</v>
      </c>
      <c r="P175" s="1306" t="s">
        <v>709</v>
      </c>
      <c r="Q175" s="1306" t="s">
        <v>876</v>
      </c>
      <c r="R175" s="1306" t="s">
        <v>2998</v>
      </c>
      <c r="S175" s="1306" t="s">
        <v>2999</v>
      </c>
      <c r="T175" s="1313">
        <v>574227.0</v>
      </c>
      <c r="U175" s="1306" t="s">
        <v>709</v>
      </c>
      <c r="V175" s="1306" t="s">
        <v>876</v>
      </c>
      <c r="W175" s="1306" t="s">
        <v>2998</v>
      </c>
      <c r="X175" s="1306" t="s">
        <v>3000</v>
      </c>
      <c r="Y175" s="1313">
        <v>574227.0</v>
      </c>
      <c r="Z175" s="1306" t="s">
        <v>3001</v>
      </c>
      <c r="AA175" s="1306" t="s">
        <v>807</v>
      </c>
      <c r="AB175" s="1313">
        <v>1.5128534E7</v>
      </c>
      <c r="AC175" s="1313">
        <v>2020.0</v>
      </c>
      <c r="AD175" s="1313">
        <v>500.0</v>
      </c>
      <c r="AE175" s="1313">
        <v>407.0</v>
      </c>
      <c r="AF175" s="1313">
        <v>81.4</v>
      </c>
      <c r="AG175" s="1306" t="s">
        <v>3002</v>
      </c>
      <c r="AH175" s="1306" t="s">
        <v>3003</v>
      </c>
      <c r="AI175" s="1313">
        <v>601017.0</v>
      </c>
      <c r="AJ175" s="1313">
        <v>2022.0</v>
      </c>
      <c r="AK175" s="1313">
        <v>600.0</v>
      </c>
      <c r="AL175" s="1313">
        <v>528.0</v>
      </c>
      <c r="AM175" s="1313">
        <v>88.0</v>
      </c>
      <c r="AN175" s="1313">
        <v>100.0</v>
      </c>
      <c r="AO175" s="1313">
        <v>88.0</v>
      </c>
      <c r="AP175" s="1313">
        <v>100.0</v>
      </c>
      <c r="AQ175" s="1313">
        <v>89.0</v>
      </c>
      <c r="AR175" s="1313">
        <v>100.0</v>
      </c>
      <c r="AS175" s="1313">
        <v>88.0</v>
      </c>
      <c r="AT175" s="1313">
        <v>100.0</v>
      </c>
      <c r="AU175" s="1313">
        <v>96.0</v>
      </c>
      <c r="AV175" s="1313">
        <v>528.0</v>
      </c>
      <c r="AW175" s="1313">
        <v>100.0</v>
      </c>
      <c r="AX175" s="1313">
        <v>84.0</v>
      </c>
      <c r="AY175" s="1306" t="s">
        <v>3004</v>
      </c>
      <c r="AZ175" s="1313">
        <v>9.820670125E9</v>
      </c>
      <c r="BA175" s="1306" t="s">
        <v>3005</v>
      </c>
      <c r="BB175" s="1313">
        <v>7.68597027558E11</v>
      </c>
      <c r="BC175" s="1306" t="s">
        <v>3006</v>
      </c>
      <c r="BD175" s="1306" t="s">
        <v>831</v>
      </c>
      <c r="BE175" s="1306" t="s">
        <v>3007</v>
      </c>
      <c r="BF175" s="1308">
        <v>9.820474947E9</v>
      </c>
      <c r="BG175" s="1306" t="s">
        <v>3008</v>
      </c>
      <c r="BH175" s="1313">
        <v>6.77749538915E11</v>
      </c>
      <c r="BI175" s="1306" t="s">
        <v>3009</v>
      </c>
      <c r="BJ175" s="1306" t="s">
        <v>834</v>
      </c>
      <c r="BK175" s="1309"/>
      <c r="BL175" s="1309"/>
      <c r="BM175" s="1309"/>
      <c r="BN175" s="1309"/>
      <c r="BO175" s="1309"/>
      <c r="BP175" s="1309"/>
      <c r="BQ175" s="1309"/>
      <c r="BR175" s="1309"/>
    </row>
    <row r="176">
      <c r="A176" s="1306" t="s">
        <v>415</v>
      </c>
      <c r="B176" s="1310" t="s">
        <v>416</v>
      </c>
      <c r="C176" s="1308">
        <v>34228.0</v>
      </c>
      <c r="D176" s="1312"/>
      <c r="E176" s="1312"/>
      <c r="F176" s="1313" t="s">
        <v>2423</v>
      </c>
      <c r="G176" s="1306" t="s">
        <v>1096</v>
      </c>
      <c r="H176" s="1306" t="s">
        <v>762</v>
      </c>
      <c r="I176" s="1308">
        <v>8.971982621E9</v>
      </c>
      <c r="J176" s="1306" t="s">
        <v>3010</v>
      </c>
      <c r="K176" s="1313">
        <v>9.17286247243E11</v>
      </c>
      <c r="L176" s="1306" t="s">
        <v>3011</v>
      </c>
      <c r="M176" s="1306" t="s">
        <v>707</v>
      </c>
      <c r="N176" s="1306" t="s">
        <v>3012</v>
      </c>
      <c r="O176" s="1308">
        <v>122000.0</v>
      </c>
      <c r="P176" s="1306" t="s">
        <v>709</v>
      </c>
      <c r="Q176" s="1306" t="s">
        <v>1187</v>
      </c>
      <c r="R176" s="1306" t="s">
        <v>3013</v>
      </c>
      <c r="S176" s="1306" t="s">
        <v>3014</v>
      </c>
      <c r="T176" s="1313">
        <v>574324.0</v>
      </c>
      <c r="U176" s="1306" t="s">
        <v>709</v>
      </c>
      <c r="V176" s="1306" t="s">
        <v>3015</v>
      </c>
      <c r="W176" s="1306" t="s">
        <v>3013</v>
      </c>
      <c r="X176" s="1306" t="s">
        <v>3016</v>
      </c>
      <c r="Y176" s="1313">
        <v>574324.0</v>
      </c>
      <c r="Z176" s="1306" t="s">
        <v>3017</v>
      </c>
      <c r="AA176" s="1306" t="s">
        <v>1191</v>
      </c>
      <c r="AB176" s="1313">
        <v>2.0200119019E10</v>
      </c>
      <c r="AC176" s="1313">
        <v>2020.0</v>
      </c>
      <c r="AD176" s="1313">
        <v>625.0</v>
      </c>
      <c r="AE176" s="1313">
        <v>510.0</v>
      </c>
      <c r="AF176" s="1313">
        <v>81.6</v>
      </c>
      <c r="AG176" s="1306" t="s">
        <v>3018</v>
      </c>
      <c r="AH176" s="1306" t="s">
        <v>847</v>
      </c>
      <c r="AI176" s="1313">
        <v>609799.0</v>
      </c>
      <c r="AJ176" s="1313">
        <v>2022.0</v>
      </c>
      <c r="AK176" s="1313">
        <v>600.0</v>
      </c>
      <c r="AL176" s="1313">
        <v>559.0</v>
      </c>
      <c r="AM176" s="1313">
        <v>93.16</v>
      </c>
      <c r="AN176" s="1313">
        <v>100.0</v>
      </c>
      <c r="AO176" s="1313">
        <v>90.0</v>
      </c>
      <c r="AP176" s="1313">
        <v>100.0</v>
      </c>
      <c r="AQ176" s="1313">
        <v>100.0</v>
      </c>
      <c r="AR176" s="1313">
        <v>100.0</v>
      </c>
      <c r="AS176" s="1313">
        <v>89.0</v>
      </c>
      <c r="AT176" s="1313">
        <v>100.0</v>
      </c>
      <c r="AU176" s="1313">
        <v>89.0</v>
      </c>
      <c r="AV176" s="1313">
        <v>559.0</v>
      </c>
      <c r="AW176" s="1313">
        <v>100.0</v>
      </c>
      <c r="AX176" s="1313">
        <v>92.0</v>
      </c>
      <c r="AY176" s="1306" t="s">
        <v>3019</v>
      </c>
      <c r="AZ176" s="1313">
        <v>6.364645529E9</v>
      </c>
      <c r="BA176" s="1306" t="s">
        <v>3020</v>
      </c>
      <c r="BB176" s="1313">
        <v>8.52271917959E11</v>
      </c>
      <c r="BC176" s="1306" t="s">
        <v>3021</v>
      </c>
      <c r="BD176" s="1306" t="s">
        <v>3022</v>
      </c>
      <c r="BE176" s="1306" t="s">
        <v>3023</v>
      </c>
      <c r="BF176" s="1308">
        <v>7.760356379E9</v>
      </c>
      <c r="BG176" s="1306" t="s">
        <v>3024</v>
      </c>
      <c r="BH176" s="1313">
        <v>2.46872177556E11</v>
      </c>
      <c r="BI176" s="1306" t="s">
        <v>3025</v>
      </c>
      <c r="BJ176" s="1306" t="s">
        <v>2530</v>
      </c>
      <c r="BK176" s="1309"/>
      <c r="BL176" s="1309"/>
      <c r="BM176" s="1309"/>
      <c r="BN176" s="1309"/>
      <c r="BO176" s="1309"/>
      <c r="BP176" s="1309"/>
      <c r="BQ176" s="1309"/>
      <c r="BR176" s="1309"/>
    </row>
    <row r="177">
      <c r="A177" s="1306" t="s">
        <v>187</v>
      </c>
      <c r="B177" s="1310" t="s">
        <v>188</v>
      </c>
      <c r="C177" s="1308">
        <v>19845.0</v>
      </c>
      <c r="D177" s="1312"/>
      <c r="E177" s="1312"/>
      <c r="F177" s="1313" t="s">
        <v>1068</v>
      </c>
      <c r="G177" s="1306" t="s">
        <v>1990</v>
      </c>
      <c r="H177" s="1306" t="s">
        <v>762</v>
      </c>
      <c r="I177" s="1308">
        <v>7.97515713E9</v>
      </c>
      <c r="J177" s="1306" t="s">
        <v>3026</v>
      </c>
      <c r="K177" s="1313">
        <v>9.75263130782E11</v>
      </c>
      <c r="L177" s="1316"/>
      <c r="M177" s="1306" t="s">
        <v>707</v>
      </c>
      <c r="N177" s="1306" t="s">
        <v>3027</v>
      </c>
      <c r="O177" s="1308">
        <v>40000.0</v>
      </c>
      <c r="P177" s="1306" t="s">
        <v>709</v>
      </c>
      <c r="Q177" s="1306" t="s">
        <v>876</v>
      </c>
      <c r="R177" s="1306" t="s">
        <v>3028</v>
      </c>
      <c r="S177" s="1306" t="s">
        <v>2652</v>
      </c>
      <c r="T177" s="1313">
        <v>574225.0</v>
      </c>
      <c r="U177" s="1306" t="s">
        <v>709</v>
      </c>
      <c r="V177" s="1306" t="s">
        <v>1990</v>
      </c>
      <c r="W177" s="1306" t="s">
        <v>3029</v>
      </c>
      <c r="X177" s="1306" t="s">
        <v>3030</v>
      </c>
      <c r="Y177" s="1313">
        <v>591125.0</v>
      </c>
      <c r="Z177" s="1306" t="s">
        <v>3031</v>
      </c>
      <c r="AA177" s="1306" t="s">
        <v>1164</v>
      </c>
      <c r="AB177" s="1313">
        <v>2.0200543449E10</v>
      </c>
      <c r="AC177" s="1313">
        <v>2020.0</v>
      </c>
      <c r="AD177" s="1313">
        <v>625.0</v>
      </c>
      <c r="AE177" s="1313">
        <v>583.0</v>
      </c>
      <c r="AF177" s="1314">
        <v>0.9328</v>
      </c>
      <c r="AG177" s="1306" t="s">
        <v>3032</v>
      </c>
      <c r="AH177" s="1306" t="s">
        <v>1164</v>
      </c>
      <c r="AI177" s="1313">
        <v>608465.0</v>
      </c>
      <c r="AJ177" s="1313">
        <v>2022.0</v>
      </c>
      <c r="AK177" s="1313">
        <v>600.0</v>
      </c>
      <c r="AL177" s="1313">
        <v>559.0</v>
      </c>
      <c r="AM177" s="1314">
        <v>0.9316</v>
      </c>
      <c r="AN177" s="1313">
        <v>100.0</v>
      </c>
      <c r="AO177" s="1313">
        <v>94.0</v>
      </c>
      <c r="AP177" s="1313">
        <v>100.0</v>
      </c>
      <c r="AQ177" s="1313">
        <v>99.0</v>
      </c>
      <c r="AR177" s="1313">
        <v>100.0</v>
      </c>
      <c r="AS177" s="1313">
        <v>87.0</v>
      </c>
      <c r="AT177" s="1313">
        <v>100.0</v>
      </c>
      <c r="AU177" s="1313">
        <v>97.0</v>
      </c>
      <c r="AV177" s="1313">
        <v>559.0</v>
      </c>
      <c r="AW177" s="1313">
        <v>100.0</v>
      </c>
      <c r="AX177" s="1313">
        <v>90.0</v>
      </c>
      <c r="AY177" s="1306" t="s">
        <v>3033</v>
      </c>
      <c r="AZ177" s="1313">
        <v>7.892002182E9</v>
      </c>
      <c r="BA177" s="1316"/>
      <c r="BB177" s="1316"/>
      <c r="BC177" s="1316"/>
      <c r="BD177" s="1306" t="s">
        <v>738</v>
      </c>
      <c r="BE177" s="1306" t="s">
        <v>3034</v>
      </c>
      <c r="BF177" s="1308">
        <v>6.361378905E9</v>
      </c>
      <c r="BG177" s="1316"/>
      <c r="BH177" s="1316"/>
      <c r="BI177" s="1316"/>
      <c r="BJ177" s="1306" t="s">
        <v>741</v>
      </c>
      <c r="BK177" s="1309"/>
      <c r="BL177" s="1309"/>
      <c r="BM177" s="1309"/>
      <c r="BN177" s="1309"/>
      <c r="BO177" s="1309"/>
      <c r="BP177" s="1309"/>
      <c r="BQ177" s="1309"/>
      <c r="BR177" s="1309"/>
    </row>
    <row r="178">
      <c r="A178" s="1306" t="s">
        <v>189</v>
      </c>
      <c r="B178" s="1310" t="s">
        <v>190</v>
      </c>
      <c r="C178" s="1308">
        <v>44306.0</v>
      </c>
      <c r="D178" s="1312"/>
      <c r="E178" s="1312"/>
      <c r="F178" s="1317">
        <v>37995.0</v>
      </c>
      <c r="G178" s="1306" t="s">
        <v>3035</v>
      </c>
      <c r="H178" s="1306" t="s">
        <v>704</v>
      </c>
      <c r="I178" s="1308">
        <v>9.008535388E9</v>
      </c>
      <c r="J178" s="1306" t="s">
        <v>3036</v>
      </c>
      <c r="K178" s="1313">
        <v>4.40946984143E11</v>
      </c>
      <c r="L178" s="1306" t="s">
        <v>3037</v>
      </c>
      <c r="M178" s="1306" t="s">
        <v>707</v>
      </c>
      <c r="N178" s="1306" t="s">
        <v>3038</v>
      </c>
      <c r="O178" s="1308">
        <v>52000.0</v>
      </c>
      <c r="P178" s="1306" t="s">
        <v>709</v>
      </c>
      <c r="Q178" s="1306" t="s">
        <v>3039</v>
      </c>
      <c r="R178" s="1306" t="s">
        <v>3040</v>
      </c>
      <c r="S178" s="1306" t="s">
        <v>3035</v>
      </c>
      <c r="T178" s="1313">
        <v>586214.0</v>
      </c>
      <c r="U178" s="1306" t="s">
        <v>709</v>
      </c>
      <c r="V178" s="1306" t="s">
        <v>3039</v>
      </c>
      <c r="W178" s="1306" t="s">
        <v>3041</v>
      </c>
      <c r="X178" s="1306" t="s">
        <v>3035</v>
      </c>
      <c r="Y178" s="1313">
        <v>586214.0</v>
      </c>
      <c r="Z178" s="1306" t="s">
        <v>3042</v>
      </c>
      <c r="AA178" s="1306" t="s">
        <v>881</v>
      </c>
      <c r="AB178" s="1313">
        <v>2.0200727983E10</v>
      </c>
      <c r="AC178" s="1313">
        <v>2020.0</v>
      </c>
      <c r="AD178" s="1313">
        <v>625.0</v>
      </c>
      <c r="AE178" s="1313">
        <v>611.0</v>
      </c>
      <c r="AF178" s="1314">
        <v>0.9776</v>
      </c>
      <c r="AG178" s="1306" t="s">
        <v>3043</v>
      </c>
      <c r="AH178" s="1306" t="s">
        <v>1052</v>
      </c>
      <c r="AI178" s="1313">
        <v>103947.0</v>
      </c>
      <c r="AJ178" s="1313">
        <v>2022.0</v>
      </c>
      <c r="AK178" s="1313">
        <v>600.0</v>
      </c>
      <c r="AL178" s="1313">
        <v>536.0</v>
      </c>
      <c r="AM178" s="1313">
        <v>89.33</v>
      </c>
      <c r="AN178" s="1313">
        <v>100.0</v>
      </c>
      <c r="AO178" s="1313">
        <v>96.0</v>
      </c>
      <c r="AP178" s="1313">
        <v>100.0</v>
      </c>
      <c r="AQ178" s="1313">
        <v>83.0</v>
      </c>
      <c r="AR178" s="1313">
        <v>100.0</v>
      </c>
      <c r="AS178" s="1313">
        <v>90.0</v>
      </c>
      <c r="AT178" s="1313">
        <v>100.0</v>
      </c>
      <c r="AU178" s="1313">
        <v>96.0</v>
      </c>
      <c r="AV178" s="1313">
        <v>536.0</v>
      </c>
      <c r="AW178" s="1313">
        <v>100.0</v>
      </c>
      <c r="AX178" s="1313">
        <v>81.0</v>
      </c>
      <c r="AY178" s="1306" t="s">
        <v>3044</v>
      </c>
      <c r="AZ178" s="1313">
        <v>9.900636768E9</v>
      </c>
      <c r="BA178" s="1316"/>
      <c r="BB178" s="1313">
        <v>5.83826688608E11</v>
      </c>
      <c r="BC178" s="1306" t="s">
        <v>3045</v>
      </c>
      <c r="BD178" s="1306" t="s">
        <v>738</v>
      </c>
      <c r="BE178" s="1306" t="s">
        <v>3046</v>
      </c>
      <c r="BF178" s="1308">
        <v>9.035115699E9</v>
      </c>
      <c r="BG178" s="1306" t="s">
        <v>3047</v>
      </c>
      <c r="BH178" s="1313">
        <v>6.32553868822E11</v>
      </c>
      <c r="BI178" s="1306" t="s">
        <v>3048</v>
      </c>
      <c r="BJ178" s="1306" t="s">
        <v>2283</v>
      </c>
      <c r="BK178" s="1309"/>
      <c r="BL178" s="1309"/>
      <c r="BM178" s="1309"/>
      <c r="BN178" s="1309"/>
      <c r="BO178" s="1309"/>
      <c r="BP178" s="1309"/>
      <c r="BQ178" s="1309"/>
      <c r="BR178" s="1309"/>
    </row>
    <row r="179">
      <c r="A179" s="1306" t="s">
        <v>417</v>
      </c>
      <c r="B179" s="1310" t="s">
        <v>418</v>
      </c>
      <c r="C179" s="1320"/>
      <c r="D179" s="426"/>
      <c r="E179" s="1312"/>
      <c r="F179" s="1317">
        <v>38355.0</v>
      </c>
      <c r="G179" s="1306" t="s">
        <v>1148</v>
      </c>
      <c r="H179" s="1306" t="s">
        <v>762</v>
      </c>
      <c r="I179" s="1308">
        <v>8.971617783E9</v>
      </c>
      <c r="J179" s="1306" t="s">
        <v>3049</v>
      </c>
      <c r="K179" s="1313">
        <v>5.94277835084E11</v>
      </c>
      <c r="L179" s="1316"/>
      <c r="M179" s="1306" t="s">
        <v>782</v>
      </c>
      <c r="N179" s="1316"/>
      <c r="O179" s="1308">
        <v>100000.0</v>
      </c>
      <c r="P179" s="1306" t="s">
        <v>709</v>
      </c>
      <c r="Q179" s="1306" t="s">
        <v>1187</v>
      </c>
      <c r="R179" s="1306" t="s">
        <v>3050</v>
      </c>
      <c r="S179" s="1306" t="s">
        <v>3051</v>
      </c>
      <c r="T179" s="1313">
        <v>574144.0</v>
      </c>
      <c r="U179" s="1306" t="s">
        <v>709</v>
      </c>
      <c r="V179" s="1306" t="s">
        <v>1187</v>
      </c>
      <c r="W179" s="1306" t="s">
        <v>3050</v>
      </c>
      <c r="X179" s="1306" t="s">
        <v>3052</v>
      </c>
      <c r="Y179" s="1313">
        <v>574144.0</v>
      </c>
      <c r="Z179" s="1306" t="s">
        <v>3053</v>
      </c>
      <c r="AA179" s="1306" t="s">
        <v>3054</v>
      </c>
      <c r="AB179" s="1306" t="s">
        <v>3055</v>
      </c>
      <c r="AC179" s="1313">
        <v>2020.0</v>
      </c>
      <c r="AD179" s="1313">
        <v>500.0</v>
      </c>
      <c r="AE179" s="1313">
        <v>438.0</v>
      </c>
      <c r="AF179" s="1313">
        <v>87.6</v>
      </c>
      <c r="AG179" s="1306" t="s">
        <v>3056</v>
      </c>
      <c r="AH179" s="1306" t="s">
        <v>3054</v>
      </c>
      <c r="AI179" s="1321">
        <v>2.11E9</v>
      </c>
      <c r="AJ179" s="1313">
        <v>2022.0</v>
      </c>
      <c r="AK179" s="1313">
        <v>600.0</v>
      </c>
      <c r="AL179" s="1313">
        <v>541.0</v>
      </c>
      <c r="AM179" s="1313">
        <v>90.0</v>
      </c>
      <c r="AN179" s="1313">
        <v>100.0</v>
      </c>
      <c r="AO179" s="1313">
        <v>83.0</v>
      </c>
      <c r="AP179" s="1313">
        <v>100.0</v>
      </c>
      <c r="AQ179" s="1313">
        <v>83.0</v>
      </c>
      <c r="AR179" s="1313">
        <v>100.0</v>
      </c>
      <c r="AS179" s="1313">
        <v>88.0</v>
      </c>
      <c r="AT179" s="1313">
        <v>100.0</v>
      </c>
      <c r="AU179" s="1313">
        <v>97.0</v>
      </c>
      <c r="AV179" s="1313">
        <v>541.0</v>
      </c>
      <c r="AW179" s="1313">
        <v>100.0</v>
      </c>
      <c r="AX179" s="1313">
        <v>94.0</v>
      </c>
      <c r="AY179" s="1318" t="s">
        <v>3057</v>
      </c>
      <c r="AZ179" s="426"/>
      <c r="BA179" s="1316"/>
      <c r="BB179" s="1316"/>
      <c r="BC179" s="1316"/>
      <c r="BD179" s="1306" t="s">
        <v>723</v>
      </c>
      <c r="BE179" s="1318" t="s">
        <v>3058</v>
      </c>
      <c r="BF179" s="1331">
        <v>9.965292916E9</v>
      </c>
      <c r="BG179" s="1316"/>
      <c r="BH179" s="1316"/>
      <c r="BI179" s="1316"/>
      <c r="BJ179" s="1306" t="s">
        <v>2283</v>
      </c>
      <c r="BK179" s="1319"/>
      <c r="BL179" s="1319"/>
      <c r="BM179" s="1319"/>
      <c r="BN179" s="1319"/>
      <c r="BO179" s="1319"/>
      <c r="BP179" s="1319"/>
      <c r="BQ179" s="1319"/>
      <c r="BR179" s="1319"/>
    </row>
    <row r="180">
      <c r="A180" s="1306" t="s">
        <v>419</v>
      </c>
      <c r="B180" s="1310" t="s">
        <v>420</v>
      </c>
      <c r="C180" s="1308">
        <v>141675.0</v>
      </c>
      <c r="D180" s="1312"/>
      <c r="E180" s="1312"/>
      <c r="F180" s="1317">
        <v>38027.0</v>
      </c>
      <c r="G180" s="1306" t="s">
        <v>1859</v>
      </c>
      <c r="H180" s="1306" t="s">
        <v>704</v>
      </c>
      <c r="I180" s="1308">
        <v>8.14818058E9</v>
      </c>
      <c r="J180" s="1306" t="s">
        <v>3059</v>
      </c>
      <c r="K180" s="1313">
        <v>9.42249101556E11</v>
      </c>
      <c r="L180" s="1316"/>
      <c r="M180" s="1306" t="s">
        <v>707</v>
      </c>
      <c r="N180" s="1306" t="s">
        <v>3060</v>
      </c>
      <c r="O180" s="1308">
        <v>82000.0</v>
      </c>
      <c r="P180" s="1306" t="s">
        <v>1560</v>
      </c>
      <c r="Q180" s="1306" t="s">
        <v>1561</v>
      </c>
      <c r="R180" s="1306" t="s">
        <v>3061</v>
      </c>
      <c r="S180" s="1306" t="s">
        <v>3062</v>
      </c>
      <c r="T180" s="1313">
        <v>635105.0</v>
      </c>
      <c r="U180" s="1306" t="s">
        <v>1560</v>
      </c>
      <c r="V180" s="1306" t="s">
        <v>1561</v>
      </c>
      <c r="W180" s="1306" t="s">
        <v>3063</v>
      </c>
      <c r="X180" s="1306" t="s">
        <v>3062</v>
      </c>
      <c r="Y180" s="1313">
        <v>635105.0</v>
      </c>
      <c r="Z180" s="1306" t="s">
        <v>3064</v>
      </c>
      <c r="AA180" s="1306" t="s">
        <v>771</v>
      </c>
      <c r="AB180" s="1313">
        <v>2.0200414807E10</v>
      </c>
      <c r="AC180" s="1313">
        <v>2020.0</v>
      </c>
      <c r="AD180" s="1313">
        <v>625.0</v>
      </c>
      <c r="AE180" s="1313">
        <v>541.0</v>
      </c>
      <c r="AF180" s="1313">
        <v>86.56</v>
      </c>
      <c r="AG180" s="1306" t="s">
        <v>3065</v>
      </c>
      <c r="AH180" s="1306" t="s">
        <v>771</v>
      </c>
      <c r="AI180" s="1313">
        <v>608486.0</v>
      </c>
      <c r="AJ180" s="1313">
        <v>2022.0</v>
      </c>
      <c r="AK180" s="1313">
        <v>600.0</v>
      </c>
      <c r="AL180" s="1313">
        <v>418.0</v>
      </c>
      <c r="AM180" s="1313">
        <v>69.68</v>
      </c>
      <c r="AN180" s="1313">
        <v>71.0</v>
      </c>
      <c r="AO180" s="1313">
        <v>68.0</v>
      </c>
      <c r="AP180" s="1313">
        <v>100.0</v>
      </c>
      <c r="AQ180" s="1313">
        <v>35.0</v>
      </c>
      <c r="AR180" s="1313">
        <v>100.0</v>
      </c>
      <c r="AS180" s="1313">
        <v>68.0</v>
      </c>
      <c r="AT180" s="1313">
        <v>100.0</v>
      </c>
      <c r="AU180" s="1313">
        <v>83.0</v>
      </c>
      <c r="AV180" s="1313">
        <v>418.0</v>
      </c>
      <c r="AW180" s="1313">
        <v>100.0</v>
      </c>
      <c r="AX180" s="1313">
        <v>84.0</v>
      </c>
      <c r="AY180" s="1306" t="s">
        <v>3066</v>
      </c>
      <c r="AZ180" s="1313">
        <v>7.373232342E9</v>
      </c>
      <c r="BA180" s="1316"/>
      <c r="BB180" s="1316"/>
      <c r="BC180" s="1316"/>
      <c r="BD180" s="1306" t="s">
        <v>738</v>
      </c>
      <c r="BE180" s="1306" t="s">
        <v>3067</v>
      </c>
      <c r="BF180" s="1308">
        <v>9.952256644E9</v>
      </c>
      <c r="BG180" s="1318" t="s">
        <v>3068</v>
      </c>
      <c r="BH180" s="426"/>
      <c r="BI180" s="1316"/>
      <c r="BJ180" s="1306" t="s">
        <v>741</v>
      </c>
      <c r="BK180" s="1309"/>
      <c r="BL180" s="1309"/>
      <c r="BM180" s="1309"/>
      <c r="BN180" s="1309"/>
      <c r="BO180" s="1309"/>
      <c r="BP180" s="1309"/>
      <c r="BQ180" s="1309"/>
      <c r="BR180" s="1309"/>
    </row>
    <row r="181">
      <c r="A181" s="1306" t="s">
        <v>421</v>
      </c>
      <c r="B181" s="1310" t="s">
        <v>422</v>
      </c>
      <c r="C181" s="1308">
        <v>98748.0</v>
      </c>
      <c r="D181" s="1312"/>
      <c r="E181" s="1312"/>
      <c r="F181" s="1317">
        <v>37992.0</v>
      </c>
      <c r="G181" s="1306" t="s">
        <v>3069</v>
      </c>
      <c r="H181" s="1306" t="s">
        <v>762</v>
      </c>
      <c r="I181" s="1308">
        <v>6.360000311E9</v>
      </c>
      <c r="J181" s="1306" t="s">
        <v>3070</v>
      </c>
      <c r="K181" s="1313">
        <v>4.33021909704E11</v>
      </c>
      <c r="L181" s="1306" t="s">
        <v>3071</v>
      </c>
      <c r="M181" s="1306" t="s">
        <v>707</v>
      </c>
      <c r="N181" s="1306" t="s">
        <v>933</v>
      </c>
      <c r="O181" s="1308">
        <v>700000.0</v>
      </c>
      <c r="P181" s="1306" t="s">
        <v>709</v>
      </c>
      <c r="Q181" s="1306" t="s">
        <v>1377</v>
      </c>
      <c r="R181" s="1306" t="s">
        <v>3072</v>
      </c>
      <c r="S181" s="1306" t="s">
        <v>1596</v>
      </c>
      <c r="T181" s="1313">
        <v>581115.0</v>
      </c>
      <c r="U181" s="1306" t="s">
        <v>709</v>
      </c>
      <c r="V181" s="1306" t="s">
        <v>1377</v>
      </c>
      <c r="W181" s="1306" t="s">
        <v>3072</v>
      </c>
      <c r="X181" s="1306" t="s">
        <v>1596</v>
      </c>
      <c r="Y181" s="1313">
        <v>581115.0</v>
      </c>
      <c r="Z181" s="1306" t="s">
        <v>3073</v>
      </c>
      <c r="AA181" s="1306" t="s">
        <v>3074</v>
      </c>
      <c r="AB181" s="1313">
        <v>1.814174E7</v>
      </c>
      <c r="AC181" s="1313">
        <v>2020.0</v>
      </c>
      <c r="AD181" s="1313">
        <v>500.0</v>
      </c>
      <c r="AE181" s="1313">
        <v>430.0</v>
      </c>
      <c r="AF181" s="1313">
        <v>86.0</v>
      </c>
      <c r="AG181" s="1306" t="s">
        <v>3075</v>
      </c>
      <c r="AH181" s="1306" t="s">
        <v>3076</v>
      </c>
      <c r="AI181" s="1313">
        <v>254164.0</v>
      </c>
      <c r="AJ181" s="1313">
        <v>2022.0</v>
      </c>
      <c r="AK181" s="1313">
        <v>600.0</v>
      </c>
      <c r="AL181" s="1313">
        <v>463.0</v>
      </c>
      <c r="AM181" s="1313">
        <v>77.16</v>
      </c>
      <c r="AN181" s="1313">
        <v>100.0</v>
      </c>
      <c r="AO181" s="1313">
        <v>64.0</v>
      </c>
      <c r="AP181" s="1313">
        <v>100.0</v>
      </c>
      <c r="AQ181" s="1313">
        <v>60.0</v>
      </c>
      <c r="AR181" s="1313">
        <v>100.0</v>
      </c>
      <c r="AS181" s="1313">
        <v>74.0</v>
      </c>
      <c r="AT181" s="1313">
        <v>100.0</v>
      </c>
      <c r="AU181" s="1313">
        <v>81.0</v>
      </c>
      <c r="AV181" s="1313">
        <v>463.0</v>
      </c>
      <c r="AW181" s="1313">
        <v>100.0</v>
      </c>
      <c r="AX181" s="1313">
        <v>86.0</v>
      </c>
      <c r="AY181" s="1306" t="s">
        <v>3077</v>
      </c>
      <c r="AZ181" s="1313">
        <v>9.743147834E9</v>
      </c>
      <c r="BA181" s="1306" t="s">
        <v>3078</v>
      </c>
      <c r="BB181" s="1313">
        <v>2.97831398826E11</v>
      </c>
      <c r="BC181" s="1306" t="s">
        <v>3079</v>
      </c>
      <c r="BD181" s="1306" t="s">
        <v>776</v>
      </c>
      <c r="BE181" s="1306" t="s">
        <v>3080</v>
      </c>
      <c r="BF181" s="1308">
        <v>9.844558912E9</v>
      </c>
      <c r="BG181" s="1306" t="s">
        <v>3081</v>
      </c>
      <c r="BH181" s="1313">
        <v>8.64280415752E11</v>
      </c>
      <c r="BI181" s="1306" t="s">
        <v>3082</v>
      </c>
      <c r="BJ181" s="1306" t="s">
        <v>3083</v>
      </c>
      <c r="BK181" s="1309"/>
      <c r="BL181" s="1309"/>
      <c r="BM181" s="1309"/>
      <c r="BN181" s="1309"/>
      <c r="BO181" s="1309"/>
      <c r="BP181" s="1309"/>
      <c r="BQ181" s="1309"/>
      <c r="BR181" s="1309"/>
    </row>
    <row r="182">
      <c r="A182" s="1306" t="s">
        <v>423</v>
      </c>
      <c r="B182" s="1310" t="s">
        <v>424</v>
      </c>
      <c r="C182" s="1308">
        <v>136216.0</v>
      </c>
      <c r="D182" s="1312"/>
      <c r="E182" s="1312"/>
      <c r="F182" s="1313" t="s">
        <v>3084</v>
      </c>
      <c r="G182" s="1306" t="s">
        <v>2805</v>
      </c>
      <c r="H182" s="1306" t="s">
        <v>704</v>
      </c>
      <c r="I182" s="1308">
        <v>7.338295807E9</v>
      </c>
      <c r="J182" s="1306" t="s">
        <v>3085</v>
      </c>
      <c r="K182" s="1313">
        <v>5.83707328779E11</v>
      </c>
      <c r="L182" s="1316"/>
      <c r="M182" s="1306" t="s">
        <v>707</v>
      </c>
      <c r="N182" s="1316"/>
      <c r="O182" s="1308">
        <v>85000.0</v>
      </c>
      <c r="P182" s="1306" t="s">
        <v>709</v>
      </c>
      <c r="Q182" s="1306" t="s">
        <v>802</v>
      </c>
      <c r="R182" s="1306" t="s">
        <v>3086</v>
      </c>
      <c r="S182" s="1306" t="s">
        <v>3087</v>
      </c>
      <c r="T182" s="1313">
        <v>574242.0</v>
      </c>
      <c r="U182" s="1306" t="s">
        <v>709</v>
      </c>
      <c r="V182" s="1306" t="s">
        <v>802</v>
      </c>
      <c r="W182" s="1306" t="s">
        <v>3086</v>
      </c>
      <c r="X182" s="1306" t="s">
        <v>3087</v>
      </c>
      <c r="Y182" s="1313">
        <v>574242.0</v>
      </c>
      <c r="Z182" s="1306" t="s">
        <v>3088</v>
      </c>
      <c r="AA182" s="1306" t="s">
        <v>3089</v>
      </c>
      <c r="AB182" s="1313">
        <v>2.0200184858E10</v>
      </c>
      <c r="AC182" s="1313">
        <v>2020.0</v>
      </c>
      <c r="AD182" s="1313">
        <v>625.0</v>
      </c>
      <c r="AE182" s="1316"/>
      <c r="AF182" s="1313">
        <v>82.0</v>
      </c>
      <c r="AG182" s="1306" t="s">
        <v>3090</v>
      </c>
      <c r="AH182" s="1306" t="s">
        <v>771</v>
      </c>
      <c r="AI182" s="1313">
        <v>604588.0</v>
      </c>
      <c r="AJ182" s="1313">
        <v>2022.0</v>
      </c>
      <c r="AK182" s="1313">
        <v>600.0</v>
      </c>
      <c r="AL182" s="1313">
        <v>398.0</v>
      </c>
      <c r="AM182" s="1313">
        <v>67.0</v>
      </c>
      <c r="AN182" s="1313">
        <v>100.0</v>
      </c>
      <c r="AO182" s="1313">
        <v>58.0</v>
      </c>
      <c r="AP182" s="1313">
        <v>100.0</v>
      </c>
      <c r="AQ182" s="1313">
        <v>55.0</v>
      </c>
      <c r="AR182" s="1313">
        <v>100.0</v>
      </c>
      <c r="AS182" s="1313">
        <v>66.0</v>
      </c>
      <c r="AT182" s="1313">
        <v>100.0</v>
      </c>
      <c r="AU182" s="1313">
        <v>70.0</v>
      </c>
      <c r="AV182" s="1313">
        <v>398.0</v>
      </c>
      <c r="AW182" s="1313">
        <v>100.0</v>
      </c>
      <c r="AX182" s="1313">
        <v>73.0</v>
      </c>
      <c r="AY182" s="1306" t="s">
        <v>3091</v>
      </c>
      <c r="AZ182" s="1306" t="s">
        <v>3092</v>
      </c>
      <c r="BA182" s="1316"/>
      <c r="BB182" s="1316"/>
      <c r="BC182" s="1316"/>
      <c r="BD182" s="1316"/>
      <c r="BE182" s="1306" t="s">
        <v>3093</v>
      </c>
      <c r="BF182" s="1308">
        <v>9.741415534E9</v>
      </c>
      <c r="BG182" s="1316"/>
      <c r="BH182" s="1316"/>
      <c r="BI182" s="1316"/>
      <c r="BJ182" s="1316"/>
      <c r="BK182" s="1319"/>
      <c r="BL182" s="1319"/>
      <c r="BM182" s="1319"/>
      <c r="BN182" s="1319"/>
      <c r="BO182" s="1319"/>
      <c r="BP182" s="1319"/>
      <c r="BQ182" s="1319"/>
      <c r="BR182" s="1319"/>
    </row>
    <row r="183">
      <c r="A183" s="1306" t="s">
        <v>425</v>
      </c>
      <c r="B183" s="1310" t="s">
        <v>426</v>
      </c>
      <c r="C183" s="1308" t="s">
        <v>3094</v>
      </c>
      <c r="D183" s="1308" t="s">
        <v>1330</v>
      </c>
      <c r="E183" s="1308" t="s">
        <v>1330</v>
      </c>
      <c r="F183" s="1317">
        <v>38116.0</v>
      </c>
      <c r="G183" s="1306" t="s">
        <v>886</v>
      </c>
      <c r="H183" s="1306" t="s">
        <v>762</v>
      </c>
      <c r="I183" s="1308">
        <v>8.618085079E9</v>
      </c>
      <c r="J183" s="1306" t="s">
        <v>3095</v>
      </c>
      <c r="K183" s="1313">
        <v>8.66038776765E11</v>
      </c>
      <c r="L183" s="1316"/>
      <c r="M183" s="1306" t="s">
        <v>854</v>
      </c>
      <c r="N183" s="1306" t="s">
        <v>3096</v>
      </c>
      <c r="O183" s="1308">
        <v>50000.0</v>
      </c>
      <c r="P183" s="1306" t="s">
        <v>709</v>
      </c>
      <c r="Q183" s="1306" t="s">
        <v>766</v>
      </c>
      <c r="R183" s="1306" t="s">
        <v>3097</v>
      </c>
      <c r="S183" s="1306" t="s">
        <v>1096</v>
      </c>
      <c r="T183" s="1313">
        <v>574227.0</v>
      </c>
      <c r="U183" s="1306" t="s">
        <v>709</v>
      </c>
      <c r="V183" s="1306" t="s">
        <v>2594</v>
      </c>
      <c r="W183" s="1306" t="s">
        <v>3098</v>
      </c>
      <c r="X183" s="1306" t="s">
        <v>1467</v>
      </c>
      <c r="Y183" s="1313">
        <v>583119.0</v>
      </c>
      <c r="Z183" s="1306" t="s">
        <v>3099</v>
      </c>
      <c r="AA183" s="1306" t="s">
        <v>3100</v>
      </c>
      <c r="AB183" s="1313">
        <v>1.8127235E7</v>
      </c>
      <c r="AC183" s="1313">
        <v>2020.0</v>
      </c>
      <c r="AD183" s="1313">
        <v>304.0</v>
      </c>
      <c r="AE183" s="1313">
        <v>304.0</v>
      </c>
      <c r="AF183" s="1315">
        <v>0.54</v>
      </c>
      <c r="AG183" s="1306" t="s">
        <v>3101</v>
      </c>
      <c r="AH183" s="1306" t="s">
        <v>771</v>
      </c>
      <c r="AI183" s="1313">
        <v>860231.0</v>
      </c>
      <c r="AJ183" s="1313">
        <v>2022.0</v>
      </c>
      <c r="AK183" s="1313">
        <v>305.0</v>
      </c>
      <c r="AL183" s="1313">
        <v>305.0</v>
      </c>
      <c r="AM183" s="1315">
        <v>0.56</v>
      </c>
      <c r="AN183" s="1313">
        <v>80.0</v>
      </c>
      <c r="AO183" s="1313">
        <v>49.0</v>
      </c>
      <c r="AP183" s="1313">
        <v>80.0</v>
      </c>
      <c r="AQ183" s="1313">
        <v>38.0</v>
      </c>
      <c r="AR183" s="1313">
        <v>80.0</v>
      </c>
      <c r="AS183" s="1313">
        <v>52.0</v>
      </c>
      <c r="AT183" s="1306" t="s">
        <v>3102</v>
      </c>
      <c r="AU183" s="1306" t="s">
        <v>3103</v>
      </c>
      <c r="AV183" s="1313">
        <v>306.0</v>
      </c>
      <c r="AW183" s="1313">
        <v>100.0</v>
      </c>
      <c r="AX183" s="1313">
        <v>80.0</v>
      </c>
      <c r="AY183" s="1306" t="s">
        <v>3104</v>
      </c>
      <c r="AZ183" s="1313">
        <v>6.361062918E9</v>
      </c>
      <c r="BA183" s="1306" t="s">
        <v>1019</v>
      </c>
      <c r="BB183" s="1306" t="s">
        <v>3105</v>
      </c>
      <c r="BC183" s="1316"/>
      <c r="BD183" s="1306" t="s">
        <v>738</v>
      </c>
      <c r="BE183" s="1306" t="s">
        <v>3106</v>
      </c>
      <c r="BF183" s="1308">
        <v>9.448662698E9</v>
      </c>
      <c r="BG183" s="1318" t="s">
        <v>3107</v>
      </c>
      <c r="BH183" s="426"/>
      <c r="BI183" s="1306" t="s">
        <v>1019</v>
      </c>
      <c r="BJ183" s="1306" t="s">
        <v>3108</v>
      </c>
      <c r="BK183" s="1309"/>
      <c r="BL183" s="1309"/>
      <c r="BM183" s="1309"/>
      <c r="BN183" s="1309"/>
      <c r="BO183" s="1309"/>
      <c r="BP183" s="1309"/>
      <c r="BQ183" s="1309"/>
      <c r="BR183" s="1309"/>
    </row>
    <row r="184">
      <c r="A184" s="1306" t="s">
        <v>191</v>
      </c>
      <c r="B184" s="1310" t="s">
        <v>192</v>
      </c>
      <c r="C184" s="1308">
        <v>29956.0</v>
      </c>
      <c r="D184" s="1312"/>
      <c r="E184" s="1312"/>
      <c r="F184" s="1313" t="s">
        <v>3109</v>
      </c>
      <c r="G184" s="1306" t="s">
        <v>1205</v>
      </c>
      <c r="H184" s="1306" t="s">
        <v>762</v>
      </c>
      <c r="I184" s="1308">
        <v>9.972892287E9</v>
      </c>
      <c r="J184" s="1306" t="s">
        <v>3110</v>
      </c>
      <c r="K184" s="1313">
        <v>7.38368246383E11</v>
      </c>
      <c r="L184" s="1306" t="s">
        <v>3111</v>
      </c>
      <c r="M184" s="1306" t="s">
        <v>1047</v>
      </c>
      <c r="N184" s="1306" t="s">
        <v>2862</v>
      </c>
      <c r="O184" s="1308">
        <v>40000.0</v>
      </c>
      <c r="P184" s="1306" t="s">
        <v>709</v>
      </c>
      <c r="Q184" s="1306" t="s">
        <v>876</v>
      </c>
      <c r="R184" s="1306" t="s">
        <v>3112</v>
      </c>
      <c r="S184" s="1306" t="s">
        <v>2652</v>
      </c>
      <c r="T184" s="1313">
        <v>574225.0</v>
      </c>
      <c r="U184" s="1306" t="s">
        <v>709</v>
      </c>
      <c r="V184" s="1306" t="s">
        <v>1205</v>
      </c>
      <c r="W184" s="1306" t="s">
        <v>3112</v>
      </c>
      <c r="X184" s="1306" t="s">
        <v>2866</v>
      </c>
      <c r="Y184" s="1313">
        <v>577221.0</v>
      </c>
      <c r="Z184" s="1306" t="s">
        <v>3113</v>
      </c>
      <c r="AA184" s="1306" t="s">
        <v>881</v>
      </c>
      <c r="AB184" s="1313">
        <v>2.0200112236E10</v>
      </c>
      <c r="AC184" s="1313">
        <v>2020.0</v>
      </c>
      <c r="AD184" s="1313">
        <v>625.0</v>
      </c>
      <c r="AE184" s="1313">
        <v>596.0</v>
      </c>
      <c r="AF184" s="1313">
        <v>95.36</v>
      </c>
      <c r="AG184" s="1306" t="s">
        <v>3114</v>
      </c>
      <c r="AH184" s="1306" t="s">
        <v>1052</v>
      </c>
      <c r="AI184" s="1313">
        <v>671229.0</v>
      </c>
      <c r="AJ184" s="1313">
        <v>2022.0</v>
      </c>
      <c r="AK184" s="1313">
        <v>600.0</v>
      </c>
      <c r="AL184" s="1313">
        <v>555.0</v>
      </c>
      <c r="AM184" s="1313">
        <v>92.5</v>
      </c>
      <c r="AN184" s="1313">
        <v>100.0</v>
      </c>
      <c r="AO184" s="1313">
        <v>96.0</v>
      </c>
      <c r="AP184" s="1313">
        <v>100.0</v>
      </c>
      <c r="AQ184" s="1313">
        <v>91.0</v>
      </c>
      <c r="AR184" s="1313">
        <v>100.0</v>
      </c>
      <c r="AS184" s="1313">
        <v>95.0</v>
      </c>
      <c r="AT184" s="1313">
        <v>100.0</v>
      </c>
      <c r="AU184" s="1313">
        <v>92.0</v>
      </c>
      <c r="AV184" s="1313">
        <v>555.0</v>
      </c>
      <c r="AW184" s="1313">
        <v>100.0</v>
      </c>
      <c r="AX184" s="1313">
        <v>90.0</v>
      </c>
      <c r="AY184" s="1318" t="s">
        <v>3115</v>
      </c>
      <c r="AZ184" s="426"/>
      <c r="BA184" s="1316"/>
      <c r="BB184" s="1313">
        <v>2.36600617588E11</v>
      </c>
      <c r="BC184" s="1316"/>
      <c r="BD184" s="1306" t="s">
        <v>738</v>
      </c>
      <c r="BE184" s="1306" t="s">
        <v>3116</v>
      </c>
      <c r="BF184" s="1308">
        <v>9.844583298E9</v>
      </c>
      <c r="BG184" s="1316"/>
      <c r="BH184" s="1313">
        <v>2.17039803037E11</v>
      </c>
      <c r="BI184" s="1316"/>
      <c r="BJ184" s="1306" t="s">
        <v>741</v>
      </c>
      <c r="BK184" s="1309"/>
      <c r="BL184" s="1309"/>
      <c r="BM184" s="1309"/>
      <c r="BN184" s="1309"/>
      <c r="BO184" s="1309"/>
      <c r="BP184" s="1309"/>
      <c r="BQ184" s="1309"/>
      <c r="BR184" s="1309"/>
    </row>
    <row r="185">
      <c r="A185" s="1306" t="s">
        <v>427</v>
      </c>
      <c r="B185" s="1310" t="s">
        <v>428</v>
      </c>
      <c r="C185" s="1308" t="s">
        <v>3117</v>
      </c>
      <c r="D185" s="1312"/>
      <c r="E185" s="1312"/>
      <c r="F185" s="1313" t="s">
        <v>3118</v>
      </c>
      <c r="G185" s="1306" t="s">
        <v>3119</v>
      </c>
      <c r="H185" s="1306" t="s">
        <v>704</v>
      </c>
      <c r="I185" s="1308">
        <v>8.147562441E9</v>
      </c>
      <c r="J185" s="1306" t="s">
        <v>3120</v>
      </c>
      <c r="K185" s="1313">
        <v>8.6915534992E11</v>
      </c>
      <c r="L185" s="1306" t="s">
        <v>3121</v>
      </c>
      <c r="M185" s="1306" t="s">
        <v>782</v>
      </c>
      <c r="N185" s="1306" t="s">
        <v>1685</v>
      </c>
      <c r="O185" s="1308">
        <v>40000.0</v>
      </c>
      <c r="P185" s="1306" t="s">
        <v>709</v>
      </c>
      <c r="Q185" s="1306" t="s">
        <v>876</v>
      </c>
      <c r="R185" s="1306" t="s">
        <v>3122</v>
      </c>
      <c r="S185" s="1306" t="s">
        <v>3122</v>
      </c>
      <c r="T185" s="1313">
        <v>574225.0</v>
      </c>
      <c r="U185" s="1306" t="s">
        <v>709</v>
      </c>
      <c r="V185" s="1306" t="s">
        <v>1683</v>
      </c>
      <c r="W185" s="1306" t="s">
        <v>3123</v>
      </c>
      <c r="X185" s="1306" t="s">
        <v>3124</v>
      </c>
      <c r="Y185" s="1313">
        <v>577227.0</v>
      </c>
      <c r="Z185" s="1306" t="s">
        <v>3125</v>
      </c>
      <c r="AA185" s="1306" t="s">
        <v>881</v>
      </c>
      <c r="AB185" s="1313">
        <v>2.0200104215E10</v>
      </c>
      <c r="AC185" s="1313">
        <v>2020.0</v>
      </c>
      <c r="AD185" s="1313">
        <v>625.0</v>
      </c>
      <c r="AE185" s="1313">
        <v>484.0</v>
      </c>
      <c r="AF185" s="1314">
        <v>0.7744</v>
      </c>
      <c r="AG185" s="1306" t="s">
        <v>3126</v>
      </c>
      <c r="AH185" s="1306" t="s">
        <v>1052</v>
      </c>
      <c r="AI185" s="1313">
        <v>400183.0</v>
      </c>
      <c r="AJ185" s="1313">
        <v>2022.0</v>
      </c>
      <c r="AK185" s="1313">
        <v>600.0</v>
      </c>
      <c r="AL185" s="1313">
        <v>414.0</v>
      </c>
      <c r="AM185" s="1315">
        <v>0.69</v>
      </c>
      <c r="AN185" s="1313">
        <v>100.0</v>
      </c>
      <c r="AO185" s="1313">
        <v>57.0</v>
      </c>
      <c r="AP185" s="1313">
        <v>100.0</v>
      </c>
      <c r="AQ185" s="1313">
        <v>55.0</v>
      </c>
      <c r="AR185" s="1313">
        <v>100.0</v>
      </c>
      <c r="AS185" s="1313">
        <v>79.0</v>
      </c>
      <c r="AT185" s="1313">
        <v>100.0</v>
      </c>
      <c r="AU185" s="1313">
        <v>76.0</v>
      </c>
      <c r="AV185" s="1313">
        <v>414.0</v>
      </c>
      <c r="AW185" s="1313">
        <v>100.0</v>
      </c>
      <c r="AX185" s="1313">
        <v>75.0</v>
      </c>
      <c r="AY185" s="1306" t="s">
        <v>3127</v>
      </c>
      <c r="AZ185" s="1316"/>
      <c r="BA185" s="1316"/>
      <c r="BB185" s="1313">
        <v>4.94474742414E11</v>
      </c>
      <c r="BC185" s="1316"/>
      <c r="BD185" s="1306" t="s">
        <v>738</v>
      </c>
      <c r="BE185" s="1306" t="s">
        <v>3128</v>
      </c>
      <c r="BF185" s="1308">
        <v>9.902414442E9</v>
      </c>
      <c r="BG185" s="1316"/>
      <c r="BH185" s="1313">
        <v>4.26579648169E11</v>
      </c>
      <c r="BI185" s="1306" t="s">
        <v>3129</v>
      </c>
      <c r="BJ185" s="1306" t="s">
        <v>986</v>
      </c>
      <c r="BK185" s="1309"/>
      <c r="BL185" s="1309"/>
      <c r="BM185" s="1309"/>
      <c r="BN185" s="1309"/>
      <c r="BO185" s="1309"/>
      <c r="BP185" s="1309"/>
      <c r="BQ185" s="1309"/>
      <c r="BR185" s="1309"/>
    </row>
    <row r="186">
      <c r="A186" s="1306" t="s">
        <v>193</v>
      </c>
      <c r="B186" s="1310" t="s">
        <v>194</v>
      </c>
      <c r="C186" s="1320">
        <v>38675.0</v>
      </c>
      <c r="D186" s="426"/>
      <c r="E186" s="1312"/>
      <c r="F186" s="1313" t="s">
        <v>3130</v>
      </c>
      <c r="G186" s="1306" t="s">
        <v>3131</v>
      </c>
      <c r="H186" s="1306" t="s">
        <v>704</v>
      </c>
      <c r="I186" s="1308">
        <v>8.722001916E9</v>
      </c>
      <c r="J186" s="1306" t="s">
        <v>3132</v>
      </c>
      <c r="K186" s="1306">
        <v>5.31098492378E11</v>
      </c>
      <c r="L186" s="1306" t="s">
        <v>3133</v>
      </c>
      <c r="M186" s="1306" t="s">
        <v>874</v>
      </c>
      <c r="N186" s="1306" t="s">
        <v>3134</v>
      </c>
      <c r="O186" s="1308">
        <v>55000.0</v>
      </c>
      <c r="P186" s="1306" t="s">
        <v>3135</v>
      </c>
      <c r="Q186" s="1306" t="s">
        <v>703</v>
      </c>
      <c r="R186" s="1306" t="s">
        <v>3136</v>
      </c>
      <c r="S186" s="1316"/>
      <c r="T186" s="1306">
        <v>571105.0</v>
      </c>
      <c r="U186" s="1316"/>
      <c r="V186" s="1306" t="s">
        <v>703</v>
      </c>
      <c r="W186" s="1316"/>
      <c r="X186" s="1316"/>
      <c r="Y186" s="1316"/>
      <c r="Z186" s="1316"/>
      <c r="AA186" s="1316"/>
      <c r="AB186" s="1316"/>
      <c r="AC186" s="1306">
        <v>2020.0</v>
      </c>
      <c r="AD186" s="1306">
        <v>625.0</v>
      </c>
      <c r="AE186" s="1306">
        <v>580.0</v>
      </c>
      <c r="AF186" s="1306">
        <v>92.8</v>
      </c>
      <c r="AG186" s="1306" t="s">
        <v>3137</v>
      </c>
      <c r="AH186" s="1316"/>
      <c r="AI186" s="1306">
        <v>2.0200731922E10</v>
      </c>
      <c r="AJ186" s="1306">
        <v>2022.0</v>
      </c>
      <c r="AK186" s="1306">
        <v>600.0</v>
      </c>
      <c r="AL186" s="1306">
        <v>503.0</v>
      </c>
      <c r="AM186" s="1306">
        <v>83.33</v>
      </c>
      <c r="AN186" s="1306">
        <v>93.0</v>
      </c>
      <c r="AO186" s="1306">
        <v>89.0</v>
      </c>
      <c r="AP186" s="1306">
        <v>91.0</v>
      </c>
      <c r="AQ186" s="1306">
        <v>69.0</v>
      </c>
      <c r="AR186" s="1306">
        <v>94.0</v>
      </c>
      <c r="AS186" s="1306">
        <v>67.0</v>
      </c>
      <c r="AT186" s="1316"/>
      <c r="AU186" s="1316"/>
      <c r="AV186" s="1316"/>
      <c r="AW186" s="1316"/>
      <c r="AX186" s="1316"/>
      <c r="AY186" s="1306" t="s">
        <v>3138</v>
      </c>
      <c r="AZ186" s="1306">
        <v>7.259721411E9</v>
      </c>
      <c r="BA186" s="1316"/>
      <c r="BB186" s="1316"/>
      <c r="BC186" s="1316"/>
      <c r="BD186" s="1306" t="s">
        <v>738</v>
      </c>
      <c r="BE186" s="1306" t="s">
        <v>3139</v>
      </c>
      <c r="BF186" s="1308">
        <v>9.164666556E9</v>
      </c>
      <c r="BG186" s="1316"/>
      <c r="BH186" s="1316"/>
      <c r="BI186" s="1316"/>
      <c r="BJ186" s="1306" t="s">
        <v>986</v>
      </c>
      <c r="BK186" s="1319"/>
      <c r="BL186" s="1319"/>
      <c r="BM186" s="1319"/>
      <c r="BN186" s="1319"/>
      <c r="BO186" s="1319"/>
      <c r="BP186" s="1319"/>
      <c r="BQ186" s="1319"/>
      <c r="BR186" s="1319"/>
    </row>
    <row r="187">
      <c r="A187" s="1306" t="s">
        <v>429</v>
      </c>
      <c r="B187" s="1310" t="s">
        <v>430</v>
      </c>
      <c r="C187" s="1308">
        <v>155236.0</v>
      </c>
      <c r="D187" s="1312"/>
      <c r="E187" s="1312"/>
      <c r="F187" s="1317">
        <v>38264.0</v>
      </c>
      <c r="G187" s="1306" t="s">
        <v>1037</v>
      </c>
      <c r="H187" s="1306" t="s">
        <v>704</v>
      </c>
      <c r="I187" s="1308">
        <v>8.19779723E9</v>
      </c>
      <c r="J187" s="1306" t="s">
        <v>3140</v>
      </c>
      <c r="K187" s="1313">
        <v>4.64672563684E11</v>
      </c>
      <c r="L187" s="1306" t="s">
        <v>3141</v>
      </c>
      <c r="M187" s="1306" t="s">
        <v>707</v>
      </c>
      <c r="N187" s="1306" t="s">
        <v>819</v>
      </c>
      <c r="O187" s="1308">
        <v>200000.0</v>
      </c>
      <c r="P187" s="1306" t="s">
        <v>709</v>
      </c>
      <c r="Q187" s="1306" t="s">
        <v>2196</v>
      </c>
      <c r="R187" s="1306" t="s">
        <v>3142</v>
      </c>
      <c r="S187" s="1306" t="s">
        <v>3143</v>
      </c>
      <c r="T187" s="1313">
        <v>560114.0</v>
      </c>
      <c r="U187" s="1306" t="s">
        <v>709</v>
      </c>
      <c r="V187" s="1306" t="s">
        <v>2196</v>
      </c>
      <c r="W187" s="1306" t="s">
        <v>3142</v>
      </c>
      <c r="X187" s="1306" t="s">
        <v>3143</v>
      </c>
      <c r="Y187" s="1313">
        <v>560114.0</v>
      </c>
      <c r="Z187" s="1306" t="s">
        <v>3144</v>
      </c>
      <c r="AA187" s="1306" t="s">
        <v>716</v>
      </c>
      <c r="AB187" s="1313">
        <v>2.020068217E10</v>
      </c>
      <c r="AC187" s="1313">
        <v>2020.0</v>
      </c>
      <c r="AD187" s="1313">
        <v>625.0</v>
      </c>
      <c r="AE187" s="1313">
        <v>487.0</v>
      </c>
      <c r="AF187" s="1313">
        <v>77.92</v>
      </c>
      <c r="AG187" s="1306" t="s">
        <v>3145</v>
      </c>
      <c r="AH187" s="1306" t="s">
        <v>3146</v>
      </c>
      <c r="AI187" s="1313">
        <v>768440.0</v>
      </c>
      <c r="AJ187" s="1313">
        <v>2022.0</v>
      </c>
      <c r="AK187" s="1313">
        <v>600.0</v>
      </c>
      <c r="AL187" s="1313">
        <v>380.0</v>
      </c>
      <c r="AM187" s="1313">
        <v>63.3</v>
      </c>
      <c r="AN187" s="1313">
        <v>100.0</v>
      </c>
      <c r="AO187" s="1313">
        <v>51.0</v>
      </c>
      <c r="AP187" s="1313">
        <v>100.0</v>
      </c>
      <c r="AQ187" s="1313">
        <v>48.0</v>
      </c>
      <c r="AR187" s="1313">
        <v>100.0</v>
      </c>
      <c r="AS187" s="1313">
        <v>62.0</v>
      </c>
      <c r="AT187" s="1313">
        <v>100.0</v>
      </c>
      <c r="AU187" s="1313">
        <v>67.0</v>
      </c>
      <c r="AV187" s="1313">
        <v>380.0</v>
      </c>
      <c r="AW187" s="1313">
        <v>100.0</v>
      </c>
      <c r="AX187" s="1313">
        <v>81.0</v>
      </c>
      <c r="AY187" s="1306" t="s">
        <v>3147</v>
      </c>
      <c r="AZ187" s="1313">
        <v>7.760277014E9</v>
      </c>
      <c r="BA187" s="1306" t="s">
        <v>3148</v>
      </c>
      <c r="BB187" s="1313">
        <v>3.80125860127E11</v>
      </c>
      <c r="BC187" s="1306" t="s">
        <v>3149</v>
      </c>
      <c r="BD187" s="1306" t="s">
        <v>3150</v>
      </c>
      <c r="BE187" s="1306" t="s">
        <v>3151</v>
      </c>
      <c r="BF187" s="1308">
        <v>9.448872807E9</v>
      </c>
      <c r="BG187" s="1306" t="s">
        <v>3152</v>
      </c>
      <c r="BH187" s="1313">
        <v>9.86827056836E11</v>
      </c>
      <c r="BI187" s="1306" t="s">
        <v>3153</v>
      </c>
      <c r="BJ187" s="1306" t="s">
        <v>3154</v>
      </c>
      <c r="BK187" s="1309"/>
      <c r="BL187" s="1309"/>
      <c r="BM187" s="1309"/>
      <c r="BN187" s="1309"/>
      <c r="BO187" s="1309"/>
      <c r="BP187" s="1309"/>
      <c r="BQ187" s="1309"/>
      <c r="BR187" s="1309"/>
    </row>
    <row r="188">
      <c r="A188" s="1306" t="s">
        <v>195</v>
      </c>
      <c r="B188" s="1310" t="s">
        <v>196</v>
      </c>
      <c r="C188" s="1308" t="s">
        <v>3155</v>
      </c>
      <c r="D188" s="1312"/>
      <c r="E188" s="1312"/>
      <c r="F188" s="1317">
        <v>38596.0</v>
      </c>
      <c r="G188" s="1306" t="s">
        <v>3156</v>
      </c>
      <c r="H188" s="1306" t="s">
        <v>762</v>
      </c>
      <c r="I188" s="1308">
        <v>9.008298681E9</v>
      </c>
      <c r="J188" s="1306" t="s">
        <v>3157</v>
      </c>
      <c r="K188" s="1313">
        <v>5.71187066126E11</v>
      </c>
      <c r="L188" s="1306" t="s">
        <v>3158</v>
      </c>
      <c r="M188" s="1306" t="s">
        <v>874</v>
      </c>
      <c r="N188" s="1306" t="s">
        <v>3134</v>
      </c>
      <c r="O188" s="1308">
        <v>100000.0</v>
      </c>
      <c r="P188" s="1306" t="s">
        <v>709</v>
      </c>
      <c r="Q188" s="1306" t="s">
        <v>802</v>
      </c>
      <c r="R188" s="1306" t="s">
        <v>3159</v>
      </c>
      <c r="S188" s="1306" t="s">
        <v>3160</v>
      </c>
      <c r="T188" s="1313">
        <v>562109.0</v>
      </c>
      <c r="U188" s="1306" t="s">
        <v>709</v>
      </c>
      <c r="V188" s="1306" t="s">
        <v>3161</v>
      </c>
      <c r="W188" s="1306" t="s">
        <v>3162</v>
      </c>
      <c r="X188" s="1306" t="s">
        <v>3163</v>
      </c>
      <c r="Y188" s="1313">
        <v>562109.0</v>
      </c>
      <c r="Z188" s="1306" t="s">
        <v>3164</v>
      </c>
      <c r="AA188" s="1306" t="s">
        <v>1579</v>
      </c>
      <c r="AB188" s="1313">
        <v>1.8115957E7</v>
      </c>
      <c r="AC188" s="1313">
        <v>2020.0</v>
      </c>
      <c r="AD188" s="1313">
        <v>500.0</v>
      </c>
      <c r="AE188" s="1313">
        <v>357.0</v>
      </c>
      <c r="AF188" s="1313">
        <v>71.4</v>
      </c>
      <c r="AG188" s="1306" t="s">
        <v>3165</v>
      </c>
      <c r="AH188" s="1306" t="s">
        <v>1164</v>
      </c>
      <c r="AI188" s="1313">
        <v>689906.0</v>
      </c>
      <c r="AJ188" s="1313">
        <v>2022.0</v>
      </c>
      <c r="AK188" s="1313">
        <v>600.0</v>
      </c>
      <c r="AL188" s="1313">
        <v>542.0</v>
      </c>
      <c r="AM188" s="1313">
        <v>75.3</v>
      </c>
      <c r="AN188" s="1313">
        <v>100.0</v>
      </c>
      <c r="AO188" s="1313">
        <v>74.0</v>
      </c>
      <c r="AP188" s="1313">
        <v>100.0</v>
      </c>
      <c r="AQ188" s="1313">
        <v>66.0</v>
      </c>
      <c r="AR188" s="1313">
        <v>100.0</v>
      </c>
      <c r="AS188" s="1313">
        <v>83.0</v>
      </c>
      <c r="AT188" s="1306" t="s">
        <v>3166</v>
      </c>
      <c r="AU188" s="1313">
        <v>60.0</v>
      </c>
      <c r="AV188" s="1313">
        <v>452.0</v>
      </c>
      <c r="AW188" s="1313">
        <v>100.0</v>
      </c>
      <c r="AX188" s="1313">
        <v>93.0</v>
      </c>
      <c r="AY188" s="1306" t="s">
        <v>3167</v>
      </c>
      <c r="AZ188" s="1313">
        <v>9.019980683E9</v>
      </c>
      <c r="BA188" s="1306" t="s">
        <v>3157</v>
      </c>
      <c r="BB188" s="1313">
        <v>5.09119520978E11</v>
      </c>
      <c r="BC188" s="1306" t="s">
        <v>3168</v>
      </c>
      <c r="BD188" s="1306" t="s">
        <v>738</v>
      </c>
      <c r="BE188" s="1306" t="s">
        <v>3169</v>
      </c>
      <c r="BF188" s="1308">
        <v>9.632634539E9</v>
      </c>
      <c r="BG188" s="1306" t="s">
        <v>3170</v>
      </c>
      <c r="BH188" s="1313">
        <v>8.32724226205E11</v>
      </c>
      <c r="BI188" s="1306" t="s">
        <v>3171</v>
      </c>
      <c r="BJ188" s="1306" t="s">
        <v>986</v>
      </c>
      <c r="BK188" s="1309"/>
      <c r="BL188" s="1309"/>
      <c r="BM188" s="1309"/>
      <c r="BN188" s="1309"/>
      <c r="BO188" s="1309"/>
      <c r="BP188" s="1309"/>
      <c r="BQ188" s="1309"/>
      <c r="BR188" s="1309"/>
    </row>
    <row r="189">
      <c r="A189" s="1306" t="s">
        <v>431</v>
      </c>
      <c r="B189" s="1310" t="s">
        <v>432</v>
      </c>
      <c r="C189" s="1320"/>
      <c r="D189" s="426"/>
      <c r="E189" s="1312"/>
      <c r="F189" s="1313" t="s">
        <v>1777</v>
      </c>
      <c r="G189" s="1306" t="s">
        <v>3172</v>
      </c>
      <c r="H189" s="1306" t="s">
        <v>704</v>
      </c>
      <c r="I189" s="1308">
        <v>9.366201278E9</v>
      </c>
      <c r="J189" s="1306" t="s">
        <v>3173</v>
      </c>
      <c r="K189" s="1313">
        <v>6.32849018524E11</v>
      </c>
      <c r="L189" s="1306" t="s">
        <v>3174</v>
      </c>
      <c r="M189" s="1306" t="s">
        <v>1318</v>
      </c>
      <c r="N189" s="1316"/>
      <c r="O189" s="1308">
        <v>100000.0</v>
      </c>
      <c r="P189" s="1306" t="s">
        <v>2140</v>
      </c>
      <c r="Q189" s="1306" t="s">
        <v>2146</v>
      </c>
      <c r="R189" s="1306" t="s">
        <v>3175</v>
      </c>
      <c r="S189" s="1306" t="s">
        <v>2146</v>
      </c>
      <c r="T189" s="1313">
        <v>795001.0</v>
      </c>
      <c r="U189" s="1306" t="s">
        <v>2140</v>
      </c>
      <c r="V189" s="1306" t="s">
        <v>2146</v>
      </c>
      <c r="W189" s="1306" t="s">
        <v>3175</v>
      </c>
      <c r="X189" s="1306" t="s">
        <v>2146</v>
      </c>
      <c r="Y189" s="1313">
        <v>795001.0</v>
      </c>
      <c r="Z189" s="1306" t="s">
        <v>3176</v>
      </c>
      <c r="AA189" s="1306" t="s">
        <v>807</v>
      </c>
      <c r="AB189" s="1313">
        <v>1.6144116E7</v>
      </c>
      <c r="AC189" s="1313">
        <v>2020.0</v>
      </c>
      <c r="AD189" s="1313">
        <v>500.0</v>
      </c>
      <c r="AE189" s="1313">
        <v>389.0</v>
      </c>
      <c r="AF189" s="1313">
        <v>77.8</v>
      </c>
      <c r="AG189" s="1306" t="s">
        <v>3177</v>
      </c>
      <c r="AH189" s="1306" t="s">
        <v>807</v>
      </c>
      <c r="AI189" s="1313">
        <v>1.6636203E7</v>
      </c>
      <c r="AJ189" s="1313">
        <v>2022.0</v>
      </c>
      <c r="AK189" s="1313">
        <v>500.0</v>
      </c>
      <c r="AL189" s="1313">
        <v>412.0</v>
      </c>
      <c r="AM189" s="1313">
        <v>82.4</v>
      </c>
      <c r="AN189" s="1313">
        <v>100.0</v>
      </c>
      <c r="AO189" s="1313">
        <v>75.0</v>
      </c>
      <c r="AP189" s="1313">
        <v>100.0</v>
      </c>
      <c r="AQ189" s="1313">
        <v>72.0</v>
      </c>
      <c r="AR189" s="1313">
        <v>100.0</v>
      </c>
      <c r="AS189" s="1313">
        <v>78.0</v>
      </c>
      <c r="AT189" s="1313">
        <v>100.0</v>
      </c>
      <c r="AU189" s="1313">
        <v>77.0</v>
      </c>
      <c r="AV189" s="1313">
        <v>412.0</v>
      </c>
      <c r="AW189" s="1313">
        <v>100.0</v>
      </c>
      <c r="AX189" s="1313">
        <v>93.0</v>
      </c>
      <c r="AY189" s="1306" t="s">
        <v>3178</v>
      </c>
      <c r="AZ189" s="1313">
        <v>9.366201278E9</v>
      </c>
      <c r="BA189" s="1318" t="s">
        <v>3179</v>
      </c>
      <c r="BB189" s="426"/>
      <c r="BC189" s="1316"/>
      <c r="BD189" s="1306" t="s">
        <v>755</v>
      </c>
      <c r="BE189" s="1306" t="s">
        <v>3180</v>
      </c>
      <c r="BF189" s="1308">
        <v>7.005930774E9</v>
      </c>
      <c r="BG189" s="1316"/>
      <c r="BH189" s="1316"/>
      <c r="BI189" s="1316"/>
      <c r="BJ189" s="1306" t="s">
        <v>759</v>
      </c>
      <c r="BK189" s="1309"/>
      <c r="BL189" s="1309"/>
      <c r="BM189" s="1309"/>
      <c r="BN189" s="1309"/>
      <c r="BO189" s="1309"/>
      <c r="BP189" s="1309"/>
      <c r="BQ189" s="1309"/>
      <c r="BR189" s="1309"/>
    </row>
    <row r="190">
      <c r="A190" s="1332" t="s">
        <v>486</v>
      </c>
      <c r="B190" s="1333" t="s">
        <v>3181</v>
      </c>
      <c r="C190" s="1334" t="s">
        <v>3182</v>
      </c>
      <c r="D190" s="1335"/>
      <c r="E190" s="1335"/>
      <c r="F190" s="1336">
        <v>37814.0</v>
      </c>
      <c r="G190" s="1334" t="s">
        <v>3183</v>
      </c>
      <c r="H190" s="1334" t="s">
        <v>3184</v>
      </c>
      <c r="I190" s="1337">
        <v>7.975397996E9</v>
      </c>
      <c r="J190" s="1334" t="s">
        <v>3185</v>
      </c>
      <c r="K190" s="1337">
        <v>7.0229653928E11</v>
      </c>
      <c r="L190" s="1334" t="s">
        <v>3186</v>
      </c>
      <c r="M190" s="1334" t="s">
        <v>3187</v>
      </c>
      <c r="N190" s="1335"/>
      <c r="O190" s="1337">
        <v>25000.0</v>
      </c>
      <c r="P190" s="1334" t="s">
        <v>3188</v>
      </c>
      <c r="Q190" s="1334" t="s">
        <v>3189</v>
      </c>
      <c r="R190" s="1334" t="s">
        <v>3190</v>
      </c>
      <c r="S190" s="1334" t="s">
        <v>3190</v>
      </c>
      <c r="T190" s="1337">
        <v>587117.0</v>
      </c>
      <c r="U190" s="1334" t="s">
        <v>3188</v>
      </c>
      <c r="V190" s="1334" t="s">
        <v>3189</v>
      </c>
      <c r="W190" s="1334" t="s">
        <v>3190</v>
      </c>
      <c r="X190" s="1334" t="s">
        <v>3190</v>
      </c>
      <c r="Y190" s="1337">
        <v>587117.0</v>
      </c>
      <c r="Z190" s="1334" t="s">
        <v>3191</v>
      </c>
      <c r="AA190" s="1334" t="s">
        <v>3192</v>
      </c>
      <c r="AB190" s="1337">
        <v>2.0190244444E10</v>
      </c>
      <c r="AC190" s="1337">
        <v>2019.0</v>
      </c>
      <c r="AD190" s="1337">
        <v>625.0</v>
      </c>
      <c r="AE190" s="1337">
        <v>401.0</v>
      </c>
      <c r="AF190" s="1337">
        <v>64.16</v>
      </c>
      <c r="AG190" s="1334" t="s">
        <v>3193</v>
      </c>
      <c r="AH190" s="1334" t="s">
        <v>3194</v>
      </c>
      <c r="AI190" s="1334" t="s">
        <v>3195</v>
      </c>
      <c r="AJ190" s="1334"/>
      <c r="AK190" s="1334"/>
      <c r="AL190" s="1334"/>
      <c r="AM190" s="1334"/>
      <c r="AN190" s="1334"/>
      <c r="AO190" s="1334"/>
      <c r="AP190" s="1334"/>
      <c r="AQ190" s="1334"/>
      <c r="AR190" s="1334"/>
      <c r="AS190" s="1334"/>
      <c r="AT190" s="1334"/>
      <c r="AU190" s="1334"/>
      <c r="AV190" s="1334"/>
      <c r="AW190" s="1334"/>
      <c r="AX190" s="1334"/>
      <c r="AY190" s="1334" t="s">
        <v>3196</v>
      </c>
      <c r="AZ190" s="1337">
        <v>9.606944725E9</v>
      </c>
      <c r="BA190" s="1334" t="s">
        <v>3185</v>
      </c>
      <c r="BB190" s="1337">
        <v>5.75234342079E11</v>
      </c>
      <c r="BC190" s="1334" t="s">
        <v>3197</v>
      </c>
      <c r="BD190" s="1334" t="s">
        <v>3198</v>
      </c>
      <c r="BE190" s="1334" t="s">
        <v>3199</v>
      </c>
      <c r="BF190" s="1332">
        <v>9.972692488E9</v>
      </c>
      <c r="BG190" s="1334" t="s">
        <v>3185</v>
      </c>
      <c r="BH190" s="1337">
        <v>4.52273583754E11</v>
      </c>
      <c r="BI190" s="1334" t="s">
        <v>3200</v>
      </c>
      <c r="BJ190" s="1334" t="s">
        <v>741</v>
      </c>
      <c r="BK190" s="434"/>
      <c r="BL190" s="434"/>
      <c r="BM190" s="434"/>
      <c r="BN190" s="434"/>
      <c r="BO190" s="434"/>
      <c r="BP190" s="434"/>
      <c r="BQ190" s="434"/>
      <c r="BR190" s="1338"/>
    </row>
    <row r="191">
      <c r="A191" s="1339" t="s">
        <v>488</v>
      </c>
      <c r="B191" s="1340" t="s">
        <v>489</v>
      </c>
      <c r="C191" s="1337">
        <v>11602.0</v>
      </c>
      <c r="D191" s="1335"/>
      <c r="E191" s="1335"/>
      <c r="F191" s="1341">
        <v>37719.0</v>
      </c>
      <c r="G191" s="1334" t="s">
        <v>3201</v>
      </c>
      <c r="H191" s="1334" t="s">
        <v>3184</v>
      </c>
      <c r="I191" s="1337">
        <v>8.971392904E9</v>
      </c>
      <c r="J191" s="1334" t="s">
        <v>3202</v>
      </c>
      <c r="K191" s="1337">
        <v>9.28348567787E11</v>
      </c>
      <c r="L191" s="1334" t="s">
        <v>3203</v>
      </c>
      <c r="M191" s="1334" t="s">
        <v>3204</v>
      </c>
      <c r="N191" s="1335"/>
      <c r="O191" s="1337">
        <v>30000.0</v>
      </c>
      <c r="P191" s="1334" t="s">
        <v>3205</v>
      </c>
      <c r="Q191" s="1334" t="s">
        <v>3206</v>
      </c>
      <c r="R191" s="1334" t="s">
        <v>3207</v>
      </c>
      <c r="S191" s="1334" t="s">
        <v>3208</v>
      </c>
      <c r="T191" s="1337">
        <v>577427.0</v>
      </c>
      <c r="U191" s="1334" t="s">
        <v>3205</v>
      </c>
      <c r="V191" s="1334" t="s">
        <v>3209</v>
      </c>
      <c r="W191" s="1334" t="s">
        <v>3210</v>
      </c>
      <c r="X191" s="1334" t="s">
        <v>3211</v>
      </c>
      <c r="Y191" s="1337">
        <v>577427.0</v>
      </c>
      <c r="Z191" s="1334" t="s">
        <v>3212</v>
      </c>
      <c r="AA191" s="1334" t="s">
        <v>3213</v>
      </c>
      <c r="AB191" s="1337">
        <v>2.0190258277E10</v>
      </c>
      <c r="AC191" s="1337">
        <v>2019.0</v>
      </c>
      <c r="AD191" s="1337">
        <v>625.0</v>
      </c>
      <c r="AE191" s="1337">
        <v>437.0</v>
      </c>
      <c r="AF191" s="1342">
        <v>0.6992</v>
      </c>
      <c r="AG191" s="1334" t="s">
        <v>3214</v>
      </c>
      <c r="AH191" s="1334" t="s">
        <v>2430</v>
      </c>
      <c r="AI191" s="1337">
        <v>488307.0</v>
      </c>
      <c r="AJ191" s="1337">
        <v>2021.0</v>
      </c>
      <c r="AK191" s="1337">
        <v>600.0</v>
      </c>
      <c r="AL191" s="1337">
        <v>419.0</v>
      </c>
      <c r="AM191" s="1342">
        <v>0.6992</v>
      </c>
      <c r="AN191" s="1337">
        <v>100.0</v>
      </c>
      <c r="AO191" s="1337">
        <v>70.0</v>
      </c>
      <c r="AP191" s="1337">
        <v>100.0</v>
      </c>
      <c r="AQ191" s="1337">
        <v>66.0</v>
      </c>
      <c r="AR191" s="1337">
        <v>100.0</v>
      </c>
      <c r="AS191" s="1337">
        <v>67.0</v>
      </c>
      <c r="AT191" s="1337">
        <v>100.0</v>
      </c>
      <c r="AU191" s="1337">
        <v>58.0</v>
      </c>
      <c r="AV191" s="1337">
        <v>419.0</v>
      </c>
      <c r="AW191" s="1337">
        <v>100.0</v>
      </c>
      <c r="AX191" s="1337">
        <v>70.0</v>
      </c>
      <c r="AY191" s="1334" t="s">
        <v>3215</v>
      </c>
      <c r="AZ191" s="1337">
        <v>9.731733856E9</v>
      </c>
      <c r="BA191" s="1334" t="s">
        <v>3202</v>
      </c>
      <c r="BB191" s="1337">
        <v>4.08124849434E11</v>
      </c>
      <c r="BC191" s="1334" t="s">
        <v>3216</v>
      </c>
      <c r="BD191" s="1334" t="s">
        <v>831</v>
      </c>
      <c r="BE191" s="1334" t="s">
        <v>3217</v>
      </c>
      <c r="BF191" s="1332">
        <v>9.731733856E9</v>
      </c>
      <c r="BG191" s="1334"/>
      <c r="BH191" s="1343">
        <v>2.7681216999E11</v>
      </c>
      <c r="BI191" s="1334" t="s">
        <v>3218</v>
      </c>
      <c r="BJ191" s="1334" t="s">
        <v>741</v>
      </c>
      <c r="BK191" s="434"/>
      <c r="BL191" s="434"/>
      <c r="BM191" s="434"/>
      <c r="BN191" s="434"/>
      <c r="BO191" s="434"/>
      <c r="BP191" s="434"/>
      <c r="BQ191" s="434"/>
      <c r="BR191" s="1338"/>
    </row>
    <row r="192">
      <c r="A192" s="1339" t="s">
        <v>490</v>
      </c>
      <c r="B192" s="1344" t="s">
        <v>491</v>
      </c>
      <c r="C192" s="1337">
        <v>3526.0</v>
      </c>
      <c r="D192" s="1335"/>
      <c r="E192" s="1335"/>
      <c r="F192" s="1334" t="s">
        <v>3219</v>
      </c>
      <c r="G192" s="1334" t="s">
        <v>3220</v>
      </c>
      <c r="H192" s="1334" t="s">
        <v>3184</v>
      </c>
      <c r="I192" s="1337">
        <v>8.310887677E9</v>
      </c>
      <c r="J192" s="1334" t="s">
        <v>3221</v>
      </c>
      <c r="K192" s="1337">
        <v>9.85390418005E11</v>
      </c>
      <c r="L192" s="1334" t="s">
        <v>3222</v>
      </c>
      <c r="M192" s="1334" t="s">
        <v>3223</v>
      </c>
      <c r="N192" s="1335"/>
      <c r="O192" s="1337">
        <v>35000.0</v>
      </c>
      <c r="P192" s="1334" t="s">
        <v>3224</v>
      </c>
      <c r="Q192" s="1334" t="s">
        <v>2784</v>
      </c>
      <c r="R192" s="1334" t="s">
        <v>3225</v>
      </c>
      <c r="S192" s="1334" t="s">
        <v>3225</v>
      </c>
      <c r="T192" s="1337">
        <v>591123.0</v>
      </c>
      <c r="U192" s="1334" t="s">
        <v>3205</v>
      </c>
      <c r="V192" s="1334" t="s">
        <v>2784</v>
      </c>
      <c r="W192" s="1334" t="s">
        <v>3225</v>
      </c>
      <c r="X192" s="1334" t="s">
        <v>3225</v>
      </c>
      <c r="Y192" s="1337">
        <v>591123.0</v>
      </c>
      <c r="Z192" s="1334" t="s">
        <v>3226</v>
      </c>
      <c r="AA192" s="1334" t="s">
        <v>3213</v>
      </c>
      <c r="AB192" s="1337">
        <v>2.0200744621E10</v>
      </c>
      <c r="AC192" s="1337">
        <v>2020.0</v>
      </c>
      <c r="AD192" s="1337">
        <v>625.0</v>
      </c>
      <c r="AE192" s="1337">
        <v>515.0</v>
      </c>
      <c r="AF192" s="1342">
        <v>0.824</v>
      </c>
      <c r="AG192" s="1334"/>
      <c r="AH192" s="1334" t="s">
        <v>3194</v>
      </c>
      <c r="AI192" s="1334" t="s">
        <v>3227</v>
      </c>
      <c r="AJ192" s="1334"/>
      <c r="AK192" s="1334"/>
      <c r="AL192" s="1334"/>
      <c r="AM192" s="1334"/>
      <c r="AN192" s="1334"/>
      <c r="AO192" s="1334"/>
      <c r="AP192" s="1334"/>
      <c r="AQ192" s="1334"/>
      <c r="AR192" s="1334"/>
      <c r="AS192" s="1334"/>
      <c r="AT192" s="1334"/>
      <c r="AU192" s="1334"/>
      <c r="AV192" s="1334"/>
      <c r="AW192" s="1334"/>
      <c r="AX192" s="1334"/>
      <c r="AY192" s="1334" t="s">
        <v>3228</v>
      </c>
      <c r="AZ192" s="1337">
        <v>6.366030767E9</v>
      </c>
      <c r="BA192" s="1334"/>
      <c r="BB192" s="1337">
        <v>3.93903403297E11</v>
      </c>
      <c r="BC192" s="1334" t="s">
        <v>3229</v>
      </c>
      <c r="BD192" s="1334" t="s">
        <v>831</v>
      </c>
      <c r="BE192" s="1334" t="s">
        <v>3230</v>
      </c>
      <c r="BF192" s="1332">
        <v>9.448311675E9</v>
      </c>
      <c r="BG192" s="1334" t="s">
        <v>3231</v>
      </c>
      <c r="BH192" s="1337">
        <v>6.44348705788E11</v>
      </c>
      <c r="BI192" s="1334" t="s">
        <v>3232</v>
      </c>
      <c r="BJ192" s="1334" t="s">
        <v>759</v>
      </c>
      <c r="BK192" s="434"/>
      <c r="BL192" s="434"/>
      <c r="BM192" s="434"/>
      <c r="BN192" s="434"/>
      <c r="BO192" s="434"/>
      <c r="BP192" s="434"/>
      <c r="BQ192" s="434"/>
      <c r="BR192" s="1338"/>
    </row>
    <row r="193">
      <c r="A193" s="1339" t="s">
        <v>492</v>
      </c>
      <c r="B193" s="1340" t="s">
        <v>3233</v>
      </c>
      <c r="C193" s="1337">
        <v>8500.0</v>
      </c>
      <c r="D193" s="1335"/>
      <c r="E193" s="1335"/>
      <c r="F193" s="1334" t="s">
        <v>3234</v>
      </c>
      <c r="G193" s="1334" t="s">
        <v>3235</v>
      </c>
      <c r="H193" s="1334" t="s">
        <v>704</v>
      </c>
      <c r="I193" s="1337">
        <v>9.481676354E9</v>
      </c>
      <c r="J193" s="1334" t="s">
        <v>3236</v>
      </c>
      <c r="K193" s="1337">
        <v>3.42008685834E11</v>
      </c>
      <c r="L193" s="1334" t="s">
        <v>3237</v>
      </c>
      <c r="M193" s="1334" t="s">
        <v>3238</v>
      </c>
      <c r="N193" s="1335"/>
      <c r="O193" s="1337">
        <v>12000.0</v>
      </c>
      <c r="P193" s="1334" t="s">
        <v>709</v>
      </c>
      <c r="Q193" s="1334" t="s">
        <v>3239</v>
      </c>
      <c r="R193" s="1334" t="s">
        <v>3240</v>
      </c>
      <c r="S193" s="1334" t="s">
        <v>3240</v>
      </c>
      <c r="T193" s="1337">
        <v>572124.0</v>
      </c>
      <c r="U193" s="1334" t="s">
        <v>709</v>
      </c>
      <c r="V193" s="1334" t="s">
        <v>3239</v>
      </c>
      <c r="W193" s="1334" t="s">
        <v>3240</v>
      </c>
      <c r="X193" s="1334" t="s">
        <v>3240</v>
      </c>
      <c r="Y193" s="1337">
        <v>572124.0</v>
      </c>
      <c r="Z193" s="1334" t="s">
        <v>3241</v>
      </c>
      <c r="AA193" s="1334" t="s">
        <v>3242</v>
      </c>
      <c r="AB193" s="1337">
        <v>2.0200137135E10</v>
      </c>
      <c r="AC193" s="1337">
        <v>2020.0</v>
      </c>
      <c r="AD193" s="1337">
        <v>625.0</v>
      </c>
      <c r="AE193" s="1337">
        <v>562.0</v>
      </c>
      <c r="AF193" s="1342">
        <v>0.8992</v>
      </c>
      <c r="AG193" s="1334"/>
      <c r="AH193" s="1334"/>
      <c r="AI193" s="1334"/>
      <c r="AJ193" s="1334"/>
      <c r="AK193" s="1334"/>
      <c r="AL193" s="1334"/>
      <c r="AM193" s="1334"/>
      <c r="AN193" s="1334"/>
      <c r="AO193" s="1334"/>
      <c r="AP193" s="1334"/>
      <c r="AQ193" s="1334"/>
      <c r="AR193" s="1334"/>
      <c r="AS193" s="1334"/>
      <c r="AT193" s="1334"/>
      <c r="AU193" s="1334"/>
      <c r="AV193" s="1334"/>
      <c r="AW193" s="1334"/>
      <c r="AX193" s="1334"/>
      <c r="AY193" s="1334" t="s">
        <v>3243</v>
      </c>
      <c r="AZ193" s="1337">
        <v>9.448543693E9</v>
      </c>
      <c r="BA193" s="1334" t="s">
        <v>3244</v>
      </c>
      <c r="BB193" s="1337">
        <v>9.16410909263E11</v>
      </c>
      <c r="BC193" s="1334" t="s">
        <v>3245</v>
      </c>
      <c r="BD193" s="1334" t="s">
        <v>831</v>
      </c>
      <c r="BE193" s="1334" t="s">
        <v>3246</v>
      </c>
      <c r="BF193" s="1332">
        <v>9.902054558E9</v>
      </c>
      <c r="BG193" s="1334" t="s">
        <v>3247</v>
      </c>
      <c r="BH193" s="1337">
        <v>7.42047741512E11</v>
      </c>
      <c r="BI193" s="1334" t="s">
        <v>3248</v>
      </c>
      <c r="BJ193" s="1334" t="s">
        <v>3249</v>
      </c>
      <c r="BK193" s="434"/>
      <c r="BL193" s="434"/>
      <c r="BM193" s="434"/>
      <c r="BN193" s="434"/>
      <c r="BO193" s="434"/>
      <c r="BP193" s="434"/>
      <c r="BQ193" s="434"/>
      <c r="BR193" s="1338"/>
    </row>
    <row r="194">
      <c r="A194" s="1339" t="s">
        <v>494</v>
      </c>
      <c r="B194" s="1340" t="s">
        <v>495</v>
      </c>
      <c r="C194" s="1337">
        <v>5943.0</v>
      </c>
      <c r="D194" s="1335"/>
      <c r="E194" s="1335"/>
      <c r="F194" s="1341">
        <v>37838.0</v>
      </c>
      <c r="G194" s="1334" t="s">
        <v>3250</v>
      </c>
      <c r="H194" s="1334" t="s">
        <v>3251</v>
      </c>
      <c r="I194" s="1337">
        <v>8.867561051E9</v>
      </c>
      <c r="J194" s="1334" t="s">
        <v>3252</v>
      </c>
      <c r="K194" s="1337">
        <v>5.52212172327E11</v>
      </c>
      <c r="L194" s="1334" t="s">
        <v>3253</v>
      </c>
      <c r="M194" s="1334" t="s">
        <v>3254</v>
      </c>
      <c r="N194" s="1335"/>
      <c r="O194" s="1337">
        <v>25000.0</v>
      </c>
      <c r="P194" s="1334" t="s">
        <v>709</v>
      </c>
      <c r="Q194" s="1334" t="s">
        <v>1060</v>
      </c>
      <c r="R194" s="1334" t="s">
        <v>3255</v>
      </c>
      <c r="S194" s="1334" t="s">
        <v>3255</v>
      </c>
      <c r="T194" s="1337">
        <v>577433.0</v>
      </c>
      <c r="U194" s="1334" t="s">
        <v>709</v>
      </c>
      <c r="V194" s="1334" t="s">
        <v>1060</v>
      </c>
      <c r="W194" s="1334" t="s">
        <v>3255</v>
      </c>
      <c r="X194" s="1334" t="s">
        <v>3255</v>
      </c>
      <c r="Y194" s="1337">
        <v>577433.0</v>
      </c>
      <c r="Z194" s="1334" t="s">
        <v>3256</v>
      </c>
      <c r="AA194" s="1334" t="s">
        <v>3242</v>
      </c>
      <c r="AB194" s="1337">
        <v>2.0190297081E10</v>
      </c>
      <c r="AC194" s="1337">
        <v>2019.0</v>
      </c>
      <c r="AD194" s="1337">
        <v>625.0</v>
      </c>
      <c r="AE194" s="1337">
        <v>458.0</v>
      </c>
      <c r="AF194" s="1345"/>
      <c r="AG194" s="1334"/>
      <c r="AH194" s="1334" t="s">
        <v>3194</v>
      </c>
      <c r="AI194" s="1334" t="s">
        <v>3257</v>
      </c>
      <c r="AJ194" s="1334"/>
      <c r="AK194" s="1334"/>
      <c r="AL194" s="1334"/>
      <c r="AM194" s="1334"/>
      <c r="AN194" s="1334"/>
      <c r="AO194" s="1334"/>
      <c r="AP194" s="1334"/>
      <c r="AQ194" s="1334"/>
      <c r="AR194" s="1334"/>
      <c r="AS194" s="1334"/>
      <c r="AT194" s="1334"/>
      <c r="AU194" s="1334"/>
      <c r="AV194" s="1334"/>
      <c r="AW194" s="1334"/>
      <c r="AX194" s="1334"/>
      <c r="AY194" s="1334" t="s">
        <v>3258</v>
      </c>
      <c r="AZ194" s="1337">
        <v>8.197387791E9</v>
      </c>
      <c r="BA194" s="1334" t="s">
        <v>3252</v>
      </c>
      <c r="BB194" s="1334"/>
      <c r="BC194" s="1334"/>
      <c r="BD194" s="1334" t="s">
        <v>2676</v>
      </c>
      <c r="BE194" s="1334" t="s">
        <v>3259</v>
      </c>
      <c r="BF194" s="1332">
        <v>9.686526217E9</v>
      </c>
      <c r="BG194" s="1334" t="s">
        <v>3252</v>
      </c>
      <c r="BH194" s="1334"/>
      <c r="BI194" s="1334" t="s">
        <v>3260</v>
      </c>
      <c r="BJ194" s="1334" t="s">
        <v>986</v>
      </c>
      <c r="BK194" s="434"/>
      <c r="BL194" s="434"/>
      <c r="BM194" s="434"/>
      <c r="BN194" s="434"/>
      <c r="BO194" s="434"/>
      <c r="BP194" s="434"/>
      <c r="BQ194" s="434"/>
      <c r="BR194" s="1338"/>
    </row>
    <row r="195">
      <c r="A195" s="1339" t="s">
        <v>509</v>
      </c>
      <c r="B195" s="1340" t="s">
        <v>3261</v>
      </c>
      <c r="C195" s="1337">
        <v>10730.0</v>
      </c>
      <c r="D195" s="1335"/>
      <c r="E195" s="1335"/>
      <c r="F195" s="1334" t="s">
        <v>3262</v>
      </c>
      <c r="G195" s="1334" t="s">
        <v>3263</v>
      </c>
      <c r="H195" s="1334" t="s">
        <v>704</v>
      </c>
      <c r="I195" s="1337">
        <v>6.362529057E9</v>
      </c>
      <c r="J195" s="1334" t="s">
        <v>3264</v>
      </c>
      <c r="K195" s="1337">
        <v>9.02386204639E11</v>
      </c>
      <c r="L195" s="1334" t="s">
        <v>3265</v>
      </c>
      <c r="M195" s="1334" t="s">
        <v>3266</v>
      </c>
      <c r="N195" s="1335"/>
      <c r="O195" s="1337">
        <v>25000.0</v>
      </c>
      <c r="P195" s="1334" t="s">
        <v>3205</v>
      </c>
      <c r="Q195" s="1334" t="s">
        <v>3189</v>
      </c>
      <c r="R195" s="1334" t="s">
        <v>3263</v>
      </c>
      <c r="S195" s="1334" t="s">
        <v>3263</v>
      </c>
      <c r="T195" s="1337">
        <v>587301.0</v>
      </c>
      <c r="U195" s="1334" t="s">
        <v>3205</v>
      </c>
      <c r="V195" s="1334" t="s">
        <v>3189</v>
      </c>
      <c r="W195" s="1334" t="s">
        <v>3263</v>
      </c>
      <c r="X195" s="1334" t="s">
        <v>3263</v>
      </c>
      <c r="Y195" s="1337">
        <v>587301.0</v>
      </c>
      <c r="Z195" s="1334" t="s">
        <v>3267</v>
      </c>
      <c r="AA195" s="1334" t="s">
        <v>3268</v>
      </c>
      <c r="AB195" s="1337">
        <v>2.0180387247E10</v>
      </c>
      <c r="AC195" s="1337">
        <v>2018.0</v>
      </c>
      <c r="AD195" s="1337">
        <v>625.0</v>
      </c>
      <c r="AE195" s="1337">
        <v>405.0</v>
      </c>
      <c r="AF195" s="1342">
        <v>0.648</v>
      </c>
      <c r="AG195" s="1334" t="s">
        <v>3269</v>
      </c>
      <c r="AH195" s="1334" t="s">
        <v>3194</v>
      </c>
      <c r="AI195" s="1334" t="s">
        <v>3270</v>
      </c>
      <c r="AJ195" s="1334"/>
      <c r="AK195" s="1334"/>
      <c r="AL195" s="1334"/>
      <c r="AM195" s="1334"/>
      <c r="AN195" s="1334"/>
      <c r="AO195" s="1334"/>
      <c r="AP195" s="1334"/>
      <c r="AQ195" s="1334"/>
      <c r="AR195" s="1334"/>
      <c r="AS195" s="1334"/>
      <c r="AT195" s="1334"/>
      <c r="AU195" s="1334"/>
      <c r="AV195" s="1334"/>
      <c r="AW195" s="1334"/>
      <c r="AX195" s="1334"/>
      <c r="AY195" s="1334" t="s">
        <v>2165</v>
      </c>
      <c r="AZ195" s="1337">
        <v>9.900973201E9</v>
      </c>
      <c r="BA195" s="1334"/>
      <c r="BB195" s="1337">
        <v>7.15278621231E11</v>
      </c>
      <c r="BC195" s="1334"/>
      <c r="BD195" s="1334" t="s">
        <v>831</v>
      </c>
      <c r="BE195" s="1334" t="s">
        <v>3271</v>
      </c>
      <c r="BF195" s="1332">
        <v>8.618195456E9</v>
      </c>
      <c r="BG195" s="1334" t="s">
        <v>3272</v>
      </c>
      <c r="BH195" s="1337">
        <v>4.19718486804E11</v>
      </c>
      <c r="BI195" s="1334" t="s">
        <v>3273</v>
      </c>
      <c r="BJ195" s="1334" t="s">
        <v>3274</v>
      </c>
      <c r="BK195" s="434"/>
      <c r="BL195" s="434"/>
      <c r="BM195" s="434"/>
      <c r="BN195" s="434"/>
      <c r="BO195" s="434"/>
      <c r="BP195" s="434"/>
      <c r="BQ195" s="434"/>
      <c r="BR195" s="1338"/>
    </row>
    <row r="196">
      <c r="A196" s="1332" t="s">
        <v>511</v>
      </c>
      <c r="B196" s="1333" t="s">
        <v>512</v>
      </c>
      <c r="C196" s="1334" t="s">
        <v>3275</v>
      </c>
      <c r="D196" s="1335"/>
      <c r="E196" s="1335"/>
      <c r="F196" s="1341">
        <v>37777.0</v>
      </c>
      <c r="G196" s="1334" t="s">
        <v>3276</v>
      </c>
      <c r="H196" s="1334" t="s">
        <v>704</v>
      </c>
      <c r="I196" s="1337">
        <v>8.431886716E9</v>
      </c>
      <c r="J196" s="1334" t="s">
        <v>3277</v>
      </c>
      <c r="K196" s="1337">
        <v>2.72582076278E11</v>
      </c>
      <c r="L196" s="1334"/>
      <c r="M196" s="1334" t="s">
        <v>3278</v>
      </c>
      <c r="N196" s="1335"/>
      <c r="O196" s="1337">
        <v>25000.0</v>
      </c>
      <c r="P196" s="1334" t="s">
        <v>709</v>
      </c>
      <c r="Q196" s="1334" t="s">
        <v>3279</v>
      </c>
      <c r="R196" s="1334" t="s">
        <v>3280</v>
      </c>
      <c r="S196" s="1334" t="s">
        <v>3280</v>
      </c>
      <c r="T196" s="1337">
        <v>587116.0</v>
      </c>
      <c r="U196" s="1334" t="s">
        <v>709</v>
      </c>
      <c r="V196" s="1334" t="s">
        <v>3279</v>
      </c>
      <c r="W196" s="1334" t="s">
        <v>3280</v>
      </c>
      <c r="X196" s="1334" t="s">
        <v>3280</v>
      </c>
      <c r="Y196" s="1337">
        <v>587116.0</v>
      </c>
      <c r="Z196" s="1334" t="s">
        <v>3281</v>
      </c>
      <c r="AA196" s="1334" t="s">
        <v>3213</v>
      </c>
      <c r="AB196" s="1337">
        <v>2.0190536443E10</v>
      </c>
      <c r="AC196" s="1337">
        <v>2019.0</v>
      </c>
      <c r="AD196" s="1337">
        <v>625.0</v>
      </c>
      <c r="AE196" s="1337">
        <v>438.0</v>
      </c>
      <c r="AF196" s="1342">
        <v>0.688</v>
      </c>
      <c r="AG196" s="1334"/>
      <c r="AH196" s="1334" t="s">
        <v>3194</v>
      </c>
      <c r="AI196" s="1334" t="s">
        <v>3282</v>
      </c>
      <c r="AJ196" s="1334"/>
      <c r="AK196" s="1334"/>
      <c r="AL196" s="1334"/>
      <c r="AM196" s="1334"/>
      <c r="AN196" s="1334"/>
      <c r="AO196" s="1334"/>
      <c r="AP196" s="1334"/>
      <c r="AQ196" s="1334"/>
      <c r="AR196" s="1334"/>
      <c r="AS196" s="1334"/>
      <c r="AT196" s="1334"/>
      <c r="AU196" s="1334"/>
      <c r="AV196" s="1334"/>
      <c r="AW196" s="1334"/>
      <c r="AX196" s="1334"/>
      <c r="AY196" s="1334" t="s">
        <v>3283</v>
      </c>
      <c r="AZ196" s="1337">
        <v>6.36348111E9</v>
      </c>
      <c r="BA196" s="1334"/>
      <c r="BB196" s="1337">
        <v>4.24129642705E11</v>
      </c>
      <c r="BC196" s="1334"/>
      <c r="BD196" s="1334" t="s">
        <v>831</v>
      </c>
      <c r="BE196" s="1334" t="s">
        <v>3284</v>
      </c>
      <c r="BF196" s="1332">
        <v>6.36348111E9</v>
      </c>
      <c r="BG196" s="1334"/>
      <c r="BH196" s="1337">
        <v>9.04379239689E11</v>
      </c>
      <c r="BI196" s="1334"/>
      <c r="BJ196" s="1334" t="s">
        <v>741</v>
      </c>
      <c r="BK196" s="434"/>
      <c r="BL196" s="434"/>
      <c r="BM196" s="434"/>
      <c r="BN196" s="434"/>
      <c r="BO196" s="434"/>
      <c r="BP196" s="434"/>
      <c r="BQ196" s="434"/>
      <c r="BR196" s="1338"/>
    </row>
    <row r="197">
      <c r="A197" s="1339" t="s">
        <v>513</v>
      </c>
      <c r="B197" s="1340" t="s">
        <v>514</v>
      </c>
      <c r="C197" s="1337">
        <v>1735.0</v>
      </c>
      <c r="D197" s="1335"/>
      <c r="E197" s="1335"/>
      <c r="F197" s="1334" t="s">
        <v>3285</v>
      </c>
      <c r="G197" s="1334" t="s">
        <v>2396</v>
      </c>
      <c r="H197" s="1334" t="s">
        <v>762</v>
      </c>
      <c r="I197" s="1337">
        <v>7.795058716E9</v>
      </c>
      <c r="J197" s="1334" t="s">
        <v>3286</v>
      </c>
      <c r="K197" s="1334" t="s">
        <v>3287</v>
      </c>
      <c r="L197" s="1334"/>
      <c r="M197" s="1334" t="s">
        <v>3288</v>
      </c>
      <c r="N197" s="1335"/>
      <c r="O197" s="1337">
        <v>676644.0</v>
      </c>
      <c r="P197" s="1334" t="s">
        <v>709</v>
      </c>
      <c r="Q197" s="1334" t="s">
        <v>3289</v>
      </c>
      <c r="R197" s="1334" t="s">
        <v>3290</v>
      </c>
      <c r="S197" s="1334" t="s">
        <v>3290</v>
      </c>
      <c r="T197" s="1337">
        <v>591315.0</v>
      </c>
      <c r="U197" s="1334" t="s">
        <v>709</v>
      </c>
      <c r="V197" s="1334" t="s">
        <v>3289</v>
      </c>
      <c r="W197" s="1334" t="s">
        <v>3290</v>
      </c>
      <c r="X197" s="1334" t="s">
        <v>3290</v>
      </c>
      <c r="Y197" s="1337">
        <v>591315.0</v>
      </c>
      <c r="Z197" s="1334" t="s">
        <v>3291</v>
      </c>
      <c r="AA197" s="1334" t="s">
        <v>3213</v>
      </c>
      <c r="AB197" s="1337">
        <v>2.0200449938E10</v>
      </c>
      <c r="AC197" s="1337">
        <v>2020.0</v>
      </c>
      <c r="AD197" s="1337">
        <v>625.0</v>
      </c>
      <c r="AE197" s="1337">
        <v>457.0</v>
      </c>
      <c r="AF197" s="1342">
        <v>0.7312</v>
      </c>
      <c r="AG197" s="1334"/>
      <c r="AH197" s="1334"/>
      <c r="AI197" s="1334"/>
      <c r="AJ197" s="1334"/>
      <c r="AK197" s="1334"/>
      <c r="AL197" s="1334"/>
      <c r="AM197" s="1334"/>
      <c r="AN197" s="1334"/>
      <c r="AO197" s="1334"/>
      <c r="AP197" s="1334"/>
      <c r="AQ197" s="1334"/>
      <c r="AR197" s="1334"/>
      <c r="AS197" s="1334"/>
      <c r="AT197" s="1334"/>
      <c r="AU197" s="1334"/>
      <c r="AV197" s="1334"/>
      <c r="AW197" s="1334"/>
      <c r="AX197" s="1334"/>
      <c r="AY197" s="1334" t="s">
        <v>3292</v>
      </c>
      <c r="AZ197" s="1334" t="s">
        <v>3293</v>
      </c>
      <c r="BA197" s="1334" t="s">
        <v>3294</v>
      </c>
      <c r="BB197" s="1334" t="s">
        <v>3295</v>
      </c>
      <c r="BC197" s="1334" t="s">
        <v>3296</v>
      </c>
      <c r="BD197" s="1334" t="s">
        <v>831</v>
      </c>
      <c r="BE197" s="1334" t="s">
        <v>3297</v>
      </c>
      <c r="BF197" s="1332">
        <v>9.902516716E9</v>
      </c>
      <c r="BG197" s="1334" t="s">
        <v>3298</v>
      </c>
      <c r="BH197" s="1334" t="s">
        <v>3299</v>
      </c>
      <c r="BI197" s="1334" t="s">
        <v>3300</v>
      </c>
      <c r="BJ197" s="1334" t="s">
        <v>3301</v>
      </c>
      <c r="BK197" s="434"/>
      <c r="BL197" s="434"/>
      <c r="BM197" s="434"/>
      <c r="BN197" s="434"/>
      <c r="BO197" s="434"/>
      <c r="BP197" s="434"/>
      <c r="BQ197" s="434"/>
      <c r="BR197" s="1338"/>
    </row>
    <row r="198">
      <c r="A198" s="1339" t="s">
        <v>515</v>
      </c>
      <c r="B198" s="1340" t="s">
        <v>516</v>
      </c>
      <c r="C198" s="1337">
        <v>6923.0</v>
      </c>
      <c r="D198" s="1335"/>
      <c r="E198" s="1335"/>
      <c r="F198" s="1334" t="s">
        <v>3302</v>
      </c>
      <c r="G198" s="1334" t="s">
        <v>3303</v>
      </c>
      <c r="H198" s="1334" t="s">
        <v>762</v>
      </c>
      <c r="I198" s="1337">
        <v>8.792738343E9</v>
      </c>
      <c r="J198" s="1334" t="s">
        <v>3304</v>
      </c>
      <c r="K198" s="1337">
        <v>6.21813326067E11</v>
      </c>
      <c r="L198" s="1334" t="s">
        <v>3305</v>
      </c>
      <c r="M198" s="1334" t="s">
        <v>3306</v>
      </c>
      <c r="N198" s="1335"/>
      <c r="O198" s="1337">
        <v>40000.0</v>
      </c>
      <c r="P198" s="1334" t="s">
        <v>709</v>
      </c>
      <c r="Q198" s="1334" t="s">
        <v>1037</v>
      </c>
      <c r="R198" s="1334" t="s">
        <v>3307</v>
      </c>
      <c r="S198" s="1334" t="s">
        <v>3307</v>
      </c>
      <c r="T198" s="1337">
        <v>577433.0</v>
      </c>
      <c r="U198" s="1334" t="s">
        <v>709</v>
      </c>
      <c r="V198" s="1334" t="s">
        <v>1037</v>
      </c>
      <c r="W198" s="1334" t="s">
        <v>3307</v>
      </c>
      <c r="X198" s="1334" t="s">
        <v>3307</v>
      </c>
      <c r="Y198" s="1337">
        <v>577433.0</v>
      </c>
      <c r="Z198" s="1334" t="s">
        <v>3308</v>
      </c>
      <c r="AA198" s="1334" t="s">
        <v>3213</v>
      </c>
      <c r="AB198" s="1337">
        <v>2.0190445621E10</v>
      </c>
      <c r="AC198" s="1337">
        <v>2019.0</v>
      </c>
      <c r="AD198" s="1337">
        <v>625.0</v>
      </c>
      <c r="AE198" s="1337">
        <v>501.0</v>
      </c>
      <c r="AF198" s="1342">
        <v>0.8016</v>
      </c>
      <c r="AG198" s="1334"/>
      <c r="AH198" s="1334" t="s">
        <v>3194</v>
      </c>
      <c r="AI198" s="1334" t="s">
        <v>3309</v>
      </c>
      <c r="AJ198" s="1334"/>
      <c r="AK198" s="1334"/>
      <c r="AL198" s="1334"/>
      <c r="AM198" s="1334"/>
      <c r="AN198" s="1334"/>
      <c r="AO198" s="1334"/>
      <c r="AP198" s="1334"/>
      <c r="AQ198" s="1334"/>
      <c r="AR198" s="1334"/>
      <c r="AS198" s="1334"/>
      <c r="AT198" s="1334"/>
      <c r="AU198" s="1334"/>
      <c r="AV198" s="1334"/>
      <c r="AW198" s="1334"/>
      <c r="AX198" s="1334"/>
      <c r="AY198" s="1334" t="s">
        <v>3310</v>
      </c>
      <c r="AZ198" s="1337">
        <v>8.095685343E9</v>
      </c>
      <c r="BA198" s="1334" t="s">
        <v>3304</v>
      </c>
      <c r="BB198" s="1337">
        <v>9.61667422632E11</v>
      </c>
      <c r="BC198" s="1334" t="s">
        <v>3311</v>
      </c>
      <c r="BD198" s="1334" t="s">
        <v>831</v>
      </c>
      <c r="BE198" s="1334" t="s">
        <v>3312</v>
      </c>
      <c r="BF198" s="1332">
        <v>8.095685343E9</v>
      </c>
      <c r="BG198" s="1334" t="s">
        <v>3304</v>
      </c>
      <c r="BH198" s="1337">
        <v>2.81331722253E11</v>
      </c>
      <c r="BI198" s="1334" t="s">
        <v>3313</v>
      </c>
      <c r="BJ198" s="1334" t="s">
        <v>986</v>
      </c>
      <c r="BK198" s="434"/>
      <c r="BL198" s="434"/>
      <c r="BM198" s="434"/>
      <c r="BN198" s="434"/>
      <c r="BO198" s="434"/>
      <c r="BP198" s="434"/>
      <c r="BQ198" s="434"/>
      <c r="BR198" s="1338"/>
    </row>
    <row r="199">
      <c r="A199" s="1339" t="s">
        <v>526</v>
      </c>
      <c r="B199" s="1340" t="s">
        <v>3314</v>
      </c>
      <c r="C199" s="1337">
        <v>11556.0</v>
      </c>
      <c r="D199" s="1335"/>
      <c r="E199" s="1335"/>
      <c r="F199" s="1341">
        <v>36834.0</v>
      </c>
      <c r="G199" s="1334" t="s">
        <v>3315</v>
      </c>
      <c r="H199" s="1334" t="s">
        <v>762</v>
      </c>
      <c r="I199" s="1337">
        <v>8.660332982E9</v>
      </c>
      <c r="J199" s="1334" t="s">
        <v>3316</v>
      </c>
      <c r="K199" s="1337">
        <v>7.87299882465E11</v>
      </c>
      <c r="L199" s="1334"/>
      <c r="M199" s="1334" t="s">
        <v>3317</v>
      </c>
      <c r="N199" s="1335"/>
      <c r="O199" s="1337">
        <v>15000.0</v>
      </c>
      <c r="P199" s="1334" t="s">
        <v>3135</v>
      </c>
      <c r="Q199" s="1334" t="s">
        <v>3318</v>
      </c>
      <c r="R199" s="1334" t="s">
        <v>3319</v>
      </c>
      <c r="S199" s="1334" t="s">
        <v>3319</v>
      </c>
      <c r="T199" s="1337">
        <v>591307.0</v>
      </c>
      <c r="U199" s="1334" t="s">
        <v>3135</v>
      </c>
      <c r="V199" s="1334" t="s">
        <v>3289</v>
      </c>
      <c r="W199" s="1334" t="s">
        <v>3319</v>
      </c>
      <c r="X199" s="1334" t="s">
        <v>3319</v>
      </c>
      <c r="Y199" s="1337">
        <v>591307.0</v>
      </c>
      <c r="Z199" s="1334" t="s">
        <v>3320</v>
      </c>
      <c r="AA199" s="1343" t="s">
        <v>3213</v>
      </c>
      <c r="AB199" s="1337">
        <v>2.0160298962E10</v>
      </c>
      <c r="AC199" s="1337">
        <v>2016.0</v>
      </c>
      <c r="AD199" s="1337">
        <v>625.0</v>
      </c>
      <c r="AE199" s="1337">
        <v>538.0</v>
      </c>
      <c r="AF199" s="1334" t="s">
        <v>3321</v>
      </c>
      <c r="AG199" s="1334"/>
      <c r="AH199" s="1334"/>
      <c r="AI199" s="1334"/>
      <c r="AJ199" s="1334"/>
      <c r="AK199" s="1334"/>
      <c r="AL199" s="1334"/>
      <c r="AM199" s="1334"/>
      <c r="AN199" s="1334"/>
      <c r="AO199" s="1334"/>
      <c r="AP199" s="1334"/>
      <c r="AQ199" s="1334"/>
      <c r="AR199" s="1334"/>
      <c r="AS199" s="1334"/>
      <c r="AT199" s="1334"/>
      <c r="AU199" s="1334"/>
      <c r="AV199" s="1334"/>
      <c r="AW199" s="1334"/>
      <c r="AX199" s="1334"/>
      <c r="AY199" s="1334" t="s">
        <v>3322</v>
      </c>
      <c r="AZ199" s="1337">
        <v>9.591110043E9</v>
      </c>
      <c r="BA199" s="1334" t="s">
        <v>3323</v>
      </c>
      <c r="BB199" s="1334"/>
      <c r="BC199" s="1334"/>
      <c r="BD199" s="1334" t="s">
        <v>831</v>
      </c>
      <c r="BE199" s="1334" t="s">
        <v>3324</v>
      </c>
      <c r="BF199" s="1332">
        <v>7.204710709E9</v>
      </c>
      <c r="BG199" s="1334" t="s">
        <v>3325</v>
      </c>
      <c r="BH199" s="1334"/>
      <c r="BI199" s="1334"/>
      <c r="BJ199" s="1334" t="s">
        <v>3326</v>
      </c>
      <c r="BK199" s="434"/>
      <c r="BL199" s="434"/>
      <c r="BM199" s="434"/>
      <c r="BN199" s="434"/>
      <c r="BO199" s="434"/>
      <c r="BP199" s="434"/>
      <c r="BQ199" s="434"/>
      <c r="BR199" s="1338"/>
    </row>
    <row r="200">
      <c r="A200" s="1339" t="s">
        <v>528</v>
      </c>
      <c r="B200" s="1340" t="s">
        <v>3327</v>
      </c>
      <c r="C200" s="1337">
        <v>10551.0</v>
      </c>
      <c r="D200" s="1335"/>
      <c r="E200" s="1335"/>
      <c r="F200" s="1334" t="s">
        <v>3328</v>
      </c>
      <c r="G200" s="1334" t="s">
        <v>3329</v>
      </c>
      <c r="H200" s="1334" t="s">
        <v>3330</v>
      </c>
      <c r="I200" s="1337">
        <v>7.259631926E9</v>
      </c>
      <c r="J200" s="1334" t="s">
        <v>3331</v>
      </c>
      <c r="K200" s="1337">
        <v>4.84829295906E11</v>
      </c>
      <c r="L200" s="1334" t="s">
        <v>3332</v>
      </c>
      <c r="M200" s="1334" t="s">
        <v>3333</v>
      </c>
      <c r="N200" s="1335"/>
      <c r="O200" s="1337">
        <v>30000.0</v>
      </c>
      <c r="P200" s="1334" t="s">
        <v>3334</v>
      </c>
      <c r="Q200" s="1334" t="s">
        <v>3335</v>
      </c>
      <c r="R200" s="1334" t="s">
        <v>3329</v>
      </c>
      <c r="S200" s="1334" t="s">
        <v>3329</v>
      </c>
      <c r="T200" s="1337">
        <v>580024.0</v>
      </c>
      <c r="U200" s="1334" t="s">
        <v>3188</v>
      </c>
      <c r="V200" s="1334" t="s">
        <v>3335</v>
      </c>
      <c r="W200" s="1334" t="s">
        <v>3329</v>
      </c>
      <c r="X200" s="1334" t="s">
        <v>3329</v>
      </c>
      <c r="Y200" s="1337">
        <v>580024.0</v>
      </c>
      <c r="Z200" s="1334" t="s">
        <v>3336</v>
      </c>
      <c r="AA200" s="1334" t="s">
        <v>2853</v>
      </c>
      <c r="AB200" s="1337">
        <v>2.0190697422E10</v>
      </c>
      <c r="AC200" s="1337">
        <v>2019.0</v>
      </c>
      <c r="AD200" s="1337">
        <v>625.0</v>
      </c>
      <c r="AE200" s="1337">
        <v>4440.0</v>
      </c>
      <c r="AF200" s="1342">
        <v>0.704</v>
      </c>
      <c r="AG200" s="1334" t="s">
        <v>3337</v>
      </c>
      <c r="AH200" s="1334" t="s">
        <v>3194</v>
      </c>
      <c r="AI200" s="1334" t="s">
        <v>3338</v>
      </c>
      <c r="AJ200" s="1334"/>
      <c r="AK200" s="1334"/>
      <c r="AL200" s="1334"/>
      <c r="AM200" s="1334"/>
      <c r="AN200" s="1334"/>
      <c r="AO200" s="1334"/>
      <c r="AP200" s="1334"/>
      <c r="AQ200" s="1334"/>
      <c r="AR200" s="1334"/>
      <c r="AS200" s="1334"/>
      <c r="AT200" s="1334"/>
      <c r="AU200" s="1334"/>
      <c r="AV200" s="1334"/>
      <c r="AW200" s="1334"/>
      <c r="AX200" s="1334"/>
      <c r="AY200" s="1334" t="s">
        <v>3339</v>
      </c>
      <c r="AZ200" s="1337">
        <v>9.73895686E9</v>
      </c>
      <c r="BA200" s="1334" t="s">
        <v>3340</v>
      </c>
      <c r="BB200" s="1337">
        <v>2.18329853031E11</v>
      </c>
      <c r="BC200" s="1334" t="s">
        <v>3341</v>
      </c>
      <c r="BD200" s="1334" t="s">
        <v>3342</v>
      </c>
      <c r="BE200" s="1334" t="s">
        <v>3343</v>
      </c>
      <c r="BF200" s="1332">
        <v>9.535619426E9</v>
      </c>
      <c r="BG200" s="1334" t="s">
        <v>3331</v>
      </c>
      <c r="BH200" s="1337">
        <v>2.93873040686E11</v>
      </c>
      <c r="BI200" s="1334" t="s">
        <v>3344</v>
      </c>
      <c r="BJ200" s="1334" t="s">
        <v>3345</v>
      </c>
      <c r="BK200" s="434"/>
      <c r="BL200" s="434"/>
      <c r="BM200" s="434"/>
      <c r="BN200" s="434"/>
      <c r="BO200" s="434"/>
      <c r="BP200" s="434"/>
      <c r="BQ200" s="434"/>
      <c r="BR200" s="1338"/>
    </row>
    <row r="201">
      <c r="A201" s="1332" t="s">
        <v>530</v>
      </c>
      <c r="B201" s="1333" t="s">
        <v>3346</v>
      </c>
      <c r="C201" s="1337">
        <v>8559.0</v>
      </c>
      <c r="D201" s="1335"/>
      <c r="E201" s="1335"/>
      <c r="F201" s="1334" t="s">
        <v>3347</v>
      </c>
      <c r="G201" s="1334" t="s">
        <v>1037</v>
      </c>
      <c r="H201" s="1334" t="s">
        <v>3184</v>
      </c>
      <c r="I201" s="1337">
        <v>6.361007386E9</v>
      </c>
      <c r="J201" s="1334" t="s">
        <v>3348</v>
      </c>
      <c r="K201" s="1337">
        <v>2.61891551869E11</v>
      </c>
      <c r="L201" s="1334" t="s">
        <v>3349</v>
      </c>
      <c r="M201" s="1334" t="s">
        <v>3350</v>
      </c>
      <c r="N201" s="1335"/>
      <c r="O201" s="1337">
        <v>80000.0</v>
      </c>
      <c r="P201" s="1334" t="s">
        <v>3205</v>
      </c>
      <c r="Q201" s="1334" t="s">
        <v>3351</v>
      </c>
      <c r="R201" s="1334" t="s">
        <v>3352</v>
      </c>
      <c r="S201" s="1334" t="s">
        <v>3353</v>
      </c>
      <c r="T201" s="1337">
        <v>577226.0</v>
      </c>
      <c r="U201" s="1334" t="s">
        <v>3205</v>
      </c>
      <c r="V201" s="1334" t="s">
        <v>3354</v>
      </c>
      <c r="W201" s="1334" t="s">
        <v>3355</v>
      </c>
      <c r="X201" s="1334" t="s">
        <v>3356</v>
      </c>
      <c r="Y201" s="1337">
        <v>577226.0</v>
      </c>
      <c r="Z201" s="1334" t="s">
        <v>3357</v>
      </c>
      <c r="AA201" s="1334" t="s">
        <v>3268</v>
      </c>
      <c r="AB201" s="1337">
        <v>2.0180533857E10</v>
      </c>
      <c r="AC201" s="1337">
        <v>2018.0</v>
      </c>
      <c r="AD201" s="1337">
        <v>625.0</v>
      </c>
      <c r="AE201" s="1337">
        <v>485.0</v>
      </c>
      <c r="AF201" s="1342">
        <v>0.7706</v>
      </c>
      <c r="AG201" s="1334" t="s">
        <v>3358</v>
      </c>
      <c r="AH201" s="1334" t="s">
        <v>3194</v>
      </c>
      <c r="AI201" s="1334" t="s">
        <v>3359</v>
      </c>
      <c r="AJ201" s="1334"/>
      <c r="AK201" s="1334"/>
      <c r="AL201" s="1334"/>
      <c r="AM201" s="1334"/>
      <c r="AN201" s="1334"/>
      <c r="AO201" s="1334"/>
      <c r="AP201" s="1334"/>
      <c r="AQ201" s="1334"/>
      <c r="AR201" s="1334"/>
      <c r="AS201" s="1334"/>
      <c r="AT201" s="1334"/>
      <c r="AU201" s="1334"/>
      <c r="AV201" s="1334"/>
      <c r="AW201" s="1334"/>
      <c r="AX201" s="1334"/>
      <c r="AY201" s="1334" t="s">
        <v>3360</v>
      </c>
      <c r="AZ201" s="1337">
        <v>9.482410597E9</v>
      </c>
      <c r="BA201" s="1334" t="s">
        <v>3361</v>
      </c>
      <c r="BB201" s="1337">
        <v>9.12904878823E11</v>
      </c>
      <c r="BC201" s="1334"/>
      <c r="BD201" s="1334" t="s">
        <v>3198</v>
      </c>
      <c r="BE201" s="1334" t="s">
        <v>3362</v>
      </c>
      <c r="BF201" s="1332">
        <v>9.482410597E9</v>
      </c>
      <c r="BG201" s="1334" t="s">
        <v>3361</v>
      </c>
      <c r="BH201" s="1337">
        <v>4.06146276455E11</v>
      </c>
      <c r="BI201" s="1334" t="s">
        <v>3363</v>
      </c>
      <c r="BJ201" s="1334" t="s">
        <v>3364</v>
      </c>
      <c r="BK201" s="434"/>
      <c r="BL201" s="434"/>
      <c r="BM201" s="434"/>
      <c r="BN201" s="434"/>
      <c r="BO201" s="434"/>
      <c r="BP201" s="434"/>
      <c r="BQ201" s="434"/>
      <c r="BR201" s="1338"/>
    </row>
    <row r="202">
      <c r="A202" s="1339" t="s">
        <v>532</v>
      </c>
      <c r="B202" s="1340" t="s">
        <v>533</v>
      </c>
      <c r="C202" s="1337">
        <v>8447.0</v>
      </c>
      <c r="D202" s="1335"/>
      <c r="E202" s="1335"/>
      <c r="F202" s="1341">
        <v>37871.0</v>
      </c>
      <c r="G202" s="1334" t="s">
        <v>3365</v>
      </c>
      <c r="H202" s="1334" t="s">
        <v>762</v>
      </c>
      <c r="I202" s="1337">
        <v>6.363451248E9</v>
      </c>
      <c r="J202" s="1334" t="s">
        <v>3366</v>
      </c>
      <c r="K202" s="1337">
        <v>3.27325953166E11</v>
      </c>
      <c r="L202" s="1334" t="s">
        <v>3367</v>
      </c>
      <c r="M202" s="1334" t="s">
        <v>205</v>
      </c>
      <c r="N202" s="1335"/>
      <c r="O202" s="1337">
        <v>120000.0</v>
      </c>
      <c r="P202" s="1334" t="s">
        <v>3334</v>
      </c>
      <c r="Q202" s="1334" t="s">
        <v>1019</v>
      </c>
      <c r="R202" s="1334" t="s">
        <v>3368</v>
      </c>
      <c r="S202" s="1334" t="s">
        <v>1123</v>
      </c>
      <c r="T202" s="1337">
        <v>560079.0</v>
      </c>
      <c r="U202" s="1334" t="s">
        <v>3188</v>
      </c>
      <c r="V202" s="1334" t="s">
        <v>1019</v>
      </c>
      <c r="W202" s="1334" t="s">
        <v>3369</v>
      </c>
      <c r="X202" s="1334" t="s">
        <v>1123</v>
      </c>
      <c r="Y202" s="1337">
        <v>560079.0</v>
      </c>
      <c r="Z202" s="1334" t="s">
        <v>3370</v>
      </c>
      <c r="AA202" s="1334" t="s">
        <v>807</v>
      </c>
      <c r="AB202" s="1337">
        <v>407838.0</v>
      </c>
      <c r="AC202" s="1337">
        <v>2019.0</v>
      </c>
      <c r="AD202" s="1337">
        <v>500.0</v>
      </c>
      <c r="AE202" s="1337">
        <v>323.0</v>
      </c>
      <c r="AF202" s="1337">
        <v>66.6</v>
      </c>
      <c r="AG202" s="1334" t="s">
        <v>3371</v>
      </c>
      <c r="AH202" s="1334" t="s">
        <v>3194</v>
      </c>
      <c r="AI202" s="1334" t="s">
        <v>3372</v>
      </c>
      <c r="AJ202" s="1334"/>
      <c r="AK202" s="1334"/>
      <c r="AL202" s="1334"/>
      <c r="AM202" s="1334"/>
      <c r="AN202" s="1334"/>
      <c r="AO202" s="1334"/>
      <c r="AP202" s="1334"/>
      <c r="AQ202" s="1334"/>
      <c r="AR202" s="1334"/>
      <c r="AS202" s="1334"/>
      <c r="AT202" s="1334"/>
      <c r="AU202" s="1334"/>
      <c r="AV202" s="1334"/>
      <c r="AW202" s="1334"/>
      <c r="AX202" s="1334"/>
      <c r="AY202" s="1334" t="s">
        <v>3373</v>
      </c>
      <c r="AZ202" s="1337">
        <v>9.066692252E9</v>
      </c>
      <c r="BA202" s="1334" t="s">
        <v>3374</v>
      </c>
      <c r="BB202" s="1337">
        <v>4.77280100206E11</v>
      </c>
      <c r="BC202" s="1334" t="s">
        <v>3375</v>
      </c>
      <c r="BD202" s="1334" t="s">
        <v>3376</v>
      </c>
      <c r="BE202" s="1334" t="s">
        <v>3377</v>
      </c>
      <c r="BF202" s="1332">
        <v>6.361622296E9</v>
      </c>
      <c r="BG202" s="1334" t="s">
        <v>3378</v>
      </c>
      <c r="BH202" s="1337">
        <v>3.88978342197E11</v>
      </c>
      <c r="BI202" s="1334" t="s">
        <v>3379</v>
      </c>
      <c r="BJ202" s="1334" t="s">
        <v>3380</v>
      </c>
      <c r="BK202" s="434"/>
      <c r="BL202" s="434"/>
      <c r="BM202" s="434"/>
      <c r="BN202" s="434"/>
      <c r="BO202" s="434"/>
      <c r="BP202" s="434"/>
      <c r="BQ202" s="434"/>
      <c r="BR202" s="1338"/>
    </row>
    <row r="203">
      <c r="B203" s="433"/>
      <c r="C203" s="1346"/>
      <c r="D203" s="1346"/>
      <c r="E203" s="1346"/>
      <c r="I203" s="1346"/>
      <c r="O203" s="1346"/>
      <c r="BF203" s="1346"/>
    </row>
    <row r="204">
      <c r="B204" s="433"/>
      <c r="C204" s="1346"/>
      <c r="D204" s="1346"/>
      <c r="E204" s="1346"/>
      <c r="I204" s="1346"/>
      <c r="O204" s="1346"/>
      <c r="BF204" s="1346"/>
    </row>
    <row r="205">
      <c r="B205" s="433"/>
      <c r="C205" s="1346"/>
      <c r="D205" s="1346"/>
      <c r="E205" s="1346"/>
      <c r="I205" s="1346"/>
      <c r="O205" s="1346"/>
      <c r="BF205" s="1346"/>
    </row>
    <row r="206">
      <c r="B206" s="433"/>
      <c r="C206" s="1346"/>
      <c r="D206" s="1346"/>
      <c r="E206" s="1346"/>
      <c r="I206" s="1346"/>
      <c r="O206" s="1346"/>
      <c r="BF206" s="1346"/>
    </row>
    <row r="207">
      <c r="B207" s="433"/>
      <c r="C207" s="1346"/>
      <c r="D207" s="1346"/>
      <c r="E207" s="1346"/>
      <c r="I207" s="1346"/>
      <c r="O207" s="1346"/>
      <c r="BF207" s="1346"/>
    </row>
    <row r="208">
      <c r="B208" s="433"/>
      <c r="C208" s="1346"/>
      <c r="D208" s="1346"/>
      <c r="E208" s="1346"/>
      <c r="I208" s="1346"/>
      <c r="O208" s="1346"/>
      <c r="BF208" s="1346"/>
    </row>
    <row r="209">
      <c r="B209" s="433"/>
      <c r="C209" s="1346"/>
      <c r="D209" s="1346"/>
      <c r="E209" s="1346"/>
      <c r="I209" s="1346"/>
      <c r="O209" s="1346"/>
      <c r="BF209" s="1346"/>
    </row>
    <row r="210">
      <c r="B210" s="433"/>
      <c r="C210" s="1346"/>
      <c r="D210" s="1346"/>
      <c r="E210" s="1346"/>
      <c r="I210" s="1346"/>
      <c r="O210" s="1346"/>
      <c r="BF210" s="1346"/>
    </row>
    <row r="211">
      <c r="B211" s="433"/>
      <c r="C211" s="1346"/>
      <c r="D211" s="1346"/>
      <c r="E211" s="1346"/>
      <c r="I211" s="1346"/>
      <c r="O211" s="1346"/>
      <c r="BF211" s="1346"/>
    </row>
    <row r="212">
      <c r="B212" s="433"/>
      <c r="C212" s="1346"/>
      <c r="D212" s="1346"/>
      <c r="E212" s="1346"/>
      <c r="I212" s="1346"/>
      <c r="O212" s="1346"/>
      <c r="BF212" s="1346"/>
    </row>
    <row r="213">
      <c r="B213" s="433"/>
      <c r="C213" s="1346"/>
      <c r="D213" s="1346"/>
      <c r="E213" s="1346"/>
      <c r="I213" s="1346"/>
      <c r="O213" s="1346"/>
      <c r="BF213" s="1346"/>
    </row>
    <row r="214">
      <c r="B214" s="433"/>
      <c r="C214" s="1346"/>
      <c r="D214" s="1346"/>
      <c r="E214" s="1346"/>
      <c r="I214" s="1346"/>
      <c r="O214" s="1346"/>
      <c r="BF214" s="1346"/>
    </row>
    <row r="215">
      <c r="B215" s="433"/>
      <c r="C215" s="1346"/>
      <c r="D215" s="1346"/>
      <c r="E215" s="1346"/>
      <c r="I215" s="1346"/>
      <c r="O215" s="1346"/>
      <c r="BF215" s="1346"/>
    </row>
    <row r="216">
      <c r="B216" s="433"/>
      <c r="C216" s="1346"/>
      <c r="D216" s="1346"/>
      <c r="E216" s="1346"/>
      <c r="I216" s="1346"/>
      <c r="O216" s="1346"/>
      <c r="BF216" s="1346"/>
    </row>
    <row r="217">
      <c r="B217" s="433"/>
      <c r="C217" s="1346"/>
      <c r="D217" s="1346"/>
      <c r="E217" s="1346"/>
      <c r="I217" s="1346"/>
      <c r="O217" s="1346"/>
      <c r="BF217" s="1346"/>
    </row>
    <row r="218">
      <c r="B218" s="433"/>
      <c r="C218" s="1346"/>
      <c r="D218" s="1346"/>
      <c r="E218" s="1346"/>
      <c r="I218" s="1346"/>
      <c r="O218" s="1346"/>
      <c r="BF218" s="1346"/>
    </row>
    <row r="219">
      <c r="B219" s="433"/>
      <c r="C219" s="1346"/>
      <c r="D219" s="1346"/>
      <c r="E219" s="1346"/>
      <c r="I219" s="1346"/>
      <c r="O219" s="1346"/>
      <c r="BF219" s="1346"/>
    </row>
    <row r="220">
      <c r="B220" s="433"/>
      <c r="C220" s="1346"/>
      <c r="D220" s="1346"/>
      <c r="E220" s="1346"/>
      <c r="I220" s="1346"/>
      <c r="O220" s="1346"/>
      <c r="BF220" s="1346"/>
    </row>
    <row r="221">
      <c r="B221" s="433"/>
      <c r="C221" s="1346"/>
      <c r="D221" s="1346"/>
      <c r="E221" s="1346"/>
      <c r="I221" s="1346"/>
      <c r="O221" s="1346"/>
      <c r="BF221" s="1346"/>
    </row>
    <row r="222">
      <c r="B222" s="433"/>
      <c r="C222" s="1346"/>
      <c r="D222" s="1346"/>
      <c r="E222" s="1346"/>
      <c r="I222" s="1346"/>
      <c r="O222" s="1346"/>
      <c r="BF222" s="1346"/>
    </row>
    <row r="223">
      <c r="B223" s="433"/>
      <c r="C223" s="1346"/>
      <c r="D223" s="1346"/>
      <c r="E223" s="1346"/>
      <c r="I223" s="1346"/>
      <c r="O223" s="1346"/>
      <c r="BF223" s="1346"/>
    </row>
    <row r="224">
      <c r="B224" s="433"/>
      <c r="C224" s="1346"/>
      <c r="D224" s="1346"/>
      <c r="E224" s="1346"/>
      <c r="I224" s="1346"/>
      <c r="O224" s="1346"/>
      <c r="BF224" s="1346"/>
    </row>
    <row r="225">
      <c r="B225" s="433"/>
      <c r="C225" s="1346"/>
      <c r="D225" s="1346"/>
      <c r="E225" s="1346"/>
      <c r="I225" s="1346"/>
      <c r="O225" s="1346"/>
      <c r="BF225" s="1346"/>
    </row>
    <row r="226">
      <c r="B226" s="433"/>
      <c r="C226" s="1346"/>
      <c r="D226" s="1346"/>
      <c r="E226" s="1346"/>
      <c r="I226" s="1346"/>
      <c r="O226" s="1346"/>
      <c r="BF226" s="1346"/>
    </row>
    <row r="227">
      <c r="B227" s="433"/>
      <c r="C227" s="1346"/>
      <c r="D227" s="1346"/>
      <c r="E227" s="1346"/>
      <c r="I227" s="1346"/>
      <c r="O227" s="1346"/>
      <c r="BF227" s="1346"/>
    </row>
    <row r="228">
      <c r="B228" s="433"/>
      <c r="C228" s="1346"/>
      <c r="D228" s="1346"/>
      <c r="E228" s="1346"/>
      <c r="I228" s="1346"/>
      <c r="O228" s="1346"/>
      <c r="BF228" s="1346"/>
    </row>
    <row r="229">
      <c r="B229" s="433"/>
      <c r="C229" s="1346"/>
      <c r="D229" s="1346"/>
      <c r="E229" s="1346"/>
      <c r="I229" s="1346"/>
      <c r="O229" s="1346"/>
      <c r="BF229" s="1346"/>
    </row>
    <row r="230">
      <c r="B230" s="433"/>
      <c r="C230" s="1346"/>
      <c r="D230" s="1346"/>
      <c r="E230" s="1346"/>
      <c r="I230" s="1346"/>
      <c r="O230" s="1346"/>
      <c r="BF230" s="1346"/>
    </row>
    <row r="231">
      <c r="B231" s="433"/>
      <c r="C231" s="1346"/>
      <c r="D231" s="1346"/>
      <c r="E231" s="1346"/>
      <c r="I231" s="1346"/>
      <c r="O231" s="1346"/>
      <c r="BF231" s="1346"/>
    </row>
    <row r="232">
      <c r="B232" s="433"/>
      <c r="C232" s="1346"/>
      <c r="D232" s="1346"/>
      <c r="E232" s="1346"/>
      <c r="I232" s="1346"/>
      <c r="O232" s="1346"/>
      <c r="BF232" s="1346"/>
    </row>
    <row r="233">
      <c r="B233" s="433"/>
      <c r="C233" s="1346"/>
      <c r="D233" s="1346"/>
      <c r="E233" s="1346"/>
      <c r="I233" s="1346"/>
      <c r="O233" s="1346"/>
      <c r="BF233" s="1346"/>
    </row>
    <row r="234">
      <c r="B234" s="433"/>
      <c r="C234" s="1346"/>
      <c r="D234" s="1346"/>
      <c r="E234" s="1346"/>
      <c r="I234" s="1346"/>
      <c r="O234" s="1346"/>
      <c r="BF234" s="1346"/>
    </row>
    <row r="235">
      <c r="B235" s="433"/>
      <c r="C235" s="1346"/>
      <c r="D235" s="1346"/>
      <c r="E235" s="1346"/>
      <c r="I235" s="1346"/>
      <c r="O235" s="1346"/>
      <c r="BF235" s="1346"/>
    </row>
    <row r="236">
      <c r="B236" s="433"/>
      <c r="C236" s="1346"/>
      <c r="D236" s="1346"/>
      <c r="E236" s="1346"/>
      <c r="I236" s="1346"/>
      <c r="O236" s="1346"/>
      <c r="BF236" s="1346"/>
    </row>
    <row r="237">
      <c r="B237" s="433"/>
      <c r="C237" s="1346"/>
      <c r="D237" s="1346"/>
      <c r="E237" s="1346"/>
      <c r="I237" s="1346"/>
      <c r="O237" s="1346"/>
      <c r="BF237" s="1346"/>
    </row>
    <row r="238">
      <c r="B238" s="433"/>
      <c r="C238" s="1346"/>
      <c r="D238" s="1346"/>
      <c r="E238" s="1346"/>
      <c r="I238" s="1346"/>
      <c r="O238" s="1346"/>
      <c r="BF238" s="1346"/>
    </row>
    <row r="239">
      <c r="B239" s="433"/>
      <c r="C239" s="1346"/>
      <c r="D239" s="1346"/>
      <c r="E239" s="1346"/>
      <c r="I239" s="1346"/>
      <c r="O239" s="1346"/>
      <c r="BF239" s="1346"/>
    </row>
    <row r="240">
      <c r="B240" s="433"/>
      <c r="C240" s="1346"/>
      <c r="D240" s="1346"/>
      <c r="E240" s="1346"/>
      <c r="I240" s="1346"/>
      <c r="O240" s="1346"/>
      <c r="BF240" s="1346"/>
    </row>
    <row r="241">
      <c r="B241" s="433"/>
      <c r="C241" s="1346"/>
      <c r="D241" s="1346"/>
      <c r="E241" s="1346"/>
      <c r="I241" s="1346"/>
      <c r="O241" s="1346"/>
      <c r="BF241" s="1346"/>
    </row>
    <row r="242">
      <c r="B242" s="433"/>
      <c r="C242" s="1346"/>
      <c r="D242" s="1346"/>
      <c r="E242" s="1346"/>
      <c r="I242" s="1346"/>
      <c r="O242" s="1346"/>
      <c r="BF242" s="1346"/>
    </row>
    <row r="243">
      <c r="B243" s="433"/>
      <c r="C243" s="1346"/>
      <c r="D243" s="1346"/>
      <c r="E243" s="1346"/>
      <c r="I243" s="1346"/>
      <c r="O243" s="1346"/>
      <c r="BF243" s="1346"/>
    </row>
    <row r="244">
      <c r="B244" s="433"/>
      <c r="C244" s="1346"/>
      <c r="D244" s="1346"/>
      <c r="E244" s="1346"/>
      <c r="I244" s="1346"/>
      <c r="O244" s="1346"/>
      <c r="BF244" s="1346"/>
    </row>
    <row r="245">
      <c r="B245" s="433"/>
      <c r="C245" s="1346"/>
      <c r="D245" s="1346"/>
      <c r="E245" s="1346"/>
      <c r="I245" s="1346"/>
      <c r="O245" s="1346"/>
      <c r="BF245" s="1346"/>
    </row>
    <row r="246">
      <c r="B246" s="433"/>
      <c r="C246" s="1346"/>
      <c r="D246" s="1346"/>
      <c r="E246" s="1346"/>
      <c r="I246" s="1346"/>
      <c r="O246" s="1346"/>
      <c r="BF246" s="1346"/>
    </row>
    <row r="247">
      <c r="B247" s="433"/>
      <c r="C247" s="1346"/>
      <c r="D247" s="1346"/>
      <c r="E247" s="1346"/>
      <c r="I247" s="1346"/>
      <c r="O247" s="1346"/>
      <c r="BF247" s="1346"/>
    </row>
    <row r="248">
      <c r="B248" s="433"/>
      <c r="C248" s="1346"/>
      <c r="D248" s="1346"/>
      <c r="E248" s="1346"/>
      <c r="I248" s="1346"/>
      <c r="O248" s="1346"/>
      <c r="BF248" s="1346"/>
    </row>
    <row r="249">
      <c r="B249" s="433"/>
      <c r="C249" s="1346"/>
      <c r="D249" s="1346"/>
      <c r="E249" s="1346"/>
      <c r="I249" s="1346"/>
      <c r="O249" s="1346"/>
      <c r="BF249" s="1346"/>
    </row>
    <row r="250">
      <c r="B250" s="433"/>
      <c r="C250" s="1346"/>
      <c r="D250" s="1346"/>
      <c r="E250" s="1346"/>
      <c r="I250" s="1346"/>
      <c r="O250" s="1346"/>
      <c r="BF250" s="1346"/>
    </row>
    <row r="251">
      <c r="B251" s="433"/>
      <c r="C251" s="1346"/>
      <c r="D251" s="1346"/>
      <c r="E251" s="1346"/>
      <c r="I251" s="1346"/>
      <c r="O251" s="1346"/>
      <c r="BF251" s="1346"/>
    </row>
    <row r="252">
      <c r="B252" s="433"/>
      <c r="C252" s="1346"/>
      <c r="D252" s="1346"/>
      <c r="E252" s="1346"/>
      <c r="I252" s="1346"/>
      <c r="O252" s="1346"/>
      <c r="BF252" s="1346"/>
    </row>
    <row r="253">
      <c r="B253" s="433"/>
      <c r="C253" s="1346"/>
      <c r="D253" s="1346"/>
      <c r="E253" s="1346"/>
      <c r="I253" s="1346"/>
      <c r="O253" s="1346"/>
      <c r="BF253" s="1346"/>
    </row>
    <row r="254">
      <c r="B254" s="433"/>
      <c r="C254" s="1346"/>
      <c r="D254" s="1346"/>
      <c r="E254" s="1346"/>
      <c r="I254" s="1346"/>
      <c r="O254" s="1346"/>
      <c r="BF254" s="1346"/>
    </row>
    <row r="255">
      <c r="B255" s="433"/>
      <c r="C255" s="1346"/>
      <c r="D255" s="1346"/>
      <c r="E255" s="1346"/>
      <c r="I255" s="1346"/>
      <c r="O255" s="1346"/>
      <c r="BF255" s="1346"/>
    </row>
    <row r="256">
      <c r="B256" s="433"/>
      <c r="C256" s="1346"/>
      <c r="D256" s="1346"/>
      <c r="E256" s="1346"/>
      <c r="I256" s="1346"/>
      <c r="O256" s="1346"/>
      <c r="BF256" s="1346"/>
    </row>
    <row r="257">
      <c r="B257" s="433"/>
      <c r="C257" s="1346"/>
      <c r="D257" s="1346"/>
      <c r="E257" s="1346"/>
      <c r="I257" s="1346"/>
      <c r="O257" s="1346"/>
      <c r="BF257" s="1346"/>
    </row>
    <row r="258">
      <c r="B258" s="433"/>
      <c r="C258" s="1346"/>
      <c r="D258" s="1346"/>
      <c r="E258" s="1346"/>
      <c r="I258" s="1346"/>
      <c r="O258" s="1346"/>
      <c r="BF258" s="1346"/>
    </row>
    <row r="259">
      <c r="B259" s="433"/>
      <c r="C259" s="1346"/>
      <c r="D259" s="1346"/>
      <c r="E259" s="1346"/>
      <c r="I259" s="1346"/>
      <c r="O259" s="1346"/>
      <c r="BF259" s="1346"/>
    </row>
    <row r="260">
      <c r="B260" s="433"/>
      <c r="C260" s="1346"/>
      <c r="D260" s="1346"/>
      <c r="E260" s="1346"/>
      <c r="I260" s="1346"/>
      <c r="O260" s="1346"/>
      <c r="BF260" s="1346"/>
    </row>
    <row r="261">
      <c r="B261" s="433"/>
      <c r="C261" s="1346"/>
      <c r="D261" s="1346"/>
      <c r="E261" s="1346"/>
      <c r="I261" s="1346"/>
      <c r="O261" s="1346"/>
      <c r="BF261" s="1346"/>
    </row>
    <row r="262">
      <c r="B262" s="433"/>
      <c r="C262" s="1346"/>
      <c r="D262" s="1346"/>
      <c r="E262" s="1346"/>
      <c r="I262" s="1346"/>
      <c r="O262" s="1346"/>
      <c r="BF262" s="1346"/>
    </row>
    <row r="263">
      <c r="B263" s="433"/>
      <c r="C263" s="1346"/>
      <c r="D263" s="1346"/>
      <c r="E263" s="1346"/>
      <c r="I263" s="1346"/>
      <c r="O263" s="1346"/>
      <c r="BF263" s="1346"/>
    </row>
    <row r="264">
      <c r="B264" s="433"/>
      <c r="C264" s="1346"/>
      <c r="D264" s="1346"/>
      <c r="E264" s="1346"/>
      <c r="I264" s="1346"/>
      <c r="O264" s="1346"/>
      <c r="BF264" s="1346"/>
    </row>
    <row r="265">
      <c r="B265" s="433"/>
      <c r="C265" s="1346"/>
      <c r="D265" s="1346"/>
      <c r="E265" s="1346"/>
      <c r="I265" s="1346"/>
      <c r="O265" s="1346"/>
      <c r="BF265" s="1346"/>
    </row>
    <row r="266">
      <c r="B266" s="433"/>
      <c r="C266" s="1346"/>
      <c r="D266" s="1346"/>
      <c r="E266" s="1346"/>
      <c r="I266" s="1346"/>
      <c r="O266" s="1346"/>
      <c r="BF266" s="1346"/>
    </row>
    <row r="267">
      <c r="B267" s="433"/>
      <c r="C267" s="1346"/>
      <c r="D267" s="1346"/>
      <c r="E267" s="1346"/>
      <c r="I267" s="1346"/>
      <c r="O267" s="1346"/>
      <c r="BF267" s="1346"/>
    </row>
    <row r="268">
      <c r="B268" s="433"/>
      <c r="C268" s="1346"/>
      <c r="D268" s="1346"/>
      <c r="E268" s="1346"/>
      <c r="I268" s="1346"/>
      <c r="O268" s="1346"/>
      <c r="BF268" s="1346"/>
    </row>
    <row r="269">
      <c r="B269" s="433"/>
      <c r="C269" s="1346"/>
      <c r="D269" s="1346"/>
      <c r="E269" s="1346"/>
      <c r="I269" s="1346"/>
      <c r="O269" s="1346"/>
      <c r="BF269" s="1346"/>
    </row>
    <row r="270">
      <c r="B270" s="433"/>
      <c r="C270" s="1346"/>
      <c r="D270" s="1346"/>
      <c r="E270" s="1346"/>
      <c r="I270" s="1346"/>
      <c r="O270" s="1346"/>
      <c r="BF270" s="1346"/>
    </row>
    <row r="271">
      <c r="B271" s="433"/>
      <c r="C271" s="1346"/>
      <c r="D271" s="1346"/>
      <c r="E271" s="1346"/>
      <c r="I271" s="1346"/>
      <c r="O271" s="1346"/>
      <c r="BF271" s="1346"/>
    </row>
    <row r="272">
      <c r="B272" s="433"/>
      <c r="C272" s="1346"/>
      <c r="D272" s="1346"/>
      <c r="E272" s="1346"/>
      <c r="I272" s="1346"/>
      <c r="O272" s="1346"/>
      <c r="BF272" s="1346"/>
    </row>
    <row r="273">
      <c r="B273" s="433"/>
      <c r="C273" s="1346"/>
      <c r="D273" s="1346"/>
      <c r="E273" s="1346"/>
      <c r="I273" s="1346"/>
      <c r="O273" s="1346"/>
      <c r="BF273" s="1346"/>
    </row>
    <row r="274">
      <c r="B274" s="433"/>
      <c r="C274" s="1346"/>
      <c r="D274" s="1346"/>
      <c r="E274" s="1346"/>
      <c r="I274" s="1346"/>
      <c r="O274" s="1346"/>
      <c r="BF274" s="1346"/>
    </row>
    <row r="275">
      <c r="B275" s="433"/>
      <c r="C275" s="1346"/>
      <c r="D275" s="1346"/>
      <c r="E275" s="1346"/>
      <c r="I275" s="1346"/>
      <c r="O275" s="1346"/>
      <c r="BF275" s="1346"/>
    </row>
    <row r="276">
      <c r="B276" s="433"/>
      <c r="C276" s="1346"/>
      <c r="D276" s="1346"/>
      <c r="E276" s="1346"/>
      <c r="I276" s="1346"/>
      <c r="O276" s="1346"/>
      <c r="BF276" s="1346"/>
    </row>
    <row r="277">
      <c r="B277" s="433"/>
      <c r="C277" s="1346"/>
      <c r="D277" s="1346"/>
      <c r="E277" s="1346"/>
      <c r="I277" s="1346"/>
      <c r="O277" s="1346"/>
      <c r="BF277" s="1346"/>
    </row>
    <row r="278">
      <c r="B278" s="433"/>
      <c r="C278" s="1346"/>
      <c r="D278" s="1346"/>
      <c r="E278" s="1346"/>
      <c r="I278" s="1346"/>
      <c r="O278" s="1346"/>
      <c r="BF278" s="1346"/>
    </row>
    <row r="279">
      <c r="B279" s="433"/>
      <c r="C279" s="1346"/>
      <c r="D279" s="1346"/>
      <c r="E279" s="1346"/>
      <c r="I279" s="1346"/>
      <c r="O279" s="1346"/>
      <c r="BF279" s="1346"/>
    </row>
    <row r="280">
      <c r="B280" s="433"/>
      <c r="C280" s="1346"/>
      <c r="D280" s="1346"/>
      <c r="E280" s="1346"/>
      <c r="I280" s="1346"/>
      <c r="O280" s="1346"/>
      <c r="BF280" s="1346"/>
    </row>
    <row r="281">
      <c r="B281" s="433"/>
      <c r="C281" s="1346"/>
      <c r="D281" s="1346"/>
      <c r="E281" s="1346"/>
      <c r="I281" s="1346"/>
      <c r="O281" s="1346"/>
      <c r="BF281" s="1346"/>
    </row>
    <row r="282">
      <c r="B282" s="433"/>
      <c r="C282" s="1346"/>
      <c r="D282" s="1346"/>
      <c r="E282" s="1346"/>
      <c r="I282" s="1346"/>
      <c r="O282" s="1346"/>
      <c r="BF282" s="1346"/>
    </row>
    <row r="283">
      <c r="B283" s="433"/>
      <c r="C283" s="1346"/>
      <c r="D283" s="1346"/>
      <c r="E283" s="1346"/>
      <c r="I283" s="1346"/>
      <c r="O283" s="1346"/>
      <c r="BF283" s="1346"/>
    </row>
    <row r="284">
      <c r="B284" s="433"/>
      <c r="C284" s="1346"/>
      <c r="D284" s="1346"/>
      <c r="E284" s="1346"/>
      <c r="I284" s="1346"/>
      <c r="O284" s="1346"/>
      <c r="BF284" s="1346"/>
    </row>
    <row r="285">
      <c r="B285" s="433"/>
      <c r="C285" s="1346"/>
      <c r="D285" s="1346"/>
      <c r="E285" s="1346"/>
      <c r="I285" s="1346"/>
      <c r="O285" s="1346"/>
      <c r="BF285" s="1346"/>
    </row>
    <row r="286">
      <c r="B286" s="433"/>
      <c r="C286" s="1346"/>
      <c r="D286" s="1346"/>
      <c r="E286" s="1346"/>
      <c r="I286" s="1346"/>
      <c r="O286" s="1346"/>
      <c r="BF286" s="1346"/>
    </row>
    <row r="287">
      <c r="B287" s="433"/>
      <c r="C287" s="1346"/>
      <c r="D287" s="1346"/>
      <c r="E287" s="1346"/>
      <c r="I287" s="1346"/>
      <c r="O287" s="1346"/>
      <c r="BF287" s="1346"/>
    </row>
    <row r="288">
      <c r="B288" s="433"/>
      <c r="C288" s="1346"/>
      <c r="D288" s="1346"/>
      <c r="E288" s="1346"/>
      <c r="I288" s="1346"/>
      <c r="O288" s="1346"/>
      <c r="BF288" s="1346"/>
    </row>
    <row r="289">
      <c r="B289" s="433"/>
      <c r="C289" s="1346"/>
      <c r="D289" s="1346"/>
      <c r="E289" s="1346"/>
      <c r="I289" s="1346"/>
      <c r="O289" s="1346"/>
      <c r="BF289" s="1346"/>
    </row>
    <row r="290">
      <c r="B290" s="433"/>
      <c r="C290" s="1346"/>
      <c r="D290" s="1346"/>
      <c r="E290" s="1346"/>
      <c r="I290" s="1346"/>
      <c r="O290" s="1346"/>
      <c r="BF290" s="1346"/>
    </row>
    <row r="291">
      <c r="B291" s="433"/>
      <c r="C291" s="1346"/>
      <c r="D291" s="1346"/>
      <c r="E291" s="1346"/>
      <c r="I291" s="1346"/>
      <c r="O291" s="1346"/>
      <c r="BF291" s="1346"/>
    </row>
    <row r="292">
      <c r="B292" s="433"/>
      <c r="C292" s="1346"/>
      <c r="D292" s="1346"/>
      <c r="E292" s="1346"/>
      <c r="I292" s="1346"/>
      <c r="O292" s="1346"/>
      <c r="BF292" s="1346"/>
    </row>
    <row r="293">
      <c r="B293" s="433"/>
      <c r="C293" s="1346"/>
      <c r="D293" s="1346"/>
      <c r="E293" s="1346"/>
      <c r="I293" s="1346"/>
      <c r="O293" s="1346"/>
      <c r="BF293" s="1346"/>
    </row>
    <row r="294">
      <c r="B294" s="433"/>
      <c r="C294" s="1346"/>
      <c r="D294" s="1346"/>
      <c r="E294" s="1346"/>
      <c r="I294" s="1346"/>
      <c r="O294" s="1346"/>
      <c r="BF294" s="1346"/>
    </row>
    <row r="295">
      <c r="B295" s="433"/>
      <c r="C295" s="1346"/>
      <c r="D295" s="1346"/>
      <c r="E295" s="1346"/>
      <c r="I295" s="1346"/>
      <c r="O295" s="1346"/>
      <c r="BF295" s="1346"/>
    </row>
    <row r="296">
      <c r="B296" s="433"/>
      <c r="C296" s="1346"/>
      <c r="D296" s="1346"/>
      <c r="E296" s="1346"/>
      <c r="I296" s="1346"/>
      <c r="O296" s="1346"/>
      <c r="BF296" s="1346"/>
    </row>
    <row r="297">
      <c r="B297" s="433"/>
      <c r="C297" s="1346"/>
      <c r="D297" s="1346"/>
      <c r="E297" s="1346"/>
      <c r="I297" s="1346"/>
      <c r="O297" s="1346"/>
      <c r="BF297" s="1346"/>
    </row>
    <row r="298">
      <c r="B298" s="433"/>
      <c r="C298" s="1346"/>
      <c r="D298" s="1346"/>
      <c r="E298" s="1346"/>
      <c r="I298" s="1346"/>
      <c r="O298" s="1346"/>
      <c r="BF298" s="1346"/>
    </row>
    <row r="299">
      <c r="B299" s="433"/>
      <c r="C299" s="1346"/>
      <c r="D299" s="1346"/>
      <c r="E299" s="1346"/>
      <c r="I299" s="1346"/>
      <c r="O299" s="1346"/>
      <c r="BF299" s="1346"/>
    </row>
    <row r="300">
      <c r="B300" s="433"/>
      <c r="C300" s="1346"/>
      <c r="D300" s="1346"/>
      <c r="E300" s="1346"/>
      <c r="I300" s="1346"/>
      <c r="O300" s="1346"/>
      <c r="BF300" s="1346"/>
    </row>
    <row r="301">
      <c r="B301" s="433"/>
      <c r="C301" s="1346"/>
      <c r="D301" s="1346"/>
      <c r="E301" s="1346"/>
      <c r="I301" s="1346"/>
      <c r="O301" s="1346"/>
      <c r="BF301" s="1346"/>
    </row>
    <row r="302">
      <c r="B302" s="433"/>
      <c r="C302" s="1346"/>
      <c r="D302" s="1346"/>
      <c r="E302" s="1346"/>
      <c r="I302" s="1346"/>
      <c r="O302" s="1346"/>
      <c r="BF302" s="1346"/>
    </row>
    <row r="303">
      <c r="B303" s="433"/>
      <c r="C303" s="1346"/>
      <c r="D303" s="1346"/>
      <c r="E303" s="1346"/>
      <c r="I303" s="1346"/>
      <c r="O303" s="1346"/>
      <c r="BF303" s="1346"/>
    </row>
    <row r="304">
      <c r="B304" s="433"/>
      <c r="C304" s="1346"/>
      <c r="D304" s="1346"/>
      <c r="E304" s="1346"/>
      <c r="I304" s="1346"/>
      <c r="O304" s="1346"/>
      <c r="BF304" s="1346"/>
    </row>
    <row r="305">
      <c r="B305" s="433"/>
      <c r="C305" s="1346"/>
      <c r="D305" s="1346"/>
      <c r="E305" s="1346"/>
      <c r="I305" s="1346"/>
      <c r="O305" s="1346"/>
      <c r="BF305" s="1346"/>
    </row>
    <row r="306">
      <c r="B306" s="433"/>
      <c r="C306" s="1346"/>
      <c r="D306" s="1346"/>
      <c r="E306" s="1346"/>
      <c r="I306" s="1346"/>
      <c r="O306" s="1346"/>
      <c r="BF306" s="1346"/>
    </row>
    <row r="307">
      <c r="B307" s="433"/>
      <c r="C307" s="1346"/>
      <c r="D307" s="1346"/>
      <c r="E307" s="1346"/>
      <c r="I307" s="1346"/>
      <c r="O307" s="1346"/>
      <c r="BF307" s="1346"/>
    </row>
    <row r="308">
      <c r="B308" s="433"/>
      <c r="C308" s="1346"/>
      <c r="D308" s="1346"/>
      <c r="E308" s="1346"/>
      <c r="I308" s="1346"/>
      <c r="O308" s="1346"/>
      <c r="BF308" s="1346"/>
    </row>
    <row r="309">
      <c r="B309" s="433"/>
      <c r="C309" s="1346"/>
      <c r="D309" s="1346"/>
      <c r="E309" s="1346"/>
      <c r="I309" s="1346"/>
      <c r="O309" s="1346"/>
      <c r="BF309" s="1346"/>
    </row>
    <row r="310">
      <c r="B310" s="433"/>
      <c r="C310" s="1346"/>
      <c r="D310" s="1346"/>
      <c r="E310" s="1346"/>
      <c r="I310" s="1346"/>
      <c r="O310" s="1346"/>
      <c r="BF310" s="1346"/>
    </row>
    <row r="311">
      <c r="B311" s="433"/>
      <c r="C311" s="1346"/>
      <c r="D311" s="1346"/>
      <c r="E311" s="1346"/>
      <c r="I311" s="1346"/>
      <c r="O311" s="1346"/>
      <c r="BF311" s="1346"/>
    </row>
    <row r="312">
      <c r="B312" s="433"/>
      <c r="C312" s="1346"/>
      <c r="D312" s="1346"/>
      <c r="E312" s="1346"/>
      <c r="I312" s="1346"/>
      <c r="O312" s="1346"/>
      <c r="BF312" s="1346"/>
    </row>
    <row r="313">
      <c r="B313" s="433"/>
      <c r="C313" s="1346"/>
      <c r="D313" s="1346"/>
      <c r="E313" s="1346"/>
      <c r="I313" s="1346"/>
      <c r="O313" s="1346"/>
      <c r="BF313" s="1346"/>
    </row>
    <row r="314">
      <c r="B314" s="433"/>
      <c r="C314" s="1346"/>
      <c r="D314" s="1346"/>
      <c r="E314" s="1346"/>
      <c r="I314" s="1346"/>
      <c r="O314" s="1346"/>
      <c r="BF314" s="1346"/>
    </row>
    <row r="315">
      <c r="B315" s="433"/>
      <c r="C315" s="1346"/>
      <c r="D315" s="1346"/>
      <c r="E315" s="1346"/>
      <c r="I315" s="1346"/>
      <c r="O315" s="1346"/>
      <c r="BF315" s="1346"/>
    </row>
    <row r="316">
      <c r="B316" s="433"/>
      <c r="C316" s="1346"/>
      <c r="D316" s="1346"/>
      <c r="E316" s="1346"/>
      <c r="I316" s="1346"/>
      <c r="O316" s="1346"/>
      <c r="BF316" s="1346"/>
    </row>
    <row r="317">
      <c r="B317" s="433"/>
      <c r="C317" s="1346"/>
      <c r="D317" s="1346"/>
      <c r="E317" s="1346"/>
      <c r="I317" s="1346"/>
      <c r="O317" s="1346"/>
      <c r="BF317" s="1346"/>
    </row>
    <row r="318">
      <c r="B318" s="433"/>
      <c r="C318" s="1346"/>
      <c r="D318" s="1346"/>
      <c r="E318" s="1346"/>
      <c r="I318" s="1346"/>
      <c r="O318" s="1346"/>
      <c r="BF318" s="1346"/>
    </row>
    <row r="319">
      <c r="B319" s="433"/>
      <c r="C319" s="1346"/>
      <c r="D319" s="1346"/>
      <c r="E319" s="1346"/>
      <c r="I319" s="1346"/>
      <c r="O319" s="1346"/>
      <c r="BF319" s="1346"/>
    </row>
    <row r="320">
      <c r="B320" s="433"/>
      <c r="C320" s="1346"/>
      <c r="D320" s="1346"/>
      <c r="E320" s="1346"/>
      <c r="I320" s="1346"/>
      <c r="O320" s="1346"/>
      <c r="BF320" s="1346"/>
    </row>
    <row r="321">
      <c r="B321" s="433"/>
      <c r="C321" s="1346"/>
      <c r="D321" s="1346"/>
      <c r="E321" s="1346"/>
      <c r="I321" s="1346"/>
      <c r="O321" s="1346"/>
      <c r="BF321" s="1346"/>
    </row>
    <row r="322">
      <c r="B322" s="433"/>
      <c r="C322" s="1346"/>
      <c r="D322" s="1346"/>
      <c r="E322" s="1346"/>
      <c r="I322" s="1346"/>
      <c r="O322" s="1346"/>
      <c r="BF322" s="1346"/>
    </row>
    <row r="323">
      <c r="B323" s="433"/>
      <c r="C323" s="1346"/>
      <c r="D323" s="1346"/>
      <c r="E323" s="1346"/>
      <c r="I323" s="1346"/>
      <c r="O323" s="1346"/>
      <c r="BF323" s="1346"/>
    </row>
    <row r="324">
      <c r="B324" s="433"/>
      <c r="C324" s="1346"/>
      <c r="D324" s="1346"/>
      <c r="E324" s="1346"/>
      <c r="I324" s="1346"/>
      <c r="O324" s="1346"/>
      <c r="BF324" s="1346"/>
    </row>
    <row r="325">
      <c r="B325" s="433"/>
      <c r="C325" s="1346"/>
      <c r="D325" s="1346"/>
      <c r="E325" s="1346"/>
      <c r="I325" s="1346"/>
      <c r="O325" s="1346"/>
      <c r="BF325" s="1346"/>
    </row>
    <row r="326">
      <c r="B326" s="433"/>
      <c r="C326" s="1346"/>
      <c r="D326" s="1346"/>
      <c r="E326" s="1346"/>
      <c r="I326" s="1346"/>
      <c r="O326" s="1346"/>
      <c r="BF326" s="1346"/>
    </row>
    <row r="327">
      <c r="B327" s="433"/>
      <c r="C327" s="1346"/>
      <c r="D327" s="1346"/>
      <c r="E327" s="1346"/>
      <c r="I327" s="1346"/>
      <c r="O327" s="1346"/>
      <c r="BF327" s="1346"/>
    </row>
    <row r="328">
      <c r="B328" s="433"/>
      <c r="C328" s="1346"/>
      <c r="D328" s="1346"/>
      <c r="E328" s="1346"/>
      <c r="I328" s="1346"/>
      <c r="O328" s="1346"/>
      <c r="BF328" s="1346"/>
    </row>
    <row r="329">
      <c r="B329" s="433"/>
      <c r="C329" s="1346"/>
      <c r="D329" s="1346"/>
      <c r="E329" s="1346"/>
      <c r="I329" s="1346"/>
      <c r="O329" s="1346"/>
      <c r="BF329" s="1346"/>
    </row>
    <row r="330">
      <c r="B330" s="433"/>
      <c r="C330" s="1346"/>
      <c r="D330" s="1346"/>
      <c r="E330" s="1346"/>
      <c r="I330" s="1346"/>
      <c r="O330" s="1346"/>
      <c r="BF330" s="1346"/>
    </row>
    <row r="331">
      <c r="B331" s="433"/>
      <c r="C331" s="1346"/>
      <c r="D331" s="1346"/>
      <c r="E331" s="1346"/>
      <c r="I331" s="1346"/>
      <c r="O331" s="1346"/>
      <c r="BF331" s="1346"/>
    </row>
    <row r="332">
      <c r="B332" s="433"/>
      <c r="C332" s="1346"/>
      <c r="D332" s="1346"/>
      <c r="E332" s="1346"/>
      <c r="I332" s="1346"/>
      <c r="O332" s="1346"/>
      <c r="BF332" s="1346"/>
    </row>
    <row r="333">
      <c r="B333" s="433"/>
      <c r="C333" s="1346"/>
      <c r="D333" s="1346"/>
      <c r="E333" s="1346"/>
      <c r="I333" s="1346"/>
      <c r="O333" s="1346"/>
      <c r="BF333" s="1346"/>
    </row>
    <row r="334">
      <c r="B334" s="433"/>
      <c r="C334" s="1346"/>
      <c r="D334" s="1346"/>
      <c r="E334" s="1346"/>
      <c r="I334" s="1346"/>
      <c r="O334" s="1346"/>
      <c r="BF334" s="1346"/>
    </row>
    <row r="335">
      <c r="B335" s="433"/>
      <c r="C335" s="1346"/>
      <c r="D335" s="1346"/>
      <c r="E335" s="1346"/>
      <c r="I335" s="1346"/>
      <c r="O335" s="1346"/>
      <c r="BF335" s="1346"/>
    </row>
    <row r="336">
      <c r="B336" s="433"/>
      <c r="C336" s="1346"/>
      <c r="D336" s="1346"/>
      <c r="E336" s="1346"/>
      <c r="I336" s="1346"/>
      <c r="O336" s="1346"/>
      <c r="BF336" s="1346"/>
    </row>
    <row r="337">
      <c r="B337" s="433"/>
      <c r="C337" s="1346"/>
      <c r="D337" s="1346"/>
      <c r="E337" s="1346"/>
      <c r="I337" s="1346"/>
      <c r="O337" s="1346"/>
      <c r="BF337" s="1346"/>
    </row>
    <row r="338">
      <c r="B338" s="433"/>
      <c r="C338" s="1346"/>
      <c r="D338" s="1346"/>
      <c r="E338" s="1346"/>
      <c r="I338" s="1346"/>
      <c r="O338" s="1346"/>
      <c r="BF338" s="1346"/>
    </row>
    <row r="339">
      <c r="B339" s="433"/>
      <c r="C339" s="1346"/>
      <c r="D339" s="1346"/>
      <c r="E339" s="1346"/>
      <c r="I339" s="1346"/>
      <c r="O339" s="1346"/>
      <c r="BF339" s="1346"/>
    </row>
    <row r="340">
      <c r="B340" s="433"/>
      <c r="C340" s="1346"/>
      <c r="D340" s="1346"/>
      <c r="E340" s="1346"/>
      <c r="I340" s="1346"/>
      <c r="O340" s="1346"/>
      <c r="BF340" s="1346"/>
    </row>
    <row r="341">
      <c r="B341" s="433"/>
      <c r="C341" s="1346"/>
      <c r="D341" s="1346"/>
      <c r="E341" s="1346"/>
      <c r="I341" s="1346"/>
      <c r="O341" s="1346"/>
      <c r="BF341" s="1346"/>
    </row>
    <row r="342">
      <c r="B342" s="433"/>
      <c r="C342" s="1346"/>
      <c r="D342" s="1346"/>
      <c r="E342" s="1346"/>
      <c r="I342" s="1346"/>
      <c r="O342" s="1346"/>
      <c r="BF342" s="1346"/>
    </row>
    <row r="343">
      <c r="B343" s="433"/>
      <c r="C343" s="1346"/>
      <c r="D343" s="1346"/>
      <c r="E343" s="1346"/>
      <c r="I343" s="1346"/>
      <c r="O343" s="1346"/>
      <c r="BF343" s="1346"/>
    </row>
    <row r="344">
      <c r="B344" s="433"/>
      <c r="C344" s="1346"/>
      <c r="D344" s="1346"/>
      <c r="E344" s="1346"/>
      <c r="I344" s="1346"/>
      <c r="O344" s="1346"/>
      <c r="BF344" s="1346"/>
    </row>
    <row r="345">
      <c r="B345" s="433"/>
      <c r="C345" s="1346"/>
      <c r="D345" s="1346"/>
      <c r="E345" s="1346"/>
      <c r="I345" s="1346"/>
      <c r="O345" s="1346"/>
      <c r="BF345" s="1346"/>
    </row>
    <row r="346">
      <c r="B346" s="433"/>
      <c r="C346" s="1346"/>
      <c r="D346" s="1346"/>
      <c r="E346" s="1346"/>
      <c r="I346" s="1346"/>
      <c r="O346" s="1346"/>
      <c r="BF346" s="1346"/>
    </row>
    <row r="347">
      <c r="B347" s="433"/>
      <c r="C347" s="1346"/>
      <c r="D347" s="1346"/>
      <c r="E347" s="1346"/>
      <c r="I347" s="1346"/>
      <c r="O347" s="1346"/>
      <c r="BF347" s="1346"/>
    </row>
    <row r="348">
      <c r="B348" s="433"/>
      <c r="C348" s="1346"/>
      <c r="D348" s="1346"/>
      <c r="E348" s="1346"/>
      <c r="I348" s="1346"/>
      <c r="O348" s="1346"/>
      <c r="BF348" s="1346"/>
    </row>
    <row r="349">
      <c r="B349" s="433"/>
      <c r="C349" s="1346"/>
      <c r="D349" s="1346"/>
      <c r="E349" s="1346"/>
      <c r="I349" s="1346"/>
      <c r="O349" s="1346"/>
      <c r="BF349" s="1346"/>
    </row>
    <row r="350">
      <c r="B350" s="433"/>
      <c r="C350" s="1346"/>
      <c r="D350" s="1346"/>
      <c r="E350" s="1346"/>
      <c r="I350" s="1346"/>
      <c r="O350" s="1346"/>
      <c r="BF350" s="1346"/>
    </row>
    <row r="351">
      <c r="B351" s="433"/>
      <c r="C351" s="1346"/>
      <c r="D351" s="1346"/>
      <c r="E351" s="1346"/>
      <c r="I351" s="1346"/>
      <c r="O351" s="1346"/>
      <c r="BF351" s="1346"/>
    </row>
    <row r="352">
      <c r="B352" s="433"/>
      <c r="C352" s="1346"/>
      <c r="D352" s="1346"/>
      <c r="E352" s="1346"/>
      <c r="I352" s="1346"/>
      <c r="O352" s="1346"/>
      <c r="BF352" s="1346"/>
    </row>
    <row r="353">
      <c r="B353" s="433"/>
      <c r="C353" s="1346"/>
      <c r="D353" s="1346"/>
      <c r="E353" s="1346"/>
      <c r="I353" s="1346"/>
      <c r="O353" s="1346"/>
      <c r="BF353" s="1346"/>
    </row>
    <row r="354">
      <c r="B354" s="433"/>
      <c r="C354" s="1346"/>
      <c r="D354" s="1346"/>
      <c r="E354" s="1346"/>
      <c r="I354" s="1346"/>
      <c r="O354" s="1346"/>
      <c r="BF354" s="1346"/>
    </row>
    <row r="355">
      <c r="B355" s="433"/>
      <c r="C355" s="1346"/>
      <c r="D355" s="1346"/>
      <c r="E355" s="1346"/>
      <c r="I355" s="1346"/>
      <c r="O355" s="1346"/>
      <c r="BF355" s="1346"/>
    </row>
    <row r="356">
      <c r="B356" s="433"/>
      <c r="C356" s="1346"/>
      <c r="D356" s="1346"/>
      <c r="E356" s="1346"/>
      <c r="I356" s="1346"/>
      <c r="O356" s="1346"/>
      <c r="BF356" s="1346"/>
    </row>
    <row r="357">
      <c r="B357" s="433"/>
      <c r="C357" s="1346"/>
      <c r="D357" s="1346"/>
      <c r="E357" s="1346"/>
      <c r="I357" s="1346"/>
      <c r="O357" s="1346"/>
      <c r="BF357" s="1346"/>
    </row>
    <row r="358">
      <c r="B358" s="433"/>
      <c r="C358" s="1346"/>
      <c r="D358" s="1346"/>
      <c r="E358" s="1346"/>
      <c r="I358" s="1346"/>
      <c r="O358" s="1346"/>
      <c r="BF358" s="1346"/>
    </row>
    <row r="359">
      <c r="B359" s="433"/>
      <c r="C359" s="1346"/>
      <c r="D359" s="1346"/>
      <c r="E359" s="1346"/>
      <c r="I359" s="1346"/>
      <c r="O359" s="1346"/>
      <c r="BF359" s="1346"/>
    </row>
    <row r="360">
      <c r="B360" s="433"/>
      <c r="C360" s="1346"/>
      <c r="D360" s="1346"/>
      <c r="E360" s="1346"/>
      <c r="I360" s="1346"/>
      <c r="O360" s="1346"/>
      <c r="BF360" s="1346"/>
    </row>
    <row r="361">
      <c r="B361" s="433"/>
      <c r="C361" s="1346"/>
      <c r="D361" s="1346"/>
      <c r="E361" s="1346"/>
      <c r="I361" s="1346"/>
      <c r="O361" s="1346"/>
      <c r="BF361" s="1346"/>
    </row>
    <row r="362">
      <c r="B362" s="433"/>
      <c r="C362" s="1346"/>
      <c r="D362" s="1346"/>
      <c r="E362" s="1346"/>
      <c r="I362" s="1346"/>
      <c r="O362" s="1346"/>
      <c r="BF362" s="1346"/>
    </row>
    <row r="363">
      <c r="B363" s="433"/>
      <c r="C363" s="1346"/>
      <c r="D363" s="1346"/>
      <c r="E363" s="1346"/>
      <c r="I363" s="1346"/>
      <c r="O363" s="1346"/>
      <c r="BF363" s="1346"/>
    </row>
    <row r="364">
      <c r="B364" s="433"/>
      <c r="C364" s="1346"/>
      <c r="D364" s="1346"/>
      <c r="E364" s="1346"/>
      <c r="I364" s="1346"/>
      <c r="O364" s="1346"/>
      <c r="BF364" s="1346"/>
    </row>
    <row r="365">
      <c r="B365" s="433"/>
      <c r="C365" s="1346"/>
      <c r="D365" s="1346"/>
      <c r="E365" s="1346"/>
      <c r="I365" s="1346"/>
      <c r="O365" s="1346"/>
      <c r="BF365" s="1346"/>
    </row>
    <row r="366">
      <c r="B366" s="433"/>
      <c r="C366" s="1346"/>
      <c r="D366" s="1346"/>
      <c r="E366" s="1346"/>
      <c r="I366" s="1346"/>
      <c r="O366" s="1346"/>
      <c r="BF366" s="1346"/>
    </row>
    <row r="367">
      <c r="B367" s="433"/>
      <c r="C367" s="1346"/>
      <c r="D367" s="1346"/>
      <c r="E367" s="1346"/>
      <c r="I367" s="1346"/>
      <c r="O367" s="1346"/>
      <c r="BF367" s="1346"/>
    </row>
    <row r="368">
      <c r="B368" s="433"/>
      <c r="C368" s="1346"/>
      <c r="D368" s="1346"/>
      <c r="E368" s="1346"/>
      <c r="I368" s="1346"/>
      <c r="O368" s="1346"/>
      <c r="BF368" s="1346"/>
    </row>
    <row r="369">
      <c r="B369" s="433"/>
      <c r="C369" s="1346"/>
      <c r="D369" s="1346"/>
      <c r="E369" s="1346"/>
      <c r="I369" s="1346"/>
      <c r="O369" s="1346"/>
      <c r="BF369" s="1346"/>
    </row>
    <row r="370">
      <c r="B370" s="433"/>
      <c r="C370" s="1346"/>
      <c r="D370" s="1346"/>
      <c r="E370" s="1346"/>
      <c r="I370" s="1346"/>
      <c r="O370" s="1346"/>
      <c r="BF370" s="1346"/>
    </row>
    <row r="371">
      <c r="B371" s="433"/>
      <c r="C371" s="1346"/>
      <c r="D371" s="1346"/>
      <c r="E371" s="1346"/>
      <c r="I371" s="1346"/>
      <c r="O371" s="1346"/>
      <c r="BF371" s="1346"/>
    </row>
    <row r="372">
      <c r="B372" s="433"/>
      <c r="C372" s="1346"/>
      <c r="D372" s="1346"/>
      <c r="E372" s="1346"/>
      <c r="I372" s="1346"/>
      <c r="O372" s="1346"/>
      <c r="BF372" s="1346"/>
    </row>
    <row r="373">
      <c r="B373" s="433"/>
      <c r="C373" s="1346"/>
      <c r="D373" s="1346"/>
      <c r="E373" s="1346"/>
      <c r="I373" s="1346"/>
      <c r="O373" s="1346"/>
      <c r="BF373" s="1346"/>
    </row>
    <row r="374">
      <c r="B374" s="433"/>
      <c r="C374" s="1346"/>
      <c r="D374" s="1346"/>
      <c r="E374" s="1346"/>
      <c r="I374" s="1346"/>
      <c r="O374" s="1346"/>
      <c r="BF374" s="1346"/>
    </row>
    <row r="375">
      <c r="B375" s="433"/>
      <c r="C375" s="1346"/>
      <c r="D375" s="1346"/>
      <c r="E375" s="1346"/>
      <c r="I375" s="1346"/>
      <c r="O375" s="1346"/>
      <c r="BF375" s="1346"/>
    </row>
    <row r="376">
      <c r="B376" s="433"/>
      <c r="C376" s="1346"/>
      <c r="D376" s="1346"/>
      <c r="E376" s="1346"/>
      <c r="I376" s="1346"/>
      <c r="O376" s="1346"/>
      <c r="BF376" s="1346"/>
    </row>
    <row r="377">
      <c r="B377" s="433"/>
      <c r="C377" s="1346"/>
      <c r="D377" s="1346"/>
      <c r="E377" s="1346"/>
      <c r="I377" s="1346"/>
      <c r="O377" s="1346"/>
      <c r="BF377" s="1346"/>
    </row>
    <row r="378">
      <c r="B378" s="433"/>
      <c r="C378" s="1346"/>
      <c r="D378" s="1346"/>
      <c r="E378" s="1346"/>
      <c r="I378" s="1346"/>
      <c r="O378" s="1346"/>
      <c r="BF378" s="1346"/>
    </row>
    <row r="379">
      <c r="B379" s="433"/>
      <c r="C379" s="1346"/>
      <c r="D379" s="1346"/>
      <c r="E379" s="1346"/>
      <c r="I379" s="1346"/>
      <c r="O379" s="1346"/>
      <c r="BF379" s="1346"/>
    </row>
    <row r="380">
      <c r="B380" s="433"/>
      <c r="C380" s="1346"/>
      <c r="D380" s="1346"/>
      <c r="E380" s="1346"/>
      <c r="I380" s="1346"/>
      <c r="O380" s="1346"/>
      <c r="BF380" s="1346"/>
    </row>
    <row r="381">
      <c r="B381" s="433"/>
      <c r="C381" s="1346"/>
      <c r="D381" s="1346"/>
      <c r="E381" s="1346"/>
      <c r="I381" s="1346"/>
      <c r="O381" s="1346"/>
      <c r="BF381" s="1346"/>
    </row>
    <row r="382">
      <c r="B382" s="433"/>
      <c r="C382" s="1346"/>
      <c r="D382" s="1346"/>
      <c r="E382" s="1346"/>
      <c r="I382" s="1346"/>
      <c r="O382" s="1346"/>
      <c r="BF382" s="1346"/>
    </row>
    <row r="383">
      <c r="B383" s="433"/>
      <c r="C383" s="1346"/>
      <c r="D383" s="1346"/>
      <c r="E383" s="1346"/>
      <c r="I383" s="1346"/>
      <c r="O383" s="1346"/>
      <c r="BF383" s="1346"/>
    </row>
    <row r="384">
      <c r="B384" s="433"/>
      <c r="C384" s="1346"/>
      <c r="D384" s="1346"/>
      <c r="E384" s="1346"/>
      <c r="I384" s="1346"/>
      <c r="O384" s="1346"/>
      <c r="BF384" s="1346"/>
    </row>
    <row r="385">
      <c r="B385" s="433"/>
      <c r="C385" s="1346"/>
      <c r="D385" s="1346"/>
      <c r="E385" s="1346"/>
      <c r="I385" s="1346"/>
      <c r="O385" s="1346"/>
      <c r="BF385" s="1346"/>
    </row>
    <row r="386">
      <c r="B386" s="433"/>
      <c r="C386" s="1346"/>
      <c r="D386" s="1346"/>
      <c r="E386" s="1346"/>
      <c r="I386" s="1346"/>
      <c r="O386" s="1346"/>
      <c r="BF386" s="1346"/>
    </row>
    <row r="387">
      <c r="B387" s="433"/>
      <c r="C387" s="1346"/>
      <c r="D387" s="1346"/>
      <c r="E387" s="1346"/>
      <c r="I387" s="1346"/>
      <c r="O387" s="1346"/>
      <c r="BF387" s="1346"/>
    </row>
    <row r="388">
      <c r="B388" s="433"/>
      <c r="C388" s="1346"/>
      <c r="D388" s="1346"/>
      <c r="E388" s="1346"/>
      <c r="I388" s="1346"/>
      <c r="O388" s="1346"/>
      <c r="BF388" s="1346"/>
    </row>
    <row r="389">
      <c r="B389" s="433"/>
      <c r="C389" s="1346"/>
      <c r="D389" s="1346"/>
      <c r="E389" s="1346"/>
      <c r="I389" s="1346"/>
      <c r="O389" s="1346"/>
      <c r="BF389" s="1346"/>
    </row>
    <row r="390">
      <c r="B390" s="433"/>
      <c r="C390" s="1346"/>
      <c r="D390" s="1346"/>
      <c r="E390" s="1346"/>
      <c r="I390" s="1346"/>
      <c r="O390" s="1346"/>
      <c r="BF390" s="1346"/>
    </row>
    <row r="391">
      <c r="B391" s="433"/>
      <c r="C391" s="1346"/>
      <c r="D391" s="1346"/>
      <c r="E391" s="1346"/>
      <c r="I391" s="1346"/>
      <c r="O391" s="1346"/>
      <c r="BF391" s="1346"/>
    </row>
    <row r="392">
      <c r="B392" s="433"/>
      <c r="C392" s="1346"/>
      <c r="D392" s="1346"/>
      <c r="E392" s="1346"/>
      <c r="I392" s="1346"/>
      <c r="O392" s="1346"/>
      <c r="BF392" s="1346"/>
    </row>
    <row r="393">
      <c r="B393" s="433"/>
      <c r="C393" s="1346"/>
      <c r="D393" s="1346"/>
      <c r="E393" s="1346"/>
      <c r="I393" s="1346"/>
      <c r="O393" s="1346"/>
      <c r="BF393" s="1346"/>
    </row>
    <row r="394">
      <c r="B394" s="433"/>
      <c r="C394" s="1346"/>
      <c r="D394" s="1346"/>
      <c r="E394" s="1346"/>
      <c r="I394" s="1346"/>
      <c r="O394" s="1346"/>
      <c r="BF394" s="1346"/>
    </row>
    <row r="395">
      <c r="B395" s="433"/>
      <c r="C395" s="1346"/>
      <c r="D395" s="1346"/>
      <c r="E395" s="1346"/>
      <c r="I395" s="1346"/>
      <c r="O395" s="1346"/>
      <c r="BF395" s="1346"/>
    </row>
    <row r="396">
      <c r="B396" s="433"/>
      <c r="C396" s="1346"/>
      <c r="D396" s="1346"/>
      <c r="E396" s="1346"/>
      <c r="I396" s="1346"/>
      <c r="O396" s="1346"/>
      <c r="BF396" s="1346"/>
    </row>
    <row r="397">
      <c r="B397" s="433"/>
      <c r="C397" s="1346"/>
      <c r="D397" s="1346"/>
      <c r="E397" s="1346"/>
      <c r="I397" s="1346"/>
      <c r="O397" s="1346"/>
      <c r="BF397" s="1346"/>
    </row>
    <row r="398">
      <c r="B398" s="433"/>
      <c r="C398" s="1346"/>
      <c r="D398" s="1346"/>
      <c r="E398" s="1346"/>
      <c r="I398" s="1346"/>
      <c r="O398" s="1346"/>
      <c r="BF398" s="1346"/>
    </row>
    <row r="399">
      <c r="B399" s="433"/>
      <c r="C399" s="1346"/>
      <c r="D399" s="1346"/>
      <c r="E399" s="1346"/>
      <c r="I399" s="1346"/>
      <c r="O399" s="1346"/>
      <c r="BF399" s="1346"/>
    </row>
    <row r="400">
      <c r="B400" s="433"/>
      <c r="C400" s="1346"/>
      <c r="D400" s="1346"/>
      <c r="E400" s="1346"/>
      <c r="I400" s="1346"/>
      <c r="O400" s="1346"/>
      <c r="BF400" s="1346"/>
    </row>
    <row r="401">
      <c r="B401" s="433"/>
      <c r="C401" s="1346"/>
      <c r="D401" s="1346"/>
      <c r="E401" s="1346"/>
      <c r="I401" s="1346"/>
      <c r="O401" s="1346"/>
      <c r="BF401" s="1346"/>
    </row>
    <row r="402">
      <c r="B402" s="433"/>
      <c r="C402" s="1346"/>
      <c r="D402" s="1346"/>
      <c r="E402" s="1346"/>
      <c r="I402" s="1346"/>
      <c r="O402" s="1346"/>
      <c r="BF402" s="1346"/>
    </row>
    <row r="403">
      <c r="B403" s="433"/>
      <c r="C403" s="1346"/>
      <c r="D403" s="1346"/>
      <c r="E403" s="1346"/>
      <c r="I403" s="1346"/>
      <c r="O403" s="1346"/>
      <c r="BF403" s="1346"/>
    </row>
    <row r="404">
      <c r="B404" s="433"/>
      <c r="C404" s="1346"/>
      <c r="D404" s="1346"/>
      <c r="E404" s="1346"/>
      <c r="I404" s="1346"/>
      <c r="O404" s="1346"/>
      <c r="BF404" s="1346"/>
    </row>
    <row r="405">
      <c r="B405" s="433"/>
      <c r="C405" s="1346"/>
      <c r="D405" s="1346"/>
      <c r="E405" s="1346"/>
      <c r="I405" s="1346"/>
      <c r="O405" s="1346"/>
      <c r="BF405" s="1346"/>
    </row>
    <row r="406">
      <c r="B406" s="433"/>
      <c r="C406" s="1346"/>
      <c r="D406" s="1346"/>
      <c r="E406" s="1346"/>
      <c r="I406" s="1346"/>
      <c r="O406" s="1346"/>
      <c r="BF406" s="1346"/>
    </row>
    <row r="407">
      <c r="B407" s="433"/>
      <c r="C407" s="1346"/>
      <c r="D407" s="1346"/>
      <c r="E407" s="1346"/>
      <c r="I407" s="1346"/>
      <c r="O407" s="1346"/>
      <c r="BF407" s="1346"/>
    </row>
    <row r="408">
      <c r="B408" s="433"/>
      <c r="C408" s="1346"/>
      <c r="D408" s="1346"/>
      <c r="E408" s="1346"/>
      <c r="I408" s="1346"/>
      <c r="O408" s="1346"/>
      <c r="BF408" s="1346"/>
    </row>
    <row r="409">
      <c r="B409" s="433"/>
      <c r="C409" s="1346"/>
      <c r="D409" s="1346"/>
      <c r="E409" s="1346"/>
      <c r="I409" s="1346"/>
      <c r="O409" s="1346"/>
      <c r="BF409" s="1346"/>
    </row>
    <row r="410">
      <c r="B410" s="433"/>
      <c r="C410" s="1346"/>
      <c r="D410" s="1346"/>
      <c r="E410" s="1346"/>
      <c r="I410" s="1346"/>
      <c r="O410" s="1346"/>
      <c r="BF410" s="1346"/>
    </row>
    <row r="411">
      <c r="B411" s="433"/>
      <c r="C411" s="1346"/>
      <c r="D411" s="1346"/>
      <c r="E411" s="1346"/>
      <c r="I411" s="1346"/>
      <c r="O411" s="1346"/>
      <c r="BF411" s="1346"/>
    </row>
    <row r="412">
      <c r="B412" s="433"/>
      <c r="C412" s="1346"/>
      <c r="D412" s="1346"/>
      <c r="E412" s="1346"/>
      <c r="I412" s="1346"/>
      <c r="O412" s="1346"/>
      <c r="BF412" s="1346"/>
    </row>
    <row r="413">
      <c r="B413" s="433"/>
      <c r="C413" s="1346"/>
      <c r="D413" s="1346"/>
      <c r="E413" s="1346"/>
      <c r="I413" s="1346"/>
      <c r="O413" s="1346"/>
      <c r="BF413" s="1346"/>
    </row>
    <row r="414">
      <c r="B414" s="433"/>
      <c r="C414" s="1346"/>
      <c r="D414" s="1346"/>
      <c r="E414" s="1346"/>
      <c r="I414" s="1346"/>
      <c r="O414" s="1346"/>
      <c r="BF414" s="1346"/>
    </row>
    <row r="415">
      <c r="B415" s="433"/>
      <c r="C415" s="1346"/>
      <c r="D415" s="1346"/>
      <c r="E415" s="1346"/>
      <c r="I415" s="1346"/>
      <c r="O415" s="1346"/>
      <c r="BF415" s="1346"/>
    </row>
    <row r="416">
      <c r="B416" s="433"/>
      <c r="C416" s="1346"/>
      <c r="D416" s="1346"/>
      <c r="E416" s="1346"/>
      <c r="I416" s="1346"/>
      <c r="O416" s="1346"/>
      <c r="BF416" s="1346"/>
    </row>
    <row r="417">
      <c r="B417" s="433"/>
      <c r="C417" s="1346"/>
      <c r="D417" s="1346"/>
      <c r="E417" s="1346"/>
      <c r="I417" s="1346"/>
      <c r="O417" s="1346"/>
      <c r="BF417" s="1346"/>
    </row>
    <row r="418">
      <c r="B418" s="433"/>
      <c r="C418" s="1346"/>
      <c r="D418" s="1346"/>
      <c r="E418" s="1346"/>
      <c r="I418" s="1346"/>
      <c r="O418" s="1346"/>
      <c r="BF418" s="1346"/>
    </row>
    <row r="419">
      <c r="B419" s="433"/>
      <c r="C419" s="1346"/>
      <c r="D419" s="1346"/>
      <c r="E419" s="1346"/>
      <c r="I419" s="1346"/>
      <c r="O419" s="1346"/>
      <c r="BF419" s="1346"/>
    </row>
    <row r="420">
      <c r="B420" s="433"/>
      <c r="C420" s="1346"/>
      <c r="D420" s="1346"/>
      <c r="E420" s="1346"/>
      <c r="I420" s="1346"/>
      <c r="O420" s="1346"/>
      <c r="BF420" s="1346"/>
    </row>
    <row r="421">
      <c r="B421" s="433"/>
      <c r="C421" s="1346"/>
      <c r="D421" s="1346"/>
      <c r="E421" s="1346"/>
      <c r="I421" s="1346"/>
      <c r="O421" s="1346"/>
      <c r="BF421" s="1346"/>
    </row>
    <row r="422">
      <c r="B422" s="433"/>
      <c r="C422" s="1346"/>
      <c r="D422" s="1346"/>
      <c r="E422" s="1346"/>
      <c r="I422" s="1346"/>
      <c r="O422" s="1346"/>
      <c r="BF422" s="1346"/>
    </row>
    <row r="423">
      <c r="B423" s="433"/>
      <c r="C423" s="1346"/>
      <c r="D423" s="1346"/>
      <c r="E423" s="1346"/>
      <c r="I423" s="1346"/>
      <c r="O423" s="1346"/>
      <c r="BF423" s="1346"/>
    </row>
    <row r="424">
      <c r="B424" s="433"/>
      <c r="C424" s="1346"/>
      <c r="D424" s="1346"/>
      <c r="E424" s="1346"/>
      <c r="I424" s="1346"/>
      <c r="O424" s="1346"/>
      <c r="BF424" s="1346"/>
    </row>
    <row r="425">
      <c r="B425" s="433"/>
      <c r="C425" s="1346"/>
      <c r="D425" s="1346"/>
      <c r="E425" s="1346"/>
      <c r="I425" s="1346"/>
      <c r="O425" s="1346"/>
      <c r="BF425" s="1346"/>
    </row>
    <row r="426">
      <c r="B426" s="433"/>
      <c r="C426" s="1346"/>
      <c r="D426" s="1346"/>
      <c r="E426" s="1346"/>
      <c r="I426" s="1346"/>
      <c r="O426" s="1346"/>
      <c r="BF426" s="1346"/>
    </row>
    <row r="427">
      <c r="B427" s="433"/>
      <c r="C427" s="1346"/>
      <c r="D427" s="1346"/>
      <c r="E427" s="1346"/>
      <c r="I427" s="1346"/>
      <c r="O427" s="1346"/>
      <c r="BF427" s="1346"/>
    </row>
    <row r="428">
      <c r="B428" s="433"/>
      <c r="C428" s="1346"/>
      <c r="D428" s="1346"/>
      <c r="E428" s="1346"/>
      <c r="I428" s="1346"/>
      <c r="O428" s="1346"/>
      <c r="BF428" s="1346"/>
    </row>
    <row r="429">
      <c r="B429" s="433"/>
      <c r="C429" s="1346"/>
      <c r="D429" s="1346"/>
      <c r="E429" s="1346"/>
      <c r="I429" s="1346"/>
      <c r="O429" s="1346"/>
      <c r="BF429" s="1346"/>
    </row>
    <row r="430">
      <c r="B430" s="433"/>
      <c r="C430" s="1346"/>
      <c r="D430" s="1346"/>
      <c r="E430" s="1346"/>
      <c r="I430" s="1346"/>
      <c r="O430" s="1346"/>
      <c r="BF430" s="1346"/>
    </row>
    <row r="431">
      <c r="B431" s="433"/>
      <c r="C431" s="1346"/>
      <c r="D431" s="1346"/>
      <c r="E431" s="1346"/>
      <c r="I431" s="1346"/>
      <c r="O431" s="1346"/>
      <c r="BF431" s="1346"/>
    </row>
    <row r="432">
      <c r="B432" s="433"/>
      <c r="C432" s="1346"/>
      <c r="D432" s="1346"/>
      <c r="E432" s="1346"/>
      <c r="I432" s="1346"/>
      <c r="O432" s="1346"/>
      <c r="BF432" s="1346"/>
    </row>
    <row r="433">
      <c r="B433" s="433"/>
      <c r="C433" s="1346"/>
      <c r="D433" s="1346"/>
      <c r="E433" s="1346"/>
      <c r="I433" s="1346"/>
      <c r="O433" s="1346"/>
      <c r="BF433" s="1346"/>
    </row>
    <row r="434">
      <c r="B434" s="433"/>
      <c r="C434" s="1346"/>
      <c r="D434" s="1346"/>
      <c r="E434" s="1346"/>
      <c r="I434" s="1346"/>
      <c r="O434" s="1346"/>
      <c r="BF434" s="1346"/>
    </row>
    <row r="435">
      <c r="B435" s="433"/>
      <c r="C435" s="1346"/>
      <c r="D435" s="1346"/>
      <c r="E435" s="1346"/>
      <c r="I435" s="1346"/>
      <c r="O435" s="1346"/>
      <c r="BF435" s="1346"/>
    </row>
    <row r="436">
      <c r="B436" s="433"/>
      <c r="C436" s="1346"/>
      <c r="D436" s="1346"/>
      <c r="E436" s="1346"/>
      <c r="I436" s="1346"/>
      <c r="O436" s="1346"/>
      <c r="BF436" s="1346"/>
    </row>
    <row r="437">
      <c r="B437" s="433"/>
      <c r="C437" s="1346"/>
      <c r="D437" s="1346"/>
      <c r="E437" s="1346"/>
      <c r="I437" s="1346"/>
      <c r="O437" s="1346"/>
      <c r="BF437" s="1346"/>
    </row>
    <row r="438">
      <c r="B438" s="433"/>
      <c r="C438" s="1346"/>
      <c r="D438" s="1346"/>
      <c r="E438" s="1346"/>
      <c r="I438" s="1346"/>
      <c r="O438" s="1346"/>
      <c r="BF438" s="1346"/>
    </row>
    <row r="439">
      <c r="B439" s="433"/>
      <c r="C439" s="1346"/>
      <c r="D439" s="1346"/>
      <c r="E439" s="1346"/>
      <c r="I439" s="1346"/>
      <c r="O439" s="1346"/>
      <c r="BF439" s="1346"/>
    </row>
    <row r="440">
      <c r="B440" s="433"/>
      <c r="C440" s="1346"/>
      <c r="D440" s="1346"/>
      <c r="E440" s="1346"/>
      <c r="I440" s="1346"/>
      <c r="O440" s="1346"/>
      <c r="BF440" s="1346"/>
    </row>
    <row r="441">
      <c r="B441" s="433"/>
      <c r="C441" s="1346"/>
      <c r="D441" s="1346"/>
      <c r="E441" s="1346"/>
      <c r="I441" s="1346"/>
      <c r="O441" s="1346"/>
      <c r="BF441" s="1346"/>
    </row>
    <row r="442">
      <c r="B442" s="433"/>
      <c r="C442" s="1346"/>
      <c r="D442" s="1346"/>
      <c r="E442" s="1346"/>
      <c r="I442" s="1346"/>
      <c r="O442" s="1346"/>
      <c r="BF442" s="1346"/>
    </row>
    <row r="443">
      <c r="B443" s="433"/>
      <c r="C443" s="1346"/>
      <c r="D443" s="1346"/>
      <c r="E443" s="1346"/>
      <c r="I443" s="1346"/>
      <c r="O443" s="1346"/>
      <c r="BF443" s="1346"/>
    </row>
    <row r="444">
      <c r="B444" s="433"/>
      <c r="C444" s="1346"/>
      <c r="D444" s="1346"/>
      <c r="E444" s="1346"/>
      <c r="I444" s="1346"/>
      <c r="O444" s="1346"/>
      <c r="BF444" s="1346"/>
    </row>
    <row r="445">
      <c r="B445" s="433"/>
      <c r="C445" s="1346"/>
      <c r="D445" s="1346"/>
      <c r="E445" s="1346"/>
      <c r="I445" s="1346"/>
      <c r="O445" s="1346"/>
      <c r="BF445" s="1346"/>
    </row>
    <row r="446">
      <c r="B446" s="433"/>
      <c r="C446" s="1346"/>
      <c r="D446" s="1346"/>
      <c r="E446" s="1346"/>
      <c r="I446" s="1346"/>
      <c r="O446" s="1346"/>
      <c r="BF446" s="1346"/>
    </row>
    <row r="447">
      <c r="B447" s="433"/>
      <c r="C447" s="1346"/>
      <c r="D447" s="1346"/>
      <c r="E447" s="1346"/>
      <c r="I447" s="1346"/>
      <c r="O447" s="1346"/>
      <c r="BF447" s="1346"/>
    </row>
    <row r="448">
      <c r="B448" s="433"/>
      <c r="C448" s="1346"/>
      <c r="D448" s="1346"/>
      <c r="E448" s="1346"/>
      <c r="I448" s="1346"/>
      <c r="O448" s="1346"/>
      <c r="BF448" s="1346"/>
    </row>
    <row r="449">
      <c r="B449" s="433"/>
      <c r="C449" s="1346"/>
      <c r="D449" s="1346"/>
      <c r="E449" s="1346"/>
      <c r="I449" s="1346"/>
      <c r="O449" s="1346"/>
      <c r="BF449" s="1346"/>
    </row>
    <row r="450">
      <c r="B450" s="433"/>
      <c r="C450" s="1346"/>
      <c r="D450" s="1346"/>
      <c r="E450" s="1346"/>
      <c r="I450" s="1346"/>
      <c r="O450" s="1346"/>
      <c r="BF450" s="1346"/>
    </row>
    <row r="451">
      <c r="B451" s="433"/>
      <c r="C451" s="1346"/>
      <c r="D451" s="1346"/>
      <c r="E451" s="1346"/>
      <c r="I451" s="1346"/>
      <c r="O451" s="1346"/>
      <c r="BF451" s="1346"/>
    </row>
    <row r="452">
      <c r="B452" s="433"/>
      <c r="C452" s="1346"/>
      <c r="D452" s="1346"/>
      <c r="E452" s="1346"/>
      <c r="I452" s="1346"/>
      <c r="O452" s="1346"/>
      <c r="BF452" s="1346"/>
    </row>
    <row r="453">
      <c r="B453" s="433"/>
      <c r="C453" s="1346"/>
      <c r="D453" s="1346"/>
      <c r="E453" s="1346"/>
      <c r="I453" s="1346"/>
      <c r="O453" s="1346"/>
      <c r="BF453" s="1346"/>
    </row>
    <row r="454">
      <c r="B454" s="433"/>
      <c r="C454" s="1346"/>
      <c r="D454" s="1346"/>
      <c r="E454" s="1346"/>
      <c r="I454" s="1346"/>
      <c r="O454" s="1346"/>
      <c r="BF454" s="1346"/>
    </row>
    <row r="455">
      <c r="B455" s="433"/>
      <c r="C455" s="1346"/>
      <c r="D455" s="1346"/>
      <c r="E455" s="1346"/>
      <c r="I455" s="1346"/>
      <c r="O455" s="1346"/>
      <c r="BF455" s="1346"/>
    </row>
    <row r="456">
      <c r="B456" s="433"/>
      <c r="C456" s="1346"/>
      <c r="D456" s="1346"/>
      <c r="E456" s="1346"/>
      <c r="I456" s="1346"/>
      <c r="O456" s="1346"/>
      <c r="BF456" s="1346"/>
    </row>
    <row r="457">
      <c r="B457" s="433"/>
      <c r="C457" s="1346"/>
      <c r="D457" s="1346"/>
      <c r="E457" s="1346"/>
      <c r="I457" s="1346"/>
      <c r="O457" s="1346"/>
      <c r="BF457" s="1346"/>
    </row>
    <row r="458">
      <c r="B458" s="433"/>
      <c r="C458" s="1346"/>
      <c r="D458" s="1346"/>
      <c r="E458" s="1346"/>
      <c r="I458" s="1346"/>
      <c r="O458" s="1346"/>
      <c r="BF458" s="1346"/>
    </row>
    <row r="459">
      <c r="B459" s="433"/>
      <c r="C459" s="1346"/>
      <c r="D459" s="1346"/>
      <c r="E459" s="1346"/>
      <c r="I459" s="1346"/>
      <c r="O459" s="1346"/>
      <c r="BF459" s="1346"/>
    </row>
    <row r="460">
      <c r="B460" s="433"/>
      <c r="C460" s="1346"/>
      <c r="D460" s="1346"/>
      <c r="E460" s="1346"/>
      <c r="I460" s="1346"/>
      <c r="O460" s="1346"/>
      <c r="BF460" s="1346"/>
    </row>
    <row r="461">
      <c r="B461" s="433"/>
      <c r="C461" s="1346"/>
      <c r="D461" s="1346"/>
      <c r="E461" s="1346"/>
      <c r="I461" s="1346"/>
      <c r="O461" s="1346"/>
      <c r="BF461" s="1346"/>
    </row>
    <row r="462">
      <c r="B462" s="433"/>
      <c r="C462" s="1346"/>
      <c r="D462" s="1346"/>
      <c r="E462" s="1346"/>
      <c r="I462" s="1346"/>
      <c r="O462" s="1346"/>
      <c r="BF462" s="1346"/>
    </row>
    <row r="463">
      <c r="B463" s="433"/>
      <c r="C463" s="1346"/>
      <c r="D463" s="1346"/>
      <c r="E463" s="1346"/>
      <c r="I463" s="1346"/>
      <c r="O463" s="1346"/>
      <c r="BF463" s="1346"/>
    </row>
    <row r="464">
      <c r="B464" s="433"/>
      <c r="C464" s="1346"/>
      <c r="D464" s="1346"/>
      <c r="E464" s="1346"/>
      <c r="I464" s="1346"/>
      <c r="O464" s="1346"/>
      <c r="BF464" s="1346"/>
    </row>
    <row r="465">
      <c r="B465" s="433"/>
      <c r="C465" s="1346"/>
      <c r="D465" s="1346"/>
      <c r="E465" s="1346"/>
      <c r="I465" s="1346"/>
      <c r="O465" s="1346"/>
      <c r="BF465" s="1346"/>
    </row>
    <row r="466">
      <c r="B466" s="433"/>
      <c r="C466" s="1346"/>
      <c r="D466" s="1346"/>
      <c r="E466" s="1346"/>
      <c r="I466" s="1346"/>
      <c r="O466" s="1346"/>
      <c r="BF466" s="1346"/>
    </row>
    <row r="467">
      <c r="B467" s="433"/>
      <c r="C467" s="1346"/>
      <c r="D467" s="1346"/>
      <c r="E467" s="1346"/>
      <c r="I467" s="1346"/>
      <c r="O467" s="1346"/>
      <c r="BF467" s="1346"/>
    </row>
    <row r="468">
      <c r="B468" s="433"/>
      <c r="C468" s="1346"/>
      <c r="D468" s="1346"/>
      <c r="E468" s="1346"/>
      <c r="I468" s="1346"/>
      <c r="O468" s="1346"/>
      <c r="BF468" s="1346"/>
    </row>
    <row r="469">
      <c r="B469" s="433"/>
      <c r="C469" s="1346"/>
      <c r="D469" s="1346"/>
      <c r="E469" s="1346"/>
      <c r="I469" s="1346"/>
      <c r="O469" s="1346"/>
      <c r="BF469" s="1346"/>
    </row>
    <row r="470">
      <c r="B470" s="433"/>
      <c r="C470" s="1346"/>
      <c r="D470" s="1346"/>
      <c r="E470" s="1346"/>
      <c r="I470" s="1346"/>
      <c r="O470" s="1346"/>
      <c r="BF470" s="1346"/>
    </row>
    <row r="471">
      <c r="B471" s="433"/>
      <c r="C471" s="1346"/>
      <c r="D471" s="1346"/>
      <c r="E471" s="1346"/>
      <c r="I471" s="1346"/>
      <c r="O471" s="1346"/>
      <c r="BF471" s="1346"/>
    </row>
    <row r="472">
      <c r="B472" s="433"/>
      <c r="C472" s="1346"/>
      <c r="D472" s="1346"/>
      <c r="E472" s="1346"/>
      <c r="I472" s="1346"/>
      <c r="O472" s="1346"/>
      <c r="BF472" s="1346"/>
    </row>
    <row r="473">
      <c r="B473" s="433"/>
      <c r="C473" s="1346"/>
      <c r="D473" s="1346"/>
      <c r="E473" s="1346"/>
      <c r="I473" s="1346"/>
      <c r="O473" s="1346"/>
      <c r="BF473" s="1346"/>
    </row>
    <row r="474">
      <c r="B474" s="433"/>
      <c r="C474" s="1346"/>
      <c r="D474" s="1346"/>
      <c r="E474" s="1346"/>
      <c r="I474" s="1346"/>
      <c r="O474" s="1346"/>
      <c r="BF474" s="1346"/>
    </row>
    <row r="475">
      <c r="B475" s="433"/>
      <c r="C475" s="1346"/>
      <c r="D475" s="1346"/>
      <c r="E475" s="1346"/>
      <c r="I475" s="1346"/>
      <c r="O475" s="1346"/>
      <c r="BF475" s="1346"/>
    </row>
    <row r="476">
      <c r="B476" s="433"/>
      <c r="C476" s="1346"/>
      <c r="D476" s="1346"/>
      <c r="E476" s="1346"/>
      <c r="I476" s="1346"/>
      <c r="O476" s="1346"/>
      <c r="BF476" s="1346"/>
    </row>
    <row r="477">
      <c r="B477" s="433"/>
      <c r="C477" s="1346"/>
      <c r="D477" s="1346"/>
      <c r="E477" s="1346"/>
      <c r="I477" s="1346"/>
      <c r="O477" s="1346"/>
      <c r="BF477" s="1346"/>
    </row>
    <row r="478">
      <c r="B478" s="433"/>
      <c r="C478" s="1346"/>
      <c r="D478" s="1346"/>
      <c r="E478" s="1346"/>
      <c r="I478" s="1346"/>
      <c r="O478" s="1346"/>
      <c r="BF478" s="1346"/>
    </row>
    <row r="479">
      <c r="B479" s="433"/>
      <c r="C479" s="1346"/>
      <c r="D479" s="1346"/>
      <c r="E479" s="1346"/>
      <c r="I479" s="1346"/>
      <c r="O479" s="1346"/>
      <c r="BF479" s="1346"/>
    </row>
    <row r="480">
      <c r="B480" s="433"/>
      <c r="C480" s="1346"/>
      <c r="D480" s="1346"/>
      <c r="E480" s="1346"/>
      <c r="I480" s="1346"/>
      <c r="O480" s="1346"/>
      <c r="BF480" s="1346"/>
    </row>
    <row r="481">
      <c r="B481" s="433"/>
      <c r="C481" s="1346"/>
      <c r="D481" s="1346"/>
      <c r="E481" s="1346"/>
      <c r="I481" s="1346"/>
      <c r="O481" s="1346"/>
      <c r="BF481" s="1346"/>
    </row>
    <row r="482">
      <c r="B482" s="433"/>
      <c r="C482" s="1346"/>
      <c r="D482" s="1346"/>
      <c r="E482" s="1346"/>
      <c r="I482" s="1346"/>
      <c r="O482" s="1346"/>
      <c r="BF482" s="1346"/>
    </row>
    <row r="483">
      <c r="B483" s="433"/>
      <c r="C483" s="1346"/>
      <c r="D483" s="1346"/>
      <c r="E483" s="1346"/>
      <c r="I483" s="1346"/>
      <c r="O483" s="1346"/>
      <c r="BF483" s="1346"/>
    </row>
    <row r="484">
      <c r="B484" s="433"/>
      <c r="C484" s="1346"/>
      <c r="D484" s="1346"/>
      <c r="E484" s="1346"/>
      <c r="I484" s="1346"/>
      <c r="O484" s="1346"/>
      <c r="BF484" s="1346"/>
    </row>
    <row r="485">
      <c r="B485" s="433"/>
      <c r="C485" s="1346"/>
      <c r="D485" s="1346"/>
      <c r="E485" s="1346"/>
      <c r="I485" s="1346"/>
      <c r="O485" s="1346"/>
      <c r="BF485" s="1346"/>
    </row>
    <row r="486">
      <c r="B486" s="433"/>
      <c r="C486" s="1346"/>
      <c r="D486" s="1346"/>
      <c r="E486" s="1346"/>
      <c r="I486" s="1346"/>
      <c r="O486" s="1346"/>
      <c r="BF486" s="1346"/>
    </row>
    <row r="487">
      <c r="B487" s="433"/>
      <c r="C487" s="1346"/>
      <c r="D487" s="1346"/>
      <c r="E487" s="1346"/>
      <c r="I487" s="1346"/>
      <c r="O487" s="1346"/>
      <c r="BF487" s="1346"/>
    </row>
    <row r="488">
      <c r="B488" s="433"/>
      <c r="C488" s="1346"/>
      <c r="D488" s="1346"/>
      <c r="E488" s="1346"/>
      <c r="I488" s="1346"/>
      <c r="O488" s="1346"/>
      <c r="BF488" s="1346"/>
    </row>
    <row r="489">
      <c r="B489" s="433"/>
      <c r="C489" s="1346"/>
      <c r="D489" s="1346"/>
      <c r="E489" s="1346"/>
      <c r="I489" s="1346"/>
      <c r="O489" s="1346"/>
      <c r="BF489" s="1346"/>
    </row>
    <row r="490">
      <c r="B490" s="433"/>
      <c r="C490" s="1346"/>
      <c r="D490" s="1346"/>
      <c r="E490" s="1346"/>
      <c r="I490" s="1346"/>
      <c r="O490" s="1346"/>
      <c r="BF490" s="1346"/>
    </row>
    <row r="491">
      <c r="B491" s="433"/>
      <c r="C491" s="1346"/>
      <c r="D491" s="1346"/>
      <c r="E491" s="1346"/>
      <c r="I491" s="1346"/>
      <c r="O491" s="1346"/>
      <c r="BF491" s="1346"/>
    </row>
    <row r="492">
      <c r="B492" s="433"/>
      <c r="C492" s="1346"/>
      <c r="D492" s="1346"/>
      <c r="E492" s="1346"/>
      <c r="I492" s="1346"/>
      <c r="O492" s="1346"/>
      <c r="BF492" s="1346"/>
    </row>
    <row r="493">
      <c r="B493" s="433"/>
      <c r="C493" s="1346"/>
      <c r="D493" s="1346"/>
      <c r="E493" s="1346"/>
      <c r="I493" s="1346"/>
      <c r="O493" s="1346"/>
      <c r="BF493" s="1346"/>
    </row>
    <row r="494">
      <c r="B494" s="433"/>
      <c r="C494" s="1346"/>
      <c r="D494" s="1346"/>
      <c r="E494" s="1346"/>
      <c r="I494" s="1346"/>
      <c r="O494" s="1346"/>
      <c r="BF494" s="1346"/>
    </row>
    <row r="495">
      <c r="B495" s="433"/>
      <c r="C495" s="1346"/>
      <c r="D495" s="1346"/>
      <c r="E495" s="1346"/>
      <c r="I495" s="1346"/>
      <c r="O495" s="1346"/>
      <c r="BF495" s="1346"/>
    </row>
    <row r="496">
      <c r="B496" s="433"/>
      <c r="C496" s="1346"/>
      <c r="D496" s="1346"/>
      <c r="E496" s="1346"/>
      <c r="I496" s="1346"/>
      <c r="O496" s="1346"/>
      <c r="BF496" s="1346"/>
    </row>
    <row r="497">
      <c r="B497" s="433"/>
      <c r="C497" s="1346"/>
      <c r="D497" s="1346"/>
      <c r="E497" s="1346"/>
      <c r="I497" s="1346"/>
      <c r="O497" s="1346"/>
      <c r="BF497" s="1346"/>
    </row>
    <row r="498">
      <c r="B498" s="433"/>
      <c r="C498" s="1346"/>
      <c r="D498" s="1346"/>
      <c r="E498" s="1346"/>
      <c r="I498" s="1346"/>
      <c r="O498" s="1346"/>
      <c r="BF498" s="1346"/>
    </row>
    <row r="499">
      <c r="B499" s="433"/>
      <c r="C499" s="1346"/>
      <c r="D499" s="1346"/>
      <c r="E499" s="1346"/>
      <c r="I499" s="1346"/>
      <c r="O499" s="1346"/>
      <c r="BF499" s="1346"/>
    </row>
    <row r="500">
      <c r="B500" s="433"/>
      <c r="C500" s="1346"/>
      <c r="D500" s="1346"/>
      <c r="E500" s="1346"/>
      <c r="I500" s="1346"/>
      <c r="O500" s="1346"/>
      <c r="BF500" s="1346"/>
    </row>
    <row r="501">
      <c r="B501" s="433"/>
      <c r="C501" s="1346"/>
      <c r="D501" s="1346"/>
      <c r="E501" s="1346"/>
      <c r="I501" s="1346"/>
      <c r="O501" s="1346"/>
      <c r="BF501" s="1346"/>
    </row>
    <row r="502">
      <c r="B502" s="433"/>
      <c r="C502" s="1346"/>
      <c r="D502" s="1346"/>
      <c r="E502" s="1346"/>
      <c r="I502" s="1346"/>
      <c r="O502" s="1346"/>
      <c r="BF502" s="1346"/>
    </row>
    <row r="503">
      <c r="B503" s="433"/>
      <c r="C503" s="1346"/>
      <c r="D503" s="1346"/>
      <c r="E503" s="1346"/>
      <c r="I503" s="1346"/>
      <c r="O503" s="1346"/>
      <c r="BF503" s="1346"/>
    </row>
    <row r="504">
      <c r="B504" s="433"/>
      <c r="C504" s="1346"/>
      <c r="D504" s="1346"/>
      <c r="E504" s="1346"/>
      <c r="I504" s="1346"/>
      <c r="O504" s="1346"/>
      <c r="BF504" s="1346"/>
    </row>
    <row r="505">
      <c r="B505" s="433"/>
      <c r="C505" s="1346"/>
      <c r="D505" s="1346"/>
      <c r="E505" s="1346"/>
      <c r="I505" s="1346"/>
      <c r="O505" s="1346"/>
      <c r="BF505" s="1346"/>
    </row>
    <row r="506">
      <c r="B506" s="433"/>
      <c r="C506" s="1346"/>
      <c r="D506" s="1346"/>
      <c r="E506" s="1346"/>
      <c r="I506" s="1346"/>
      <c r="O506" s="1346"/>
      <c r="BF506" s="1346"/>
    </row>
    <row r="507">
      <c r="B507" s="433"/>
      <c r="C507" s="1346"/>
      <c r="D507" s="1346"/>
      <c r="E507" s="1346"/>
      <c r="I507" s="1346"/>
      <c r="O507" s="1346"/>
      <c r="BF507" s="1346"/>
    </row>
    <row r="508">
      <c r="B508" s="433"/>
      <c r="C508" s="1346"/>
      <c r="D508" s="1346"/>
      <c r="E508" s="1346"/>
      <c r="I508" s="1346"/>
      <c r="O508" s="1346"/>
      <c r="BF508" s="1346"/>
    </row>
    <row r="509">
      <c r="B509" s="433"/>
      <c r="C509" s="1346"/>
      <c r="D509" s="1346"/>
      <c r="E509" s="1346"/>
      <c r="I509" s="1346"/>
      <c r="O509" s="1346"/>
      <c r="BF509" s="1346"/>
    </row>
    <row r="510">
      <c r="B510" s="433"/>
      <c r="C510" s="1346"/>
      <c r="D510" s="1346"/>
      <c r="E510" s="1346"/>
      <c r="I510" s="1346"/>
      <c r="O510" s="1346"/>
      <c r="BF510" s="1346"/>
    </row>
    <row r="511">
      <c r="B511" s="433"/>
      <c r="C511" s="1346"/>
      <c r="D511" s="1346"/>
      <c r="E511" s="1346"/>
      <c r="I511" s="1346"/>
      <c r="O511" s="1346"/>
      <c r="BF511" s="1346"/>
    </row>
    <row r="512">
      <c r="B512" s="433"/>
      <c r="C512" s="1346"/>
      <c r="D512" s="1346"/>
      <c r="E512" s="1346"/>
      <c r="I512" s="1346"/>
      <c r="O512" s="1346"/>
      <c r="BF512" s="1346"/>
    </row>
    <row r="513">
      <c r="B513" s="433"/>
      <c r="C513" s="1346"/>
      <c r="D513" s="1346"/>
      <c r="E513" s="1346"/>
      <c r="I513" s="1346"/>
      <c r="O513" s="1346"/>
      <c r="BF513" s="1346"/>
    </row>
    <row r="514">
      <c r="B514" s="433"/>
      <c r="C514" s="1346"/>
      <c r="D514" s="1346"/>
      <c r="E514" s="1346"/>
      <c r="I514" s="1346"/>
      <c r="O514" s="1346"/>
      <c r="BF514" s="1346"/>
    </row>
    <row r="515">
      <c r="B515" s="433"/>
      <c r="C515" s="1346"/>
      <c r="D515" s="1346"/>
      <c r="E515" s="1346"/>
      <c r="I515" s="1346"/>
      <c r="O515" s="1346"/>
      <c r="BF515" s="1346"/>
    </row>
    <row r="516">
      <c r="B516" s="433"/>
      <c r="C516" s="1346"/>
      <c r="D516" s="1346"/>
      <c r="E516" s="1346"/>
      <c r="I516" s="1346"/>
      <c r="O516" s="1346"/>
      <c r="BF516" s="1346"/>
    </row>
    <row r="517">
      <c r="B517" s="433"/>
      <c r="C517" s="1346"/>
      <c r="D517" s="1346"/>
      <c r="E517" s="1346"/>
      <c r="I517" s="1346"/>
      <c r="O517" s="1346"/>
      <c r="BF517" s="1346"/>
    </row>
    <row r="518">
      <c r="B518" s="433"/>
      <c r="C518" s="1346"/>
      <c r="D518" s="1346"/>
      <c r="E518" s="1346"/>
      <c r="I518" s="1346"/>
      <c r="O518" s="1346"/>
      <c r="BF518" s="1346"/>
    </row>
    <row r="519">
      <c r="B519" s="433"/>
      <c r="C519" s="1346"/>
      <c r="D519" s="1346"/>
      <c r="E519" s="1346"/>
      <c r="I519" s="1346"/>
      <c r="O519" s="1346"/>
      <c r="BF519" s="1346"/>
    </row>
    <row r="520">
      <c r="B520" s="433"/>
      <c r="C520" s="1346"/>
      <c r="D520" s="1346"/>
      <c r="E520" s="1346"/>
      <c r="I520" s="1346"/>
      <c r="O520" s="1346"/>
      <c r="BF520" s="1346"/>
    </row>
    <row r="521">
      <c r="B521" s="433"/>
      <c r="C521" s="1346"/>
      <c r="D521" s="1346"/>
      <c r="E521" s="1346"/>
      <c r="I521" s="1346"/>
      <c r="O521" s="1346"/>
      <c r="BF521" s="1346"/>
    </row>
    <row r="522">
      <c r="B522" s="433"/>
      <c r="C522" s="1346"/>
      <c r="D522" s="1346"/>
      <c r="E522" s="1346"/>
      <c r="I522" s="1346"/>
      <c r="O522" s="1346"/>
      <c r="BF522" s="1346"/>
    </row>
    <row r="523">
      <c r="B523" s="433"/>
      <c r="C523" s="1346"/>
      <c r="D523" s="1346"/>
      <c r="E523" s="1346"/>
      <c r="I523" s="1346"/>
      <c r="O523" s="1346"/>
      <c r="BF523" s="1346"/>
    </row>
    <row r="524">
      <c r="B524" s="433"/>
      <c r="C524" s="1346"/>
      <c r="D524" s="1346"/>
      <c r="E524" s="1346"/>
      <c r="I524" s="1346"/>
      <c r="O524" s="1346"/>
      <c r="BF524" s="1346"/>
    </row>
    <row r="525">
      <c r="B525" s="433"/>
      <c r="C525" s="1346"/>
      <c r="D525" s="1346"/>
      <c r="E525" s="1346"/>
      <c r="I525" s="1346"/>
      <c r="O525" s="1346"/>
      <c r="BF525" s="1346"/>
    </row>
    <row r="526">
      <c r="B526" s="433"/>
      <c r="C526" s="1346"/>
      <c r="D526" s="1346"/>
      <c r="E526" s="1346"/>
      <c r="I526" s="1346"/>
      <c r="O526" s="1346"/>
      <c r="BF526" s="1346"/>
    </row>
    <row r="527">
      <c r="B527" s="433"/>
      <c r="C527" s="1346"/>
      <c r="D527" s="1346"/>
      <c r="E527" s="1346"/>
      <c r="I527" s="1346"/>
      <c r="O527" s="1346"/>
      <c r="BF527" s="1346"/>
    </row>
    <row r="528">
      <c r="B528" s="433"/>
      <c r="C528" s="1346"/>
      <c r="D528" s="1346"/>
      <c r="E528" s="1346"/>
      <c r="I528" s="1346"/>
      <c r="O528" s="1346"/>
      <c r="BF528" s="1346"/>
    </row>
    <row r="529">
      <c r="B529" s="433"/>
      <c r="C529" s="1346"/>
      <c r="D529" s="1346"/>
      <c r="E529" s="1346"/>
      <c r="I529" s="1346"/>
      <c r="O529" s="1346"/>
      <c r="BF529" s="1346"/>
    </row>
    <row r="530">
      <c r="B530" s="433"/>
      <c r="C530" s="1346"/>
      <c r="D530" s="1346"/>
      <c r="E530" s="1346"/>
      <c r="I530" s="1346"/>
      <c r="O530" s="1346"/>
      <c r="BF530" s="1346"/>
    </row>
    <row r="531">
      <c r="B531" s="433"/>
      <c r="C531" s="1346"/>
      <c r="D531" s="1346"/>
      <c r="E531" s="1346"/>
      <c r="I531" s="1346"/>
      <c r="O531" s="1346"/>
      <c r="BF531" s="1346"/>
    </row>
    <row r="532">
      <c r="B532" s="433"/>
      <c r="C532" s="1346"/>
      <c r="D532" s="1346"/>
      <c r="E532" s="1346"/>
      <c r="I532" s="1346"/>
      <c r="O532" s="1346"/>
      <c r="BF532" s="1346"/>
    </row>
    <row r="533">
      <c r="B533" s="433"/>
      <c r="C533" s="1346"/>
      <c r="D533" s="1346"/>
      <c r="E533" s="1346"/>
      <c r="I533" s="1346"/>
      <c r="O533" s="1346"/>
      <c r="BF533" s="1346"/>
    </row>
    <row r="534">
      <c r="B534" s="433"/>
      <c r="C534" s="1346"/>
      <c r="D534" s="1346"/>
      <c r="E534" s="1346"/>
      <c r="I534" s="1346"/>
      <c r="O534" s="1346"/>
      <c r="BF534" s="1346"/>
    </row>
    <row r="535">
      <c r="B535" s="433"/>
      <c r="C535" s="1346"/>
      <c r="D535" s="1346"/>
      <c r="E535" s="1346"/>
      <c r="I535" s="1346"/>
      <c r="O535" s="1346"/>
      <c r="BF535" s="1346"/>
    </row>
    <row r="536">
      <c r="B536" s="433"/>
      <c r="C536" s="1346"/>
      <c r="D536" s="1346"/>
      <c r="E536" s="1346"/>
      <c r="I536" s="1346"/>
      <c r="O536" s="1346"/>
      <c r="BF536" s="1346"/>
    </row>
    <row r="537">
      <c r="B537" s="433"/>
      <c r="C537" s="1346"/>
      <c r="D537" s="1346"/>
      <c r="E537" s="1346"/>
      <c r="I537" s="1346"/>
      <c r="O537" s="1346"/>
      <c r="BF537" s="1346"/>
    </row>
    <row r="538">
      <c r="B538" s="433"/>
      <c r="C538" s="1346"/>
      <c r="D538" s="1346"/>
      <c r="E538" s="1346"/>
      <c r="I538" s="1346"/>
      <c r="O538" s="1346"/>
      <c r="BF538" s="1346"/>
    </row>
    <row r="539">
      <c r="B539" s="433"/>
      <c r="C539" s="1346"/>
      <c r="D539" s="1346"/>
      <c r="E539" s="1346"/>
      <c r="I539" s="1346"/>
      <c r="O539" s="1346"/>
      <c r="BF539" s="1346"/>
    </row>
    <row r="540">
      <c r="B540" s="433"/>
      <c r="C540" s="1346"/>
      <c r="D540" s="1346"/>
      <c r="E540" s="1346"/>
      <c r="I540" s="1346"/>
      <c r="O540" s="1346"/>
      <c r="BF540" s="1346"/>
    </row>
    <row r="541">
      <c r="B541" s="433"/>
      <c r="C541" s="1346"/>
      <c r="D541" s="1346"/>
      <c r="E541" s="1346"/>
      <c r="I541" s="1346"/>
      <c r="O541" s="1346"/>
      <c r="BF541" s="1346"/>
    </row>
    <row r="542">
      <c r="B542" s="433"/>
      <c r="C542" s="1346"/>
      <c r="D542" s="1346"/>
      <c r="E542" s="1346"/>
      <c r="I542" s="1346"/>
      <c r="O542" s="1346"/>
      <c r="BF542" s="1346"/>
    </row>
    <row r="543">
      <c r="B543" s="433"/>
      <c r="C543" s="1346"/>
      <c r="D543" s="1346"/>
      <c r="E543" s="1346"/>
      <c r="I543" s="1346"/>
      <c r="O543" s="1346"/>
      <c r="BF543" s="1346"/>
    </row>
    <row r="544">
      <c r="B544" s="433"/>
      <c r="C544" s="1346"/>
      <c r="D544" s="1346"/>
      <c r="E544" s="1346"/>
      <c r="I544" s="1346"/>
      <c r="O544" s="1346"/>
      <c r="BF544" s="1346"/>
    </row>
    <row r="545">
      <c r="B545" s="433"/>
      <c r="C545" s="1346"/>
      <c r="D545" s="1346"/>
      <c r="E545" s="1346"/>
      <c r="I545" s="1346"/>
      <c r="O545" s="1346"/>
      <c r="BF545" s="1346"/>
    </row>
    <row r="546">
      <c r="B546" s="433"/>
      <c r="C546" s="1346"/>
      <c r="D546" s="1346"/>
      <c r="E546" s="1346"/>
      <c r="I546" s="1346"/>
      <c r="O546" s="1346"/>
      <c r="BF546" s="1346"/>
    </row>
    <row r="547">
      <c r="B547" s="433"/>
      <c r="C547" s="1346"/>
      <c r="D547" s="1346"/>
      <c r="E547" s="1346"/>
      <c r="I547" s="1346"/>
      <c r="O547" s="1346"/>
      <c r="BF547" s="1346"/>
    </row>
    <row r="548">
      <c r="B548" s="433"/>
      <c r="C548" s="1346"/>
      <c r="D548" s="1346"/>
      <c r="E548" s="1346"/>
      <c r="I548" s="1346"/>
      <c r="O548" s="1346"/>
      <c r="BF548" s="1346"/>
    </row>
    <row r="549">
      <c r="B549" s="433"/>
      <c r="C549" s="1346"/>
      <c r="D549" s="1346"/>
      <c r="E549" s="1346"/>
      <c r="I549" s="1346"/>
      <c r="O549" s="1346"/>
      <c r="BF549" s="1346"/>
    </row>
    <row r="550">
      <c r="B550" s="433"/>
      <c r="C550" s="1346"/>
      <c r="D550" s="1346"/>
      <c r="E550" s="1346"/>
      <c r="I550" s="1346"/>
      <c r="O550" s="1346"/>
      <c r="BF550" s="1346"/>
    </row>
    <row r="551">
      <c r="B551" s="433"/>
      <c r="C551" s="1346"/>
      <c r="D551" s="1346"/>
      <c r="E551" s="1346"/>
      <c r="I551" s="1346"/>
      <c r="O551" s="1346"/>
      <c r="BF551" s="1346"/>
    </row>
    <row r="552">
      <c r="B552" s="433"/>
      <c r="C552" s="1346"/>
      <c r="D552" s="1346"/>
      <c r="E552" s="1346"/>
      <c r="I552" s="1346"/>
      <c r="O552" s="1346"/>
      <c r="BF552" s="1346"/>
    </row>
    <row r="553">
      <c r="B553" s="433"/>
      <c r="C553" s="1346"/>
      <c r="D553" s="1346"/>
      <c r="E553" s="1346"/>
      <c r="I553" s="1346"/>
      <c r="O553" s="1346"/>
      <c r="BF553" s="1346"/>
    </row>
    <row r="554">
      <c r="B554" s="433"/>
      <c r="C554" s="1346"/>
      <c r="D554" s="1346"/>
      <c r="E554" s="1346"/>
      <c r="I554" s="1346"/>
      <c r="O554" s="1346"/>
      <c r="BF554" s="1346"/>
    </row>
    <row r="555">
      <c r="B555" s="433"/>
      <c r="C555" s="1346"/>
      <c r="D555" s="1346"/>
      <c r="E555" s="1346"/>
      <c r="I555" s="1346"/>
      <c r="O555" s="1346"/>
      <c r="BF555" s="1346"/>
    </row>
    <row r="556">
      <c r="B556" s="433"/>
      <c r="C556" s="1346"/>
      <c r="D556" s="1346"/>
      <c r="E556" s="1346"/>
      <c r="I556" s="1346"/>
      <c r="O556" s="1346"/>
      <c r="BF556" s="1346"/>
    </row>
    <row r="557">
      <c r="B557" s="433"/>
      <c r="C557" s="1346"/>
      <c r="D557" s="1346"/>
      <c r="E557" s="1346"/>
      <c r="I557" s="1346"/>
      <c r="O557" s="1346"/>
      <c r="BF557" s="1346"/>
    </row>
    <row r="558">
      <c r="B558" s="433"/>
      <c r="C558" s="1346"/>
      <c r="D558" s="1346"/>
      <c r="E558" s="1346"/>
      <c r="I558" s="1346"/>
      <c r="O558" s="1346"/>
      <c r="BF558" s="1346"/>
    </row>
    <row r="559">
      <c r="B559" s="433"/>
      <c r="C559" s="1346"/>
      <c r="D559" s="1346"/>
      <c r="E559" s="1346"/>
      <c r="I559" s="1346"/>
      <c r="O559" s="1346"/>
      <c r="BF559" s="1346"/>
    </row>
    <row r="560">
      <c r="B560" s="433"/>
      <c r="C560" s="1346"/>
      <c r="D560" s="1346"/>
      <c r="E560" s="1346"/>
      <c r="I560" s="1346"/>
      <c r="O560" s="1346"/>
      <c r="BF560" s="1346"/>
    </row>
    <row r="561">
      <c r="B561" s="433"/>
      <c r="C561" s="1346"/>
      <c r="D561" s="1346"/>
      <c r="E561" s="1346"/>
      <c r="I561" s="1346"/>
      <c r="O561" s="1346"/>
      <c r="BF561" s="1346"/>
    </row>
    <row r="562">
      <c r="B562" s="433"/>
      <c r="C562" s="1346"/>
      <c r="D562" s="1346"/>
      <c r="E562" s="1346"/>
      <c r="I562" s="1346"/>
      <c r="O562" s="1346"/>
      <c r="BF562" s="1346"/>
    </row>
    <row r="563">
      <c r="B563" s="433"/>
      <c r="C563" s="1346"/>
      <c r="D563" s="1346"/>
      <c r="E563" s="1346"/>
      <c r="I563" s="1346"/>
      <c r="O563" s="1346"/>
      <c r="BF563" s="1346"/>
    </row>
    <row r="564">
      <c r="B564" s="433"/>
      <c r="C564" s="1346"/>
      <c r="D564" s="1346"/>
      <c r="E564" s="1346"/>
      <c r="I564" s="1346"/>
      <c r="O564" s="1346"/>
      <c r="BF564" s="1346"/>
    </row>
    <row r="565">
      <c r="B565" s="433"/>
      <c r="C565" s="1346"/>
      <c r="D565" s="1346"/>
      <c r="E565" s="1346"/>
      <c r="I565" s="1346"/>
      <c r="O565" s="1346"/>
      <c r="BF565" s="1346"/>
    </row>
    <row r="566">
      <c r="B566" s="433"/>
      <c r="C566" s="1346"/>
      <c r="D566" s="1346"/>
      <c r="E566" s="1346"/>
      <c r="I566" s="1346"/>
      <c r="O566" s="1346"/>
      <c r="BF566" s="1346"/>
    </row>
    <row r="567">
      <c r="B567" s="433"/>
      <c r="C567" s="1346"/>
      <c r="D567" s="1346"/>
      <c r="E567" s="1346"/>
      <c r="I567" s="1346"/>
      <c r="O567" s="1346"/>
      <c r="BF567" s="1346"/>
    </row>
    <row r="568">
      <c r="B568" s="433"/>
      <c r="C568" s="1346"/>
      <c r="D568" s="1346"/>
      <c r="E568" s="1346"/>
      <c r="I568" s="1346"/>
      <c r="O568" s="1346"/>
      <c r="BF568" s="1346"/>
    </row>
    <row r="569">
      <c r="B569" s="433"/>
      <c r="C569" s="1346"/>
      <c r="D569" s="1346"/>
      <c r="E569" s="1346"/>
      <c r="I569" s="1346"/>
      <c r="O569" s="1346"/>
      <c r="BF569" s="1346"/>
    </row>
    <row r="570">
      <c r="B570" s="433"/>
      <c r="C570" s="1346"/>
      <c r="D570" s="1346"/>
      <c r="E570" s="1346"/>
      <c r="I570" s="1346"/>
      <c r="O570" s="1346"/>
      <c r="BF570" s="1346"/>
    </row>
    <row r="571">
      <c r="B571" s="433"/>
      <c r="C571" s="1346"/>
      <c r="D571" s="1346"/>
      <c r="E571" s="1346"/>
      <c r="I571" s="1346"/>
      <c r="O571" s="1346"/>
      <c r="BF571" s="1346"/>
    </row>
    <row r="572">
      <c r="B572" s="433"/>
      <c r="C572" s="1346"/>
      <c r="D572" s="1346"/>
      <c r="E572" s="1346"/>
      <c r="I572" s="1346"/>
      <c r="O572" s="1346"/>
      <c r="BF572" s="1346"/>
    </row>
    <row r="573">
      <c r="B573" s="433"/>
      <c r="C573" s="1346"/>
      <c r="D573" s="1346"/>
      <c r="E573" s="1346"/>
      <c r="I573" s="1346"/>
      <c r="O573" s="1346"/>
      <c r="BF573" s="1346"/>
    </row>
    <row r="574">
      <c r="B574" s="433"/>
      <c r="C574" s="1346"/>
      <c r="D574" s="1346"/>
      <c r="E574" s="1346"/>
      <c r="I574" s="1346"/>
      <c r="O574" s="1346"/>
      <c r="BF574" s="1346"/>
    </row>
    <row r="575">
      <c r="B575" s="433"/>
      <c r="C575" s="1346"/>
      <c r="D575" s="1346"/>
      <c r="E575" s="1346"/>
      <c r="I575" s="1346"/>
      <c r="O575" s="1346"/>
      <c r="BF575" s="1346"/>
    </row>
    <row r="576">
      <c r="B576" s="433"/>
      <c r="C576" s="1346"/>
      <c r="D576" s="1346"/>
      <c r="E576" s="1346"/>
      <c r="I576" s="1346"/>
      <c r="O576" s="1346"/>
      <c r="BF576" s="1346"/>
    </row>
    <row r="577">
      <c r="B577" s="433"/>
      <c r="C577" s="1346"/>
      <c r="D577" s="1346"/>
      <c r="E577" s="1346"/>
      <c r="I577" s="1346"/>
      <c r="O577" s="1346"/>
      <c r="BF577" s="1346"/>
    </row>
    <row r="578">
      <c r="B578" s="433"/>
      <c r="C578" s="1346"/>
      <c r="D578" s="1346"/>
      <c r="E578" s="1346"/>
      <c r="I578" s="1346"/>
      <c r="O578" s="1346"/>
      <c r="BF578" s="1346"/>
    </row>
    <row r="579">
      <c r="B579" s="433"/>
      <c r="C579" s="1346"/>
      <c r="D579" s="1346"/>
      <c r="E579" s="1346"/>
      <c r="I579" s="1346"/>
      <c r="O579" s="1346"/>
      <c r="BF579" s="1346"/>
    </row>
    <row r="580">
      <c r="B580" s="433"/>
      <c r="C580" s="1346"/>
      <c r="D580" s="1346"/>
      <c r="E580" s="1346"/>
      <c r="I580" s="1346"/>
      <c r="O580" s="1346"/>
      <c r="BF580" s="1346"/>
    </row>
    <row r="581">
      <c r="B581" s="433"/>
      <c r="C581" s="1346"/>
      <c r="D581" s="1346"/>
      <c r="E581" s="1346"/>
      <c r="I581" s="1346"/>
      <c r="O581" s="1346"/>
      <c r="BF581" s="1346"/>
    </row>
    <row r="582">
      <c r="B582" s="433"/>
      <c r="C582" s="1346"/>
      <c r="D582" s="1346"/>
      <c r="E582" s="1346"/>
      <c r="I582" s="1346"/>
      <c r="O582" s="1346"/>
      <c r="BF582" s="1346"/>
    </row>
    <row r="583">
      <c r="B583" s="433"/>
      <c r="C583" s="1346"/>
      <c r="D583" s="1346"/>
      <c r="E583" s="1346"/>
      <c r="I583" s="1346"/>
      <c r="O583" s="1346"/>
      <c r="BF583" s="1346"/>
    </row>
    <row r="584">
      <c r="B584" s="433"/>
      <c r="C584" s="1346"/>
      <c r="D584" s="1346"/>
      <c r="E584" s="1346"/>
      <c r="I584" s="1346"/>
      <c r="O584" s="1346"/>
      <c r="BF584" s="1346"/>
    </row>
    <row r="585">
      <c r="B585" s="433"/>
      <c r="C585" s="1346"/>
      <c r="D585" s="1346"/>
      <c r="E585" s="1346"/>
      <c r="I585" s="1346"/>
      <c r="O585" s="1346"/>
      <c r="BF585" s="1346"/>
    </row>
    <row r="586">
      <c r="B586" s="433"/>
      <c r="C586" s="1346"/>
      <c r="D586" s="1346"/>
      <c r="E586" s="1346"/>
      <c r="I586" s="1346"/>
      <c r="O586" s="1346"/>
      <c r="BF586" s="1346"/>
    </row>
    <row r="587">
      <c r="B587" s="433"/>
      <c r="C587" s="1346"/>
      <c r="D587" s="1346"/>
      <c r="E587" s="1346"/>
      <c r="I587" s="1346"/>
      <c r="O587" s="1346"/>
      <c r="BF587" s="1346"/>
    </row>
    <row r="588">
      <c r="B588" s="433"/>
      <c r="C588" s="1346"/>
      <c r="D588" s="1346"/>
      <c r="E588" s="1346"/>
      <c r="I588" s="1346"/>
      <c r="O588" s="1346"/>
      <c r="BF588" s="1346"/>
    </row>
    <row r="589">
      <c r="B589" s="433"/>
      <c r="C589" s="1346"/>
      <c r="D589" s="1346"/>
      <c r="E589" s="1346"/>
      <c r="I589" s="1346"/>
      <c r="O589" s="1346"/>
      <c r="BF589" s="1346"/>
    </row>
    <row r="590">
      <c r="B590" s="433"/>
      <c r="C590" s="1346"/>
      <c r="D590" s="1346"/>
      <c r="E590" s="1346"/>
      <c r="I590" s="1346"/>
      <c r="O590" s="1346"/>
      <c r="BF590" s="1346"/>
    </row>
    <row r="591">
      <c r="B591" s="433"/>
      <c r="C591" s="1346"/>
      <c r="D591" s="1346"/>
      <c r="E591" s="1346"/>
      <c r="I591" s="1346"/>
      <c r="O591" s="1346"/>
      <c r="BF591" s="1346"/>
    </row>
    <row r="592">
      <c r="B592" s="433"/>
      <c r="C592" s="1346"/>
      <c r="D592" s="1346"/>
      <c r="E592" s="1346"/>
      <c r="I592" s="1346"/>
      <c r="O592" s="1346"/>
      <c r="BF592" s="1346"/>
    </row>
    <row r="593">
      <c r="B593" s="433"/>
      <c r="C593" s="1346"/>
      <c r="D593" s="1346"/>
      <c r="E593" s="1346"/>
      <c r="I593" s="1346"/>
      <c r="O593" s="1346"/>
      <c r="BF593" s="1346"/>
    </row>
    <row r="594">
      <c r="B594" s="433"/>
      <c r="C594" s="1346"/>
      <c r="D594" s="1346"/>
      <c r="E594" s="1346"/>
      <c r="I594" s="1346"/>
      <c r="O594" s="1346"/>
      <c r="BF594" s="1346"/>
    </row>
    <row r="595">
      <c r="B595" s="433"/>
      <c r="C595" s="1346"/>
      <c r="D595" s="1346"/>
      <c r="E595" s="1346"/>
      <c r="I595" s="1346"/>
      <c r="O595" s="1346"/>
      <c r="BF595" s="1346"/>
    </row>
    <row r="596">
      <c r="B596" s="433"/>
      <c r="C596" s="1346"/>
      <c r="D596" s="1346"/>
      <c r="E596" s="1346"/>
      <c r="I596" s="1346"/>
      <c r="O596" s="1346"/>
      <c r="BF596" s="1346"/>
    </row>
    <row r="597">
      <c r="B597" s="433"/>
      <c r="C597" s="1346"/>
      <c r="D597" s="1346"/>
      <c r="E597" s="1346"/>
      <c r="I597" s="1346"/>
      <c r="O597" s="1346"/>
      <c r="BF597" s="1346"/>
    </row>
    <row r="598">
      <c r="B598" s="433"/>
      <c r="C598" s="1346"/>
      <c r="D598" s="1346"/>
      <c r="E598" s="1346"/>
      <c r="I598" s="1346"/>
      <c r="O598" s="1346"/>
      <c r="BF598" s="1346"/>
    </row>
    <row r="599">
      <c r="B599" s="433"/>
      <c r="C599" s="1346"/>
      <c r="D599" s="1346"/>
      <c r="E599" s="1346"/>
      <c r="I599" s="1346"/>
      <c r="O599" s="1346"/>
      <c r="BF599" s="1346"/>
    </row>
    <row r="600">
      <c r="B600" s="433"/>
      <c r="C600" s="1346"/>
      <c r="D600" s="1346"/>
      <c r="E600" s="1346"/>
      <c r="I600" s="1346"/>
      <c r="O600" s="1346"/>
      <c r="BF600" s="1346"/>
    </row>
    <row r="601">
      <c r="B601" s="433"/>
      <c r="C601" s="1346"/>
      <c r="D601" s="1346"/>
      <c r="E601" s="1346"/>
      <c r="I601" s="1346"/>
      <c r="O601" s="1346"/>
      <c r="BF601" s="1346"/>
    </row>
    <row r="602">
      <c r="B602" s="433"/>
      <c r="C602" s="1346"/>
      <c r="D602" s="1346"/>
      <c r="E602" s="1346"/>
      <c r="I602" s="1346"/>
      <c r="O602" s="1346"/>
      <c r="BF602" s="1346"/>
    </row>
    <row r="603">
      <c r="B603" s="433"/>
      <c r="C603" s="1346"/>
      <c r="D603" s="1346"/>
      <c r="E603" s="1346"/>
      <c r="I603" s="1346"/>
      <c r="O603" s="1346"/>
      <c r="BF603" s="1346"/>
    </row>
    <row r="604">
      <c r="B604" s="433"/>
      <c r="C604" s="1346"/>
      <c r="D604" s="1346"/>
      <c r="E604" s="1346"/>
      <c r="I604" s="1346"/>
      <c r="O604" s="1346"/>
      <c r="BF604" s="1346"/>
    </row>
    <row r="605">
      <c r="B605" s="433"/>
      <c r="C605" s="1346"/>
      <c r="D605" s="1346"/>
      <c r="E605" s="1346"/>
      <c r="I605" s="1346"/>
      <c r="O605" s="1346"/>
      <c r="BF605" s="1346"/>
    </row>
    <row r="606">
      <c r="B606" s="433"/>
      <c r="C606" s="1346"/>
      <c r="D606" s="1346"/>
      <c r="E606" s="1346"/>
      <c r="I606" s="1346"/>
      <c r="O606" s="1346"/>
      <c r="BF606" s="1346"/>
    </row>
    <row r="607">
      <c r="B607" s="433"/>
      <c r="C607" s="1346"/>
      <c r="D607" s="1346"/>
      <c r="E607" s="1346"/>
      <c r="I607" s="1346"/>
      <c r="O607" s="1346"/>
      <c r="BF607" s="1346"/>
    </row>
    <row r="608">
      <c r="B608" s="433"/>
      <c r="C608" s="1346"/>
      <c r="D608" s="1346"/>
      <c r="E608" s="1346"/>
      <c r="I608" s="1346"/>
      <c r="O608" s="1346"/>
      <c r="BF608" s="1346"/>
    </row>
    <row r="609">
      <c r="B609" s="433"/>
      <c r="C609" s="1346"/>
      <c r="D609" s="1346"/>
      <c r="E609" s="1346"/>
      <c r="I609" s="1346"/>
      <c r="O609" s="1346"/>
      <c r="BF609" s="1346"/>
    </row>
    <row r="610">
      <c r="B610" s="433"/>
      <c r="C610" s="1346"/>
      <c r="D610" s="1346"/>
      <c r="E610" s="1346"/>
      <c r="I610" s="1346"/>
      <c r="O610" s="1346"/>
      <c r="BF610" s="1346"/>
    </row>
    <row r="611">
      <c r="B611" s="433"/>
      <c r="C611" s="1346"/>
      <c r="D611" s="1346"/>
      <c r="E611" s="1346"/>
      <c r="I611" s="1346"/>
      <c r="O611" s="1346"/>
      <c r="BF611" s="1346"/>
    </row>
    <row r="612">
      <c r="B612" s="433"/>
      <c r="C612" s="1346"/>
      <c r="D612" s="1346"/>
      <c r="E612" s="1346"/>
      <c r="I612" s="1346"/>
      <c r="O612" s="1346"/>
      <c r="BF612" s="1346"/>
    </row>
    <row r="613">
      <c r="B613" s="433"/>
      <c r="C613" s="1346"/>
      <c r="D613" s="1346"/>
      <c r="E613" s="1346"/>
      <c r="I613" s="1346"/>
      <c r="O613" s="1346"/>
      <c r="BF613" s="1346"/>
    </row>
    <row r="614">
      <c r="B614" s="433"/>
      <c r="C614" s="1346"/>
      <c r="D614" s="1346"/>
      <c r="E614" s="1346"/>
      <c r="I614" s="1346"/>
      <c r="O614" s="1346"/>
      <c r="BF614" s="1346"/>
    </row>
    <row r="615">
      <c r="B615" s="433"/>
      <c r="C615" s="1346"/>
      <c r="D615" s="1346"/>
      <c r="E615" s="1346"/>
      <c r="I615" s="1346"/>
      <c r="O615" s="1346"/>
      <c r="BF615" s="1346"/>
    </row>
    <row r="616">
      <c r="B616" s="433"/>
      <c r="C616" s="1346"/>
      <c r="D616" s="1346"/>
      <c r="E616" s="1346"/>
      <c r="I616" s="1346"/>
      <c r="O616" s="1346"/>
      <c r="BF616" s="1346"/>
    </row>
    <row r="617">
      <c r="B617" s="433"/>
      <c r="C617" s="1346"/>
      <c r="D617" s="1346"/>
      <c r="E617" s="1346"/>
      <c r="I617" s="1346"/>
      <c r="O617" s="1346"/>
      <c r="BF617" s="1346"/>
    </row>
    <row r="618">
      <c r="B618" s="433"/>
      <c r="C618" s="1346"/>
      <c r="D618" s="1346"/>
      <c r="E618" s="1346"/>
      <c r="I618" s="1346"/>
      <c r="O618" s="1346"/>
      <c r="BF618" s="1346"/>
    </row>
    <row r="619">
      <c r="B619" s="433"/>
      <c r="C619" s="1346"/>
      <c r="D619" s="1346"/>
      <c r="E619" s="1346"/>
      <c r="I619" s="1346"/>
      <c r="O619" s="1346"/>
      <c r="BF619" s="1346"/>
    </row>
    <row r="620">
      <c r="B620" s="433"/>
      <c r="C620" s="1346"/>
      <c r="D620" s="1346"/>
      <c r="E620" s="1346"/>
      <c r="I620" s="1346"/>
      <c r="O620" s="1346"/>
      <c r="BF620" s="1346"/>
    </row>
    <row r="621">
      <c r="B621" s="433"/>
      <c r="C621" s="1346"/>
      <c r="D621" s="1346"/>
      <c r="E621" s="1346"/>
      <c r="I621" s="1346"/>
      <c r="O621" s="1346"/>
      <c r="BF621" s="1346"/>
    </row>
    <row r="622">
      <c r="B622" s="433"/>
      <c r="C622" s="1346"/>
      <c r="D622" s="1346"/>
      <c r="E622" s="1346"/>
      <c r="I622" s="1346"/>
      <c r="O622" s="1346"/>
      <c r="BF622" s="1346"/>
    </row>
    <row r="623">
      <c r="B623" s="433"/>
      <c r="C623" s="1346"/>
      <c r="D623" s="1346"/>
      <c r="E623" s="1346"/>
      <c r="I623" s="1346"/>
      <c r="O623" s="1346"/>
      <c r="BF623" s="1346"/>
    </row>
    <row r="624">
      <c r="B624" s="433"/>
      <c r="C624" s="1346"/>
      <c r="D624" s="1346"/>
      <c r="E624" s="1346"/>
      <c r="I624" s="1346"/>
      <c r="O624" s="1346"/>
      <c r="BF624" s="1346"/>
    </row>
    <row r="625">
      <c r="B625" s="433"/>
      <c r="C625" s="1346"/>
      <c r="D625" s="1346"/>
      <c r="E625" s="1346"/>
      <c r="I625" s="1346"/>
      <c r="O625" s="1346"/>
      <c r="BF625" s="1346"/>
    </row>
    <row r="626">
      <c r="B626" s="433"/>
      <c r="C626" s="1346"/>
      <c r="D626" s="1346"/>
      <c r="E626" s="1346"/>
      <c r="I626" s="1346"/>
      <c r="O626" s="1346"/>
      <c r="BF626" s="1346"/>
    </row>
    <row r="627">
      <c r="B627" s="433"/>
      <c r="C627" s="1346"/>
      <c r="D627" s="1346"/>
      <c r="E627" s="1346"/>
      <c r="I627" s="1346"/>
      <c r="O627" s="1346"/>
      <c r="BF627" s="1346"/>
    </row>
    <row r="628">
      <c r="B628" s="433"/>
      <c r="C628" s="1346"/>
      <c r="D628" s="1346"/>
      <c r="E628" s="1346"/>
      <c r="I628" s="1346"/>
      <c r="O628" s="1346"/>
      <c r="BF628" s="1346"/>
    </row>
    <row r="629">
      <c r="B629" s="433"/>
      <c r="C629" s="1346"/>
      <c r="D629" s="1346"/>
      <c r="E629" s="1346"/>
      <c r="I629" s="1346"/>
      <c r="O629" s="1346"/>
      <c r="BF629" s="1346"/>
    </row>
    <row r="630">
      <c r="B630" s="433"/>
      <c r="C630" s="1346"/>
      <c r="D630" s="1346"/>
      <c r="E630" s="1346"/>
      <c r="I630" s="1346"/>
      <c r="O630" s="1346"/>
      <c r="BF630" s="1346"/>
    </row>
    <row r="631">
      <c r="B631" s="433"/>
      <c r="C631" s="1346"/>
      <c r="D631" s="1346"/>
      <c r="E631" s="1346"/>
      <c r="I631" s="1346"/>
      <c r="O631" s="1346"/>
      <c r="BF631" s="1346"/>
    </row>
    <row r="632">
      <c r="B632" s="433"/>
      <c r="C632" s="1346"/>
      <c r="D632" s="1346"/>
      <c r="E632" s="1346"/>
      <c r="I632" s="1346"/>
      <c r="O632" s="1346"/>
      <c r="BF632" s="1346"/>
    </row>
    <row r="633">
      <c r="B633" s="433"/>
      <c r="C633" s="1346"/>
      <c r="D633" s="1346"/>
      <c r="E633" s="1346"/>
      <c r="I633" s="1346"/>
      <c r="O633" s="1346"/>
      <c r="BF633" s="1346"/>
    </row>
    <row r="634">
      <c r="B634" s="433"/>
      <c r="C634" s="1346"/>
      <c r="D634" s="1346"/>
      <c r="E634" s="1346"/>
      <c r="I634" s="1346"/>
      <c r="O634" s="1346"/>
      <c r="BF634" s="1346"/>
    </row>
    <row r="635">
      <c r="B635" s="433"/>
      <c r="C635" s="1346"/>
      <c r="D635" s="1346"/>
      <c r="E635" s="1346"/>
      <c r="I635" s="1346"/>
      <c r="O635" s="1346"/>
      <c r="BF635" s="1346"/>
    </row>
    <row r="636">
      <c r="B636" s="433"/>
      <c r="C636" s="1346"/>
      <c r="D636" s="1346"/>
      <c r="E636" s="1346"/>
      <c r="I636" s="1346"/>
      <c r="O636" s="1346"/>
      <c r="BF636" s="1346"/>
    </row>
    <row r="637">
      <c r="B637" s="433"/>
      <c r="C637" s="1346"/>
      <c r="D637" s="1346"/>
      <c r="E637" s="1346"/>
      <c r="I637" s="1346"/>
      <c r="O637" s="1346"/>
      <c r="BF637" s="1346"/>
    </row>
    <row r="638">
      <c r="B638" s="433"/>
      <c r="C638" s="1346"/>
      <c r="D638" s="1346"/>
      <c r="E638" s="1346"/>
      <c r="I638" s="1346"/>
      <c r="O638" s="1346"/>
      <c r="BF638" s="1346"/>
    </row>
    <row r="639">
      <c r="B639" s="433"/>
      <c r="C639" s="1346"/>
      <c r="D639" s="1346"/>
      <c r="E639" s="1346"/>
      <c r="I639" s="1346"/>
      <c r="O639" s="1346"/>
      <c r="BF639" s="1346"/>
    </row>
    <row r="640">
      <c r="B640" s="433"/>
      <c r="C640" s="1346"/>
      <c r="D640" s="1346"/>
      <c r="E640" s="1346"/>
      <c r="I640" s="1346"/>
      <c r="O640" s="1346"/>
      <c r="BF640" s="1346"/>
    </row>
    <row r="641">
      <c r="B641" s="433"/>
      <c r="C641" s="1346"/>
      <c r="D641" s="1346"/>
      <c r="E641" s="1346"/>
      <c r="I641" s="1346"/>
      <c r="O641" s="1346"/>
      <c r="BF641" s="1346"/>
    </row>
    <row r="642">
      <c r="B642" s="433"/>
      <c r="C642" s="1346"/>
      <c r="D642" s="1346"/>
      <c r="E642" s="1346"/>
      <c r="I642" s="1346"/>
      <c r="O642" s="1346"/>
      <c r="BF642" s="1346"/>
    </row>
    <row r="643">
      <c r="B643" s="433"/>
      <c r="C643" s="1346"/>
      <c r="D643" s="1346"/>
      <c r="E643" s="1346"/>
      <c r="I643" s="1346"/>
      <c r="O643" s="1346"/>
      <c r="BF643" s="1346"/>
    </row>
    <row r="644">
      <c r="B644" s="433"/>
      <c r="C644" s="1346"/>
      <c r="D644" s="1346"/>
      <c r="E644" s="1346"/>
      <c r="I644" s="1346"/>
      <c r="O644" s="1346"/>
      <c r="BF644" s="1346"/>
    </row>
    <row r="645">
      <c r="B645" s="433"/>
      <c r="C645" s="1346"/>
      <c r="D645" s="1346"/>
      <c r="E645" s="1346"/>
      <c r="I645" s="1346"/>
      <c r="O645" s="1346"/>
      <c r="BF645" s="1346"/>
    </row>
    <row r="646">
      <c r="B646" s="433"/>
      <c r="C646" s="1346"/>
      <c r="D646" s="1346"/>
      <c r="E646" s="1346"/>
      <c r="I646" s="1346"/>
      <c r="O646" s="1346"/>
      <c r="BF646" s="1346"/>
    </row>
    <row r="647">
      <c r="B647" s="433"/>
      <c r="C647" s="1346"/>
      <c r="D647" s="1346"/>
      <c r="E647" s="1346"/>
      <c r="I647" s="1346"/>
      <c r="O647" s="1346"/>
      <c r="BF647" s="1346"/>
    </row>
    <row r="648">
      <c r="B648" s="433"/>
      <c r="C648" s="1346"/>
      <c r="D648" s="1346"/>
      <c r="E648" s="1346"/>
      <c r="I648" s="1346"/>
      <c r="O648" s="1346"/>
      <c r="BF648" s="1346"/>
    </row>
    <row r="649">
      <c r="B649" s="433"/>
      <c r="C649" s="1346"/>
      <c r="D649" s="1346"/>
      <c r="E649" s="1346"/>
      <c r="I649" s="1346"/>
      <c r="O649" s="1346"/>
      <c r="BF649" s="1346"/>
    </row>
    <row r="650">
      <c r="B650" s="433"/>
      <c r="C650" s="1346"/>
      <c r="D650" s="1346"/>
      <c r="E650" s="1346"/>
      <c r="I650" s="1346"/>
      <c r="O650" s="1346"/>
      <c r="BF650" s="1346"/>
    </row>
    <row r="651">
      <c r="B651" s="433"/>
      <c r="C651" s="1346"/>
      <c r="D651" s="1346"/>
      <c r="E651" s="1346"/>
      <c r="I651" s="1346"/>
      <c r="O651" s="1346"/>
      <c r="BF651" s="1346"/>
    </row>
    <row r="652">
      <c r="B652" s="433"/>
      <c r="C652" s="1346"/>
      <c r="D652" s="1346"/>
      <c r="E652" s="1346"/>
      <c r="I652" s="1346"/>
      <c r="O652" s="1346"/>
      <c r="BF652" s="1346"/>
    </row>
    <row r="653">
      <c r="B653" s="433"/>
      <c r="C653" s="1346"/>
      <c r="D653" s="1346"/>
      <c r="E653" s="1346"/>
      <c r="I653" s="1346"/>
      <c r="O653" s="1346"/>
      <c r="BF653" s="1346"/>
    </row>
    <row r="654">
      <c r="B654" s="433"/>
      <c r="C654" s="1346"/>
      <c r="D654" s="1346"/>
      <c r="E654" s="1346"/>
      <c r="I654" s="1346"/>
      <c r="O654" s="1346"/>
      <c r="BF654" s="1346"/>
    </row>
    <row r="655">
      <c r="B655" s="433"/>
      <c r="C655" s="1346"/>
      <c r="D655" s="1346"/>
      <c r="E655" s="1346"/>
      <c r="I655" s="1346"/>
      <c r="O655" s="1346"/>
      <c r="BF655" s="1346"/>
    </row>
    <row r="656">
      <c r="B656" s="433"/>
      <c r="C656" s="1346"/>
      <c r="D656" s="1346"/>
      <c r="E656" s="1346"/>
      <c r="I656" s="1346"/>
      <c r="O656" s="1346"/>
      <c r="BF656" s="1346"/>
    </row>
    <row r="657">
      <c r="B657" s="433"/>
      <c r="C657" s="1346"/>
      <c r="D657" s="1346"/>
      <c r="E657" s="1346"/>
      <c r="I657" s="1346"/>
      <c r="O657" s="1346"/>
      <c r="BF657" s="1346"/>
    </row>
    <row r="658">
      <c r="B658" s="433"/>
      <c r="C658" s="1346"/>
      <c r="D658" s="1346"/>
      <c r="E658" s="1346"/>
      <c r="I658" s="1346"/>
      <c r="O658" s="1346"/>
      <c r="BF658" s="1346"/>
    </row>
    <row r="659">
      <c r="B659" s="433"/>
      <c r="C659" s="1346"/>
      <c r="D659" s="1346"/>
      <c r="E659" s="1346"/>
      <c r="I659" s="1346"/>
      <c r="O659" s="1346"/>
      <c r="BF659" s="1346"/>
    </row>
    <row r="660">
      <c r="B660" s="433"/>
      <c r="C660" s="1346"/>
      <c r="D660" s="1346"/>
      <c r="E660" s="1346"/>
      <c r="I660" s="1346"/>
      <c r="O660" s="1346"/>
      <c r="BF660" s="1346"/>
    </row>
    <row r="661">
      <c r="B661" s="433"/>
      <c r="C661" s="1346"/>
      <c r="D661" s="1346"/>
      <c r="E661" s="1346"/>
      <c r="I661" s="1346"/>
      <c r="O661" s="1346"/>
      <c r="BF661" s="1346"/>
    </row>
    <row r="662">
      <c r="B662" s="433"/>
      <c r="C662" s="1346"/>
      <c r="D662" s="1346"/>
      <c r="E662" s="1346"/>
      <c r="I662" s="1346"/>
      <c r="O662" s="1346"/>
      <c r="BF662" s="1346"/>
    </row>
    <row r="663">
      <c r="B663" s="433"/>
      <c r="C663" s="1346"/>
      <c r="D663" s="1346"/>
      <c r="E663" s="1346"/>
      <c r="I663" s="1346"/>
      <c r="O663" s="1346"/>
      <c r="BF663" s="1346"/>
    </row>
    <row r="664">
      <c r="B664" s="433"/>
      <c r="C664" s="1346"/>
      <c r="D664" s="1346"/>
      <c r="E664" s="1346"/>
      <c r="I664" s="1346"/>
      <c r="O664" s="1346"/>
      <c r="BF664" s="1346"/>
    </row>
    <row r="665">
      <c r="B665" s="433"/>
      <c r="C665" s="1346"/>
      <c r="D665" s="1346"/>
      <c r="E665" s="1346"/>
      <c r="I665" s="1346"/>
      <c r="O665" s="1346"/>
      <c r="BF665" s="1346"/>
    </row>
    <row r="666">
      <c r="B666" s="433"/>
      <c r="C666" s="1346"/>
      <c r="D666" s="1346"/>
      <c r="E666" s="1346"/>
      <c r="I666" s="1346"/>
      <c r="O666" s="1346"/>
      <c r="BF666" s="1346"/>
    </row>
    <row r="667">
      <c r="B667" s="433"/>
      <c r="C667" s="1346"/>
      <c r="D667" s="1346"/>
      <c r="E667" s="1346"/>
      <c r="I667" s="1346"/>
      <c r="O667" s="1346"/>
      <c r="BF667" s="1346"/>
    </row>
    <row r="668">
      <c r="B668" s="433"/>
      <c r="C668" s="1346"/>
      <c r="D668" s="1346"/>
      <c r="E668" s="1346"/>
      <c r="I668" s="1346"/>
      <c r="O668" s="1346"/>
      <c r="BF668" s="1346"/>
    </row>
    <row r="669">
      <c r="B669" s="433"/>
      <c r="C669" s="1346"/>
      <c r="D669" s="1346"/>
      <c r="E669" s="1346"/>
      <c r="I669" s="1346"/>
      <c r="O669" s="1346"/>
      <c r="BF669" s="1346"/>
    </row>
    <row r="670">
      <c r="B670" s="433"/>
      <c r="C670" s="1346"/>
      <c r="D670" s="1346"/>
      <c r="E670" s="1346"/>
      <c r="I670" s="1346"/>
      <c r="O670" s="1346"/>
      <c r="BF670" s="1346"/>
    </row>
    <row r="671">
      <c r="B671" s="433"/>
      <c r="C671" s="1346"/>
      <c r="D671" s="1346"/>
      <c r="E671" s="1346"/>
      <c r="I671" s="1346"/>
      <c r="O671" s="1346"/>
      <c r="BF671" s="1346"/>
    </row>
    <row r="672">
      <c r="B672" s="433"/>
      <c r="C672" s="1346"/>
      <c r="D672" s="1346"/>
      <c r="E672" s="1346"/>
      <c r="I672" s="1346"/>
      <c r="O672" s="1346"/>
      <c r="BF672" s="1346"/>
    </row>
    <row r="673">
      <c r="B673" s="433"/>
      <c r="C673" s="1346"/>
      <c r="D673" s="1346"/>
      <c r="E673" s="1346"/>
      <c r="I673" s="1346"/>
      <c r="O673" s="1346"/>
      <c r="BF673" s="1346"/>
    </row>
    <row r="674">
      <c r="B674" s="433"/>
      <c r="C674" s="1346"/>
      <c r="D674" s="1346"/>
      <c r="E674" s="1346"/>
      <c r="I674" s="1346"/>
      <c r="O674" s="1346"/>
      <c r="BF674" s="1346"/>
    </row>
    <row r="675">
      <c r="B675" s="433"/>
      <c r="C675" s="1346"/>
      <c r="D675" s="1346"/>
      <c r="E675" s="1346"/>
      <c r="I675" s="1346"/>
      <c r="O675" s="1346"/>
      <c r="BF675" s="1346"/>
    </row>
    <row r="676">
      <c r="B676" s="433"/>
      <c r="C676" s="1346"/>
      <c r="D676" s="1346"/>
      <c r="E676" s="1346"/>
      <c r="I676" s="1346"/>
      <c r="O676" s="1346"/>
      <c r="BF676" s="1346"/>
    </row>
    <row r="677">
      <c r="B677" s="433"/>
      <c r="C677" s="1346"/>
      <c r="D677" s="1346"/>
      <c r="E677" s="1346"/>
      <c r="I677" s="1346"/>
      <c r="O677" s="1346"/>
      <c r="BF677" s="1346"/>
    </row>
    <row r="678">
      <c r="B678" s="433"/>
      <c r="C678" s="1346"/>
      <c r="D678" s="1346"/>
      <c r="E678" s="1346"/>
      <c r="I678" s="1346"/>
      <c r="O678" s="1346"/>
      <c r="BF678" s="1346"/>
    </row>
    <row r="679">
      <c r="B679" s="433"/>
      <c r="C679" s="1346"/>
      <c r="D679" s="1346"/>
      <c r="E679" s="1346"/>
      <c r="I679" s="1346"/>
      <c r="O679" s="1346"/>
      <c r="BF679" s="1346"/>
    </row>
    <row r="680">
      <c r="B680" s="433"/>
      <c r="C680" s="1346"/>
      <c r="D680" s="1346"/>
      <c r="E680" s="1346"/>
      <c r="I680" s="1346"/>
      <c r="O680" s="1346"/>
      <c r="BF680" s="1346"/>
    </row>
    <row r="681">
      <c r="B681" s="433"/>
      <c r="C681" s="1346"/>
      <c r="D681" s="1346"/>
      <c r="E681" s="1346"/>
      <c r="I681" s="1346"/>
      <c r="O681" s="1346"/>
      <c r="BF681" s="1346"/>
    </row>
    <row r="682">
      <c r="B682" s="433"/>
      <c r="C682" s="1346"/>
      <c r="D682" s="1346"/>
      <c r="E682" s="1346"/>
      <c r="I682" s="1346"/>
      <c r="O682" s="1346"/>
      <c r="BF682" s="1346"/>
    </row>
    <row r="683">
      <c r="B683" s="433"/>
      <c r="C683" s="1346"/>
      <c r="D683" s="1346"/>
      <c r="E683" s="1346"/>
      <c r="I683" s="1346"/>
      <c r="O683" s="1346"/>
      <c r="BF683" s="1346"/>
    </row>
    <row r="684">
      <c r="B684" s="433"/>
      <c r="C684" s="1346"/>
      <c r="D684" s="1346"/>
      <c r="E684" s="1346"/>
      <c r="I684" s="1346"/>
      <c r="O684" s="1346"/>
      <c r="BF684" s="1346"/>
    </row>
    <row r="685">
      <c r="B685" s="433"/>
      <c r="C685" s="1346"/>
      <c r="D685" s="1346"/>
      <c r="E685" s="1346"/>
      <c r="I685" s="1346"/>
      <c r="O685" s="1346"/>
      <c r="BF685" s="1346"/>
    </row>
    <row r="686">
      <c r="B686" s="433"/>
      <c r="C686" s="1346"/>
      <c r="D686" s="1346"/>
      <c r="E686" s="1346"/>
      <c r="I686" s="1346"/>
      <c r="O686" s="1346"/>
      <c r="BF686" s="1346"/>
    </row>
    <row r="687">
      <c r="B687" s="433"/>
      <c r="C687" s="1346"/>
      <c r="D687" s="1346"/>
      <c r="E687" s="1346"/>
      <c r="I687" s="1346"/>
      <c r="O687" s="1346"/>
      <c r="BF687" s="1346"/>
    </row>
    <row r="688">
      <c r="B688" s="433"/>
      <c r="C688" s="1346"/>
      <c r="D688" s="1346"/>
      <c r="E688" s="1346"/>
      <c r="I688" s="1346"/>
      <c r="O688" s="1346"/>
      <c r="BF688" s="1346"/>
    </row>
    <row r="689">
      <c r="B689" s="433"/>
      <c r="C689" s="1346"/>
      <c r="D689" s="1346"/>
      <c r="E689" s="1346"/>
      <c r="I689" s="1346"/>
      <c r="O689" s="1346"/>
      <c r="BF689" s="1346"/>
    </row>
    <row r="690">
      <c r="B690" s="433"/>
      <c r="C690" s="1346"/>
      <c r="D690" s="1346"/>
      <c r="E690" s="1346"/>
      <c r="I690" s="1346"/>
      <c r="O690" s="1346"/>
      <c r="BF690" s="1346"/>
    </row>
    <row r="691">
      <c r="B691" s="433"/>
      <c r="C691" s="1346"/>
      <c r="D691" s="1346"/>
      <c r="E691" s="1346"/>
      <c r="I691" s="1346"/>
      <c r="O691" s="1346"/>
      <c r="BF691" s="1346"/>
    </row>
    <row r="692">
      <c r="B692" s="433"/>
      <c r="C692" s="1346"/>
      <c r="D692" s="1346"/>
      <c r="E692" s="1346"/>
      <c r="I692" s="1346"/>
      <c r="O692" s="1346"/>
      <c r="BF692" s="1346"/>
    </row>
    <row r="693">
      <c r="B693" s="433"/>
      <c r="C693" s="1346"/>
      <c r="D693" s="1346"/>
      <c r="E693" s="1346"/>
      <c r="I693" s="1346"/>
      <c r="O693" s="1346"/>
      <c r="BF693" s="1346"/>
    </row>
    <row r="694">
      <c r="B694" s="433"/>
      <c r="C694" s="1346"/>
      <c r="D694" s="1346"/>
      <c r="E694" s="1346"/>
      <c r="I694" s="1346"/>
      <c r="O694" s="1346"/>
      <c r="BF694" s="1346"/>
    </row>
    <row r="695">
      <c r="B695" s="433"/>
      <c r="C695" s="1346"/>
      <c r="D695" s="1346"/>
      <c r="E695" s="1346"/>
      <c r="I695" s="1346"/>
      <c r="O695" s="1346"/>
      <c r="BF695" s="1346"/>
    </row>
    <row r="696">
      <c r="B696" s="433"/>
      <c r="C696" s="1346"/>
      <c r="D696" s="1346"/>
      <c r="E696" s="1346"/>
      <c r="I696" s="1346"/>
      <c r="O696" s="1346"/>
      <c r="BF696" s="1346"/>
    </row>
    <row r="697">
      <c r="B697" s="433"/>
      <c r="C697" s="1346"/>
      <c r="D697" s="1346"/>
      <c r="E697" s="1346"/>
      <c r="I697" s="1346"/>
      <c r="O697" s="1346"/>
      <c r="BF697" s="1346"/>
    </row>
    <row r="698">
      <c r="B698" s="433"/>
      <c r="C698" s="1346"/>
      <c r="D698" s="1346"/>
      <c r="E698" s="1346"/>
      <c r="I698" s="1346"/>
      <c r="O698" s="1346"/>
      <c r="BF698" s="1346"/>
    </row>
    <row r="699">
      <c r="B699" s="433"/>
      <c r="C699" s="1346"/>
      <c r="D699" s="1346"/>
      <c r="E699" s="1346"/>
      <c r="I699" s="1346"/>
      <c r="O699" s="1346"/>
      <c r="BF699" s="1346"/>
    </row>
    <row r="700">
      <c r="B700" s="433"/>
      <c r="C700" s="1346"/>
      <c r="D700" s="1346"/>
      <c r="E700" s="1346"/>
      <c r="I700" s="1346"/>
      <c r="O700" s="1346"/>
      <c r="BF700" s="1346"/>
    </row>
    <row r="701">
      <c r="B701" s="433"/>
      <c r="C701" s="1346"/>
      <c r="D701" s="1346"/>
      <c r="E701" s="1346"/>
      <c r="I701" s="1346"/>
      <c r="O701" s="1346"/>
      <c r="BF701" s="1346"/>
    </row>
    <row r="702">
      <c r="B702" s="433"/>
      <c r="C702" s="1346"/>
      <c r="D702" s="1346"/>
      <c r="E702" s="1346"/>
      <c r="I702" s="1346"/>
      <c r="O702" s="1346"/>
      <c r="BF702" s="1346"/>
    </row>
    <row r="703">
      <c r="B703" s="433"/>
      <c r="C703" s="1346"/>
      <c r="D703" s="1346"/>
      <c r="E703" s="1346"/>
      <c r="I703" s="1346"/>
      <c r="O703" s="1346"/>
      <c r="BF703" s="1346"/>
    </row>
    <row r="704">
      <c r="B704" s="433"/>
      <c r="C704" s="1346"/>
      <c r="D704" s="1346"/>
      <c r="E704" s="1346"/>
      <c r="I704" s="1346"/>
      <c r="O704" s="1346"/>
      <c r="BF704" s="1346"/>
    </row>
    <row r="705">
      <c r="B705" s="433"/>
      <c r="C705" s="1346"/>
      <c r="D705" s="1346"/>
      <c r="E705" s="1346"/>
      <c r="I705" s="1346"/>
      <c r="O705" s="1346"/>
      <c r="BF705" s="1346"/>
    </row>
    <row r="706">
      <c r="B706" s="433"/>
      <c r="C706" s="1346"/>
      <c r="D706" s="1346"/>
      <c r="E706" s="1346"/>
      <c r="I706" s="1346"/>
      <c r="O706" s="1346"/>
      <c r="BF706" s="1346"/>
    </row>
    <row r="707">
      <c r="B707" s="433"/>
      <c r="C707" s="1346"/>
      <c r="D707" s="1346"/>
      <c r="E707" s="1346"/>
      <c r="I707" s="1346"/>
      <c r="O707" s="1346"/>
      <c r="BF707" s="1346"/>
    </row>
    <row r="708">
      <c r="B708" s="433"/>
      <c r="C708" s="1346"/>
      <c r="D708" s="1346"/>
      <c r="E708" s="1346"/>
      <c r="I708" s="1346"/>
      <c r="O708" s="1346"/>
      <c r="BF708" s="1346"/>
    </row>
    <row r="709">
      <c r="B709" s="433"/>
      <c r="C709" s="1346"/>
      <c r="D709" s="1346"/>
      <c r="E709" s="1346"/>
      <c r="I709" s="1346"/>
      <c r="O709" s="1346"/>
      <c r="BF709" s="1346"/>
    </row>
    <row r="710">
      <c r="B710" s="433"/>
      <c r="C710" s="1346"/>
      <c r="D710" s="1346"/>
      <c r="E710" s="1346"/>
      <c r="I710" s="1346"/>
      <c r="O710" s="1346"/>
      <c r="BF710" s="1346"/>
    </row>
    <row r="711">
      <c r="B711" s="433"/>
      <c r="C711" s="1346"/>
      <c r="D711" s="1346"/>
      <c r="E711" s="1346"/>
      <c r="I711" s="1346"/>
      <c r="O711" s="1346"/>
      <c r="BF711" s="1346"/>
    </row>
    <row r="712">
      <c r="B712" s="433"/>
      <c r="C712" s="1346"/>
      <c r="D712" s="1346"/>
      <c r="E712" s="1346"/>
      <c r="I712" s="1346"/>
      <c r="O712" s="1346"/>
      <c r="BF712" s="1346"/>
    </row>
    <row r="713">
      <c r="B713" s="433"/>
      <c r="C713" s="1346"/>
      <c r="D713" s="1346"/>
      <c r="E713" s="1346"/>
      <c r="I713" s="1346"/>
      <c r="O713" s="1346"/>
      <c r="BF713" s="1346"/>
    </row>
    <row r="714">
      <c r="B714" s="433"/>
      <c r="C714" s="1346"/>
      <c r="D714" s="1346"/>
      <c r="E714" s="1346"/>
      <c r="I714" s="1346"/>
      <c r="O714" s="1346"/>
      <c r="BF714" s="1346"/>
    </row>
    <row r="715">
      <c r="B715" s="433"/>
      <c r="C715" s="1346"/>
      <c r="D715" s="1346"/>
      <c r="E715" s="1346"/>
      <c r="I715" s="1346"/>
      <c r="O715" s="1346"/>
      <c r="BF715" s="1346"/>
    </row>
    <row r="716">
      <c r="B716" s="433"/>
      <c r="C716" s="1346"/>
      <c r="D716" s="1346"/>
      <c r="E716" s="1346"/>
      <c r="I716" s="1346"/>
      <c r="O716" s="1346"/>
      <c r="BF716" s="1346"/>
    </row>
    <row r="717">
      <c r="B717" s="433"/>
      <c r="C717" s="1346"/>
      <c r="D717" s="1346"/>
      <c r="E717" s="1346"/>
      <c r="I717" s="1346"/>
      <c r="O717" s="1346"/>
      <c r="BF717" s="1346"/>
    </row>
    <row r="718">
      <c r="B718" s="433"/>
      <c r="C718" s="1346"/>
      <c r="D718" s="1346"/>
      <c r="E718" s="1346"/>
      <c r="I718" s="1346"/>
      <c r="O718" s="1346"/>
      <c r="BF718" s="1346"/>
    </row>
    <row r="719">
      <c r="B719" s="433"/>
      <c r="C719" s="1346"/>
      <c r="D719" s="1346"/>
      <c r="E719" s="1346"/>
      <c r="I719" s="1346"/>
      <c r="O719" s="1346"/>
      <c r="BF719" s="1346"/>
    </row>
    <row r="720">
      <c r="B720" s="433"/>
      <c r="C720" s="1346"/>
      <c r="D720" s="1346"/>
      <c r="E720" s="1346"/>
      <c r="I720" s="1346"/>
      <c r="O720" s="1346"/>
      <c r="BF720" s="1346"/>
    </row>
    <row r="721">
      <c r="B721" s="433"/>
      <c r="C721" s="1346"/>
      <c r="D721" s="1346"/>
      <c r="E721" s="1346"/>
      <c r="I721" s="1346"/>
      <c r="O721" s="1346"/>
      <c r="BF721" s="1346"/>
    </row>
    <row r="722">
      <c r="B722" s="433"/>
      <c r="C722" s="1346"/>
      <c r="D722" s="1346"/>
      <c r="E722" s="1346"/>
      <c r="I722" s="1346"/>
      <c r="O722" s="1346"/>
      <c r="BF722" s="1346"/>
    </row>
    <row r="723">
      <c r="B723" s="433"/>
      <c r="C723" s="1346"/>
      <c r="D723" s="1346"/>
      <c r="E723" s="1346"/>
      <c r="I723" s="1346"/>
      <c r="O723" s="1346"/>
      <c r="BF723" s="1346"/>
    </row>
    <row r="724">
      <c r="B724" s="433"/>
      <c r="C724" s="1346"/>
      <c r="D724" s="1346"/>
      <c r="E724" s="1346"/>
      <c r="I724" s="1346"/>
      <c r="O724" s="1346"/>
      <c r="BF724" s="1346"/>
    </row>
    <row r="725">
      <c r="B725" s="433"/>
      <c r="C725" s="1346"/>
      <c r="D725" s="1346"/>
      <c r="E725" s="1346"/>
      <c r="I725" s="1346"/>
      <c r="O725" s="1346"/>
      <c r="BF725" s="1346"/>
    </row>
    <row r="726">
      <c r="B726" s="433"/>
      <c r="C726" s="1346"/>
      <c r="D726" s="1346"/>
      <c r="E726" s="1346"/>
      <c r="I726" s="1346"/>
      <c r="O726" s="1346"/>
      <c r="BF726" s="1346"/>
    </row>
    <row r="727">
      <c r="B727" s="433"/>
      <c r="C727" s="1346"/>
      <c r="D727" s="1346"/>
      <c r="E727" s="1346"/>
      <c r="I727" s="1346"/>
      <c r="O727" s="1346"/>
      <c r="BF727" s="1346"/>
    </row>
    <row r="728">
      <c r="B728" s="433"/>
      <c r="C728" s="1346"/>
      <c r="D728" s="1346"/>
      <c r="E728" s="1346"/>
      <c r="I728" s="1346"/>
      <c r="O728" s="1346"/>
      <c r="BF728" s="1346"/>
    </row>
    <row r="729">
      <c r="B729" s="433"/>
      <c r="C729" s="1346"/>
      <c r="D729" s="1346"/>
      <c r="E729" s="1346"/>
      <c r="I729" s="1346"/>
      <c r="O729" s="1346"/>
      <c r="BF729" s="1346"/>
    </row>
    <row r="730">
      <c r="B730" s="433"/>
      <c r="C730" s="1346"/>
      <c r="D730" s="1346"/>
      <c r="E730" s="1346"/>
      <c r="I730" s="1346"/>
      <c r="O730" s="1346"/>
      <c r="BF730" s="1346"/>
    </row>
    <row r="731">
      <c r="B731" s="433"/>
      <c r="C731" s="1346"/>
      <c r="D731" s="1346"/>
      <c r="E731" s="1346"/>
      <c r="I731" s="1346"/>
      <c r="O731" s="1346"/>
      <c r="BF731" s="1346"/>
    </row>
    <row r="732">
      <c r="B732" s="433"/>
      <c r="C732" s="1346"/>
      <c r="D732" s="1346"/>
      <c r="E732" s="1346"/>
      <c r="I732" s="1346"/>
      <c r="O732" s="1346"/>
      <c r="BF732" s="1346"/>
    </row>
    <row r="733">
      <c r="B733" s="433"/>
      <c r="C733" s="1346"/>
      <c r="D733" s="1346"/>
      <c r="E733" s="1346"/>
      <c r="I733" s="1346"/>
      <c r="O733" s="1346"/>
      <c r="BF733" s="1346"/>
    </row>
    <row r="734">
      <c r="B734" s="433"/>
      <c r="C734" s="1346"/>
      <c r="D734" s="1346"/>
      <c r="E734" s="1346"/>
      <c r="I734" s="1346"/>
      <c r="O734" s="1346"/>
      <c r="BF734" s="1346"/>
    </row>
    <row r="735">
      <c r="B735" s="433"/>
      <c r="C735" s="1346"/>
      <c r="D735" s="1346"/>
      <c r="E735" s="1346"/>
      <c r="I735" s="1346"/>
      <c r="O735" s="1346"/>
      <c r="BF735" s="1346"/>
    </row>
    <row r="736">
      <c r="B736" s="433"/>
      <c r="C736" s="1346"/>
      <c r="D736" s="1346"/>
      <c r="E736" s="1346"/>
      <c r="I736" s="1346"/>
      <c r="O736" s="1346"/>
      <c r="BF736" s="1346"/>
    </row>
    <row r="737">
      <c r="B737" s="433"/>
      <c r="C737" s="1346"/>
      <c r="D737" s="1346"/>
      <c r="E737" s="1346"/>
      <c r="I737" s="1346"/>
      <c r="O737" s="1346"/>
      <c r="BF737" s="1346"/>
    </row>
    <row r="738">
      <c r="B738" s="433"/>
      <c r="C738" s="1346"/>
      <c r="D738" s="1346"/>
      <c r="E738" s="1346"/>
      <c r="I738" s="1346"/>
      <c r="O738" s="1346"/>
      <c r="BF738" s="1346"/>
    </row>
    <row r="739">
      <c r="B739" s="433"/>
      <c r="C739" s="1346"/>
      <c r="D739" s="1346"/>
      <c r="E739" s="1346"/>
      <c r="I739" s="1346"/>
      <c r="O739" s="1346"/>
      <c r="BF739" s="1346"/>
    </row>
    <row r="740">
      <c r="B740" s="433"/>
      <c r="C740" s="1346"/>
      <c r="D740" s="1346"/>
      <c r="E740" s="1346"/>
      <c r="I740" s="1346"/>
      <c r="O740" s="1346"/>
      <c r="BF740" s="1346"/>
    </row>
    <row r="741">
      <c r="B741" s="433"/>
      <c r="C741" s="1346"/>
      <c r="D741" s="1346"/>
      <c r="E741" s="1346"/>
      <c r="I741" s="1346"/>
      <c r="O741" s="1346"/>
      <c r="BF741" s="1346"/>
    </row>
    <row r="742">
      <c r="B742" s="433"/>
      <c r="C742" s="1346"/>
      <c r="D742" s="1346"/>
      <c r="E742" s="1346"/>
      <c r="I742" s="1346"/>
      <c r="O742" s="1346"/>
      <c r="BF742" s="1346"/>
    </row>
    <row r="743">
      <c r="B743" s="433"/>
      <c r="C743" s="1346"/>
      <c r="D743" s="1346"/>
      <c r="E743" s="1346"/>
      <c r="I743" s="1346"/>
      <c r="O743" s="1346"/>
      <c r="BF743" s="1346"/>
    </row>
    <row r="744">
      <c r="B744" s="433"/>
      <c r="C744" s="1346"/>
      <c r="D744" s="1346"/>
      <c r="E744" s="1346"/>
      <c r="I744" s="1346"/>
      <c r="O744" s="1346"/>
      <c r="BF744" s="1346"/>
    </row>
    <row r="745">
      <c r="B745" s="433"/>
      <c r="C745" s="1346"/>
      <c r="D745" s="1346"/>
      <c r="E745" s="1346"/>
      <c r="I745" s="1346"/>
      <c r="O745" s="1346"/>
      <c r="BF745" s="1346"/>
    </row>
    <row r="746">
      <c r="B746" s="433"/>
      <c r="C746" s="1346"/>
      <c r="D746" s="1346"/>
      <c r="E746" s="1346"/>
      <c r="I746" s="1346"/>
      <c r="O746" s="1346"/>
      <c r="BF746" s="1346"/>
    </row>
    <row r="747">
      <c r="B747" s="433"/>
      <c r="C747" s="1346"/>
      <c r="D747" s="1346"/>
      <c r="E747" s="1346"/>
      <c r="I747" s="1346"/>
      <c r="O747" s="1346"/>
      <c r="BF747" s="1346"/>
    </row>
    <row r="748">
      <c r="B748" s="433"/>
      <c r="C748" s="1346"/>
      <c r="D748" s="1346"/>
      <c r="E748" s="1346"/>
      <c r="I748" s="1346"/>
      <c r="O748" s="1346"/>
      <c r="BF748" s="1346"/>
    </row>
    <row r="749">
      <c r="B749" s="433"/>
      <c r="C749" s="1346"/>
      <c r="D749" s="1346"/>
      <c r="E749" s="1346"/>
      <c r="I749" s="1346"/>
      <c r="O749" s="1346"/>
      <c r="BF749" s="1346"/>
    </row>
    <row r="750">
      <c r="B750" s="433"/>
      <c r="C750" s="1346"/>
      <c r="D750" s="1346"/>
      <c r="E750" s="1346"/>
      <c r="I750" s="1346"/>
      <c r="O750" s="1346"/>
      <c r="BF750" s="1346"/>
    </row>
    <row r="751">
      <c r="B751" s="433"/>
      <c r="C751" s="1346"/>
      <c r="D751" s="1346"/>
      <c r="E751" s="1346"/>
      <c r="I751" s="1346"/>
      <c r="O751" s="1346"/>
      <c r="BF751" s="1346"/>
    </row>
    <row r="752">
      <c r="B752" s="433"/>
      <c r="C752" s="1346"/>
      <c r="D752" s="1346"/>
      <c r="E752" s="1346"/>
      <c r="I752" s="1346"/>
      <c r="O752" s="1346"/>
      <c r="BF752" s="1346"/>
    </row>
    <row r="753">
      <c r="B753" s="433"/>
      <c r="C753" s="1346"/>
      <c r="D753" s="1346"/>
      <c r="E753" s="1346"/>
      <c r="I753" s="1346"/>
      <c r="O753" s="1346"/>
      <c r="BF753" s="1346"/>
    </row>
    <row r="754">
      <c r="B754" s="433"/>
      <c r="C754" s="1346"/>
      <c r="D754" s="1346"/>
      <c r="E754" s="1346"/>
      <c r="I754" s="1346"/>
      <c r="O754" s="1346"/>
      <c r="BF754" s="1346"/>
    </row>
    <row r="755">
      <c r="B755" s="433"/>
      <c r="C755" s="1346"/>
      <c r="D755" s="1346"/>
      <c r="E755" s="1346"/>
      <c r="I755" s="1346"/>
      <c r="O755" s="1346"/>
      <c r="BF755" s="1346"/>
    </row>
    <row r="756">
      <c r="B756" s="433"/>
      <c r="C756" s="1346"/>
      <c r="D756" s="1346"/>
      <c r="E756" s="1346"/>
      <c r="I756" s="1346"/>
      <c r="O756" s="1346"/>
      <c r="BF756" s="1346"/>
    </row>
    <row r="757">
      <c r="B757" s="433"/>
      <c r="C757" s="1346"/>
      <c r="D757" s="1346"/>
      <c r="E757" s="1346"/>
      <c r="I757" s="1346"/>
      <c r="O757" s="1346"/>
      <c r="BF757" s="1346"/>
    </row>
    <row r="758">
      <c r="B758" s="433"/>
      <c r="C758" s="1346"/>
      <c r="D758" s="1346"/>
      <c r="E758" s="1346"/>
      <c r="I758" s="1346"/>
      <c r="O758" s="1346"/>
      <c r="BF758" s="1346"/>
    </row>
    <row r="759">
      <c r="B759" s="433"/>
      <c r="C759" s="1346"/>
      <c r="D759" s="1346"/>
      <c r="E759" s="1346"/>
      <c r="I759" s="1346"/>
      <c r="O759" s="1346"/>
      <c r="BF759" s="1346"/>
    </row>
    <row r="760">
      <c r="B760" s="433"/>
      <c r="C760" s="1346"/>
      <c r="D760" s="1346"/>
      <c r="E760" s="1346"/>
      <c r="I760" s="1346"/>
      <c r="O760" s="1346"/>
      <c r="BF760" s="1346"/>
    </row>
    <row r="761">
      <c r="B761" s="433"/>
      <c r="C761" s="1346"/>
      <c r="D761" s="1346"/>
      <c r="E761" s="1346"/>
      <c r="I761" s="1346"/>
      <c r="O761" s="1346"/>
      <c r="BF761" s="1346"/>
    </row>
    <row r="762">
      <c r="B762" s="433"/>
      <c r="C762" s="1346"/>
      <c r="D762" s="1346"/>
      <c r="E762" s="1346"/>
      <c r="I762" s="1346"/>
      <c r="O762" s="1346"/>
      <c r="BF762" s="1346"/>
    </row>
    <row r="763">
      <c r="B763" s="433"/>
      <c r="C763" s="1346"/>
      <c r="D763" s="1346"/>
      <c r="E763" s="1346"/>
      <c r="I763" s="1346"/>
      <c r="O763" s="1346"/>
      <c r="BF763" s="1346"/>
    </row>
    <row r="764">
      <c r="B764" s="433"/>
      <c r="C764" s="1346"/>
      <c r="D764" s="1346"/>
      <c r="E764" s="1346"/>
      <c r="I764" s="1346"/>
      <c r="O764" s="1346"/>
      <c r="BF764" s="1346"/>
    </row>
    <row r="765">
      <c r="B765" s="433"/>
      <c r="C765" s="1346"/>
      <c r="D765" s="1346"/>
      <c r="E765" s="1346"/>
      <c r="I765" s="1346"/>
      <c r="O765" s="1346"/>
      <c r="BF765" s="1346"/>
    </row>
    <row r="766">
      <c r="B766" s="433"/>
      <c r="C766" s="1346"/>
      <c r="D766" s="1346"/>
      <c r="E766" s="1346"/>
      <c r="I766" s="1346"/>
      <c r="O766" s="1346"/>
      <c r="BF766" s="1346"/>
    </row>
    <row r="767">
      <c r="B767" s="433"/>
      <c r="C767" s="1346"/>
      <c r="D767" s="1346"/>
      <c r="E767" s="1346"/>
      <c r="I767" s="1346"/>
      <c r="O767" s="1346"/>
      <c r="BF767" s="1346"/>
    </row>
    <row r="768">
      <c r="B768" s="433"/>
      <c r="C768" s="1346"/>
      <c r="D768" s="1346"/>
      <c r="E768" s="1346"/>
      <c r="I768" s="1346"/>
      <c r="O768" s="1346"/>
      <c r="BF768" s="1346"/>
    </row>
    <row r="769">
      <c r="B769" s="433"/>
      <c r="C769" s="1346"/>
      <c r="D769" s="1346"/>
      <c r="E769" s="1346"/>
      <c r="I769" s="1346"/>
      <c r="O769" s="1346"/>
      <c r="BF769" s="1346"/>
    </row>
    <row r="770">
      <c r="B770" s="433"/>
      <c r="C770" s="1346"/>
      <c r="D770" s="1346"/>
      <c r="E770" s="1346"/>
      <c r="I770" s="1346"/>
      <c r="O770" s="1346"/>
      <c r="BF770" s="1346"/>
    </row>
    <row r="771">
      <c r="B771" s="433"/>
      <c r="C771" s="1346"/>
      <c r="D771" s="1346"/>
      <c r="E771" s="1346"/>
      <c r="I771" s="1346"/>
      <c r="O771" s="1346"/>
      <c r="BF771" s="1346"/>
    </row>
    <row r="772">
      <c r="B772" s="433"/>
      <c r="C772" s="1346"/>
      <c r="D772" s="1346"/>
      <c r="E772" s="1346"/>
      <c r="I772" s="1346"/>
      <c r="O772" s="1346"/>
      <c r="BF772" s="1346"/>
    </row>
    <row r="773">
      <c r="B773" s="433"/>
      <c r="C773" s="1346"/>
      <c r="D773" s="1346"/>
      <c r="E773" s="1346"/>
      <c r="I773" s="1346"/>
      <c r="O773" s="1346"/>
      <c r="BF773" s="1346"/>
    </row>
    <row r="774">
      <c r="B774" s="433"/>
      <c r="C774" s="1346"/>
      <c r="D774" s="1346"/>
      <c r="E774" s="1346"/>
      <c r="I774" s="1346"/>
      <c r="O774" s="1346"/>
      <c r="BF774" s="1346"/>
    </row>
    <row r="775">
      <c r="B775" s="433"/>
      <c r="C775" s="1346"/>
      <c r="D775" s="1346"/>
      <c r="E775" s="1346"/>
      <c r="I775" s="1346"/>
      <c r="O775" s="1346"/>
      <c r="BF775" s="1346"/>
    </row>
    <row r="776">
      <c r="B776" s="433"/>
      <c r="C776" s="1346"/>
      <c r="D776" s="1346"/>
      <c r="E776" s="1346"/>
      <c r="I776" s="1346"/>
      <c r="O776" s="1346"/>
      <c r="BF776" s="1346"/>
    </row>
    <row r="777">
      <c r="B777" s="433"/>
      <c r="C777" s="1346"/>
      <c r="D777" s="1346"/>
      <c r="E777" s="1346"/>
      <c r="I777" s="1346"/>
      <c r="O777" s="1346"/>
      <c r="BF777" s="1346"/>
    </row>
    <row r="778">
      <c r="B778" s="433"/>
      <c r="C778" s="1346"/>
      <c r="D778" s="1346"/>
      <c r="E778" s="1346"/>
      <c r="I778" s="1346"/>
      <c r="O778" s="1346"/>
      <c r="BF778" s="1346"/>
    </row>
    <row r="779">
      <c r="B779" s="433"/>
      <c r="C779" s="1346"/>
      <c r="D779" s="1346"/>
      <c r="E779" s="1346"/>
      <c r="I779" s="1346"/>
      <c r="O779" s="1346"/>
      <c r="BF779" s="1346"/>
    </row>
    <row r="780">
      <c r="B780" s="433"/>
      <c r="C780" s="1346"/>
      <c r="D780" s="1346"/>
      <c r="E780" s="1346"/>
      <c r="I780" s="1346"/>
      <c r="O780" s="1346"/>
      <c r="BF780" s="1346"/>
    </row>
    <row r="781">
      <c r="B781" s="433"/>
      <c r="C781" s="1346"/>
      <c r="D781" s="1346"/>
      <c r="E781" s="1346"/>
      <c r="I781" s="1346"/>
      <c r="O781" s="1346"/>
      <c r="BF781" s="1346"/>
    </row>
    <row r="782">
      <c r="B782" s="433"/>
      <c r="C782" s="1346"/>
      <c r="D782" s="1346"/>
      <c r="E782" s="1346"/>
      <c r="I782" s="1346"/>
      <c r="O782" s="1346"/>
      <c r="BF782" s="1346"/>
    </row>
    <row r="783">
      <c r="B783" s="433"/>
      <c r="C783" s="1346"/>
      <c r="D783" s="1346"/>
      <c r="E783" s="1346"/>
      <c r="I783" s="1346"/>
      <c r="O783" s="1346"/>
      <c r="BF783" s="1346"/>
    </row>
    <row r="784">
      <c r="B784" s="433"/>
      <c r="C784" s="1346"/>
      <c r="D784" s="1346"/>
      <c r="E784" s="1346"/>
      <c r="I784" s="1346"/>
      <c r="O784" s="1346"/>
      <c r="BF784" s="1346"/>
    </row>
    <row r="785">
      <c r="B785" s="433"/>
      <c r="C785" s="1346"/>
      <c r="D785" s="1346"/>
      <c r="E785" s="1346"/>
      <c r="I785" s="1346"/>
      <c r="O785" s="1346"/>
      <c r="BF785" s="1346"/>
    </row>
    <row r="786">
      <c r="B786" s="433"/>
      <c r="C786" s="1346"/>
      <c r="D786" s="1346"/>
      <c r="E786" s="1346"/>
      <c r="I786" s="1346"/>
      <c r="O786" s="1346"/>
      <c r="BF786" s="1346"/>
    </row>
    <row r="787">
      <c r="B787" s="433"/>
      <c r="C787" s="1346"/>
      <c r="D787" s="1346"/>
      <c r="E787" s="1346"/>
      <c r="I787" s="1346"/>
      <c r="O787" s="1346"/>
      <c r="BF787" s="1346"/>
    </row>
    <row r="788">
      <c r="B788" s="433"/>
      <c r="C788" s="1346"/>
      <c r="D788" s="1346"/>
      <c r="E788" s="1346"/>
      <c r="I788" s="1346"/>
      <c r="O788" s="1346"/>
      <c r="BF788" s="1346"/>
    </row>
    <row r="789">
      <c r="B789" s="433"/>
      <c r="C789" s="1346"/>
      <c r="D789" s="1346"/>
      <c r="E789" s="1346"/>
      <c r="I789" s="1346"/>
      <c r="O789" s="1346"/>
      <c r="BF789" s="1346"/>
    </row>
    <row r="790">
      <c r="B790" s="433"/>
      <c r="C790" s="1346"/>
      <c r="D790" s="1346"/>
      <c r="E790" s="1346"/>
      <c r="I790" s="1346"/>
      <c r="O790" s="1346"/>
      <c r="BF790" s="1346"/>
    </row>
    <row r="791">
      <c r="B791" s="433"/>
      <c r="C791" s="1346"/>
      <c r="D791" s="1346"/>
      <c r="E791" s="1346"/>
      <c r="I791" s="1346"/>
      <c r="O791" s="1346"/>
      <c r="BF791" s="1346"/>
    </row>
    <row r="792">
      <c r="B792" s="433"/>
      <c r="C792" s="1346"/>
      <c r="D792" s="1346"/>
      <c r="E792" s="1346"/>
      <c r="I792" s="1346"/>
      <c r="O792" s="1346"/>
      <c r="BF792" s="1346"/>
    </row>
    <row r="793">
      <c r="B793" s="433"/>
      <c r="C793" s="1346"/>
      <c r="D793" s="1346"/>
      <c r="E793" s="1346"/>
      <c r="I793" s="1346"/>
      <c r="O793" s="1346"/>
      <c r="BF793" s="1346"/>
    </row>
    <row r="794">
      <c r="B794" s="433"/>
      <c r="C794" s="1346"/>
      <c r="D794" s="1346"/>
      <c r="E794" s="1346"/>
      <c r="I794" s="1346"/>
      <c r="O794" s="1346"/>
      <c r="BF794" s="1346"/>
    </row>
    <row r="795">
      <c r="B795" s="433"/>
      <c r="C795" s="1346"/>
      <c r="D795" s="1346"/>
      <c r="E795" s="1346"/>
      <c r="I795" s="1346"/>
      <c r="O795" s="1346"/>
      <c r="BF795" s="1346"/>
    </row>
    <row r="796">
      <c r="B796" s="433"/>
      <c r="C796" s="1346"/>
      <c r="D796" s="1346"/>
      <c r="E796" s="1346"/>
      <c r="I796" s="1346"/>
      <c r="O796" s="1346"/>
      <c r="BF796" s="1346"/>
    </row>
    <row r="797">
      <c r="B797" s="433"/>
      <c r="C797" s="1346"/>
      <c r="D797" s="1346"/>
      <c r="E797" s="1346"/>
      <c r="I797" s="1346"/>
      <c r="O797" s="1346"/>
      <c r="BF797" s="1346"/>
    </row>
    <row r="798">
      <c r="B798" s="433"/>
      <c r="C798" s="1346"/>
      <c r="D798" s="1346"/>
      <c r="E798" s="1346"/>
      <c r="I798" s="1346"/>
      <c r="O798" s="1346"/>
      <c r="BF798" s="1346"/>
    </row>
    <row r="799">
      <c r="B799" s="433"/>
      <c r="C799" s="1346"/>
      <c r="D799" s="1346"/>
      <c r="E799" s="1346"/>
      <c r="I799" s="1346"/>
      <c r="O799" s="1346"/>
      <c r="BF799" s="1346"/>
    </row>
    <row r="800">
      <c r="B800" s="433"/>
      <c r="C800" s="1346"/>
      <c r="D800" s="1346"/>
      <c r="E800" s="1346"/>
      <c r="I800" s="1346"/>
      <c r="O800" s="1346"/>
      <c r="BF800" s="1346"/>
    </row>
    <row r="801">
      <c r="B801" s="433"/>
      <c r="C801" s="1346"/>
      <c r="D801" s="1346"/>
      <c r="E801" s="1346"/>
      <c r="I801" s="1346"/>
      <c r="O801" s="1346"/>
      <c r="BF801" s="1346"/>
    </row>
    <row r="802">
      <c r="B802" s="433"/>
      <c r="C802" s="1346"/>
      <c r="D802" s="1346"/>
      <c r="E802" s="1346"/>
      <c r="I802" s="1346"/>
      <c r="O802" s="1346"/>
      <c r="BF802" s="1346"/>
    </row>
    <row r="803">
      <c r="B803" s="433"/>
      <c r="C803" s="1346"/>
      <c r="D803" s="1346"/>
      <c r="E803" s="1346"/>
      <c r="I803" s="1346"/>
      <c r="O803" s="1346"/>
      <c r="BF803" s="1346"/>
    </row>
    <row r="804">
      <c r="B804" s="433"/>
      <c r="C804" s="1346"/>
      <c r="D804" s="1346"/>
      <c r="E804" s="1346"/>
      <c r="I804" s="1346"/>
      <c r="O804" s="1346"/>
      <c r="BF804" s="1346"/>
    </row>
    <row r="805">
      <c r="B805" s="433"/>
      <c r="C805" s="1346"/>
      <c r="D805" s="1346"/>
      <c r="E805" s="1346"/>
      <c r="I805" s="1346"/>
      <c r="O805" s="1346"/>
      <c r="BF805" s="1346"/>
    </row>
    <row r="806">
      <c r="B806" s="433"/>
      <c r="C806" s="1346"/>
      <c r="D806" s="1346"/>
      <c r="E806" s="1346"/>
      <c r="I806" s="1346"/>
      <c r="O806" s="1346"/>
      <c r="BF806" s="1346"/>
    </row>
    <row r="807">
      <c r="B807" s="433"/>
      <c r="C807" s="1346"/>
      <c r="D807" s="1346"/>
      <c r="E807" s="1346"/>
      <c r="I807" s="1346"/>
      <c r="O807" s="1346"/>
      <c r="BF807" s="1346"/>
    </row>
    <row r="808">
      <c r="B808" s="433"/>
      <c r="C808" s="1346"/>
      <c r="D808" s="1346"/>
      <c r="E808" s="1346"/>
      <c r="I808" s="1346"/>
      <c r="O808" s="1346"/>
      <c r="BF808" s="1346"/>
    </row>
    <row r="809">
      <c r="B809" s="433"/>
      <c r="C809" s="1346"/>
      <c r="D809" s="1346"/>
      <c r="E809" s="1346"/>
      <c r="I809" s="1346"/>
      <c r="O809" s="1346"/>
      <c r="BF809" s="1346"/>
    </row>
    <row r="810">
      <c r="B810" s="433"/>
      <c r="C810" s="1346"/>
      <c r="D810" s="1346"/>
      <c r="E810" s="1346"/>
      <c r="I810" s="1346"/>
      <c r="O810" s="1346"/>
      <c r="BF810" s="1346"/>
    </row>
    <row r="811">
      <c r="B811" s="433"/>
      <c r="C811" s="1346"/>
      <c r="D811" s="1346"/>
      <c r="E811" s="1346"/>
      <c r="I811" s="1346"/>
      <c r="O811" s="1346"/>
      <c r="BF811" s="1346"/>
    </row>
    <row r="812">
      <c r="B812" s="433"/>
      <c r="C812" s="1346"/>
      <c r="D812" s="1346"/>
      <c r="E812" s="1346"/>
      <c r="I812" s="1346"/>
      <c r="O812" s="1346"/>
      <c r="BF812" s="1346"/>
    </row>
    <row r="813">
      <c r="B813" s="433"/>
      <c r="C813" s="1346"/>
      <c r="D813" s="1346"/>
      <c r="E813" s="1346"/>
      <c r="I813" s="1346"/>
      <c r="O813" s="1346"/>
      <c r="BF813" s="1346"/>
    </row>
    <row r="814">
      <c r="B814" s="433"/>
      <c r="C814" s="1346"/>
      <c r="D814" s="1346"/>
      <c r="E814" s="1346"/>
      <c r="I814" s="1346"/>
      <c r="O814" s="1346"/>
      <c r="BF814" s="1346"/>
    </row>
    <row r="815">
      <c r="B815" s="433"/>
      <c r="C815" s="1346"/>
      <c r="D815" s="1346"/>
      <c r="E815" s="1346"/>
      <c r="I815" s="1346"/>
      <c r="O815" s="1346"/>
      <c r="BF815" s="1346"/>
    </row>
    <row r="816">
      <c r="B816" s="433"/>
      <c r="C816" s="1346"/>
      <c r="D816" s="1346"/>
      <c r="E816" s="1346"/>
      <c r="I816" s="1346"/>
      <c r="O816" s="1346"/>
      <c r="BF816" s="1346"/>
    </row>
    <row r="817">
      <c r="B817" s="433"/>
      <c r="C817" s="1346"/>
      <c r="D817" s="1346"/>
      <c r="E817" s="1346"/>
      <c r="I817" s="1346"/>
      <c r="O817" s="1346"/>
      <c r="BF817" s="1346"/>
    </row>
    <row r="818">
      <c r="B818" s="433"/>
      <c r="C818" s="1346"/>
      <c r="D818" s="1346"/>
      <c r="E818" s="1346"/>
      <c r="I818" s="1346"/>
      <c r="O818" s="1346"/>
      <c r="BF818" s="1346"/>
    </row>
    <row r="819">
      <c r="B819" s="433"/>
      <c r="C819" s="1346"/>
      <c r="D819" s="1346"/>
      <c r="E819" s="1346"/>
      <c r="I819" s="1346"/>
      <c r="O819" s="1346"/>
      <c r="BF819" s="1346"/>
    </row>
    <row r="820">
      <c r="B820" s="433"/>
      <c r="C820" s="1346"/>
      <c r="D820" s="1346"/>
      <c r="E820" s="1346"/>
      <c r="I820" s="1346"/>
      <c r="O820" s="1346"/>
      <c r="BF820" s="1346"/>
    </row>
    <row r="821">
      <c r="B821" s="433"/>
      <c r="C821" s="1346"/>
      <c r="D821" s="1346"/>
      <c r="E821" s="1346"/>
      <c r="I821" s="1346"/>
      <c r="O821" s="1346"/>
      <c r="BF821" s="1346"/>
    </row>
    <row r="822">
      <c r="B822" s="433"/>
      <c r="C822" s="1346"/>
      <c r="D822" s="1346"/>
      <c r="E822" s="1346"/>
      <c r="I822" s="1346"/>
      <c r="O822" s="1346"/>
      <c r="BF822" s="1346"/>
    </row>
    <row r="823">
      <c r="B823" s="433"/>
      <c r="C823" s="1346"/>
      <c r="D823" s="1346"/>
      <c r="E823" s="1346"/>
      <c r="I823" s="1346"/>
      <c r="O823" s="1346"/>
      <c r="BF823" s="1346"/>
    </row>
    <row r="824">
      <c r="B824" s="433"/>
      <c r="C824" s="1346"/>
      <c r="D824" s="1346"/>
      <c r="E824" s="1346"/>
      <c r="I824" s="1346"/>
      <c r="O824" s="1346"/>
      <c r="BF824" s="1346"/>
    </row>
    <row r="825">
      <c r="B825" s="433"/>
      <c r="C825" s="1346"/>
      <c r="D825" s="1346"/>
      <c r="E825" s="1346"/>
      <c r="I825" s="1346"/>
      <c r="O825" s="1346"/>
      <c r="BF825" s="1346"/>
    </row>
    <row r="826">
      <c r="B826" s="433"/>
      <c r="C826" s="1346"/>
      <c r="D826" s="1346"/>
      <c r="E826" s="1346"/>
      <c r="I826" s="1346"/>
      <c r="O826" s="1346"/>
      <c r="BF826" s="1346"/>
    </row>
    <row r="827">
      <c r="B827" s="433"/>
      <c r="C827" s="1346"/>
      <c r="D827" s="1346"/>
      <c r="E827" s="1346"/>
      <c r="I827" s="1346"/>
      <c r="O827" s="1346"/>
      <c r="BF827" s="1346"/>
    </row>
    <row r="828">
      <c r="B828" s="433"/>
      <c r="C828" s="1346"/>
      <c r="D828" s="1346"/>
      <c r="E828" s="1346"/>
      <c r="I828" s="1346"/>
      <c r="O828" s="1346"/>
      <c r="BF828" s="1346"/>
    </row>
    <row r="829">
      <c r="B829" s="433"/>
      <c r="C829" s="1346"/>
      <c r="D829" s="1346"/>
      <c r="E829" s="1346"/>
      <c r="I829" s="1346"/>
      <c r="O829" s="1346"/>
      <c r="BF829" s="1346"/>
    </row>
    <row r="830">
      <c r="B830" s="433"/>
      <c r="C830" s="1346"/>
      <c r="D830" s="1346"/>
      <c r="E830" s="1346"/>
      <c r="I830" s="1346"/>
      <c r="O830" s="1346"/>
      <c r="BF830" s="1346"/>
    </row>
    <row r="831">
      <c r="B831" s="433"/>
      <c r="C831" s="1346"/>
      <c r="D831" s="1346"/>
      <c r="E831" s="1346"/>
      <c r="I831" s="1346"/>
      <c r="O831" s="1346"/>
      <c r="BF831" s="1346"/>
    </row>
    <row r="832">
      <c r="B832" s="433"/>
      <c r="C832" s="1346"/>
      <c r="D832" s="1346"/>
      <c r="E832" s="1346"/>
      <c r="I832" s="1346"/>
      <c r="O832" s="1346"/>
      <c r="BF832" s="1346"/>
    </row>
    <row r="833">
      <c r="B833" s="433"/>
      <c r="C833" s="1346"/>
      <c r="D833" s="1346"/>
      <c r="E833" s="1346"/>
      <c r="I833" s="1346"/>
      <c r="O833" s="1346"/>
      <c r="BF833" s="1346"/>
    </row>
    <row r="834">
      <c r="B834" s="433"/>
      <c r="C834" s="1346"/>
      <c r="D834" s="1346"/>
      <c r="E834" s="1346"/>
      <c r="I834" s="1346"/>
      <c r="O834" s="1346"/>
      <c r="BF834" s="1346"/>
    </row>
    <row r="835">
      <c r="B835" s="433"/>
      <c r="C835" s="1346"/>
      <c r="D835" s="1346"/>
      <c r="E835" s="1346"/>
      <c r="I835" s="1346"/>
      <c r="O835" s="1346"/>
      <c r="BF835" s="1346"/>
    </row>
    <row r="836">
      <c r="B836" s="433"/>
      <c r="C836" s="1346"/>
      <c r="D836" s="1346"/>
      <c r="E836" s="1346"/>
      <c r="I836" s="1346"/>
      <c r="O836" s="1346"/>
      <c r="BF836" s="1346"/>
    </row>
    <row r="837">
      <c r="B837" s="433"/>
      <c r="C837" s="1346"/>
      <c r="D837" s="1346"/>
      <c r="E837" s="1346"/>
      <c r="I837" s="1346"/>
      <c r="O837" s="1346"/>
      <c r="BF837" s="1346"/>
    </row>
    <row r="838">
      <c r="B838" s="433"/>
      <c r="C838" s="1346"/>
      <c r="D838" s="1346"/>
      <c r="E838" s="1346"/>
      <c r="I838" s="1346"/>
      <c r="O838" s="1346"/>
      <c r="BF838" s="1346"/>
    </row>
    <row r="839">
      <c r="B839" s="433"/>
      <c r="C839" s="1346"/>
      <c r="D839" s="1346"/>
      <c r="E839" s="1346"/>
      <c r="I839" s="1346"/>
      <c r="O839" s="1346"/>
      <c r="BF839" s="1346"/>
    </row>
    <row r="840">
      <c r="B840" s="433"/>
      <c r="C840" s="1346"/>
      <c r="D840" s="1346"/>
      <c r="E840" s="1346"/>
      <c r="I840" s="1346"/>
      <c r="O840" s="1346"/>
      <c r="BF840" s="1346"/>
    </row>
    <row r="841">
      <c r="B841" s="433"/>
      <c r="C841" s="1346"/>
      <c r="D841" s="1346"/>
      <c r="E841" s="1346"/>
      <c r="I841" s="1346"/>
      <c r="O841" s="1346"/>
      <c r="BF841" s="1346"/>
    </row>
    <row r="842">
      <c r="B842" s="433"/>
      <c r="C842" s="1346"/>
      <c r="D842" s="1346"/>
      <c r="E842" s="1346"/>
      <c r="I842" s="1346"/>
      <c r="O842" s="1346"/>
      <c r="BF842" s="1346"/>
    </row>
    <row r="843">
      <c r="B843" s="433"/>
      <c r="C843" s="1346"/>
      <c r="D843" s="1346"/>
      <c r="E843" s="1346"/>
      <c r="I843" s="1346"/>
      <c r="O843" s="1346"/>
      <c r="BF843" s="1346"/>
    </row>
    <row r="844">
      <c r="B844" s="433"/>
      <c r="C844" s="1346"/>
      <c r="D844" s="1346"/>
      <c r="E844" s="1346"/>
      <c r="I844" s="1346"/>
      <c r="O844" s="1346"/>
      <c r="BF844" s="1346"/>
    </row>
    <row r="845">
      <c r="B845" s="433"/>
      <c r="C845" s="1346"/>
      <c r="D845" s="1346"/>
      <c r="E845" s="1346"/>
      <c r="I845" s="1346"/>
      <c r="O845" s="1346"/>
      <c r="BF845" s="1346"/>
    </row>
    <row r="846">
      <c r="B846" s="433"/>
      <c r="C846" s="1346"/>
      <c r="D846" s="1346"/>
      <c r="E846" s="1346"/>
      <c r="I846" s="1346"/>
      <c r="O846" s="1346"/>
      <c r="BF846" s="1346"/>
    </row>
    <row r="847">
      <c r="B847" s="433"/>
      <c r="C847" s="1346"/>
      <c r="D847" s="1346"/>
      <c r="E847" s="1346"/>
      <c r="I847" s="1346"/>
      <c r="O847" s="1346"/>
      <c r="BF847" s="1346"/>
    </row>
    <row r="848">
      <c r="B848" s="433"/>
      <c r="C848" s="1346"/>
      <c r="D848" s="1346"/>
      <c r="E848" s="1346"/>
      <c r="I848" s="1346"/>
      <c r="O848" s="1346"/>
      <c r="BF848" s="1346"/>
    </row>
    <row r="849">
      <c r="B849" s="433"/>
      <c r="C849" s="1346"/>
      <c r="D849" s="1346"/>
      <c r="E849" s="1346"/>
      <c r="I849" s="1346"/>
      <c r="O849" s="1346"/>
      <c r="BF849" s="1346"/>
    </row>
    <row r="850">
      <c r="B850" s="433"/>
      <c r="C850" s="1346"/>
      <c r="D850" s="1346"/>
      <c r="E850" s="1346"/>
      <c r="I850" s="1346"/>
      <c r="O850" s="1346"/>
      <c r="BF850" s="1346"/>
    </row>
    <row r="851">
      <c r="B851" s="433"/>
      <c r="C851" s="1346"/>
      <c r="D851" s="1346"/>
      <c r="E851" s="1346"/>
      <c r="I851" s="1346"/>
      <c r="O851" s="1346"/>
      <c r="BF851" s="1346"/>
    </row>
    <row r="852">
      <c r="B852" s="433"/>
      <c r="C852" s="1346"/>
      <c r="D852" s="1346"/>
      <c r="E852" s="1346"/>
      <c r="I852" s="1346"/>
      <c r="O852" s="1346"/>
      <c r="BF852" s="1346"/>
    </row>
    <row r="853">
      <c r="B853" s="433"/>
      <c r="C853" s="1346"/>
      <c r="D853" s="1346"/>
      <c r="E853" s="1346"/>
      <c r="I853" s="1346"/>
      <c r="O853" s="1346"/>
      <c r="BF853" s="1346"/>
    </row>
    <row r="854">
      <c r="B854" s="433"/>
      <c r="C854" s="1346"/>
      <c r="D854" s="1346"/>
      <c r="E854" s="1346"/>
      <c r="I854" s="1346"/>
      <c r="O854" s="1346"/>
      <c r="BF854" s="1346"/>
    </row>
    <row r="855">
      <c r="B855" s="433"/>
      <c r="C855" s="1346"/>
      <c r="D855" s="1346"/>
      <c r="E855" s="1346"/>
      <c r="I855" s="1346"/>
      <c r="O855" s="1346"/>
      <c r="BF855" s="1346"/>
    </row>
    <row r="856">
      <c r="B856" s="433"/>
      <c r="C856" s="1346"/>
      <c r="D856" s="1346"/>
      <c r="E856" s="1346"/>
      <c r="I856" s="1346"/>
      <c r="O856" s="1346"/>
      <c r="BF856" s="1346"/>
    </row>
    <row r="857">
      <c r="B857" s="433"/>
      <c r="C857" s="1346"/>
      <c r="D857" s="1346"/>
      <c r="E857" s="1346"/>
      <c r="I857" s="1346"/>
      <c r="O857" s="1346"/>
      <c r="BF857" s="1346"/>
    </row>
    <row r="858">
      <c r="B858" s="433"/>
      <c r="C858" s="1346"/>
      <c r="D858" s="1346"/>
      <c r="E858" s="1346"/>
      <c r="I858" s="1346"/>
      <c r="O858" s="1346"/>
      <c r="BF858" s="1346"/>
    </row>
    <row r="859">
      <c r="B859" s="433"/>
      <c r="C859" s="1346"/>
      <c r="D859" s="1346"/>
      <c r="E859" s="1346"/>
      <c r="I859" s="1346"/>
      <c r="O859" s="1346"/>
      <c r="BF859" s="1346"/>
    </row>
    <row r="860">
      <c r="B860" s="433"/>
      <c r="C860" s="1346"/>
      <c r="D860" s="1346"/>
      <c r="E860" s="1346"/>
      <c r="I860" s="1346"/>
      <c r="O860" s="1346"/>
      <c r="BF860" s="1346"/>
    </row>
    <row r="861">
      <c r="B861" s="433"/>
      <c r="C861" s="1346"/>
      <c r="D861" s="1346"/>
      <c r="E861" s="1346"/>
      <c r="I861" s="1346"/>
      <c r="O861" s="1346"/>
      <c r="BF861" s="1346"/>
    </row>
    <row r="862">
      <c r="B862" s="433"/>
      <c r="C862" s="1346"/>
      <c r="D862" s="1346"/>
      <c r="E862" s="1346"/>
      <c r="I862" s="1346"/>
      <c r="O862" s="1346"/>
      <c r="BF862" s="1346"/>
    </row>
    <row r="863">
      <c r="B863" s="433"/>
      <c r="C863" s="1346"/>
      <c r="D863" s="1346"/>
      <c r="E863" s="1346"/>
      <c r="I863" s="1346"/>
      <c r="O863" s="1346"/>
      <c r="BF863" s="1346"/>
    </row>
    <row r="864">
      <c r="B864" s="433"/>
      <c r="C864" s="1346"/>
      <c r="D864" s="1346"/>
      <c r="E864" s="1346"/>
      <c r="I864" s="1346"/>
      <c r="O864" s="1346"/>
      <c r="BF864" s="1346"/>
    </row>
    <row r="865">
      <c r="B865" s="433"/>
      <c r="C865" s="1346"/>
      <c r="D865" s="1346"/>
      <c r="E865" s="1346"/>
      <c r="I865" s="1346"/>
      <c r="O865" s="1346"/>
      <c r="BF865" s="1346"/>
    </row>
    <row r="866">
      <c r="B866" s="433"/>
      <c r="C866" s="1346"/>
      <c r="D866" s="1346"/>
      <c r="E866" s="1346"/>
      <c r="I866" s="1346"/>
      <c r="O866" s="1346"/>
      <c r="BF866" s="1346"/>
    </row>
    <row r="867">
      <c r="B867" s="433"/>
      <c r="C867" s="1346"/>
      <c r="D867" s="1346"/>
      <c r="E867" s="1346"/>
      <c r="I867" s="1346"/>
      <c r="O867" s="1346"/>
      <c r="BF867" s="1346"/>
    </row>
    <row r="868">
      <c r="B868" s="433"/>
      <c r="C868" s="1346"/>
      <c r="D868" s="1346"/>
      <c r="E868" s="1346"/>
      <c r="I868" s="1346"/>
      <c r="O868" s="1346"/>
      <c r="BF868" s="1346"/>
    </row>
    <row r="869">
      <c r="B869" s="433"/>
      <c r="C869" s="1346"/>
      <c r="D869" s="1346"/>
      <c r="E869" s="1346"/>
      <c r="I869" s="1346"/>
      <c r="O869" s="1346"/>
      <c r="BF869" s="1346"/>
    </row>
    <row r="870">
      <c r="B870" s="433"/>
      <c r="C870" s="1346"/>
      <c r="D870" s="1346"/>
      <c r="E870" s="1346"/>
      <c r="I870" s="1346"/>
      <c r="O870" s="1346"/>
      <c r="BF870" s="1346"/>
    </row>
    <row r="871">
      <c r="B871" s="433"/>
      <c r="C871" s="1346"/>
      <c r="D871" s="1346"/>
      <c r="E871" s="1346"/>
      <c r="I871" s="1346"/>
      <c r="O871" s="1346"/>
      <c r="BF871" s="1346"/>
    </row>
    <row r="872">
      <c r="B872" s="433"/>
      <c r="C872" s="1346"/>
      <c r="D872" s="1346"/>
      <c r="E872" s="1346"/>
      <c r="I872" s="1346"/>
      <c r="O872" s="1346"/>
      <c r="BF872" s="1346"/>
    </row>
    <row r="873">
      <c r="B873" s="433"/>
      <c r="C873" s="1346"/>
      <c r="D873" s="1346"/>
      <c r="E873" s="1346"/>
      <c r="I873" s="1346"/>
      <c r="O873" s="1346"/>
      <c r="BF873" s="1346"/>
    </row>
    <row r="874">
      <c r="B874" s="433"/>
      <c r="C874" s="1346"/>
      <c r="D874" s="1346"/>
      <c r="E874" s="1346"/>
      <c r="I874" s="1346"/>
      <c r="O874" s="1346"/>
      <c r="BF874" s="1346"/>
    </row>
    <row r="875">
      <c r="B875" s="433"/>
      <c r="C875" s="1346"/>
      <c r="D875" s="1346"/>
      <c r="E875" s="1346"/>
      <c r="I875" s="1346"/>
      <c r="O875" s="1346"/>
      <c r="BF875" s="1346"/>
    </row>
    <row r="876">
      <c r="B876" s="433"/>
      <c r="C876" s="1346"/>
      <c r="D876" s="1346"/>
      <c r="E876" s="1346"/>
      <c r="I876" s="1346"/>
      <c r="O876" s="1346"/>
      <c r="BF876" s="1346"/>
    </row>
    <row r="877">
      <c r="B877" s="433"/>
      <c r="C877" s="1346"/>
      <c r="D877" s="1346"/>
      <c r="E877" s="1346"/>
      <c r="I877" s="1346"/>
      <c r="O877" s="1346"/>
      <c r="BF877" s="1346"/>
    </row>
    <row r="878">
      <c r="B878" s="433"/>
      <c r="C878" s="1346"/>
      <c r="D878" s="1346"/>
      <c r="E878" s="1346"/>
      <c r="I878" s="1346"/>
      <c r="O878" s="1346"/>
      <c r="BF878" s="1346"/>
    </row>
    <row r="879">
      <c r="B879" s="433"/>
      <c r="C879" s="1346"/>
      <c r="D879" s="1346"/>
      <c r="E879" s="1346"/>
      <c r="I879" s="1346"/>
      <c r="O879" s="1346"/>
      <c r="BF879" s="1346"/>
    </row>
    <row r="880">
      <c r="B880" s="433"/>
      <c r="C880" s="1346"/>
      <c r="D880" s="1346"/>
      <c r="E880" s="1346"/>
      <c r="I880" s="1346"/>
      <c r="O880" s="1346"/>
      <c r="BF880" s="1346"/>
    </row>
    <row r="881">
      <c r="B881" s="433"/>
      <c r="C881" s="1346"/>
      <c r="D881" s="1346"/>
      <c r="E881" s="1346"/>
      <c r="I881" s="1346"/>
      <c r="O881" s="1346"/>
      <c r="BF881" s="1346"/>
    </row>
    <row r="882">
      <c r="B882" s="433"/>
      <c r="C882" s="1346"/>
      <c r="D882" s="1346"/>
      <c r="E882" s="1346"/>
      <c r="I882" s="1346"/>
      <c r="O882" s="1346"/>
      <c r="BF882" s="1346"/>
    </row>
    <row r="883">
      <c r="B883" s="433"/>
      <c r="C883" s="1346"/>
      <c r="D883" s="1346"/>
      <c r="E883" s="1346"/>
      <c r="I883" s="1346"/>
      <c r="O883" s="1346"/>
      <c r="BF883" s="1346"/>
    </row>
    <row r="884">
      <c r="B884" s="433"/>
      <c r="C884" s="1346"/>
      <c r="D884" s="1346"/>
      <c r="E884" s="1346"/>
      <c r="I884" s="1346"/>
      <c r="O884" s="1346"/>
      <c r="BF884" s="1346"/>
    </row>
    <row r="885">
      <c r="B885" s="433"/>
      <c r="C885" s="1346"/>
      <c r="D885" s="1346"/>
      <c r="E885" s="1346"/>
      <c r="I885" s="1346"/>
      <c r="O885" s="1346"/>
      <c r="BF885" s="1346"/>
    </row>
    <row r="886">
      <c r="B886" s="433"/>
      <c r="C886" s="1346"/>
      <c r="D886" s="1346"/>
      <c r="E886" s="1346"/>
      <c r="I886" s="1346"/>
      <c r="O886" s="1346"/>
      <c r="BF886" s="1346"/>
    </row>
    <row r="887">
      <c r="B887" s="433"/>
      <c r="C887" s="1346"/>
      <c r="D887" s="1346"/>
      <c r="E887" s="1346"/>
      <c r="I887" s="1346"/>
      <c r="O887" s="1346"/>
      <c r="BF887" s="1346"/>
    </row>
    <row r="888">
      <c r="B888" s="433"/>
      <c r="C888" s="1346"/>
      <c r="D888" s="1346"/>
      <c r="E888" s="1346"/>
      <c r="I888" s="1346"/>
      <c r="O888" s="1346"/>
      <c r="BF888" s="1346"/>
    </row>
    <row r="889">
      <c r="B889" s="433"/>
      <c r="C889" s="1346"/>
      <c r="D889" s="1346"/>
      <c r="E889" s="1346"/>
      <c r="I889" s="1346"/>
      <c r="O889" s="1346"/>
      <c r="BF889" s="1346"/>
    </row>
    <row r="890">
      <c r="B890" s="433"/>
      <c r="C890" s="1346"/>
      <c r="D890" s="1346"/>
      <c r="E890" s="1346"/>
      <c r="I890" s="1346"/>
      <c r="O890" s="1346"/>
      <c r="BF890" s="1346"/>
    </row>
    <row r="891">
      <c r="B891" s="433"/>
      <c r="C891" s="1346"/>
      <c r="D891" s="1346"/>
      <c r="E891" s="1346"/>
      <c r="I891" s="1346"/>
      <c r="O891" s="1346"/>
      <c r="BF891" s="1346"/>
    </row>
    <row r="892">
      <c r="B892" s="433"/>
      <c r="C892" s="1346"/>
      <c r="D892" s="1346"/>
      <c r="E892" s="1346"/>
      <c r="I892" s="1346"/>
      <c r="O892" s="1346"/>
      <c r="BF892" s="1346"/>
    </row>
    <row r="893">
      <c r="B893" s="433"/>
      <c r="C893" s="1346"/>
      <c r="D893" s="1346"/>
      <c r="E893" s="1346"/>
      <c r="I893" s="1346"/>
      <c r="O893" s="1346"/>
      <c r="BF893" s="1346"/>
    </row>
    <row r="894">
      <c r="B894" s="433"/>
      <c r="C894" s="1346"/>
      <c r="D894" s="1346"/>
      <c r="E894" s="1346"/>
      <c r="I894" s="1346"/>
      <c r="O894" s="1346"/>
      <c r="BF894" s="1346"/>
    </row>
    <row r="895">
      <c r="B895" s="433"/>
      <c r="C895" s="1346"/>
      <c r="D895" s="1346"/>
      <c r="E895" s="1346"/>
      <c r="I895" s="1346"/>
      <c r="O895" s="1346"/>
      <c r="BF895" s="1346"/>
    </row>
    <row r="896">
      <c r="B896" s="433"/>
      <c r="C896" s="1346"/>
      <c r="D896" s="1346"/>
      <c r="E896" s="1346"/>
      <c r="I896" s="1346"/>
      <c r="O896" s="1346"/>
      <c r="BF896" s="1346"/>
    </row>
    <row r="897">
      <c r="B897" s="433"/>
      <c r="C897" s="1346"/>
      <c r="D897" s="1346"/>
      <c r="E897" s="1346"/>
      <c r="I897" s="1346"/>
      <c r="O897" s="1346"/>
      <c r="BF897" s="1346"/>
    </row>
    <row r="898">
      <c r="B898" s="433"/>
      <c r="C898" s="1346"/>
      <c r="D898" s="1346"/>
      <c r="E898" s="1346"/>
      <c r="I898" s="1346"/>
      <c r="O898" s="1346"/>
      <c r="BF898" s="1346"/>
    </row>
    <row r="899">
      <c r="B899" s="433"/>
      <c r="C899" s="1346"/>
      <c r="D899" s="1346"/>
      <c r="E899" s="1346"/>
      <c r="I899" s="1346"/>
      <c r="O899" s="1346"/>
      <c r="BF899" s="1346"/>
    </row>
    <row r="900">
      <c r="B900" s="433"/>
      <c r="C900" s="1346"/>
      <c r="D900" s="1346"/>
      <c r="E900" s="1346"/>
      <c r="I900" s="1346"/>
      <c r="O900" s="1346"/>
      <c r="BF900" s="1346"/>
    </row>
    <row r="901">
      <c r="B901" s="433"/>
      <c r="C901" s="1346"/>
      <c r="D901" s="1346"/>
      <c r="E901" s="1346"/>
      <c r="I901" s="1346"/>
      <c r="O901" s="1346"/>
      <c r="BF901" s="1346"/>
    </row>
    <row r="902">
      <c r="B902" s="433"/>
      <c r="C902" s="1346"/>
      <c r="D902" s="1346"/>
      <c r="E902" s="1346"/>
      <c r="I902" s="1346"/>
      <c r="O902" s="1346"/>
      <c r="BF902" s="1346"/>
    </row>
    <row r="903">
      <c r="B903" s="433"/>
      <c r="C903" s="1346"/>
      <c r="D903" s="1346"/>
      <c r="E903" s="1346"/>
      <c r="I903" s="1346"/>
      <c r="O903" s="1346"/>
      <c r="BF903" s="1346"/>
    </row>
    <row r="904">
      <c r="B904" s="433"/>
      <c r="C904" s="1346"/>
      <c r="D904" s="1346"/>
      <c r="E904" s="1346"/>
      <c r="I904" s="1346"/>
      <c r="O904" s="1346"/>
      <c r="BF904" s="1346"/>
    </row>
    <row r="905">
      <c r="B905" s="433"/>
      <c r="C905" s="1346"/>
      <c r="D905" s="1346"/>
      <c r="E905" s="1346"/>
      <c r="I905" s="1346"/>
      <c r="O905" s="1346"/>
      <c r="BF905" s="1346"/>
    </row>
    <row r="906">
      <c r="B906" s="433"/>
      <c r="C906" s="1346"/>
      <c r="D906" s="1346"/>
      <c r="E906" s="1346"/>
      <c r="I906" s="1346"/>
      <c r="O906" s="1346"/>
      <c r="BF906" s="1346"/>
    </row>
    <row r="907">
      <c r="B907" s="433"/>
      <c r="C907" s="1346"/>
      <c r="D907" s="1346"/>
      <c r="E907" s="1346"/>
      <c r="I907" s="1346"/>
      <c r="O907" s="1346"/>
      <c r="BF907" s="1346"/>
    </row>
    <row r="908">
      <c r="B908" s="433"/>
      <c r="C908" s="1346"/>
      <c r="D908" s="1346"/>
      <c r="E908" s="1346"/>
      <c r="I908" s="1346"/>
      <c r="O908" s="1346"/>
      <c r="BF908" s="1346"/>
    </row>
    <row r="909">
      <c r="B909" s="433"/>
      <c r="C909" s="1346"/>
      <c r="D909" s="1346"/>
      <c r="E909" s="1346"/>
      <c r="I909" s="1346"/>
      <c r="O909" s="1346"/>
      <c r="BF909" s="1346"/>
    </row>
    <row r="910">
      <c r="B910" s="433"/>
      <c r="C910" s="1346"/>
      <c r="D910" s="1346"/>
      <c r="E910" s="1346"/>
      <c r="I910" s="1346"/>
      <c r="O910" s="1346"/>
      <c r="BF910" s="1346"/>
    </row>
    <row r="911">
      <c r="B911" s="433"/>
      <c r="C911" s="1346"/>
      <c r="D911" s="1346"/>
      <c r="E911" s="1346"/>
      <c r="I911" s="1346"/>
      <c r="O911" s="1346"/>
      <c r="BF911" s="1346"/>
    </row>
    <row r="912">
      <c r="B912" s="433"/>
      <c r="C912" s="1346"/>
      <c r="D912" s="1346"/>
      <c r="E912" s="1346"/>
      <c r="I912" s="1346"/>
      <c r="O912" s="1346"/>
      <c r="BF912" s="1346"/>
    </row>
    <row r="913">
      <c r="B913" s="433"/>
      <c r="C913" s="1346"/>
      <c r="D913" s="1346"/>
      <c r="E913" s="1346"/>
      <c r="I913" s="1346"/>
      <c r="O913" s="1346"/>
      <c r="BF913" s="1346"/>
    </row>
    <row r="914">
      <c r="B914" s="433"/>
      <c r="C914" s="1346"/>
      <c r="D914" s="1346"/>
      <c r="E914" s="1346"/>
      <c r="I914" s="1346"/>
      <c r="O914" s="1346"/>
      <c r="BF914" s="1346"/>
    </row>
    <row r="915">
      <c r="B915" s="433"/>
      <c r="C915" s="1346"/>
      <c r="D915" s="1346"/>
      <c r="E915" s="1346"/>
      <c r="I915" s="1346"/>
      <c r="O915" s="1346"/>
      <c r="BF915" s="1346"/>
    </row>
    <row r="916">
      <c r="B916" s="433"/>
      <c r="C916" s="1346"/>
      <c r="D916" s="1346"/>
      <c r="E916" s="1346"/>
      <c r="I916" s="1346"/>
      <c r="O916" s="1346"/>
      <c r="BF916" s="1346"/>
    </row>
    <row r="917">
      <c r="B917" s="433"/>
      <c r="C917" s="1346"/>
      <c r="D917" s="1346"/>
      <c r="E917" s="1346"/>
      <c r="I917" s="1346"/>
      <c r="O917" s="1346"/>
      <c r="BF917" s="1346"/>
    </row>
    <row r="918">
      <c r="B918" s="433"/>
      <c r="C918" s="1346"/>
      <c r="D918" s="1346"/>
      <c r="E918" s="1346"/>
      <c r="I918" s="1346"/>
      <c r="O918" s="1346"/>
      <c r="BF918" s="1346"/>
    </row>
    <row r="919">
      <c r="B919" s="433"/>
      <c r="C919" s="1346"/>
      <c r="D919" s="1346"/>
      <c r="E919" s="1346"/>
      <c r="I919" s="1346"/>
      <c r="O919" s="1346"/>
      <c r="BF919" s="1346"/>
    </row>
    <row r="920">
      <c r="B920" s="433"/>
      <c r="C920" s="1346"/>
      <c r="D920" s="1346"/>
      <c r="E920" s="1346"/>
      <c r="I920" s="1346"/>
      <c r="O920" s="1346"/>
      <c r="BF920" s="1346"/>
    </row>
    <row r="921">
      <c r="B921" s="433"/>
      <c r="C921" s="1346"/>
      <c r="D921" s="1346"/>
      <c r="E921" s="1346"/>
      <c r="I921" s="1346"/>
      <c r="O921" s="1346"/>
      <c r="BF921" s="1346"/>
    </row>
    <row r="922">
      <c r="B922" s="433"/>
      <c r="C922" s="1346"/>
      <c r="D922" s="1346"/>
      <c r="E922" s="1346"/>
      <c r="I922" s="1346"/>
      <c r="O922" s="1346"/>
      <c r="BF922" s="1346"/>
    </row>
    <row r="923">
      <c r="B923" s="433"/>
      <c r="C923" s="1346"/>
      <c r="D923" s="1346"/>
      <c r="E923" s="1346"/>
      <c r="I923" s="1346"/>
      <c r="O923" s="1346"/>
      <c r="BF923" s="1346"/>
    </row>
    <row r="924">
      <c r="B924" s="433"/>
      <c r="C924" s="1346"/>
      <c r="D924" s="1346"/>
      <c r="E924" s="1346"/>
      <c r="I924" s="1346"/>
      <c r="O924" s="1346"/>
      <c r="BF924" s="1346"/>
    </row>
    <row r="925">
      <c r="B925" s="433"/>
      <c r="C925" s="1346"/>
      <c r="D925" s="1346"/>
      <c r="E925" s="1346"/>
      <c r="I925" s="1346"/>
      <c r="O925" s="1346"/>
      <c r="BF925" s="1346"/>
    </row>
    <row r="926">
      <c r="B926" s="433"/>
      <c r="C926" s="1346"/>
      <c r="D926" s="1346"/>
      <c r="E926" s="1346"/>
      <c r="I926" s="1346"/>
      <c r="O926" s="1346"/>
      <c r="BF926" s="1346"/>
    </row>
    <row r="927">
      <c r="B927" s="433"/>
      <c r="C927" s="1346"/>
      <c r="D927" s="1346"/>
      <c r="E927" s="1346"/>
      <c r="I927" s="1346"/>
      <c r="O927" s="1346"/>
      <c r="BF927" s="1346"/>
    </row>
    <row r="928">
      <c r="B928" s="433"/>
      <c r="C928" s="1346"/>
      <c r="D928" s="1346"/>
      <c r="E928" s="1346"/>
      <c r="I928" s="1346"/>
      <c r="O928" s="1346"/>
      <c r="BF928" s="1346"/>
    </row>
    <row r="929">
      <c r="B929" s="433"/>
      <c r="C929" s="1346"/>
      <c r="D929" s="1346"/>
      <c r="E929" s="1346"/>
      <c r="I929" s="1346"/>
      <c r="O929" s="1346"/>
      <c r="BF929" s="1346"/>
    </row>
    <row r="930">
      <c r="B930" s="433"/>
      <c r="C930" s="1346"/>
      <c r="D930" s="1346"/>
      <c r="E930" s="1346"/>
      <c r="I930" s="1346"/>
      <c r="O930" s="1346"/>
      <c r="BF930" s="1346"/>
    </row>
    <row r="931">
      <c r="B931" s="433"/>
      <c r="C931" s="1346"/>
      <c r="D931" s="1346"/>
      <c r="E931" s="1346"/>
      <c r="I931" s="1346"/>
      <c r="O931" s="1346"/>
      <c r="BF931" s="1346"/>
    </row>
    <row r="932">
      <c r="B932" s="433"/>
      <c r="C932" s="1346"/>
      <c r="D932" s="1346"/>
      <c r="E932" s="1346"/>
      <c r="I932" s="1346"/>
      <c r="O932" s="1346"/>
      <c r="BF932" s="1346"/>
    </row>
    <row r="933">
      <c r="B933" s="433"/>
      <c r="C933" s="1346"/>
      <c r="D933" s="1346"/>
      <c r="E933" s="1346"/>
      <c r="I933" s="1346"/>
      <c r="O933" s="1346"/>
      <c r="BF933" s="1346"/>
    </row>
    <row r="934">
      <c r="B934" s="433"/>
      <c r="C934" s="1346"/>
      <c r="D934" s="1346"/>
      <c r="E934" s="1346"/>
      <c r="I934" s="1346"/>
      <c r="O934" s="1346"/>
      <c r="BF934" s="1346"/>
    </row>
    <row r="935">
      <c r="B935" s="433"/>
      <c r="C935" s="1346"/>
      <c r="D935" s="1346"/>
      <c r="E935" s="1346"/>
      <c r="I935" s="1346"/>
      <c r="O935" s="1346"/>
      <c r="BF935" s="1346"/>
    </row>
    <row r="936">
      <c r="B936" s="433"/>
      <c r="C936" s="1346"/>
      <c r="D936" s="1346"/>
      <c r="E936" s="1346"/>
      <c r="I936" s="1346"/>
      <c r="O936" s="1346"/>
      <c r="BF936" s="1346"/>
    </row>
    <row r="937">
      <c r="B937" s="433"/>
      <c r="C937" s="1346"/>
      <c r="D937" s="1346"/>
      <c r="E937" s="1346"/>
      <c r="I937" s="1346"/>
      <c r="O937" s="1346"/>
      <c r="BF937" s="1346"/>
    </row>
    <row r="938">
      <c r="B938" s="433"/>
      <c r="C938" s="1346"/>
      <c r="D938" s="1346"/>
      <c r="E938" s="1346"/>
      <c r="I938" s="1346"/>
      <c r="O938" s="1346"/>
      <c r="BF938" s="1346"/>
    </row>
    <row r="939">
      <c r="B939" s="433"/>
      <c r="C939" s="1346"/>
      <c r="D939" s="1346"/>
      <c r="E939" s="1346"/>
      <c r="I939" s="1346"/>
      <c r="O939" s="1346"/>
      <c r="BF939" s="1346"/>
    </row>
    <row r="940">
      <c r="B940" s="433"/>
      <c r="C940" s="1346"/>
      <c r="D940" s="1346"/>
      <c r="E940" s="1346"/>
      <c r="I940" s="1346"/>
      <c r="O940" s="1346"/>
      <c r="BF940" s="1346"/>
    </row>
    <row r="941">
      <c r="B941" s="433"/>
      <c r="C941" s="1346"/>
      <c r="D941" s="1346"/>
      <c r="E941" s="1346"/>
      <c r="I941" s="1346"/>
      <c r="O941" s="1346"/>
      <c r="BF941" s="1346"/>
    </row>
    <row r="942">
      <c r="B942" s="433"/>
      <c r="C942" s="1346"/>
      <c r="D942" s="1346"/>
      <c r="E942" s="1346"/>
      <c r="I942" s="1346"/>
      <c r="O942" s="1346"/>
      <c r="BF942" s="1346"/>
    </row>
    <row r="943">
      <c r="B943" s="433"/>
      <c r="C943" s="1346"/>
      <c r="D943" s="1346"/>
      <c r="E943" s="1346"/>
      <c r="I943" s="1346"/>
      <c r="O943" s="1346"/>
      <c r="BF943" s="1346"/>
    </row>
    <row r="944">
      <c r="B944" s="433"/>
      <c r="C944" s="1346"/>
      <c r="D944" s="1346"/>
      <c r="E944" s="1346"/>
      <c r="I944" s="1346"/>
      <c r="O944" s="1346"/>
      <c r="BF944" s="1346"/>
    </row>
    <row r="945">
      <c r="B945" s="433"/>
      <c r="C945" s="1346"/>
      <c r="D945" s="1346"/>
      <c r="E945" s="1346"/>
      <c r="I945" s="1346"/>
      <c r="O945" s="1346"/>
      <c r="BF945" s="1346"/>
    </row>
    <row r="946">
      <c r="B946" s="433"/>
      <c r="C946" s="1346"/>
      <c r="D946" s="1346"/>
      <c r="E946" s="1346"/>
      <c r="I946" s="1346"/>
      <c r="O946" s="1346"/>
      <c r="BF946" s="1346"/>
    </row>
    <row r="947">
      <c r="B947" s="433"/>
      <c r="C947" s="1346"/>
      <c r="D947" s="1346"/>
      <c r="E947" s="1346"/>
      <c r="I947" s="1346"/>
      <c r="O947" s="1346"/>
      <c r="BF947" s="1346"/>
    </row>
    <row r="948">
      <c r="B948" s="433"/>
      <c r="C948" s="1346"/>
      <c r="D948" s="1346"/>
      <c r="E948" s="1346"/>
      <c r="I948" s="1346"/>
      <c r="O948" s="1346"/>
      <c r="BF948" s="1346"/>
    </row>
    <row r="949">
      <c r="B949" s="433"/>
      <c r="C949" s="1346"/>
      <c r="D949" s="1346"/>
      <c r="E949" s="1346"/>
      <c r="I949" s="1346"/>
      <c r="O949" s="1346"/>
      <c r="BF949" s="1346"/>
    </row>
    <row r="950">
      <c r="B950" s="433"/>
      <c r="C950" s="1346"/>
      <c r="D950" s="1346"/>
      <c r="E950" s="1346"/>
      <c r="I950" s="1346"/>
      <c r="O950" s="1346"/>
      <c r="BF950" s="1346"/>
    </row>
    <row r="951">
      <c r="B951" s="433"/>
      <c r="C951" s="1346"/>
      <c r="D951" s="1346"/>
      <c r="E951" s="1346"/>
      <c r="I951" s="1346"/>
      <c r="O951" s="1346"/>
      <c r="BF951" s="1346"/>
    </row>
    <row r="952">
      <c r="B952" s="433"/>
      <c r="C952" s="1346"/>
      <c r="D952" s="1346"/>
      <c r="E952" s="1346"/>
      <c r="I952" s="1346"/>
      <c r="O952" s="1346"/>
      <c r="BF952" s="1346"/>
    </row>
    <row r="953">
      <c r="B953" s="433"/>
      <c r="C953" s="1346"/>
      <c r="D953" s="1346"/>
      <c r="E953" s="1346"/>
      <c r="I953" s="1346"/>
      <c r="O953" s="1346"/>
      <c r="BF953" s="1346"/>
    </row>
    <row r="954">
      <c r="B954" s="433"/>
      <c r="C954" s="1346"/>
      <c r="D954" s="1346"/>
      <c r="E954" s="1346"/>
      <c r="I954" s="1346"/>
      <c r="O954" s="1346"/>
      <c r="BF954" s="1346"/>
    </row>
    <row r="955">
      <c r="B955" s="433"/>
      <c r="C955" s="1346"/>
      <c r="D955" s="1346"/>
      <c r="E955" s="1346"/>
      <c r="I955" s="1346"/>
      <c r="O955" s="1346"/>
      <c r="BF955" s="1346"/>
    </row>
    <row r="956">
      <c r="B956" s="433"/>
      <c r="C956" s="1346"/>
      <c r="D956" s="1346"/>
      <c r="E956" s="1346"/>
      <c r="I956" s="1346"/>
      <c r="O956" s="1346"/>
      <c r="BF956" s="1346"/>
    </row>
    <row r="957">
      <c r="B957" s="433"/>
      <c r="C957" s="1346"/>
      <c r="D957" s="1346"/>
      <c r="E957" s="1346"/>
      <c r="I957" s="1346"/>
      <c r="O957" s="1346"/>
      <c r="BF957" s="1346"/>
    </row>
    <row r="958">
      <c r="B958" s="433"/>
      <c r="C958" s="1346"/>
      <c r="D958" s="1346"/>
      <c r="E958" s="1346"/>
      <c r="I958" s="1346"/>
      <c r="O958" s="1346"/>
      <c r="BF958" s="1346"/>
    </row>
    <row r="959">
      <c r="B959" s="433"/>
      <c r="C959" s="1346"/>
      <c r="D959" s="1346"/>
      <c r="E959" s="1346"/>
      <c r="I959" s="1346"/>
      <c r="O959" s="1346"/>
      <c r="BF959" s="1346"/>
    </row>
    <row r="960">
      <c r="B960" s="433"/>
      <c r="C960" s="1346"/>
      <c r="D960" s="1346"/>
      <c r="E960" s="1346"/>
      <c r="I960" s="1346"/>
      <c r="O960" s="1346"/>
      <c r="BF960" s="1346"/>
    </row>
    <row r="961">
      <c r="B961" s="433"/>
      <c r="C961" s="1346"/>
      <c r="D961" s="1346"/>
      <c r="E961" s="1346"/>
      <c r="I961" s="1346"/>
      <c r="O961" s="1346"/>
      <c r="BF961" s="1346"/>
    </row>
    <row r="962">
      <c r="B962" s="433"/>
      <c r="C962" s="1346"/>
      <c r="D962" s="1346"/>
      <c r="E962" s="1346"/>
      <c r="I962" s="1346"/>
      <c r="O962" s="1346"/>
      <c r="BF962" s="1346"/>
    </row>
    <row r="963">
      <c r="B963" s="433"/>
      <c r="C963" s="1346"/>
      <c r="D963" s="1346"/>
      <c r="E963" s="1346"/>
      <c r="I963" s="1346"/>
      <c r="O963" s="1346"/>
      <c r="BF963" s="1346"/>
    </row>
    <row r="964">
      <c r="B964" s="433"/>
      <c r="C964" s="1346"/>
      <c r="D964" s="1346"/>
      <c r="E964" s="1346"/>
      <c r="I964" s="1346"/>
      <c r="O964" s="1346"/>
      <c r="BF964" s="1346"/>
    </row>
    <row r="965">
      <c r="B965" s="433"/>
      <c r="C965" s="1346"/>
      <c r="D965" s="1346"/>
      <c r="E965" s="1346"/>
      <c r="I965" s="1346"/>
      <c r="O965" s="1346"/>
      <c r="BF965" s="1346"/>
    </row>
    <row r="966">
      <c r="B966" s="433"/>
      <c r="C966" s="1346"/>
      <c r="D966" s="1346"/>
      <c r="E966" s="1346"/>
      <c r="I966" s="1346"/>
      <c r="O966" s="1346"/>
      <c r="BF966" s="1346"/>
    </row>
    <row r="967">
      <c r="B967" s="433"/>
      <c r="C967" s="1346"/>
      <c r="D967" s="1346"/>
      <c r="E967" s="1346"/>
      <c r="I967" s="1346"/>
      <c r="O967" s="1346"/>
      <c r="BF967" s="1346"/>
    </row>
    <row r="968">
      <c r="B968" s="433"/>
      <c r="C968" s="1346"/>
      <c r="D968" s="1346"/>
      <c r="E968" s="1346"/>
      <c r="I968" s="1346"/>
      <c r="O968" s="1346"/>
      <c r="BF968" s="1346"/>
    </row>
    <row r="969">
      <c r="B969" s="433"/>
      <c r="C969" s="1346"/>
      <c r="D969" s="1346"/>
      <c r="E969" s="1346"/>
      <c r="I969" s="1346"/>
      <c r="O969" s="1346"/>
      <c r="BF969" s="1346"/>
    </row>
    <row r="970">
      <c r="B970" s="433"/>
      <c r="C970" s="1346"/>
      <c r="D970" s="1346"/>
      <c r="E970" s="1346"/>
      <c r="I970" s="1346"/>
      <c r="O970" s="1346"/>
      <c r="BF970" s="1346"/>
    </row>
    <row r="971">
      <c r="B971" s="433"/>
      <c r="C971" s="1346"/>
      <c r="D971" s="1346"/>
      <c r="E971" s="1346"/>
      <c r="I971" s="1346"/>
      <c r="O971" s="1346"/>
      <c r="BF971" s="1346"/>
    </row>
    <row r="972">
      <c r="B972" s="433"/>
      <c r="C972" s="1346"/>
      <c r="D972" s="1346"/>
      <c r="E972" s="1346"/>
      <c r="I972" s="1346"/>
      <c r="O972" s="1346"/>
      <c r="BF972" s="1346"/>
    </row>
    <row r="973">
      <c r="B973" s="433"/>
      <c r="C973" s="1346"/>
      <c r="D973" s="1346"/>
      <c r="E973" s="1346"/>
      <c r="I973" s="1346"/>
      <c r="O973" s="1346"/>
      <c r="BF973" s="1346"/>
    </row>
    <row r="974">
      <c r="B974" s="433"/>
      <c r="C974" s="1346"/>
      <c r="D974" s="1346"/>
      <c r="E974" s="1346"/>
      <c r="I974" s="1346"/>
      <c r="O974" s="1346"/>
      <c r="BF974" s="1346"/>
    </row>
    <row r="975">
      <c r="B975" s="433"/>
      <c r="C975" s="1346"/>
      <c r="D975" s="1346"/>
      <c r="E975" s="1346"/>
      <c r="I975" s="1346"/>
      <c r="O975" s="1346"/>
      <c r="BF975" s="1346"/>
    </row>
    <row r="976">
      <c r="B976" s="433"/>
      <c r="C976" s="1346"/>
      <c r="D976" s="1346"/>
      <c r="E976" s="1346"/>
      <c r="I976" s="1346"/>
      <c r="O976" s="1346"/>
      <c r="BF976" s="1346"/>
    </row>
    <row r="977">
      <c r="B977" s="433"/>
      <c r="C977" s="1346"/>
      <c r="D977" s="1346"/>
      <c r="E977" s="1346"/>
      <c r="I977" s="1346"/>
      <c r="O977" s="1346"/>
      <c r="BF977" s="1346"/>
    </row>
    <row r="978">
      <c r="B978" s="433"/>
      <c r="C978" s="1346"/>
      <c r="D978" s="1346"/>
      <c r="E978" s="1346"/>
      <c r="I978" s="1346"/>
      <c r="O978" s="1346"/>
      <c r="BF978" s="1346"/>
    </row>
    <row r="979">
      <c r="B979" s="433"/>
      <c r="C979" s="1346"/>
      <c r="D979" s="1346"/>
      <c r="E979" s="1346"/>
      <c r="I979" s="1346"/>
      <c r="O979" s="1346"/>
      <c r="BF979" s="1346"/>
    </row>
    <row r="980">
      <c r="B980" s="433"/>
      <c r="C980" s="1346"/>
      <c r="D980" s="1346"/>
      <c r="E980" s="1346"/>
      <c r="I980" s="1346"/>
      <c r="O980" s="1346"/>
      <c r="BF980" s="1346"/>
    </row>
    <row r="981">
      <c r="B981" s="433"/>
      <c r="C981" s="1346"/>
      <c r="D981" s="1346"/>
      <c r="E981" s="1346"/>
      <c r="I981" s="1346"/>
      <c r="O981" s="1346"/>
      <c r="BF981" s="1346"/>
    </row>
    <row r="982">
      <c r="B982" s="433"/>
      <c r="C982" s="1346"/>
      <c r="D982" s="1346"/>
      <c r="E982" s="1346"/>
      <c r="I982" s="1346"/>
      <c r="O982" s="1346"/>
      <c r="BF982" s="1346"/>
    </row>
    <row r="983">
      <c r="B983" s="433"/>
      <c r="C983" s="1346"/>
      <c r="D983" s="1346"/>
      <c r="E983" s="1346"/>
      <c r="I983" s="1346"/>
      <c r="O983" s="1346"/>
      <c r="BF983" s="1346"/>
    </row>
    <row r="984">
      <c r="B984" s="433"/>
      <c r="C984" s="1346"/>
      <c r="D984" s="1346"/>
      <c r="E984" s="1346"/>
      <c r="I984" s="1346"/>
      <c r="O984" s="1346"/>
      <c r="BF984" s="1346"/>
    </row>
    <row r="985">
      <c r="B985" s="433"/>
      <c r="C985" s="1346"/>
      <c r="D985" s="1346"/>
      <c r="E985" s="1346"/>
      <c r="I985" s="1346"/>
      <c r="O985" s="1346"/>
      <c r="BF985" s="1346"/>
    </row>
  </sheetData>
  <mergeCells count="81">
    <mergeCell ref="BE59:BF59"/>
    <mergeCell ref="BG61:BH61"/>
    <mergeCell ref="BA64:BB64"/>
    <mergeCell ref="BG64:BH64"/>
    <mergeCell ref="AY68:AZ68"/>
    <mergeCell ref="BA71:BB71"/>
    <mergeCell ref="BG71:BI71"/>
    <mergeCell ref="AY70:AZ70"/>
    <mergeCell ref="AY82:AZ82"/>
    <mergeCell ref="AY86:AZ86"/>
    <mergeCell ref="BA89:BB89"/>
    <mergeCell ref="BE89:BF89"/>
    <mergeCell ref="BG94:BH94"/>
    <mergeCell ref="BD97:BE97"/>
    <mergeCell ref="BE133:BF133"/>
    <mergeCell ref="BE150:BF150"/>
    <mergeCell ref="AY161:AZ161"/>
    <mergeCell ref="BC165:BD165"/>
    <mergeCell ref="BC172:BD172"/>
    <mergeCell ref="BA189:BB189"/>
    <mergeCell ref="BA107:BB107"/>
    <mergeCell ref="BE107:BF107"/>
    <mergeCell ref="AY110:AZ110"/>
    <mergeCell ref="BE126:BF126"/>
    <mergeCell ref="BE130:BF130"/>
    <mergeCell ref="BA134:BB134"/>
    <mergeCell ref="BA139:BB139"/>
    <mergeCell ref="C186:D186"/>
    <mergeCell ref="C189:D189"/>
    <mergeCell ref="C137:D137"/>
    <mergeCell ref="C141:D141"/>
    <mergeCell ref="C151:D151"/>
    <mergeCell ref="C163:D163"/>
    <mergeCell ref="C166:D166"/>
    <mergeCell ref="C167:D167"/>
    <mergeCell ref="C179:D179"/>
    <mergeCell ref="BE5:BG5"/>
    <mergeCell ref="BA8:BB8"/>
    <mergeCell ref="BG8:BH8"/>
    <mergeCell ref="C10:D10"/>
    <mergeCell ref="BG10:BH10"/>
    <mergeCell ref="C13:D13"/>
    <mergeCell ref="AA13:AB13"/>
    <mergeCell ref="BG15:BH15"/>
    <mergeCell ref="BE17:BF17"/>
    <mergeCell ref="C19:D19"/>
    <mergeCell ref="AY19:AZ19"/>
    <mergeCell ref="BE26:BF26"/>
    <mergeCell ref="AA27:AB27"/>
    <mergeCell ref="AY27:AZ27"/>
    <mergeCell ref="C28:D28"/>
    <mergeCell ref="C32:D32"/>
    <mergeCell ref="C33:D33"/>
    <mergeCell ref="C43:D43"/>
    <mergeCell ref="C44:D44"/>
    <mergeCell ref="C45:D45"/>
    <mergeCell ref="C50:D50"/>
    <mergeCell ref="AA50:AB50"/>
    <mergeCell ref="BA50:BB50"/>
    <mergeCell ref="BG50:BH50"/>
    <mergeCell ref="BA52:BB52"/>
    <mergeCell ref="BG52:BH52"/>
    <mergeCell ref="BE55:BF55"/>
    <mergeCell ref="BC59:BD59"/>
    <mergeCell ref="C104:D104"/>
    <mergeCell ref="C107:D107"/>
    <mergeCell ref="C108:D108"/>
    <mergeCell ref="C116:D116"/>
    <mergeCell ref="C118:D118"/>
    <mergeCell ref="AA121:AB121"/>
    <mergeCell ref="C56:D56"/>
    <mergeCell ref="C61:D61"/>
    <mergeCell ref="C63:D63"/>
    <mergeCell ref="C68:D68"/>
    <mergeCell ref="C89:D89"/>
    <mergeCell ref="C90:D90"/>
    <mergeCell ref="C102:D102"/>
    <mergeCell ref="AY179:AZ179"/>
    <mergeCell ref="BG180:BH180"/>
    <mergeCell ref="BG183:BH183"/>
    <mergeCell ref="AY184:AZ184"/>
  </mergeCells>
  <hyperlinks>
    <hyperlink r:id="rId1" ref="BG37"/>
  </hyperlinks>
  <drawing r:id="rId2"/>
</worksheet>
</file>