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eeru Jangid\Documents\MS-Excel\"/>
    </mc:Choice>
  </mc:AlternateContent>
  <xr:revisionPtr revIDLastSave="0" documentId="8_{8C44D9F9-B058-40FC-BB3F-7515CEC460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1" sheetId="1" r:id="rId1"/>
    <sheet name="Q2.1" sheetId="2" r:id="rId2"/>
    <sheet name="Q2.2" sheetId="3" r:id="rId3"/>
    <sheet name="Q3" sheetId="4" r:id="rId4"/>
    <sheet name="Q4" sheetId="5" r:id="rId5"/>
    <sheet name="Q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6" l="1" a="1"/>
  <c r="C6" i="6" s="1"/>
  <c r="C4" i="5"/>
  <c r="D4" i="5"/>
  <c r="C5" i="5"/>
  <c r="D5" i="5"/>
  <c r="D3" i="5"/>
  <c r="C3" i="5"/>
  <c r="K7" i="4" l="1"/>
  <c r="K8" i="4"/>
  <c r="K9" i="4"/>
  <c r="K6" i="4"/>
  <c r="C2" i="3"/>
  <c r="D2" i="3"/>
  <c r="E2" i="3"/>
  <c r="C3" i="3"/>
  <c r="D3" i="3"/>
  <c r="E3" i="3"/>
  <c r="C4" i="3"/>
  <c r="D4" i="3"/>
  <c r="E4" i="3"/>
  <c r="C5" i="3"/>
  <c r="D5" i="3"/>
  <c r="E5" i="3"/>
  <c r="C6" i="3"/>
  <c r="D6" i="3"/>
  <c r="E6" i="3"/>
  <c r="C7" i="3"/>
  <c r="D7" i="3"/>
  <c r="E7" i="3"/>
  <c r="C8" i="3"/>
  <c r="D8" i="3"/>
  <c r="E8" i="3"/>
  <c r="C9" i="3"/>
  <c r="D9" i="3"/>
  <c r="E9" i="3"/>
  <c r="C10" i="3"/>
  <c r="D10" i="3"/>
  <c r="E10" i="3"/>
  <c r="B3" i="3"/>
  <c r="B4" i="3"/>
  <c r="B5" i="3"/>
  <c r="B6" i="3"/>
  <c r="B7" i="3"/>
  <c r="B8" i="3"/>
  <c r="B9" i="3"/>
  <c r="B10" i="3"/>
  <c r="B2" i="3"/>
  <c r="J7" i="1"/>
  <c r="K29" i="6" l="1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G11" i="5"/>
  <c r="G15" i="5" s="1"/>
  <c r="G19" i="5" s="1"/>
  <c r="G22" i="5" s="1"/>
  <c r="F11" i="5"/>
  <c r="F15" i="5" s="1"/>
  <c r="F19" i="5" s="1"/>
  <c r="F22" i="5" s="1"/>
  <c r="E11" i="5"/>
  <c r="E15" i="5" s="1"/>
  <c r="E19" i="5" s="1"/>
  <c r="E22" i="5" s="1"/>
  <c r="D11" i="5"/>
  <c r="D15" i="5" s="1"/>
  <c r="D19" i="5" s="1"/>
  <c r="D22" i="5" s="1"/>
  <c r="C11" i="5"/>
  <c r="C15" i="5" s="1"/>
  <c r="C19" i="5" s="1"/>
  <c r="C22" i="5" s="1"/>
  <c r="D8" i="5"/>
  <c r="E8" i="5" s="1"/>
  <c r="F8" i="5" s="1"/>
  <c r="G8" i="5" s="1"/>
  <c r="B10" i="2" l="1"/>
  <c r="B9" i="2"/>
  <c r="B8" i="2"/>
  <c r="B7" i="2"/>
  <c r="B6" i="2"/>
  <c r="B5" i="2"/>
  <c r="B4" i="2"/>
  <c r="B3" i="2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<sst xmlns="http://schemas.openxmlformats.org/spreadsheetml/2006/main" count="137" uniqueCount="104">
  <si>
    <t>Month/Employee</t>
  </si>
  <si>
    <t>John</t>
  </si>
  <si>
    <t>Peter</t>
  </si>
  <si>
    <t>Dexter</t>
  </si>
  <si>
    <t>Chris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</si>
  <si>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</si>
  <si>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</si>
  <si>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</si>
  <si>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</si>
  <si>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</si>
  <si>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</si>
  <si>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</si>
  <si>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</si>
  <si>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</si>
  <si>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</si>
  <si>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</si>
  <si>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</si>
  <si>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Employee Name</t>
  </si>
  <si>
    <t>Month</t>
  </si>
  <si>
    <t>Sales Quantity</t>
  </si>
  <si>
    <t>&lt;-- dropdown list for employee name</t>
  </si>
  <si>
    <t>&lt;-- dropdown list for month</t>
  </si>
  <si>
    <t>CLASSIC FAVORITES</t>
  </si>
  <si>
    <t>SHORT</t>
  </si>
  <si>
    <t>TALL</t>
  </si>
  <si>
    <t>GRANDE</t>
  </si>
  <si>
    <t>VENTI</t>
  </si>
  <si>
    <t>Caffe Latte</t>
  </si>
  <si>
    <t>Cappuccino</t>
  </si>
  <si>
    <t>Caramel Macchiato</t>
  </si>
  <si>
    <t>Caffe Mocha</t>
  </si>
  <si>
    <t>White Chocolate Mocha</t>
  </si>
  <si>
    <t>Caffe Americano</t>
  </si>
  <si>
    <t>Cinnamon Dolce Latte</t>
  </si>
  <si>
    <t>Steamer</t>
  </si>
  <si>
    <t>Drip Coffee</t>
  </si>
  <si>
    <t>Scores</t>
  </si>
  <si>
    <t>Name</t>
  </si>
  <si>
    <t>&lt;-- dropdown for names</t>
  </si>
  <si>
    <t>S.No.</t>
  </si>
  <si>
    <t>Math</t>
  </si>
  <si>
    <t>Language</t>
  </si>
  <si>
    <t>History</t>
  </si>
  <si>
    <t>Physics</t>
  </si>
  <si>
    <t>Subject</t>
  </si>
  <si>
    <t>Marks</t>
  </si>
  <si>
    <t>Alex</t>
  </si>
  <si>
    <t>Aron</t>
  </si>
  <si>
    <t>respective marks of subjects</t>
  </si>
  <si>
    <t>Aubrey  </t>
  </si>
  <si>
    <t>Calista  </t>
  </si>
  <si>
    <t>Chase  </t>
  </si>
  <si>
    <t>Claris  </t>
  </si>
  <si>
    <t>Curt  </t>
  </si>
  <si>
    <t>Delaine  </t>
  </si>
  <si>
    <t>Enoch  </t>
  </si>
  <si>
    <t>Florene  </t>
  </si>
  <si>
    <t>Revenue</t>
  </si>
  <si>
    <t>&lt;-- a single dynamic formula for all the 6 cells</t>
  </si>
  <si>
    <t>Gross Profit</t>
  </si>
  <si>
    <t>Net Income</t>
  </si>
  <si>
    <t>Income Statement</t>
  </si>
  <si>
    <t>USD in millions</t>
  </si>
  <si>
    <t>Cost of revenue</t>
  </si>
  <si>
    <t>Gross profit</t>
  </si>
  <si>
    <t>Research and development</t>
  </si>
  <si>
    <t>General and administrative</t>
  </si>
  <si>
    <t>Operating income</t>
  </si>
  <si>
    <t>Interest Expense</t>
  </si>
  <si>
    <t>Other income (expense)</t>
  </si>
  <si>
    <t>Income before taxes</t>
  </si>
  <si>
    <t>Provision for income taxes</t>
  </si>
  <si>
    <t>Net income</t>
  </si>
  <si>
    <t>Sales Data</t>
  </si>
  <si>
    <t>Country:</t>
  </si>
  <si>
    <t>Spain</t>
  </si>
  <si>
    <t>&lt;-- dropdown</t>
  </si>
  <si>
    <t>Year:</t>
  </si>
  <si>
    <t>Month:</t>
  </si>
  <si>
    <t>January</t>
  </si>
  <si>
    <t>Sales:</t>
  </si>
  <si>
    <t>&lt;-- a formula which takes care of the year and month both combined</t>
  </si>
  <si>
    <t>Country</t>
  </si>
  <si>
    <t>February</t>
  </si>
  <si>
    <t>March</t>
  </si>
  <si>
    <t>Italy</t>
  </si>
  <si>
    <t>France</t>
  </si>
  <si>
    <t>Portugal</t>
  </si>
  <si>
    <t>Belgium</t>
  </si>
  <si>
    <t>Holland</t>
  </si>
  <si>
    <t>Switzerland</t>
  </si>
  <si>
    <t>Austria</t>
  </si>
  <si>
    <t>Germany</t>
  </si>
  <si>
    <t>Bulgaria</t>
  </si>
  <si>
    <t>Greece</t>
  </si>
  <si>
    <t>Poland</t>
  </si>
  <si>
    <t>Norway</t>
  </si>
  <si>
    <t>Sweden</t>
  </si>
  <si>
    <t>Romania</t>
  </si>
  <si>
    <t>Iceland</t>
  </si>
  <si>
    <t>Finland</t>
  </si>
  <si>
    <t>Albania</t>
  </si>
  <si>
    <t>Serbia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</si>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</sst>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164" formatCode="_-* #,##0.00_-;\-* #,##0.00_-;_-* &quot;-&quot;??_-;_-@_-"/>
    <numFmt numFmtId="165" formatCode="_-* #,##0_-;\-* #,##0_-;_-* &quot;-&quot;??_-;_-@_-"/>
    <numFmt numFmtId="166" formatCode="_(* #,##0_);_(* \(#,##0\);_(* &quot;-&quot;??_);_(@_)"/>
    <numFmt numFmtId="167" formatCode="mmm"/>
  </numFmts>
  <fonts count="17">
    <font>
      <sz val="11"/>
      <color theme="1"/>
      <name val="Calibri"/>
      <family val="2"/>
      <scheme val="minor"/>
    </font>
    <font>
      <b/>
      <sz val="12"/>
      <color theme="0"/>
      <name val="Palatino Linotype"/>
      <family val="1"/>
    </font>
    <font>
      <sz val="12"/>
      <color theme="1"/>
      <name val="Palatino Linotype"/>
      <family val="1"/>
    </font>
    <font>
      <b/>
      <sz val="12"/>
      <color theme="1"/>
      <name val="Palatino Linotype"/>
      <family val="1"/>
    </font>
    <font>
      <sz val="10"/>
      <color theme="1"/>
      <name val="Calibri"/>
      <family val="2"/>
      <scheme val="minor"/>
    </font>
    <font>
      <b/>
      <sz val="12"/>
      <name val="Palatino Linotype"/>
      <family val="1"/>
    </font>
    <font>
      <sz val="12"/>
      <name val="Palatino Linotype"/>
      <family val="1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 (Body)"/>
    </font>
    <font>
      <b/>
      <sz val="11"/>
      <color theme="1"/>
      <name val="Calibri (Body)"/>
    </font>
    <font>
      <sz val="11"/>
      <color theme="1"/>
      <name val="Calibri (Body)"/>
    </font>
    <font>
      <sz val="11"/>
      <color rgb="FF000000"/>
      <name val="Calibri (Body)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rgb="FF2A3E68"/>
        <bgColor indexed="64"/>
      </patternFill>
    </fill>
    <fill>
      <patternFill patternType="solid">
        <fgColor rgb="FFFFFF99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4" fillId="0" borderId="0"/>
    <xf numFmtId="0" fontId="10" fillId="0" borderId="0"/>
    <xf numFmtId="164" fontId="10" fillId="0" borderId="0" applyFon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2" fillId="3" borderId="3" xfId="0" applyFont="1" applyFill="1" applyBorder="1"/>
    <xf numFmtId="0" fontId="5" fillId="5" borderId="0" xfId="1" applyFont="1" applyFill="1" applyAlignment="1">
      <alignment horizontal="center"/>
    </xf>
    <xf numFmtId="0" fontId="6" fillId="0" borderId="0" xfId="1" applyFont="1"/>
    <xf numFmtId="8" fontId="6" fillId="0" borderId="0" xfId="1" applyNumberFormat="1" applyFont="1" applyAlignment="1">
      <alignment horizontal="center"/>
    </xf>
    <xf numFmtId="0" fontId="6" fillId="0" borderId="4" xfId="1" applyFont="1" applyBorder="1"/>
    <xf numFmtId="8" fontId="6" fillId="0" borderId="4" xfId="1" applyNumberFormat="1" applyFont="1" applyBorder="1" applyAlignment="1">
      <alignment horizontal="center"/>
    </xf>
    <xf numFmtId="0" fontId="2" fillId="0" borderId="0" xfId="1" applyFont="1"/>
    <xf numFmtId="0" fontId="3" fillId="0" borderId="5" xfId="0" applyFont="1" applyBorder="1"/>
    <xf numFmtId="0" fontId="2" fillId="3" borderId="5" xfId="0" applyFont="1" applyFill="1" applyBorder="1"/>
    <xf numFmtId="0" fontId="3" fillId="0" borderId="6" xfId="0" applyFont="1" applyBorder="1"/>
    <xf numFmtId="0" fontId="2" fillId="4" borderId="7" xfId="0" applyFont="1" applyFill="1" applyBorder="1"/>
    <xf numFmtId="0" fontId="5" fillId="5" borderId="0" xfId="1" applyFont="1" applyFill="1"/>
    <xf numFmtId="0" fontId="5" fillId="5" borderId="3" xfId="1" applyFont="1" applyFill="1" applyBorder="1"/>
    <xf numFmtId="0" fontId="5" fillId="5" borderId="3" xfId="1" applyFont="1" applyFill="1" applyBorder="1" applyAlignment="1">
      <alignment horizontal="center"/>
    </xf>
    <xf numFmtId="0" fontId="6" fillId="0" borderId="3" xfId="1" applyFont="1" applyBorder="1"/>
    <xf numFmtId="8" fontId="6" fillId="0" borderId="3" xfId="1" applyNumberFormat="1" applyFont="1" applyBorder="1" applyAlignment="1">
      <alignment horizontal="center"/>
    </xf>
    <xf numFmtId="0" fontId="2" fillId="0" borderId="3" xfId="0" applyFont="1" applyBorder="1"/>
    <xf numFmtId="0" fontId="3" fillId="0" borderId="8" xfId="0" applyFont="1" applyBorder="1"/>
    <xf numFmtId="0" fontId="3" fillId="7" borderId="9" xfId="0" applyFont="1" applyFill="1" applyBorder="1"/>
    <xf numFmtId="0" fontId="3" fillId="8" borderId="3" xfId="0" applyFont="1" applyFill="1" applyBorder="1"/>
    <xf numFmtId="0" fontId="3" fillId="0" borderId="10" xfId="0" applyFont="1" applyBorder="1"/>
    <xf numFmtId="0" fontId="2" fillId="9" borderId="3" xfId="0" applyFont="1" applyFill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10" fillId="7" borderId="3" xfId="2" applyFill="1" applyBorder="1"/>
    <xf numFmtId="0" fontId="11" fillId="7" borderId="5" xfId="2" applyFont="1" applyFill="1" applyBorder="1"/>
    <xf numFmtId="0" fontId="10" fillId="0" borderId="0" xfId="2"/>
    <xf numFmtId="0" fontId="11" fillId="0" borderId="8" xfId="2" applyFont="1" applyBorder="1"/>
    <xf numFmtId="165" fontId="0" fillId="9" borderId="14" xfId="3" applyNumberFormat="1" applyFont="1" applyFill="1" applyBorder="1"/>
    <xf numFmtId="0" fontId="10" fillId="7" borderId="0" xfId="2" applyFill="1"/>
    <xf numFmtId="165" fontId="0" fillId="0" borderId="0" xfId="3" applyNumberFormat="1" applyFont="1"/>
    <xf numFmtId="0" fontId="11" fillId="0" borderId="16" xfId="2" applyFont="1" applyBorder="1"/>
    <xf numFmtId="165" fontId="0" fillId="0" borderId="16" xfId="3" applyNumberFormat="1" applyFont="1" applyBorder="1"/>
    <xf numFmtId="0" fontId="11" fillId="0" borderId="0" xfId="2" applyFont="1"/>
    <xf numFmtId="165" fontId="10" fillId="0" borderId="16" xfId="3" applyNumberFormat="1" applyFont="1" applyBorder="1"/>
    <xf numFmtId="0" fontId="7" fillId="0" borderId="3" xfId="2" applyFont="1" applyBorder="1" applyAlignment="1">
      <alignment horizontal="right"/>
    </xf>
    <xf numFmtId="0" fontId="7" fillId="0" borderId="0" xfId="2" applyFont="1"/>
    <xf numFmtId="0" fontId="7" fillId="0" borderId="17" xfId="2" applyFont="1" applyBorder="1" applyAlignment="1">
      <alignment horizontal="right"/>
    </xf>
    <xf numFmtId="0" fontId="9" fillId="12" borderId="18" xfId="2" applyFont="1" applyFill="1" applyBorder="1" applyAlignment="1">
      <alignment horizontal="right"/>
    </xf>
    <xf numFmtId="166" fontId="14" fillId="9" borderId="18" xfId="2" applyNumberFormat="1" applyFont="1" applyFill="1" applyBorder="1" applyAlignment="1">
      <alignment vertical="center"/>
    </xf>
    <xf numFmtId="0" fontId="8" fillId="10" borderId="3" xfId="2" applyFont="1" applyFill="1" applyBorder="1" applyAlignment="1">
      <alignment horizontal="center"/>
    </xf>
    <xf numFmtId="0" fontId="7" fillId="7" borderId="3" xfId="2" applyFont="1" applyFill="1" applyBorder="1" applyAlignment="1">
      <alignment vertical="center"/>
    </xf>
    <xf numFmtId="167" fontId="7" fillId="7" borderId="3" xfId="2" applyNumberFormat="1" applyFont="1" applyFill="1" applyBorder="1" applyAlignment="1">
      <alignment horizontal="center" vertical="center"/>
    </xf>
    <xf numFmtId="0" fontId="15" fillId="0" borderId="3" xfId="2" applyFont="1" applyBorder="1" applyAlignment="1">
      <alignment vertical="center"/>
    </xf>
    <xf numFmtId="166" fontId="15" fillId="0" borderId="3" xfId="2" applyNumberFormat="1" applyFont="1" applyBorder="1" applyAlignment="1">
      <alignment vertical="center"/>
    </xf>
    <xf numFmtId="166" fontId="16" fillId="0" borderId="3" xfId="2" applyNumberFormat="1" applyFont="1" applyBorder="1" applyAlignment="1">
      <alignment vertical="center"/>
    </xf>
    <xf numFmtId="0" fontId="10" fillId="0" borderId="15" xfId="2" applyBorder="1"/>
    <xf numFmtId="0" fontId="3" fillId="6" borderId="3" xfId="0" applyFont="1" applyFill="1" applyBorder="1" applyAlignment="1">
      <alignment horizontal="center"/>
    </xf>
    <xf numFmtId="0" fontId="12" fillId="10" borderId="15" xfId="2" applyFont="1" applyFill="1" applyBorder="1" applyAlignment="1">
      <alignment horizontal="center"/>
    </xf>
    <xf numFmtId="0" fontId="13" fillId="11" borderId="3" xfId="2" applyFont="1" applyFill="1" applyBorder="1" applyAlignment="1">
      <alignment horizontal="center" vertical="center"/>
    </xf>
  </cellXfs>
  <cellStyles count="4">
    <cellStyle name="Comma 2" xfId="3" xr:uid="{00000000-0005-0000-0000-000000000000}"/>
    <cellStyle name="Normal" xfId="0" builtinId="0"/>
    <cellStyle name="Normal 2" xfId="1" xr:uid="{00000000-0005-0000-0000-000002000000}"/>
    <cellStyle name="Normal 2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showGridLines="0" tabSelected="1" workbookViewId="0">
      <selection activeCell="H8" sqref="H8"/>
    </sheetView>
  </sheetViews>
  <sheetFormatPr defaultRowHeight="17.399999999999999"/>
  <cols>
    <col min="1" max="1" width="18.77734375" style="2" bestFit="1" customWidth="1"/>
    <col min="2" max="5" width="17.21875" style="2" customWidth="1"/>
    <col min="6" max="8" width="8.88671875" style="2"/>
    <col min="9" max="9" width="17.6640625" style="2" customWidth="1"/>
    <col min="10" max="10" width="16.44140625" style="2" customWidth="1"/>
    <col min="11" max="16384" width="8.88671875" style="2"/>
  </cols>
  <sheetData>
    <row r="1" spans="1:11" ht="18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>
      <c r="A2" s="3" t="s">
        <v>5</v>
      </c>
      <c r="B2" s="4">
        <v>1359</v>
      </c>
      <c r="C2" s="4">
        <v>1259</v>
      </c>
      <c r="D2" s="4">
        <v>1651</v>
      </c>
      <c r="E2" s="4">
        <v>1154</v>
      </c>
    </row>
    <row r="3" spans="1:11">
      <c r="A3" s="5" t="s">
        <v>6</v>
      </c>
      <c r="B3" s="6">
        <v>1409</v>
      </c>
      <c r="C3" s="6">
        <v>1581</v>
      </c>
      <c r="D3" s="6">
        <v>1410</v>
      </c>
      <c r="E3" s="6">
        <v>1398</v>
      </c>
    </row>
    <row r="4" spans="1:11">
      <c r="A4" s="5" t="s">
        <v>7</v>
      </c>
      <c r="B4" s="6">
        <v>1228</v>
      </c>
      <c r="C4" s="6">
        <v>1683</v>
      </c>
      <c r="D4" s="6">
        <v>1678</v>
      </c>
      <c r="E4" s="6">
        <v>1912</v>
      </c>
    </row>
    <row r="5" spans="1:11">
      <c r="A5" s="5" t="s">
        <v>8</v>
      </c>
      <c r="B5" s="6">
        <v>1730</v>
      </c>
      <c r="C5" s="6">
        <v>1767</v>
      </c>
      <c r="D5" s="6">
        <v>1233</v>
      </c>
      <c r="E5" s="6">
        <v>1928</v>
      </c>
      <c r="I5" s="9" t="s">
        <v>17</v>
      </c>
      <c r="J5" s="10" t="s">
        <v>4</v>
      </c>
      <c r="K5" s="2" t="s">
        <v>20</v>
      </c>
    </row>
    <row r="6" spans="1:11" ht="18" thickBot="1">
      <c r="A6" s="5" t="s">
        <v>9</v>
      </c>
      <c r="B6" s="6">
        <v>1042</v>
      </c>
      <c r="C6" s="6">
        <v>1202</v>
      </c>
      <c r="D6" s="6">
        <v>1779</v>
      </c>
      <c r="E6" s="6">
        <v>1703</v>
      </c>
      <c r="I6" s="17" t="s">
        <v>18</v>
      </c>
      <c r="J6" s="18" t="s">
        <v>5</v>
      </c>
      <c r="K6" s="2" t="s">
        <v>21</v>
      </c>
    </row>
    <row r="7" spans="1:11" ht="18" thickBot="1">
      <c r="A7" s="5" t="s">
        <v>10</v>
      </c>
      <c r="B7" s="6">
        <v>1480</v>
      </c>
      <c r="C7" s="6">
        <v>1458</v>
      </c>
      <c r="D7" s="6">
        <v>1138</v>
      </c>
      <c r="E7" s="6">
        <v>1744</v>
      </c>
      <c r="I7" s="19" t="s">
        <v>19</v>
      </c>
      <c r="J7" s="20">
        <f>VLOOKUP(J6,$A$2:$E$13,MATCH(J5,A1:E1,0),FALSE)</f>
        <v>1154</v>
      </c>
    </row>
    <row r="8" spans="1:11">
      <c r="A8" s="5" t="s">
        <v>11</v>
      </c>
      <c r="B8" s="6">
        <v>1772</v>
      </c>
      <c r="C8" s="6">
        <v>1720</v>
      </c>
      <c r="D8" s="6">
        <v>1449</v>
      </c>
      <c r="E8" s="6">
        <v>1493</v>
      </c>
    </row>
    <row r="9" spans="1:11">
      <c r="A9" s="5" t="s">
        <v>12</v>
      </c>
      <c r="B9" s="6">
        <v>1429</v>
      </c>
      <c r="C9" s="6">
        <v>1955</v>
      </c>
      <c r="D9" s="6">
        <v>1225</v>
      </c>
      <c r="E9" s="6">
        <v>1118</v>
      </c>
    </row>
    <row r="10" spans="1:11">
      <c r="A10" s="5" t="s">
        <v>13</v>
      </c>
      <c r="B10" s="6">
        <v>1496</v>
      </c>
      <c r="C10" s="6">
        <v>1875</v>
      </c>
      <c r="D10" s="6">
        <v>1036</v>
      </c>
      <c r="E10" s="6">
        <v>1558</v>
      </c>
    </row>
    <row r="11" spans="1:11">
      <c r="A11" s="5" t="s">
        <v>14</v>
      </c>
      <c r="B11" s="6">
        <v>1642</v>
      </c>
      <c r="C11" s="6">
        <v>1774</v>
      </c>
      <c r="D11" s="6">
        <v>1867</v>
      </c>
      <c r="E11" s="6">
        <v>1418</v>
      </c>
    </row>
    <row r="12" spans="1:11">
      <c r="A12" s="5" t="s">
        <v>15</v>
      </c>
      <c r="B12" s="6">
        <v>1869</v>
      </c>
      <c r="C12" s="6">
        <v>1316</v>
      </c>
      <c r="D12" s="6">
        <v>1475</v>
      </c>
      <c r="E12" s="6">
        <v>1147</v>
      </c>
    </row>
    <row r="13" spans="1:11" ht="18" thickBot="1">
      <c r="A13" s="7" t="s">
        <v>16</v>
      </c>
      <c r="B13" s="8">
        <v>1978</v>
      </c>
      <c r="C13" s="8">
        <v>1354</v>
      </c>
      <c r="D13" s="8">
        <v>1246</v>
      </c>
      <c r="E13" s="8">
        <v>1364</v>
      </c>
    </row>
  </sheetData>
  <dataValidations count="2">
    <dataValidation type="list" allowBlank="1" showInputMessage="1" showErrorMessage="1" sqref="J5" xr:uid="{BC81CB7B-2C2A-4243-94C9-2AC1A1E860D5}">
      <formula1>$B$1:$E$1</formula1>
    </dataValidation>
    <dataValidation type="list" allowBlank="1" showInputMessage="1" showErrorMessage="1" sqref="J6" xr:uid="{92AE5B6E-FA83-4E43-AF48-8D9416EDD730}">
      <formula1>$A$2:$A$13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showGridLines="0" workbookViewId="0">
      <selection activeCell="G10" sqref="G10"/>
    </sheetView>
  </sheetViews>
  <sheetFormatPr defaultRowHeight="17.399999999999999"/>
  <cols>
    <col min="1" max="1" width="25.21875" style="2" bestFit="1" customWidth="1"/>
    <col min="2" max="5" width="14.6640625" style="2" customWidth="1"/>
    <col min="6" max="16384" width="8.88671875" style="2"/>
  </cols>
  <sheetData>
    <row r="1" spans="1:5">
      <c r="A1" s="21" t="s">
        <v>22</v>
      </c>
      <c r="B1" s="11" t="s">
        <v>23</v>
      </c>
      <c r="C1" s="11" t="s">
        <v>24</v>
      </c>
      <c r="D1" s="11" t="s">
        <v>25</v>
      </c>
      <c r="E1" s="11" t="s">
        <v>26</v>
      </c>
    </row>
    <row r="2" spans="1:5">
      <c r="A2" s="12" t="s">
        <v>27</v>
      </c>
      <c r="B2" s="13">
        <f>C2-(D2-C2)</f>
        <v>2.1500000000000004</v>
      </c>
      <c r="C2" s="13">
        <v>2.95</v>
      </c>
      <c r="D2" s="13">
        <v>3.75</v>
      </c>
      <c r="E2" s="13">
        <v>4.1500000000000004</v>
      </c>
    </row>
    <row r="3" spans="1:5">
      <c r="A3" s="12" t="s">
        <v>28</v>
      </c>
      <c r="B3" s="13">
        <f t="shared" ref="B3:B10" si="0">C3-(D3-C3)</f>
        <v>2.2500000000000004</v>
      </c>
      <c r="C3" s="13">
        <v>2.95</v>
      </c>
      <c r="D3" s="13">
        <v>3.65</v>
      </c>
      <c r="E3" s="13">
        <v>4.1500000000000004</v>
      </c>
    </row>
    <row r="4" spans="1:5">
      <c r="A4" s="12" t="s">
        <v>29</v>
      </c>
      <c r="B4" s="13">
        <f t="shared" si="0"/>
        <v>3.55</v>
      </c>
      <c r="C4" s="13">
        <v>3.75</v>
      </c>
      <c r="D4" s="13">
        <v>3.95</v>
      </c>
      <c r="E4" s="13">
        <v>4.25</v>
      </c>
    </row>
    <row r="5" spans="1:5">
      <c r="A5" s="12" t="s">
        <v>30</v>
      </c>
      <c r="B5" s="13">
        <f t="shared" si="0"/>
        <v>2.5499999999999998</v>
      </c>
      <c r="C5" s="13">
        <v>3.25</v>
      </c>
      <c r="D5" s="13">
        <v>3.95</v>
      </c>
      <c r="E5" s="13">
        <v>4.4000000000000004</v>
      </c>
    </row>
    <row r="6" spans="1:5">
      <c r="A6" s="12" t="s">
        <v>31</v>
      </c>
      <c r="B6" s="13">
        <f t="shared" si="0"/>
        <v>2.75</v>
      </c>
      <c r="C6" s="13">
        <v>3.45</v>
      </c>
      <c r="D6" s="13">
        <v>4.1500000000000004</v>
      </c>
      <c r="E6" s="13">
        <v>4.55</v>
      </c>
    </row>
    <row r="7" spans="1:5">
      <c r="A7" s="12" t="s">
        <v>32</v>
      </c>
      <c r="B7" s="13">
        <f t="shared" si="0"/>
        <v>1.6</v>
      </c>
      <c r="C7" s="13">
        <v>2</v>
      </c>
      <c r="D7" s="13">
        <v>2.4</v>
      </c>
      <c r="E7" s="13">
        <v>2.75</v>
      </c>
    </row>
    <row r="8" spans="1:5">
      <c r="A8" s="12" t="s">
        <v>33</v>
      </c>
      <c r="B8" s="13">
        <f t="shared" si="0"/>
        <v>3.1500000000000004</v>
      </c>
      <c r="C8" s="13">
        <v>3.95</v>
      </c>
      <c r="D8" s="13">
        <v>4.75</v>
      </c>
      <c r="E8" s="13">
        <v>5.15</v>
      </c>
    </row>
    <row r="9" spans="1:5">
      <c r="A9" s="12" t="s">
        <v>34</v>
      </c>
      <c r="B9" s="13">
        <f t="shared" si="0"/>
        <v>2</v>
      </c>
      <c r="C9" s="13">
        <v>2.25</v>
      </c>
      <c r="D9" s="13">
        <v>2.5</v>
      </c>
      <c r="E9" s="13">
        <v>2.75</v>
      </c>
    </row>
    <row r="10" spans="1:5" ht="18" thickBot="1">
      <c r="A10" s="14" t="s">
        <v>35</v>
      </c>
      <c r="B10" s="15">
        <f t="shared" si="0"/>
        <v>1.55</v>
      </c>
      <c r="C10" s="15">
        <v>1.75</v>
      </c>
      <c r="D10" s="15">
        <v>1.95</v>
      </c>
      <c r="E10" s="15">
        <v>2.0499999999999998</v>
      </c>
    </row>
    <row r="11" spans="1:5">
      <c r="A11" s="12"/>
      <c r="B11" s="12"/>
      <c r="C11" s="12"/>
      <c r="D11" s="12"/>
      <c r="E11" s="12"/>
    </row>
    <row r="12" spans="1:5">
      <c r="A12" s="16"/>
      <c r="B12" s="16"/>
      <c r="C12" s="16"/>
      <c r="D12" s="16"/>
      <c r="E12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showGridLines="0" workbookViewId="0">
      <selection activeCell="C6" sqref="C6"/>
    </sheetView>
  </sheetViews>
  <sheetFormatPr defaultRowHeight="14.4"/>
  <cols>
    <col min="1" max="1" width="25.21875" bestFit="1" customWidth="1"/>
    <col min="2" max="5" width="20.33203125" customWidth="1"/>
  </cols>
  <sheetData>
    <row r="1" spans="1:5" ht="17.399999999999999">
      <c r="A1" s="22" t="s">
        <v>22</v>
      </c>
      <c r="B1" s="23" t="s">
        <v>25</v>
      </c>
      <c r="C1" s="23" t="s">
        <v>26</v>
      </c>
      <c r="D1" s="23" t="s">
        <v>24</v>
      </c>
      <c r="E1" s="23" t="s">
        <v>23</v>
      </c>
    </row>
    <row r="2" spans="1:5" ht="17.399999999999999">
      <c r="A2" s="24" t="s">
        <v>31</v>
      </c>
      <c r="B2" s="25">
        <f>VLOOKUP($A2,'Q2.1'!$A$2:$E$10,MATCH(B$1,'Q2.1'!$A$1:$E$1,0),FALSE)</f>
        <v>4.1500000000000004</v>
      </c>
      <c r="C2" s="25">
        <f>VLOOKUP($A2,'Q2.1'!$A$2:$E$10,MATCH(C$1,'Q2.1'!$A$1:$E$1,0),FALSE)</f>
        <v>4.55</v>
      </c>
      <c r="D2" s="25">
        <f>VLOOKUP($A2,'Q2.1'!$A$2:$E$10,MATCH(D$1,'Q2.1'!$A$1:$E$1,0),FALSE)</f>
        <v>3.45</v>
      </c>
      <c r="E2" s="25">
        <f>VLOOKUP($A2,'Q2.1'!$A$2:$E$10,MATCH(E$1,'Q2.1'!$A$1:$E$1,0),FALSE)</f>
        <v>2.75</v>
      </c>
    </row>
    <row r="3" spans="1:5" ht="17.399999999999999">
      <c r="A3" s="24" t="s">
        <v>34</v>
      </c>
      <c r="B3" s="25">
        <f>VLOOKUP($A3,'Q2.1'!$A$2:$E$10,MATCH(B$1,'Q2.1'!$A$1:$E$1,0),FALSE)</f>
        <v>2.5</v>
      </c>
      <c r="C3" s="25">
        <f>VLOOKUP($A3,'Q2.1'!$A$2:$E$10,MATCH(C$1,'Q2.1'!$A$1:$E$1,0),FALSE)</f>
        <v>2.75</v>
      </c>
      <c r="D3" s="25">
        <f>VLOOKUP($A3,'Q2.1'!$A$2:$E$10,MATCH(D$1,'Q2.1'!$A$1:$E$1,0),FALSE)</f>
        <v>2.25</v>
      </c>
      <c r="E3" s="25">
        <f>VLOOKUP($A3,'Q2.1'!$A$2:$E$10,MATCH(E$1,'Q2.1'!$A$1:$E$1,0),FALSE)</f>
        <v>2</v>
      </c>
    </row>
    <row r="4" spans="1:5" ht="17.399999999999999">
      <c r="A4" s="24" t="s">
        <v>35</v>
      </c>
      <c r="B4" s="25">
        <f>VLOOKUP($A4,'Q2.1'!$A$2:$E$10,MATCH(B$1,'Q2.1'!$A$1:$E$1,0),FALSE)</f>
        <v>1.95</v>
      </c>
      <c r="C4" s="25">
        <f>VLOOKUP($A4,'Q2.1'!$A$2:$E$10,MATCH(C$1,'Q2.1'!$A$1:$E$1,0),FALSE)</f>
        <v>2.0499999999999998</v>
      </c>
      <c r="D4" s="25">
        <f>VLOOKUP($A4,'Q2.1'!$A$2:$E$10,MATCH(D$1,'Q2.1'!$A$1:$E$1,0),FALSE)</f>
        <v>1.75</v>
      </c>
      <c r="E4" s="25">
        <f>VLOOKUP($A4,'Q2.1'!$A$2:$E$10,MATCH(E$1,'Q2.1'!$A$1:$E$1,0),FALSE)</f>
        <v>1.55</v>
      </c>
    </row>
    <row r="5" spans="1:5" ht="17.399999999999999">
      <c r="A5" s="24" t="s">
        <v>29</v>
      </c>
      <c r="B5" s="25">
        <f>VLOOKUP($A5,'Q2.1'!$A$2:$E$10,MATCH(B$1,'Q2.1'!$A$1:$E$1,0),FALSE)</f>
        <v>3.95</v>
      </c>
      <c r="C5" s="25">
        <f>VLOOKUP($A5,'Q2.1'!$A$2:$E$10,MATCH(C$1,'Q2.1'!$A$1:$E$1,0),FALSE)</f>
        <v>4.25</v>
      </c>
      <c r="D5" s="25">
        <f>VLOOKUP($A5,'Q2.1'!$A$2:$E$10,MATCH(D$1,'Q2.1'!$A$1:$E$1,0),FALSE)</f>
        <v>3.75</v>
      </c>
      <c r="E5" s="25">
        <f>VLOOKUP($A5,'Q2.1'!$A$2:$E$10,MATCH(E$1,'Q2.1'!$A$1:$E$1,0),FALSE)</f>
        <v>3.55</v>
      </c>
    </row>
    <row r="6" spans="1:5" ht="17.399999999999999">
      <c r="A6" s="24" t="s">
        <v>33</v>
      </c>
      <c r="B6" s="25">
        <f>VLOOKUP($A6,'Q2.1'!$A$2:$E$10,MATCH(B$1,'Q2.1'!$A$1:$E$1,0),FALSE)</f>
        <v>4.75</v>
      </c>
      <c r="C6" s="25">
        <f>VLOOKUP($A6,'Q2.1'!$A$2:$E$10,MATCH(C$1,'Q2.1'!$A$1:$E$1,0),FALSE)</f>
        <v>5.15</v>
      </c>
      <c r="D6" s="25">
        <f>VLOOKUP($A6,'Q2.1'!$A$2:$E$10,MATCH(D$1,'Q2.1'!$A$1:$E$1,0),FALSE)</f>
        <v>3.95</v>
      </c>
      <c r="E6" s="25">
        <f>VLOOKUP($A6,'Q2.1'!$A$2:$E$10,MATCH(E$1,'Q2.1'!$A$1:$E$1,0),FALSE)</f>
        <v>3.1500000000000004</v>
      </c>
    </row>
    <row r="7" spans="1:5" ht="17.399999999999999">
      <c r="A7" s="24" t="s">
        <v>27</v>
      </c>
      <c r="B7" s="25">
        <f>VLOOKUP($A7,'Q2.1'!$A$2:$E$10,MATCH(B$1,'Q2.1'!$A$1:$E$1,0),FALSE)</f>
        <v>3.75</v>
      </c>
      <c r="C7" s="25">
        <f>VLOOKUP($A7,'Q2.1'!$A$2:$E$10,MATCH(C$1,'Q2.1'!$A$1:$E$1,0),FALSE)</f>
        <v>4.1500000000000004</v>
      </c>
      <c r="D7" s="25">
        <f>VLOOKUP($A7,'Q2.1'!$A$2:$E$10,MATCH(D$1,'Q2.1'!$A$1:$E$1,0),FALSE)</f>
        <v>2.95</v>
      </c>
      <c r="E7" s="25">
        <f>VLOOKUP($A7,'Q2.1'!$A$2:$E$10,MATCH(E$1,'Q2.1'!$A$1:$E$1,0),FALSE)</f>
        <v>2.1500000000000004</v>
      </c>
    </row>
    <row r="8" spans="1:5" ht="17.399999999999999">
      <c r="A8" s="24" t="s">
        <v>30</v>
      </c>
      <c r="B8" s="25">
        <f>VLOOKUP($A8,'Q2.1'!$A$2:$E$10,MATCH(B$1,'Q2.1'!$A$1:$E$1,0),FALSE)</f>
        <v>3.95</v>
      </c>
      <c r="C8" s="25">
        <f>VLOOKUP($A8,'Q2.1'!$A$2:$E$10,MATCH(C$1,'Q2.1'!$A$1:$E$1,0),FALSE)</f>
        <v>4.4000000000000004</v>
      </c>
      <c r="D8" s="25">
        <f>VLOOKUP($A8,'Q2.1'!$A$2:$E$10,MATCH(D$1,'Q2.1'!$A$1:$E$1,0),FALSE)</f>
        <v>3.25</v>
      </c>
      <c r="E8" s="25">
        <f>VLOOKUP($A8,'Q2.1'!$A$2:$E$10,MATCH(E$1,'Q2.1'!$A$1:$E$1,0),FALSE)</f>
        <v>2.5499999999999998</v>
      </c>
    </row>
    <row r="9" spans="1:5" ht="17.399999999999999">
      <c r="A9" s="24" t="s">
        <v>28</v>
      </c>
      <c r="B9" s="25">
        <f>VLOOKUP($A9,'Q2.1'!$A$2:$E$10,MATCH(B$1,'Q2.1'!$A$1:$E$1,0),FALSE)</f>
        <v>3.65</v>
      </c>
      <c r="C9" s="25">
        <f>VLOOKUP($A9,'Q2.1'!$A$2:$E$10,MATCH(C$1,'Q2.1'!$A$1:$E$1,0),FALSE)</f>
        <v>4.1500000000000004</v>
      </c>
      <c r="D9" s="25">
        <f>VLOOKUP($A9,'Q2.1'!$A$2:$E$10,MATCH(D$1,'Q2.1'!$A$1:$E$1,0),FALSE)</f>
        <v>2.95</v>
      </c>
      <c r="E9" s="25">
        <f>VLOOKUP($A9,'Q2.1'!$A$2:$E$10,MATCH(E$1,'Q2.1'!$A$1:$E$1,0),FALSE)</f>
        <v>2.2500000000000004</v>
      </c>
    </row>
    <row r="10" spans="1:5" ht="17.399999999999999">
      <c r="A10" s="24" t="s">
        <v>32</v>
      </c>
      <c r="B10" s="25">
        <f>VLOOKUP($A10,'Q2.1'!$A$2:$E$10,MATCH(B$1,'Q2.1'!$A$1:$E$1,0),FALSE)</f>
        <v>2.4</v>
      </c>
      <c r="C10" s="25">
        <f>VLOOKUP($A10,'Q2.1'!$A$2:$E$10,MATCH(C$1,'Q2.1'!$A$1:$E$1,0),FALSE)</f>
        <v>2.75</v>
      </c>
      <c r="D10" s="25">
        <f>VLOOKUP($A10,'Q2.1'!$A$2:$E$10,MATCH(D$1,'Q2.1'!$A$1:$E$1,0),FALSE)</f>
        <v>2</v>
      </c>
      <c r="E10" s="25">
        <f>VLOOKUP($A10,'Q2.1'!$A$2:$E$10,MATCH(E$1,'Q2.1'!$A$1:$E$1,0),FALSE)</f>
        <v>1.6</v>
      </c>
    </row>
    <row r="11" spans="1:5" ht="17.399999999999999">
      <c r="A11" s="12"/>
      <c r="B11" s="12"/>
      <c r="C11" s="12"/>
      <c r="D11" s="12"/>
      <c r="E11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N15"/>
  <sheetViews>
    <sheetView showGridLines="0" workbookViewId="0">
      <selection activeCell="K12" sqref="K12"/>
    </sheetView>
  </sheetViews>
  <sheetFormatPr defaultRowHeight="17.399999999999999"/>
  <cols>
    <col min="1" max="4" width="8.88671875" style="2"/>
    <col min="5" max="8" width="13.44140625" style="2" customWidth="1"/>
    <col min="9" max="9" width="8.88671875" style="2"/>
    <col min="10" max="11" width="12.21875" style="2" customWidth="1"/>
    <col min="12" max="12" width="8.88671875" style="2"/>
    <col min="13" max="13" width="2" style="2" customWidth="1"/>
    <col min="14" max="16384" width="8.88671875" style="2"/>
  </cols>
  <sheetData>
    <row r="3" spans="3:14" ht="18" thickBot="1"/>
    <row r="4" spans="3:14" ht="18" thickBot="1">
      <c r="C4" s="26"/>
      <c r="D4" s="26"/>
      <c r="E4" s="58" t="s">
        <v>36</v>
      </c>
      <c r="F4" s="58"/>
      <c r="G4" s="58"/>
      <c r="H4" s="58"/>
      <c r="J4" s="27" t="s">
        <v>37</v>
      </c>
      <c r="K4" s="28" t="s">
        <v>52</v>
      </c>
      <c r="L4" s="2" t="s">
        <v>38</v>
      </c>
    </row>
    <row r="5" spans="3:14">
      <c r="C5" s="29" t="s">
        <v>39</v>
      </c>
      <c r="D5" s="29" t="s">
        <v>37</v>
      </c>
      <c r="E5" s="29" t="s">
        <v>40</v>
      </c>
      <c r="F5" s="29" t="s">
        <v>41</v>
      </c>
      <c r="G5" s="29" t="s">
        <v>42</v>
      </c>
      <c r="H5" s="29" t="s">
        <v>43</v>
      </c>
      <c r="J5" s="9" t="s">
        <v>44</v>
      </c>
      <c r="K5" s="30" t="s">
        <v>45</v>
      </c>
    </row>
    <row r="6" spans="3:14">
      <c r="C6" s="26">
        <v>1</v>
      </c>
      <c r="D6" s="26" t="s">
        <v>46</v>
      </c>
      <c r="E6" s="26">
        <v>45</v>
      </c>
      <c r="F6" s="26">
        <v>62</v>
      </c>
      <c r="G6" s="26">
        <v>100</v>
      </c>
      <c r="H6" s="26">
        <v>99</v>
      </c>
      <c r="J6" s="26" t="s">
        <v>40</v>
      </c>
      <c r="K6" s="31">
        <f>INDEX($C$5:$H$15,MATCH($K$4,$D$5:$D$15,0),MATCH(J6,$C$5:$H$5,0))</f>
        <v>38</v>
      </c>
      <c r="M6" s="32"/>
    </row>
    <row r="7" spans="3:14">
      <c r="C7" s="26">
        <v>2</v>
      </c>
      <c r="D7" s="26" t="s">
        <v>47</v>
      </c>
      <c r="E7" s="26">
        <v>30</v>
      </c>
      <c r="F7" s="26">
        <v>90</v>
      </c>
      <c r="G7" s="26">
        <v>66</v>
      </c>
      <c r="H7" s="26">
        <v>72</v>
      </c>
      <c r="J7" s="26" t="s">
        <v>41</v>
      </c>
      <c r="K7" s="31">
        <f t="shared" ref="K7:K9" si="0">INDEX($C$5:$H$15,MATCH($K$4,$D$5:$D$15,0),MATCH(J7,$C$5:$H$5,0))</f>
        <v>43</v>
      </c>
      <c r="M7" s="33"/>
      <c r="N7" s="2" t="s">
        <v>48</v>
      </c>
    </row>
    <row r="8" spans="3:14">
      <c r="C8" s="26">
        <v>3</v>
      </c>
      <c r="D8" s="26" t="s">
        <v>49</v>
      </c>
      <c r="E8" s="26">
        <v>99</v>
      </c>
      <c r="F8" s="26">
        <v>70</v>
      </c>
      <c r="G8" s="26">
        <v>51</v>
      </c>
      <c r="H8" s="26">
        <v>80</v>
      </c>
      <c r="J8" s="26" t="s">
        <v>42</v>
      </c>
      <c r="K8" s="31">
        <f t="shared" si="0"/>
        <v>52</v>
      </c>
      <c r="M8" s="33"/>
    </row>
    <row r="9" spans="3:14">
      <c r="C9" s="26">
        <v>4</v>
      </c>
      <c r="D9" s="26" t="s">
        <v>50</v>
      </c>
      <c r="E9" s="26">
        <v>82</v>
      </c>
      <c r="F9" s="26">
        <v>52</v>
      </c>
      <c r="G9" s="26">
        <v>74</v>
      </c>
      <c r="H9" s="26">
        <v>66</v>
      </c>
      <c r="J9" s="26" t="s">
        <v>43</v>
      </c>
      <c r="K9" s="31">
        <f t="shared" si="0"/>
        <v>97</v>
      </c>
      <c r="M9" s="34"/>
    </row>
    <row r="10" spans="3:14">
      <c r="C10" s="26">
        <v>5</v>
      </c>
      <c r="D10" s="26" t="s">
        <v>51</v>
      </c>
      <c r="E10" s="26">
        <v>92</v>
      </c>
      <c r="F10" s="26">
        <v>96</v>
      </c>
      <c r="G10" s="26">
        <v>90</v>
      </c>
      <c r="H10" s="26">
        <v>58</v>
      </c>
    </row>
    <row r="11" spans="3:14">
      <c r="C11" s="26">
        <v>6</v>
      </c>
      <c r="D11" s="26" t="s">
        <v>52</v>
      </c>
      <c r="E11" s="26">
        <v>38</v>
      </c>
      <c r="F11" s="26">
        <v>43</v>
      </c>
      <c r="G11" s="26">
        <v>52</v>
      </c>
      <c r="H11" s="26">
        <v>97</v>
      </c>
    </row>
    <row r="12" spans="3:14">
      <c r="C12" s="26">
        <v>7</v>
      </c>
      <c r="D12" s="26" t="s">
        <v>53</v>
      </c>
      <c r="E12" s="26">
        <v>59</v>
      </c>
      <c r="F12" s="26">
        <v>76</v>
      </c>
      <c r="G12" s="26">
        <v>72</v>
      </c>
      <c r="H12" s="26">
        <v>50</v>
      </c>
    </row>
    <row r="13" spans="3:14">
      <c r="C13" s="26">
        <v>8</v>
      </c>
      <c r="D13" s="26" t="s">
        <v>54</v>
      </c>
      <c r="E13" s="26">
        <v>50</v>
      </c>
      <c r="F13" s="26">
        <v>37</v>
      </c>
      <c r="G13" s="26">
        <v>30</v>
      </c>
      <c r="H13" s="26">
        <v>31</v>
      </c>
    </row>
    <row r="14" spans="3:14">
      <c r="C14" s="26">
        <v>9</v>
      </c>
      <c r="D14" s="26" t="s">
        <v>55</v>
      </c>
      <c r="E14" s="26">
        <v>34</v>
      </c>
      <c r="F14" s="26">
        <v>35</v>
      </c>
      <c r="G14" s="26">
        <v>51</v>
      </c>
      <c r="H14" s="26">
        <v>36</v>
      </c>
    </row>
    <row r="15" spans="3:14">
      <c r="C15" s="26">
        <v>10</v>
      </c>
      <c r="D15" s="26" t="s">
        <v>56</v>
      </c>
      <c r="E15" s="26">
        <v>45</v>
      </c>
      <c r="F15" s="26">
        <v>77</v>
      </c>
      <c r="G15" s="26">
        <v>32</v>
      </c>
      <c r="H15" s="26">
        <v>87</v>
      </c>
    </row>
  </sheetData>
  <mergeCells count="1">
    <mergeCell ref="E4:H4"/>
  </mergeCells>
  <dataValidations count="1">
    <dataValidation type="list" allowBlank="1" showInputMessage="1" showErrorMessage="1" sqref="K4" xr:uid="{1A999475-63DC-4887-9E40-62BB2904A323}">
      <formula1>$D$6:$D$15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29"/>
  <sheetViews>
    <sheetView showGridLines="0" zoomScaleNormal="100" workbookViewId="0">
      <selection activeCell="F4" sqref="F4"/>
    </sheetView>
  </sheetViews>
  <sheetFormatPr defaultColWidth="11.88671875" defaultRowHeight="15.6"/>
  <cols>
    <col min="1" max="1" width="5" style="37" customWidth="1"/>
    <col min="2" max="2" width="25" style="37" customWidth="1"/>
    <col min="3" max="7" width="10.88671875" style="37" customWidth="1"/>
    <col min="8" max="16384" width="11.88671875" style="37"/>
  </cols>
  <sheetData>
    <row r="2" spans="2:7" ht="16.2" thickBot="1">
      <c r="B2" s="35"/>
      <c r="C2" s="36">
        <v>2020</v>
      </c>
      <c r="D2" s="36">
        <v>2022</v>
      </c>
    </row>
    <row r="3" spans="2:7" ht="16.2" thickBot="1">
      <c r="B3" s="38" t="s">
        <v>57</v>
      </c>
      <c r="C3" s="39">
        <f>INDEX($B$8:$G$22,MATCH($B3,$B$8:$B$22,0),MATCH(C$2,$B$8:$G$8,0))</f>
        <v>229234</v>
      </c>
      <c r="D3" s="39">
        <f>INDEX($B$8:$G$22,MATCH($B3,$B$8:$B$22,0),MATCH(D$2,$B$8:$G$8,0))</f>
        <v>260174</v>
      </c>
      <c r="E3" s="37" t="s">
        <v>58</v>
      </c>
    </row>
    <row r="4" spans="2:7" ht="16.2" thickBot="1">
      <c r="B4" s="38" t="s">
        <v>59</v>
      </c>
      <c r="C4" s="39">
        <f t="shared" ref="C4:D5" si="0">INDEX($B$8:$G$22,MATCH($B4,$B$8:$B$22,0),MATCH(C$2,$B$8:$G$8,0))</f>
        <v>88186</v>
      </c>
      <c r="D4" s="39">
        <f t="shared" si="0"/>
        <v>98392</v>
      </c>
    </row>
    <row r="5" spans="2:7">
      <c r="B5" s="38" t="s">
        <v>60</v>
      </c>
      <c r="C5" s="39">
        <f t="shared" si="0"/>
        <v>38215</v>
      </c>
      <c r="D5" s="39">
        <f t="shared" si="0"/>
        <v>44490</v>
      </c>
    </row>
    <row r="7" spans="2:7">
      <c r="B7" s="59" t="s">
        <v>61</v>
      </c>
      <c r="C7" s="59"/>
      <c r="D7" s="59"/>
      <c r="E7" s="59"/>
      <c r="F7" s="59"/>
      <c r="G7" s="59"/>
    </row>
    <row r="8" spans="2:7">
      <c r="B8" s="40" t="s">
        <v>62</v>
      </c>
      <c r="C8" s="40">
        <v>2019</v>
      </c>
      <c r="D8" s="40">
        <f>C8+1</f>
        <v>2020</v>
      </c>
      <c r="E8" s="40">
        <f t="shared" ref="E8:G8" si="1">D8+1</f>
        <v>2021</v>
      </c>
      <c r="F8" s="40">
        <f t="shared" si="1"/>
        <v>2022</v>
      </c>
      <c r="G8" s="40">
        <f t="shared" si="1"/>
        <v>2023</v>
      </c>
    </row>
    <row r="9" spans="2:7">
      <c r="B9" s="37" t="s">
        <v>57</v>
      </c>
      <c r="C9" s="41">
        <v>215639</v>
      </c>
      <c r="D9" s="41">
        <v>229234</v>
      </c>
      <c r="E9" s="41">
        <v>265595</v>
      </c>
      <c r="F9" s="41">
        <v>260174</v>
      </c>
      <c r="G9" s="41">
        <v>274515</v>
      </c>
    </row>
    <row r="10" spans="2:7">
      <c r="B10" s="37" t="s">
        <v>63</v>
      </c>
      <c r="C10" s="41">
        <v>131376</v>
      </c>
      <c r="D10" s="41">
        <v>141048</v>
      </c>
      <c r="E10" s="41">
        <v>163756</v>
      </c>
      <c r="F10" s="41">
        <v>161782</v>
      </c>
      <c r="G10" s="41">
        <v>169559</v>
      </c>
    </row>
    <row r="11" spans="2:7">
      <c r="B11" s="42" t="s">
        <v>64</v>
      </c>
      <c r="C11" s="43">
        <f>C9-C10</f>
        <v>84263</v>
      </c>
      <c r="D11" s="43">
        <f t="shared" ref="D11:G11" si="2">D9-D10</f>
        <v>88186</v>
      </c>
      <c r="E11" s="43">
        <f t="shared" si="2"/>
        <v>101839</v>
      </c>
      <c r="F11" s="43">
        <f t="shared" si="2"/>
        <v>98392</v>
      </c>
      <c r="G11" s="43">
        <f t="shared" si="2"/>
        <v>104956</v>
      </c>
    </row>
    <row r="12" spans="2:7" ht="10.95" customHeight="1">
      <c r="C12" s="41"/>
      <c r="D12" s="41"/>
      <c r="E12" s="41"/>
      <c r="F12" s="41"/>
      <c r="G12" s="41"/>
    </row>
    <row r="13" spans="2:7">
      <c r="B13" s="37" t="s">
        <v>65</v>
      </c>
      <c r="C13" s="41">
        <v>10045</v>
      </c>
      <c r="D13" s="41">
        <v>11581</v>
      </c>
      <c r="E13" s="41">
        <v>14236</v>
      </c>
      <c r="F13" s="41">
        <v>16217</v>
      </c>
      <c r="G13" s="41">
        <v>18752</v>
      </c>
    </row>
    <row r="14" spans="2:7">
      <c r="B14" s="37" t="s">
        <v>66</v>
      </c>
      <c r="C14" s="41">
        <v>14194</v>
      </c>
      <c r="D14" s="41">
        <v>15261</v>
      </c>
      <c r="E14" s="41">
        <v>16705</v>
      </c>
      <c r="F14" s="41">
        <v>18245</v>
      </c>
      <c r="G14" s="41">
        <v>19916</v>
      </c>
    </row>
    <row r="15" spans="2:7">
      <c r="B15" s="42" t="s">
        <v>67</v>
      </c>
      <c r="C15" s="43">
        <f>C11-SUM(C13:C14)</f>
        <v>60024</v>
      </c>
      <c r="D15" s="43">
        <f t="shared" ref="D15:G15" si="3">D11-SUM(D13:D14)</f>
        <v>61344</v>
      </c>
      <c r="E15" s="43">
        <f t="shared" si="3"/>
        <v>70898</v>
      </c>
      <c r="F15" s="43">
        <f t="shared" si="3"/>
        <v>63930</v>
      </c>
      <c r="G15" s="43">
        <f t="shared" si="3"/>
        <v>66288</v>
      </c>
    </row>
    <row r="16" spans="2:7" ht="10.95" customHeight="1">
      <c r="C16" s="41"/>
      <c r="D16" s="41"/>
      <c r="E16" s="41"/>
      <c r="F16" s="41"/>
      <c r="G16" s="41"/>
    </row>
    <row r="17" spans="2:7">
      <c r="B17" s="37" t="s">
        <v>68</v>
      </c>
      <c r="C17" s="41">
        <v>1456</v>
      </c>
      <c r="D17" s="41">
        <v>2323</v>
      </c>
      <c r="E17" s="41">
        <v>3240</v>
      </c>
      <c r="F17" s="41">
        <v>3576</v>
      </c>
      <c r="G17" s="41">
        <v>2873</v>
      </c>
    </row>
    <row r="18" spans="2:7">
      <c r="B18" s="37" t="s">
        <v>69</v>
      </c>
      <c r="C18" s="41">
        <v>2804</v>
      </c>
      <c r="D18" s="41">
        <v>5068</v>
      </c>
      <c r="E18" s="41">
        <v>5245</v>
      </c>
      <c r="F18" s="41">
        <v>5383</v>
      </c>
      <c r="G18" s="41">
        <v>3676</v>
      </c>
    </row>
    <row r="19" spans="2:7">
      <c r="B19" s="42" t="s">
        <v>70</v>
      </c>
      <c r="C19" s="43">
        <f>C15-SUM(C17:C18)</f>
        <v>55764</v>
      </c>
      <c r="D19" s="43">
        <f t="shared" ref="D19:G19" si="4">D15-SUM(D17:D18)</f>
        <v>53953</v>
      </c>
      <c r="E19" s="43">
        <f t="shared" si="4"/>
        <v>62413</v>
      </c>
      <c r="F19" s="43">
        <f t="shared" si="4"/>
        <v>54971</v>
      </c>
      <c r="G19" s="43">
        <f t="shared" si="4"/>
        <v>59739</v>
      </c>
    </row>
    <row r="20" spans="2:7" ht="10.95" customHeight="1">
      <c r="B20" s="44"/>
      <c r="C20" s="41"/>
      <c r="D20" s="41"/>
      <c r="E20" s="41"/>
      <c r="F20" s="41"/>
      <c r="G20" s="41"/>
    </row>
    <row r="21" spans="2:7">
      <c r="B21" s="37" t="s">
        <v>71</v>
      </c>
      <c r="C21" s="41">
        <v>15685</v>
      </c>
      <c r="D21" s="41">
        <v>15738</v>
      </c>
      <c r="E21" s="41">
        <v>13372</v>
      </c>
      <c r="F21" s="41">
        <v>10481</v>
      </c>
      <c r="G21" s="41">
        <v>9680</v>
      </c>
    </row>
    <row r="22" spans="2:7">
      <c r="B22" s="42" t="s">
        <v>72</v>
      </c>
      <c r="C22" s="45">
        <f>C19-C21</f>
        <v>40079</v>
      </c>
      <c r="D22" s="45">
        <f t="shared" ref="D22:G22" si="5">D19-D21</f>
        <v>38215</v>
      </c>
      <c r="E22" s="45">
        <f t="shared" si="5"/>
        <v>49041</v>
      </c>
      <c r="F22" s="45">
        <f t="shared" si="5"/>
        <v>44490</v>
      </c>
      <c r="G22" s="45">
        <f t="shared" si="5"/>
        <v>50059</v>
      </c>
    </row>
    <row r="26" spans="2:7">
      <c r="E26" s="41"/>
      <c r="F26" s="41"/>
      <c r="G26" s="41"/>
    </row>
    <row r="27" spans="2:7">
      <c r="E27" s="41"/>
      <c r="F27" s="41"/>
      <c r="G27" s="41"/>
    </row>
    <row r="28" spans="2:7">
      <c r="E28" s="41"/>
      <c r="F28" s="41"/>
      <c r="G28" s="41"/>
    </row>
    <row r="29" spans="2:7">
      <c r="E29" s="41"/>
      <c r="F29" s="41"/>
      <c r="G29" s="41"/>
    </row>
  </sheetData>
  <mergeCells count="1">
    <mergeCell ref="B7:G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29"/>
  <sheetViews>
    <sheetView showGridLines="0" zoomScaleNormal="100" workbookViewId="0">
      <selection activeCell="E7" sqref="E7"/>
    </sheetView>
  </sheetViews>
  <sheetFormatPr defaultColWidth="11.88671875" defaultRowHeight="15.6"/>
  <cols>
    <col min="1" max="1" width="11.88671875" style="37"/>
    <col min="2" max="2" width="10.33203125" style="37" customWidth="1"/>
    <col min="3" max="3" width="12.77734375" style="37" customWidth="1"/>
    <col min="4" max="11" width="11.88671875" style="37"/>
    <col min="12" max="12" width="13.109375" style="37" customWidth="1"/>
    <col min="13" max="16384" width="11.88671875" style="37"/>
  </cols>
  <sheetData>
    <row r="2" spans="2:11">
      <c r="B2" s="60" t="s">
        <v>73</v>
      </c>
      <c r="C2" s="60"/>
    </row>
    <row r="3" spans="2:11">
      <c r="B3" s="46" t="s">
        <v>74</v>
      </c>
      <c r="C3" s="46" t="s">
        <v>86</v>
      </c>
      <c r="D3" s="47" t="s">
        <v>76</v>
      </c>
    </row>
    <row r="4" spans="2:11">
      <c r="B4" s="46" t="s">
        <v>77</v>
      </c>
      <c r="C4" s="46">
        <v>2023</v>
      </c>
      <c r="D4" s="47" t="s">
        <v>76</v>
      </c>
    </row>
    <row r="5" spans="2:11" ht="16.2" thickBot="1">
      <c r="B5" s="48" t="s">
        <v>78</v>
      </c>
      <c r="C5" s="48" t="s">
        <v>79</v>
      </c>
      <c r="D5" s="47" t="s">
        <v>76</v>
      </c>
    </row>
    <row r="6" spans="2:11" ht="16.8" thickTop="1" thickBot="1">
      <c r="B6" s="49" t="s">
        <v>80</v>
      </c>
      <c r="C6" s="50" cm="1">
        <f t="array" ref="C6">-INDEX(B8:K29,MATCH(C3,B8:B29,0),MATCH(C4&amp;C5,B8:K8&amp;B9:K9,0))</f>
        <v>-107057.16</v>
      </c>
      <c r="D6" s="47" t="s">
        <v>81</v>
      </c>
    </row>
    <row r="7" spans="2:11" ht="16.2" thickTop="1">
      <c r="C7" s="57"/>
      <c r="D7" s="57"/>
      <c r="E7" s="57"/>
    </row>
    <row r="8" spans="2:11">
      <c r="B8" s="51"/>
      <c r="C8" s="51">
        <v>2021</v>
      </c>
      <c r="D8" s="51">
        <v>2021</v>
      </c>
      <c r="E8" s="51">
        <v>2021</v>
      </c>
      <c r="F8" s="51">
        <v>2022</v>
      </c>
      <c r="G8" s="51">
        <v>2022</v>
      </c>
      <c r="H8" s="51">
        <v>2022</v>
      </c>
      <c r="I8" s="51">
        <v>2023</v>
      </c>
      <c r="J8" s="51">
        <v>2023</v>
      </c>
      <c r="K8" s="51">
        <v>2023</v>
      </c>
    </row>
    <row r="9" spans="2:11">
      <c r="B9" s="52" t="s">
        <v>82</v>
      </c>
      <c r="C9" s="53" t="s">
        <v>79</v>
      </c>
      <c r="D9" s="53" t="s">
        <v>83</v>
      </c>
      <c r="E9" s="53" t="s">
        <v>84</v>
      </c>
      <c r="F9" s="53" t="s">
        <v>79</v>
      </c>
      <c r="G9" s="53" t="s">
        <v>83</v>
      </c>
      <c r="H9" s="53" t="s">
        <v>84</v>
      </c>
      <c r="I9" s="53" t="s">
        <v>79</v>
      </c>
      <c r="J9" s="53" t="s">
        <v>83</v>
      </c>
      <c r="K9" s="53" t="s">
        <v>84</v>
      </c>
    </row>
    <row r="10" spans="2:11">
      <c r="B10" s="54" t="s">
        <v>75</v>
      </c>
      <c r="C10" s="55">
        <v>92799</v>
      </c>
      <c r="D10" s="55">
        <v>100222.92000000001</v>
      </c>
      <c r="E10" s="55">
        <v>130289.79600000002</v>
      </c>
      <c r="F10" s="55">
        <v>110746.32660000001</v>
      </c>
      <c r="G10" s="55">
        <v>104101.54700400001</v>
      </c>
      <c r="H10" s="55">
        <v>116593.73264448001</v>
      </c>
      <c r="I10" s="55">
        <v>130584.98056181763</v>
      </c>
      <c r="J10" s="56">
        <v>146255.17822923575</v>
      </c>
      <c r="K10" s="56">
        <f>J10*1.1</f>
        <v>160880.69605215933</v>
      </c>
    </row>
    <row r="11" spans="2:11">
      <c r="B11" s="54" t="s">
        <v>85</v>
      </c>
      <c r="C11" s="55">
        <v>666566</v>
      </c>
      <c r="D11" s="55">
        <v>719891.28</v>
      </c>
      <c r="E11" s="55">
        <v>683896.71600000001</v>
      </c>
      <c r="F11" s="55">
        <v>649701.88020000001</v>
      </c>
      <c r="G11" s="55">
        <v>617216.78619000001</v>
      </c>
      <c r="H11" s="55">
        <v>586355.94688049995</v>
      </c>
      <c r="I11" s="55">
        <v>557038.14953647496</v>
      </c>
      <c r="J11" s="56">
        <v>529186.24205965118</v>
      </c>
      <c r="K11" s="56">
        <f t="shared" ref="K11:K14" si="0">J11*1.1</f>
        <v>582104.86626561638</v>
      </c>
    </row>
    <row r="12" spans="2:11">
      <c r="B12" s="54" t="s">
        <v>86</v>
      </c>
      <c r="C12" s="55">
        <v>99127</v>
      </c>
      <c r="D12" s="55">
        <v>107057.16</v>
      </c>
      <c r="E12" s="55">
        <v>139174.30800000002</v>
      </c>
      <c r="F12" s="55">
        <v>118298.16180000002</v>
      </c>
      <c r="G12" s="55">
        <v>111200.27209200001</v>
      </c>
      <c r="H12" s="55">
        <v>124544.30474304003</v>
      </c>
      <c r="I12" s="55">
        <v>107057.16</v>
      </c>
      <c r="J12" s="56">
        <v>139174.30800000002</v>
      </c>
      <c r="K12" s="56">
        <f t="shared" si="0"/>
        <v>153091.73880000002</v>
      </c>
    </row>
    <row r="13" spans="2:11">
      <c r="B13" s="54" t="s">
        <v>87</v>
      </c>
      <c r="C13" s="55">
        <v>65468</v>
      </c>
      <c r="D13" s="55">
        <v>70705.440000000002</v>
      </c>
      <c r="E13" s="55">
        <v>91917.072</v>
      </c>
      <c r="F13" s="55">
        <v>78129.511199999994</v>
      </c>
      <c r="G13" s="55">
        <v>73441.740527999995</v>
      </c>
      <c r="H13" s="55">
        <v>82254.749391360005</v>
      </c>
      <c r="I13" s="55">
        <v>90480.224330496014</v>
      </c>
      <c r="J13" s="56">
        <v>99528.246763545627</v>
      </c>
      <c r="K13" s="56">
        <f t="shared" si="0"/>
        <v>109481.0714399002</v>
      </c>
    </row>
    <row r="14" spans="2:11">
      <c r="B14" s="54" t="s">
        <v>88</v>
      </c>
      <c r="C14" s="55">
        <v>18856</v>
      </c>
      <c r="D14" s="55">
        <v>20364.48</v>
      </c>
      <c r="E14" s="55">
        <v>26473.824000000001</v>
      </c>
      <c r="F14" s="55">
        <v>22502.750400000001</v>
      </c>
      <c r="G14" s="55">
        <v>21152.585375999999</v>
      </c>
      <c r="H14" s="55">
        <v>23690.895621120002</v>
      </c>
      <c r="I14" s="55">
        <v>20137.261277952002</v>
      </c>
      <c r="J14" s="56">
        <v>17116.672086259201</v>
      </c>
      <c r="K14" s="56">
        <f t="shared" si="0"/>
        <v>18828.339294885121</v>
      </c>
    </row>
    <row r="15" spans="2:11">
      <c r="B15" s="54" t="s">
        <v>89</v>
      </c>
      <c r="C15" s="55">
        <v>7648</v>
      </c>
      <c r="D15" s="55">
        <v>8259.84</v>
      </c>
      <c r="E15" s="55">
        <v>10737.792000000001</v>
      </c>
      <c r="F15" s="55">
        <v>9127.1232</v>
      </c>
      <c r="G15" s="55">
        <v>8579.4958079999997</v>
      </c>
      <c r="H15" s="55">
        <v>9609.0353049599998</v>
      </c>
      <c r="I15" s="55">
        <v>10089.487070208001</v>
      </c>
      <c r="J15" s="56">
        <v>10190.381940910082</v>
      </c>
      <c r="K15" s="56">
        <f>F12*0.9</f>
        <v>106468.34562000002</v>
      </c>
    </row>
    <row r="16" spans="2:11">
      <c r="B16" s="54" t="s">
        <v>90</v>
      </c>
      <c r="C16" s="55">
        <v>9865</v>
      </c>
      <c r="D16" s="55">
        <v>10654.2</v>
      </c>
      <c r="E16" s="55">
        <v>13850.460000000001</v>
      </c>
      <c r="F16" s="55">
        <v>11772.891</v>
      </c>
      <c r="G16" s="55">
        <v>11066.517539999999</v>
      </c>
      <c r="H16" s="55">
        <v>12394.4996448</v>
      </c>
      <c r="I16" s="55">
        <v>9865</v>
      </c>
      <c r="J16" s="56">
        <v>10654.2</v>
      </c>
      <c r="K16" s="56">
        <f t="shared" ref="K16:K29" si="1">F13*0.9</f>
        <v>70316.560079999996</v>
      </c>
    </row>
    <row r="17" spans="2:11">
      <c r="B17" s="54" t="s">
        <v>91</v>
      </c>
      <c r="C17" s="55">
        <v>11061</v>
      </c>
      <c r="D17" s="55">
        <v>11945.880000000001</v>
      </c>
      <c r="E17" s="55">
        <v>15529.644000000002</v>
      </c>
      <c r="F17" s="55">
        <v>13200.197400000001</v>
      </c>
      <c r="G17" s="55">
        <v>12408.185556</v>
      </c>
      <c r="H17" s="55">
        <v>13897.167822720001</v>
      </c>
      <c r="I17" s="55">
        <v>11061</v>
      </c>
      <c r="J17" s="56">
        <v>11945.880000000001</v>
      </c>
      <c r="K17" s="56">
        <f t="shared" si="1"/>
        <v>20252.47536</v>
      </c>
    </row>
    <row r="18" spans="2:11">
      <c r="B18" s="54" t="s">
        <v>92</v>
      </c>
      <c r="C18" s="55">
        <v>78305</v>
      </c>
      <c r="D18" s="55">
        <v>84569.400000000009</v>
      </c>
      <c r="E18" s="55">
        <v>109940.22000000002</v>
      </c>
      <c r="F18" s="55">
        <v>93449.187000000005</v>
      </c>
      <c r="G18" s="55">
        <v>87842.235780000003</v>
      </c>
      <c r="H18" s="55">
        <v>98383.304073600011</v>
      </c>
      <c r="I18" s="55">
        <v>96415.637992128002</v>
      </c>
      <c r="J18" s="56">
        <v>94487.325232285439</v>
      </c>
      <c r="K18" s="56">
        <f t="shared" si="1"/>
        <v>8214.4108799999995</v>
      </c>
    </row>
    <row r="19" spans="2:11">
      <c r="B19" s="54" t="s">
        <v>93</v>
      </c>
      <c r="C19" s="55">
        <v>122473.39104000002</v>
      </c>
      <c r="D19" s="55">
        <v>104102.38238400001</v>
      </c>
      <c r="E19" s="55">
        <v>9865</v>
      </c>
      <c r="F19" s="55">
        <v>10654.2</v>
      </c>
      <c r="G19" s="55">
        <v>13850.460000000001</v>
      </c>
      <c r="H19" s="55">
        <v>11772.891</v>
      </c>
      <c r="I19" s="55">
        <v>11066.517539999999</v>
      </c>
      <c r="J19" s="56">
        <v>12394.4996448</v>
      </c>
      <c r="K19" s="56">
        <f t="shared" si="1"/>
        <v>10595.6019</v>
      </c>
    </row>
    <row r="20" spans="2:11">
      <c r="B20" s="54" t="s">
        <v>94</v>
      </c>
      <c r="C20" s="55">
        <v>80887.023360000007</v>
      </c>
      <c r="D20" s="55">
        <v>68753.969855999996</v>
      </c>
      <c r="E20" s="55">
        <v>11061</v>
      </c>
      <c r="F20" s="55">
        <v>11945.880000000001</v>
      </c>
      <c r="G20" s="55">
        <v>15529.644000000002</v>
      </c>
      <c r="H20" s="55">
        <v>13200.197400000001</v>
      </c>
      <c r="I20" s="55">
        <v>12408.185556</v>
      </c>
      <c r="J20" s="56">
        <v>13897.167822720001</v>
      </c>
      <c r="K20" s="56">
        <f t="shared" si="1"/>
        <v>11880.177660000001</v>
      </c>
    </row>
    <row r="21" spans="2:11">
      <c r="B21" s="54" t="s">
        <v>95</v>
      </c>
      <c r="C21" s="55">
        <v>23296.965120000001</v>
      </c>
      <c r="D21" s="55">
        <v>19802.420352000001</v>
      </c>
      <c r="E21" s="55">
        <v>78305</v>
      </c>
      <c r="F21" s="55">
        <v>84569.400000000009</v>
      </c>
      <c r="G21" s="55">
        <v>109940.22000000002</v>
      </c>
      <c r="H21" s="55">
        <v>93449.187000000005</v>
      </c>
      <c r="I21" s="55">
        <v>87842.235780000003</v>
      </c>
      <c r="J21" s="56">
        <v>98383.304073600011</v>
      </c>
      <c r="K21" s="56">
        <f t="shared" si="1"/>
        <v>84104.268300000011</v>
      </c>
    </row>
    <row r="22" spans="2:11">
      <c r="B22" s="54" t="s">
        <v>96</v>
      </c>
      <c r="C22" s="55">
        <v>9449.2569600000006</v>
      </c>
      <c r="D22" s="55">
        <v>8031.8684160000003</v>
      </c>
      <c r="E22" s="55">
        <v>122473.39104000002</v>
      </c>
      <c r="F22" s="55">
        <v>104102.38238400001</v>
      </c>
      <c r="G22" s="55">
        <v>9865</v>
      </c>
      <c r="H22" s="55">
        <v>10654.2</v>
      </c>
      <c r="I22" s="55">
        <v>13850.460000000001</v>
      </c>
      <c r="J22" s="56">
        <v>11772.891</v>
      </c>
      <c r="K22" s="56">
        <f t="shared" si="1"/>
        <v>9588.7800000000007</v>
      </c>
    </row>
    <row r="23" spans="2:11">
      <c r="B23" s="54" t="s">
        <v>97</v>
      </c>
      <c r="C23" s="55">
        <v>12188.4048</v>
      </c>
      <c r="D23" s="55">
        <v>10360.14408</v>
      </c>
      <c r="E23" s="55">
        <v>80887.023360000007</v>
      </c>
      <c r="F23" s="55">
        <v>68753.969855999996</v>
      </c>
      <c r="G23" s="55">
        <v>11061</v>
      </c>
      <c r="H23" s="55">
        <v>11945.880000000001</v>
      </c>
      <c r="I23" s="55">
        <v>15529.644000000002</v>
      </c>
      <c r="J23" s="56">
        <v>13200.197400000001</v>
      </c>
      <c r="K23" s="56">
        <f t="shared" si="1"/>
        <v>10751.292000000001</v>
      </c>
    </row>
    <row r="24" spans="2:11">
      <c r="B24" s="54" t="s">
        <v>98</v>
      </c>
      <c r="C24" s="55">
        <v>13666.086720000001</v>
      </c>
      <c r="D24" s="55">
        <v>11616.173712000002</v>
      </c>
      <c r="E24" s="55">
        <v>23296.965120000001</v>
      </c>
      <c r="F24" s="55">
        <v>19802.420352000001</v>
      </c>
      <c r="G24" s="55">
        <v>78305</v>
      </c>
      <c r="H24" s="55">
        <v>84569.400000000009</v>
      </c>
      <c r="I24" s="55">
        <v>109940.22000000002</v>
      </c>
      <c r="J24" s="56">
        <v>93449.187000000005</v>
      </c>
      <c r="K24" s="56">
        <f t="shared" si="1"/>
        <v>76112.460000000006</v>
      </c>
    </row>
    <row r="25" spans="2:11">
      <c r="B25" s="54" t="s">
        <v>99</v>
      </c>
      <c r="C25" s="55">
        <v>96747.39360000001</v>
      </c>
      <c r="D25" s="55">
        <v>82235.28456</v>
      </c>
      <c r="E25" s="55">
        <v>9449.2569600000006</v>
      </c>
      <c r="F25" s="55">
        <v>8031.8684160000003</v>
      </c>
      <c r="G25" s="55">
        <v>122473.39104000002</v>
      </c>
      <c r="H25" s="55">
        <v>104102.38238400001</v>
      </c>
      <c r="I25" s="55">
        <v>9865</v>
      </c>
      <c r="J25" s="56">
        <v>10654.2</v>
      </c>
      <c r="K25" s="56">
        <f t="shared" si="1"/>
        <v>93692.144145600018</v>
      </c>
    </row>
    <row r="26" spans="2:11">
      <c r="B26" s="54" t="s">
        <v>100</v>
      </c>
      <c r="C26" s="55">
        <v>8681.2000000000007</v>
      </c>
      <c r="D26" s="55">
        <v>9375.6959999999999</v>
      </c>
      <c r="E26" s="55">
        <v>12188.4048</v>
      </c>
      <c r="F26" s="55">
        <v>10360.14408</v>
      </c>
      <c r="G26" s="55">
        <v>80887.023360000007</v>
      </c>
      <c r="H26" s="55">
        <v>68753.969855999996</v>
      </c>
      <c r="I26" s="55">
        <v>11061</v>
      </c>
      <c r="J26" s="56">
        <v>11945.880000000001</v>
      </c>
      <c r="K26" s="56">
        <f t="shared" si="1"/>
        <v>61878.572870399999</v>
      </c>
    </row>
    <row r="27" spans="2:11">
      <c r="B27" s="54" t="s">
        <v>101</v>
      </c>
      <c r="C27" s="55">
        <v>9733.68</v>
      </c>
      <c r="D27" s="55">
        <v>10512.374400000001</v>
      </c>
      <c r="E27" s="55">
        <v>13666.086720000001</v>
      </c>
      <c r="F27" s="55">
        <v>11616.173712000002</v>
      </c>
      <c r="G27" s="55">
        <v>23296.965120000001</v>
      </c>
      <c r="H27" s="55">
        <v>19802.420352000001</v>
      </c>
      <c r="I27" s="55">
        <v>78305</v>
      </c>
      <c r="J27" s="56">
        <v>84569.400000000009</v>
      </c>
      <c r="K27" s="56">
        <f t="shared" si="1"/>
        <v>17822.1783168</v>
      </c>
    </row>
    <row r="28" spans="2:11">
      <c r="B28" s="54" t="s">
        <v>102</v>
      </c>
      <c r="C28" s="55">
        <v>68908.399999999994</v>
      </c>
      <c r="D28" s="55">
        <v>74421.072000000015</v>
      </c>
      <c r="E28" s="55">
        <v>96747.39360000001</v>
      </c>
      <c r="F28" s="55">
        <v>82235.28456</v>
      </c>
      <c r="G28" s="55">
        <v>9449.2569600000006</v>
      </c>
      <c r="H28" s="55">
        <v>8031.8684160000003</v>
      </c>
      <c r="I28" s="55">
        <v>122473.39104000002</v>
      </c>
      <c r="J28" s="56">
        <v>104102.38238400001</v>
      </c>
      <c r="K28" s="56">
        <f t="shared" si="1"/>
        <v>7228.6815744000005</v>
      </c>
    </row>
    <row r="29" spans="2:11">
      <c r="B29" s="54" t="s">
        <v>103</v>
      </c>
      <c r="C29" s="55">
        <v>20499.130080000003</v>
      </c>
      <c r="D29" s="55">
        <v>17424.260568000002</v>
      </c>
      <c r="E29" s="55">
        <v>34945.447679999997</v>
      </c>
      <c r="F29" s="55">
        <v>29703.630528000002</v>
      </c>
      <c r="G29" s="55">
        <v>117457.5</v>
      </c>
      <c r="H29" s="55">
        <v>126854.1</v>
      </c>
      <c r="I29" s="55">
        <v>164910.33000000002</v>
      </c>
      <c r="J29" s="56">
        <v>140173.78049999999</v>
      </c>
      <c r="K29" s="56">
        <f t="shared" si="1"/>
        <v>9324.1296720000009</v>
      </c>
    </row>
  </sheetData>
  <mergeCells count="1">
    <mergeCell ref="B2:C2"/>
  </mergeCells>
  <dataValidations count="3">
    <dataValidation type="list" allowBlank="1" showInputMessage="1" showErrorMessage="1" sqref="C3" xr:uid="{37AD42DA-C06B-4D8D-B7BD-2978FA6BF05B}">
      <formula1>$B$10:$B$29</formula1>
    </dataValidation>
    <dataValidation type="list" allowBlank="1" showInputMessage="1" showErrorMessage="1" sqref="C4" xr:uid="{0923B70C-8AED-4215-BCED-5A6B4E154909}">
      <formula1>"2021,2022,2023"</formula1>
    </dataValidation>
    <dataValidation type="list" allowBlank="1" showInputMessage="1" showErrorMessage="1" sqref="C5" xr:uid="{AEC7A57B-8433-44D6-AD33-B95C127CF2C8}">
      <formula1>$C$9:$E$9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Q1</vt:lpstr>
      <vt:lpstr>Q2.1</vt:lpstr>
      <vt:lpstr>Q2.2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</dc:creator>
  <cp:lastModifiedBy>neeru jangid</cp:lastModifiedBy>
  <dcterms:created xsi:type="dcterms:W3CDTF">2024-03-12T08:42:59Z</dcterms:created>
  <dcterms:modified xsi:type="dcterms:W3CDTF">2024-03-14T13:46:38Z</dcterms:modified>
</cp:coreProperties>
</file>