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anolivares/Documents/Desarrollos/loadData/"/>
    </mc:Choice>
  </mc:AlternateContent>
  <xr:revisionPtr revIDLastSave="0" documentId="13_ncr:1_{7D24283F-8E8C-994B-89C5-C0E12383B72F}" xr6:coauthVersionLast="40" xr6:coauthVersionMax="40" xr10:uidLastSave="{00000000-0000-0000-0000-000000000000}"/>
  <bookViews>
    <workbookView xWindow="0" yWindow="460" windowWidth="33600" windowHeight="19380" firstSheet="1" activeTab="5" xr2:uid="{1840D3A5-1E4C-4F43-964A-5BE51DE94BC9}"/>
  </bookViews>
  <sheets>
    <sheet name="Definition" sheetId="4" r:id="rId1"/>
    <sheet name="PR-100GB-Azure" sheetId="1" r:id="rId2"/>
    <sheet name="PR-100GB-GCP" sheetId="2" r:id="rId3"/>
    <sheet name="PR-1TB-Azure" sheetId="9" r:id="rId4"/>
    <sheet name="PR-1TB-GCP" sheetId="10" r:id="rId5"/>
    <sheet name="PR-10TB-Azure" sheetId="11" r:id="rId6"/>
    <sheet name="PR-Comparisson" sheetId="3" r:id="rId7"/>
    <sheet name="CR(20)-100GB-Azure" sheetId="5" r:id="rId8"/>
    <sheet name="CR(20)-100GB-GCP" sheetId="6" r:id="rId9"/>
    <sheet name="CR-100GB-Comparisson" sheetId="7" r:id="rId10"/>
    <sheet name="CR-1TB-GCP" sheetId="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11" l="1"/>
  <c r="E7" i="11"/>
  <c r="E8" i="11"/>
  <c r="E9" i="11"/>
  <c r="E10" i="11"/>
  <c r="E11" i="11"/>
  <c r="E12" i="11"/>
  <c r="E13" i="11"/>
  <c r="E14" i="11"/>
  <c r="E15" i="11"/>
  <c r="E16" i="11"/>
  <c r="E6" i="9"/>
  <c r="E7" i="9"/>
  <c r="E8" i="9"/>
  <c r="E9" i="9"/>
  <c r="E10" i="9"/>
  <c r="E11" i="9"/>
  <c r="E12" i="9"/>
  <c r="E13" i="9"/>
  <c r="C59" i="3"/>
  <c r="E59" i="3" s="1"/>
  <c r="C60" i="3"/>
  <c r="E60" i="3" s="1"/>
  <c r="C61" i="3"/>
  <c r="E61" i="3" s="1"/>
  <c r="C62" i="3"/>
  <c r="E62" i="3" s="1"/>
  <c r="E14" i="9"/>
  <c r="E15" i="9"/>
  <c r="C65" i="3"/>
  <c r="E65" i="3" s="1"/>
  <c r="E5" i="9"/>
  <c r="C54" i="3"/>
  <c r="E54" i="3" s="1"/>
  <c r="D55" i="3"/>
  <c r="D56" i="3"/>
  <c r="D57" i="3"/>
  <c r="F57" i="3" s="1"/>
  <c r="D58" i="3"/>
  <c r="D59" i="3"/>
  <c r="F59" i="3" s="1"/>
  <c r="D60" i="3"/>
  <c r="F60" i="3" s="1"/>
  <c r="D61" i="3"/>
  <c r="F61" i="3" s="1"/>
  <c r="D62" i="3"/>
  <c r="F62" i="3" s="1"/>
  <c r="D63" i="3"/>
  <c r="D64" i="3"/>
  <c r="D65" i="3"/>
  <c r="D54" i="3"/>
  <c r="F54" i="3" s="1"/>
  <c r="F65" i="3"/>
  <c r="F64" i="3"/>
  <c r="F63" i="3"/>
  <c r="F58" i="3"/>
  <c r="F56" i="3"/>
  <c r="F55" i="3"/>
  <c r="C6" i="7"/>
  <c r="C7" i="7"/>
  <c r="C8" i="7"/>
  <c r="C9" i="7"/>
  <c r="C10" i="7"/>
  <c r="C11" i="7"/>
  <c r="C12" i="7"/>
  <c r="C13" i="7"/>
  <c r="C14" i="7"/>
  <c r="C15" i="7"/>
  <c r="C16" i="7"/>
  <c r="C5" i="7"/>
  <c r="E8" i="5"/>
  <c r="E9" i="5"/>
  <c r="E7" i="5"/>
  <c r="E6" i="5"/>
  <c r="E10" i="5"/>
  <c r="E11" i="5"/>
  <c r="E12" i="5"/>
  <c r="E13" i="5"/>
  <c r="E14" i="5"/>
  <c r="E15" i="5"/>
  <c r="E16" i="5"/>
  <c r="E5" i="5"/>
  <c r="D14" i="10"/>
  <c r="D15" i="10"/>
  <c r="D16" i="10"/>
  <c r="O6" i="10"/>
  <c r="O7" i="10"/>
  <c r="O8" i="10"/>
  <c r="O9" i="10"/>
  <c r="O10" i="10"/>
  <c r="O11" i="10"/>
  <c r="O12" i="10"/>
  <c r="O13" i="10"/>
  <c r="O14" i="10"/>
  <c r="O15" i="10"/>
  <c r="O16" i="10"/>
  <c r="O5" i="10"/>
  <c r="O17" i="10"/>
  <c r="D6" i="10"/>
  <c r="D7" i="10"/>
  <c r="D8" i="10"/>
  <c r="D9" i="10"/>
  <c r="D10" i="10"/>
  <c r="D11" i="10"/>
  <c r="D12" i="10"/>
  <c r="D13" i="10"/>
  <c r="D17" i="10"/>
  <c r="D5" i="10"/>
  <c r="O22" i="1"/>
  <c r="Q6" i="8"/>
  <c r="Q7" i="8"/>
  <c r="Q8" i="8"/>
  <c r="Q9" i="8"/>
  <c r="Q10" i="8"/>
  <c r="Q11" i="8"/>
  <c r="Q12" i="8"/>
  <c r="Q13" i="8"/>
  <c r="Q14" i="8"/>
  <c r="Q15" i="8"/>
  <c r="Q16" i="8"/>
  <c r="Q5" i="8"/>
  <c r="E6" i="8"/>
  <c r="E7" i="8"/>
  <c r="E8" i="8"/>
  <c r="E9" i="8"/>
  <c r="E10" i="8"/>
  <c r="E11" i="8"/>
  <c r="E12" i="8"/>
  <c r="E13" i="8"/>
  <c r="E14" i="8"/>
  <c r="E15" i="8"/>
  <c r="E16" i="8"/>
  <c r="E5" i="8"/>
  <c r="C64" i="3" l="1"/>
  <c r="E64" i="3" s="1"/>
  <c r="C58" i="3"/>
  <c r="E58" i="3" s="1"/>
  <c r="C63" i="3"/>
  <c r="E63" i="3" s="1"/>
  <c r="C57" i="3"/>
  <c r="E57" i="3" s="1"/>
  <c r="E16" i="9"/>
  <c r="C56" i="3"/>
  <c r="E56" i="3" s="1"/>
  <c r="C55" i="3"/>
  <c r="E55" i="3" s="1"/>
  <c r="D6" i="7" l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D15" i="7"/>
  <c r="F15" i="7" s="1"/>
  <c r="D16" i="7"/>
  <c r="F16" i="7" s="1"/>
  <c r="D5" i="7"/>
  <c r="F5" i="7" s="1"/>
  <c r="E6" i="7"/>
  <c r="E7" i="7"/>
  <c r="E8" i="7"/>
  <c r="E9" i="7"/>
  <c r="E10" i="7"/>
  <c r="E11" i="7"/>
  <c r="E13" i="7"/>
  <c r="E5" i="7"/>
  <c r="E16" i="7"/>
  <c r="E15" i="7"/>
  <c r="F14" i="7"/>
  <c r="E14" i="7"/>
  <c r="E12" i="7"/>
  <c r="F6" i="7"/>
  <c r="D6" i="3"/>
  <c r="F6" i="3" s="1"/>
  <c r="D7" i="3"/>
  <c r="F7" i="3" s="1"/>
  <c r="D8" i="3"/>
  <c r="F8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F14" i="3" s="1"/>
  <c r="D15" i="3"/>
  <c r="F15" i="3" s="1"/>
  <c r="D16" i="3"/>
  <c r="F16" i="3" s="1"/>
  <c r="D5" i="3"/>
  <c r="F5" i="3" s="1"/>
  <c r="G6" i="1"/>
  <c r="C6" i="3" s="1"/>
  <c r="E6" i="3" s="1"/>
  <c r="G7" i="1"/>
  <c r="C7" i="3" s="1"/>
  <c r="E7" i="3" s="1"/>
  <c r="G8" i="1"/>
  <c r="C8" i="3" s="1"/>
  <c r="E8" i="3" s="1"/>
  <c r="G9" i="1"/>
  <c r="C9" i="3" s="1"/>
  <c r="E9" i="3" s="1"/>
  <c r="G10" i="1"/>
  <c r="C10" i="3" s="1"/>
  <c r="E10" i="3" s="1"/>
  <c r="G11" i="1"/>
  <c r="C11" i="3" s="1"/>
  <c r="E11" i="3" s="1"/>
  <c r="G12" i="1"/>
  <c r="C12" i="3" s="1"/>
  <c r="E12" i="3" s="1"/>
  <c r="G13" i="1"/>
  <c r="C13" i="3" s="1"/>
  <c r="E13" i="3" s="1"/>
  <c r="G14" i="1"/>
  <c r="C14" i="3" s="1"/>
  <c r="E14" i="3" s="1"/>
  <c r="G15" i="1"/>
  <c r="C15" i="3" s="1"/>
  <c r="E15" i="3" s="1"/>
  <c r="G16" i="1"/>
  <c r="C16" i="3" s="1"/>
  <c r="E16" i="3" s="1"/>
  <c r="G5" i="1"/>
  <c r="C5" i="3" s="1"/>
  <c r="E5" i="3" s="1"/>
</calcChain>
</file>

<file path=xl/sharedStrings.xml><?xml version="1.0" encoding="utf-8"?>
<sst xmlns="http://schemas.openxmlformats.org/spreadsheetml/2006/main" count="394" uniqueCount="118">
  <si>
    <t>Label</t>
  </si>
  <si>
    <t># Samples</t>
  </si>
  <si>
    <t>Average</t>
  </si>
  <si>
    <t>Median</t>
  </si>
  <si>
    <t>90% Line</t>
  </si>
  <si>
    <t>95% Line</t>
  </si>
  <si>
    <t>99% Line</t>
  </si>
  <si>
    <t>Min</t>
  </si>
  <si>
    <t>Max</t>
  </si>
  <si>
    <t>Error %</t>
  </si>
  <si>
    <t>Throughput</t>
  </si>
  <si>
    <t>Received KB/sec</t>
  </si>
  <si>
    <t>Sent KB/sec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</si>
  <si>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</si>
  <si>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</si>
  <si>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</si>
  <si>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</si>
  <si>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</si>
  <si>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</si>
  <si>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</si>
  <si>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</si>
  <si>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</si>
  <si>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Q11</t>
  </si>
  <si>
    <t>Q12</t>
  </si>
  <si>
    <t>Total</t>
  </si>
  <si>
    <t>Q10</t>
  </si>
  <si>
    <t>TC Q1</t>
  </si>
  <si>
    <t>TC Q2</t>
  </si>
  <si>
    <t>TC Q3</t>
  </si>
  <si>
    <t>TC Q4</t>
  </si>
  <si>
    <t>TC Q5</t>
  </si>
  <si>
    <t>TC Q6</t>
  </si>
  <si>
    <t>TC Q7</t>
  </si>
  <si>
    <t>TC Q8</t>
  </si>
  <si>
    <t>TC Q9</t>
  </si>
  <si>
    <t>TC Q10</t>
  </si>
  <si>
    <t>TC Q11</t>
  </si>
  <si>
    <t>TC Q12</t>
  </si>
  <si>
    <t>Azure DWH</t>
  </si>
  <si>
    <t>BigQuery</t>
  </si>
  <si>
    <t>Query</t>
  </si>
  <si>
    <t>non-cache</t>
  </si>
  <si>
    <t>Interactive Queries</t>
  </si>
  <si>
    <t>Query 1</t>
  </si>
  <si>
    <t>Power Run (PR):</t>
  </si>
  <si>
    <t>Concurrent Run (CR):</t>
  </si>
  <si>
    <t>Througput Run (TR):</t>
  </si>
  <si>
    <t>Measure the ability of the system to process the most queries in the least amount of time, possible taking advantage of I/O and CPU parallelism</t>
  </si>
  <si>
    <t>Measure execution time for multiple or concurrent query threads</t>
  </si>
  <si>
    <t>Measure raw query execution power of the system with a single active session. This is achieved by sequentially running each and every query</t>
  </si>
  <si>
    <t>Definitions of concepts and nomenclature</t>
  </si>
  <si>
    <t>Query 2</t>
  </si>
  <si>
    <t>Query 3</t>
  </si>
  <si>
    <t>Query 4</t>
  </si>
  <si>
    <t>Query 5</t>
  </si>
  <si>
    <t>Query 6</t>
  </si>
  <si>
    <t>Query 7</t>
  </si>
  <si>
    <t>Query 8</t>
  </si>
  <si>
    <t>Query 9</t>
  </si>
  <si>
    <t>Query 10</t>
  </si>
  <si>
    <t>Query 11</t>
  </si>
  <si>
    <t>Query 12</t>
  </si>
  <si>
    <t xml:space="preserve">select
        l_returnflag,
        l_linestatus,
        sum(l_quantity) as sum_qty,
        sum(l_extendedprice) as sum_base_price,
        sum(l_extendedprice * (1 - l_discount)) as sum_disc_price,
        sum(l_extendedprice * (1 - l_discount) * (1 + l_tax)) as sum_charge,
        avg(l_quantity) as avg_qty,
        avg(l_extendedprice) as avg_price,
        avg(l_discount) as avg_disc,
        count(*) as count_order
from
        lineitem
where
        l_shipdate &lt;= DATEADD(day, -90, '19981201')
group by
        l_returnflag,
        l_linestatus
order by
        l_returnflag,
        l_linestatus;
        </t>
  </si>
  <si>
    <t>select
        s_acctbal,
        s_name,
        n_name,
        p_partkey,
        p_mfgr,
        s_address,
        s_phone,
        s_comment
from
        part,
        supplier,
        partsupp,
        nation,
        region
where
        p_partkey = ps_partkey
        and s_suppkey = ps_suppkey
        and p_size = 15
        and p_type like '%BRASS'
        and s_nationkey = n_nationkey
        and n_regionkey = r_regionkey
        and r_name = 'EUROPE'
        and ps_supplycost = (
                select
                        min(ps_supplycost)
                from
                        partsupp,
                        supplier,
                        nation,
                        region
                where
                        p_partkey = ps_partkey
                        and s_suppkey = ps_suppkey
                        and s_nationkey = n_nationkey
                        and n_regionkey = r_regionkey
                        and r_name = 'EUROPE'
        )
order by
        s_acctbal desc,
        n_name,
        s_name,
        p_partkey;</t>
  </si>
  <si>
    <t>select
        l_orderkey,
        sum(l_extendedprice * (1 - l_discount)) as revenue,
        o_orderdate,
        o_shippriority
from
        customer,
        orders,
        lineitem
where
        c_mktsegment = 'BUILDING'
        and c_custkey = o_custkey
        and l_orderkey = o_orderkey
        and o_orderdate &lt; '1995-03-15'
        and l_shipdate &gt; '1995-03-15'
group by
        l_orderkey,
        o_orderdate,
        o_shippriority
order by
        revenue desc,
        o_orderdate;</t>
  </si>
  <si>
    <t>select
        o_orderpriority,
        count(*) as order_count
from
        orders
where
        o_orderdate &gt;= '1993-07-01'
        and o_orderdate &lt; DATEADD(month, 3, '19930701')
        and exists (
                select
                        *
                from
                        lineitem
                where
                        l_orderkey = o_orderkey
                        and l_commitdate &lt; l_receiptdate
        )
group by
        o_orderpriority
order by
        o_orderpriority;</t>
  </si>
  <si>
    <t>select
        n_name,
        sum(l_extendedprice * (1 - l_discount)) as revenue
from
        customer,
        orders,
        lineitem,
        supplier,
        nation,
        region
where
        c_custkey = o_custkey
        and l_orderkey = o_orderkey
        and l_suppkey = s_suppkey
        and c_nationkey = s_nationkey
        and s_nationkey = n_nationkey
        and n_regionkey = r_regionkey
        and r_name = 'ASIA'
        and o_orderdate &gt;= '1994-01-01'
        and o_orderdate &lt; DATEADD(year, 1, '19940101')
group by
        n_name
order by
        revenue desc;</t>
  </si>
  <si>
    <t>select
        sum(l_extendedprice * l_discount) as revenue
from
        lineitem
where
        l_shipdate &gt;= '1994-01-01'
        and l_shipdate &lt; DATEADD(year, 1, '19940101')
        and l_discount between .06 - 0.01 and .06 + 0.01
        and l_quantity &lt; ${NUMBER};</t>
  </si>
  <si>
    <t>select
        supp_nation,
        cust_nation,
        l_year,
        sum(volume) as revenue
from
        (
                select
                        n1.n_name as supp_nation,
                        n2.n_name as cust_nation,
                        year(l_shipdate) as l_year,
                        l_extendedprice * (1 - l_discount) as volume
                from
                        supplier,
                        lineitem,
                        orders,
                        customer,
                        nation n1,
                        nation n2
                where
                        s_suppkey = l_suppkey
                        and o_orderkey = l_orderkey
                        and c_custkey = o_custkey
                        and s_nationkey = n1.n_nationkey
                        and c_nationkey = n2.n_nationkey
                        and (
                                (n1.n_name = 'FRANCE' and n2.n_name = 'GERMANY')
                                or (n1.n_name = 'GERMANY' and n2.n_name = 'FRANCE')
                        )
                        and l_shipdate between '19950101' and '19961231'
        ) as shipping
group by
        supp_nation,
        cust_nation,
        l_year
order by
        supp_nation,
        cust_nation,
        l_year;</t>
  </si>
  <si>
    <t>select
        o_year,
        sum(case
                when nation = 'BRAZIL' then volume
                else 0
        end) / sum(volume) as mkt_share
from
        (
                select
                        year(o_orderdate) as o_year,
                        l_extendedprice * (1 - l_discount) as volume,
                        n2.n_name as nation
                from
                        part,
                        supplier,
                        lineitem,
                        orders,
                        customer,
                        nation n1,
                        nation n2,
                        region
                where
                        p_partkey = l_partkey
                        and s_suppkey = l_suppkey
                        and l_orderkey = o_orderkey
                        and o_custkey = c_custkey
                        and c_nationkey = n1.n_nationkey
                        and n1.n_regionkey = r_regionkey
                        and r_name = 'AMERICA'
                        and s_nationkey = n2.n_nationkey
                        and o_orderdate between '19950101' and  '19961231'
                        and p_type = 'ECONOMY ANODIZED STEEL'
        ) as all_nations
group by
        o_year
order by
        o_year;</t>
  </si>
  <si>
    <t>select
        nation,
        o_year,
        sum(amount) as sum_profit
from
        (
                select
                        n_name as nation,
                        year(o_orderdate) as o_year,
                        l_extendedprice * (1 - l_discount) - ps_supplycost * l_quantity as amount
                from
                        part,
                        supplier,
                        lineitem,
                        partsupp,
                        orders,
                        nation
                where
                        s_suppkey = l_suppkey
                        and ps_suppkey = l_suppkey
                        and ps_partkey = l_partkey
                        and p_partkey = l_partkey
                        and o_orderkey = l_orderkey
                        and s_nationkey = n_nationkey
                        and p_name like '%green%'
        ) as profit
group by
        nation,
        o_year
order by
        nation,
        o_year desc;</t>
  </si>
  <si>
    <t>select
        c_custkey,
        c_name,
        sum(l_extendedprice * (1 - l_discount)) as revenue,
        c_acctbal,
        n_name,
        c_address,
        c_phone,
        c_comment
from
        customer,
        orders,
        lineitem,
        nation
where
        c_custkey = o_custkey
        and l_orderkey = o_orderkey
        and o_orderdate &gt;= '1993-10-01'
        and o_orderdate &lt; DATEADD(month, 3, '19931001')
        and l_returnflag = 'R'
        and c_nationkey = n_nationkey
group by
        c_custkey,
        c_name,
        c_acctbal,
        c_phone,
        n_name,
        c_address,
        c_comment
order by
        revenue desc;</t>
  </si>
  <si>
    <t>select
        ps_partkey,
        sum(ps_supplycost * ps_availqty) as value
from
        partsupp,
        supplier,
        nation
where
        ps_suppkey = s_suppkey
        and s_nationkey = n_nationkey
        and n_name = 'GERMANY'
group by
        ps_partkey having
                sum(ps_supplycost * ps_availqty) &gt; (
                        select
                                sum(ps_supplycost * ps_availqty) * 0.0001000000
                        from
                                partsupp,
                                supplier,
                                nation
                        where
                                ps_suppkey = s_suppkey
                                and s_nationkey = n_nationkey
                                and n_name = 'GERMANY'
                )
order by
        value desc;</t>
  </si>
  <si>
    <t>select
        l_shipmode,
        sum(case
                when o_orderpriority = '1-URGENT'
                        or o_orderpriority = '2-HIGH'
                        then 1
                else 0
        end) as high_line_count,
        sum(case
                when o_orderpriority &lt;&gt; '1-URGENT'
                        and o_orderpriority &lt;&gt; '2-HIGH'
                        then 1
                else 0
        end) as low_line_count
from
        orders,
        lineitem
where
        o_orderkey = l_orderkey
        and l_shipmode in ('MAIL', 'SHIP')
        and l_commitdate &lt; l_receiptdate
        and l_shipdate &lt; l_commitdate
        and l_receiptdate &gt;= '1994-01-01'
        and l_receiptdate &lt; DATEADD(year, 1, '19940101')
group by
        l_shipmode
order by
        l_shipmode;</t>
  </si>
  <si>
    <t>BigQuery Format</t>
  </si>
  <si>
    <t>Azure DWH Format</t>
  </si>
  <si>
    <t xml:space="preserve">select
        l_returnflag,
        l_linestatus,
        sum(l_quantity) as sum_qty,
        sum(l_extendedprice) as sum_base_price,
        sum(l_extendedprice * (1 - l_discount)) as sum_disc_price,
        sum(l_extendedprice * (1 - l_discount) * (1 + l_tax)) as sum_charge,
        avg(l_quantity) as avg_qty,
        avg(l_extendedprice) as avg_price,
        avg(l_discount) as avg_disc,
        count(*) as count_order
from
        aol_tpch100.lineitem
where
        l_shipdate &lt;= DATE_ADD(DATE "1998-12-01", INTERVAL 90 DAY)
group by
        l_returnflag,
        l_linestatus
order by
        l_returnflag,
        l_linestatus;
        </t>
  </si>
  <si>
    <t xml:space="preserve"> </t>
  </si>
  <si>
    <t>select
        s_acctbal,
        s_name,
        n_name,
        p_partkey,
        p_mfgr,
        s_address,
        s_phone,
        s_comment
from
        aol_tpch100.part,
        aol_tpch100.supplier,
        aol_tpch100.partsupp,
        aol_tpch100.nation,
        aol_tpch100.region
where
        p_partkey = ps_partkey
        and s_suppkey = ps_suppkey
        and p_size = 15
        and p_type like '%BRASS'
        and s_nationkey = n_nationkey
        and n_regionkey = r_regionkey
        and r_name = 'EUROPE'
        and ps_supplycost = (
                select
                        min(ps_supplycost)
                from
                        aol_tpch100.partsupp,
                        aol_tpch100.supplier,
                        aol_tpch100.nation,
                        aol_tpch100.region
                where
                        p_partkey = ps_partkey
                        and s_suppkey = ps_suppkey
                        and s_nationkey = n_nationkey
                        and n_regionkey = r_regionkey
                        and r_name = 'EUROPE'
        )
order by
        s_acctbal desc,
        n_name,
        s_name,
        p_partkey;</t>
  </si>
  <si>
    <t>select
        l_orderkey,
        sum(l_extendedprice * (1 - l_discount)) as revenue,
        o_orderdate,
        o_shippriority
from
        aol_tpch100.customer,
        aol_tpch100.orders,
        aol_tpch100.lineitem
where
        c_mktsegment = 'BUILDING'
        and c_custkey = o_custkey
        and l_orderkey = o_orderkey
        and o_orderdate &lt; date '1995-03-15'
        and l_shipdate &gt; date '1995-03-15'
group by
        l_orderkey,
        o_orderdate,
        o_shippriority
order by
        revenue desc,
        o_orderdate;</t>
  </si>
  <si>
    <t>select
        o_orderpriority,
        count(*) as order_count
from
        aol_tpch100.orders
where
        o_orderdate &gt;= date '1993-07-01'
        and o_orderdate &lt; DATE_ADD(DATE "1993-07-01", INTERVAL 3 Month)
        and exists (
                select
                        *
                from
                        aol_tpch100.lineitem
                where
                        l_orderkey = o_orderkey
                        and l_commitdate &lt; l_receiptdate
        )
group by
        o_orderpriority
order by
        o_orderpriority;</t>
  </si>
  <si>
    <t>select
        n_name,
        sum(l_extendedprice * (1 - l_discount)) as revenue
from
        aol_tpch100.customer,
        aol_tpch100.orders,
        aol_tpch100.lineitem,
        aol_tpch100.supplier,
        aol_tpch100.nation,
        aol_tpch100.region
where
        c_custkey = o_custkey
        and l_orderkey = o_orderkey
        and l_suppkey = s_suppkey
        and c_nationkey = s_nationkey
        and s_nationkey = n_nationkey
        and n_regionkey = r_regionkey
        and r_name = 'ASIA'
        and o_orderdate &gt;= date '1994-01-01'
        and o_orderdate &lt; DATE_ADD(DATE "1994-01-01", INTERVAL 1 year)
group by
        n_name
order by
        revenue desc;</t>
  </si>
  <si>
    <t>select
        sum(l_extendedprice * l_discount) as revenue
from
        aol_tpch100.lineitem
where
        l_shipdate &gt;= date '1994-01-01'
        and l_shipdate &lt; DATE_ADD(DATE "1994-01-01", INTERVAL 1 year)
        and l_discount between .06 - 0.01 and .06 + 0.01
        and l_quantity &lt; 24;</t>
  </si>
  <si>
    <t>select
        supp_nation,
        cust_nation,
        l_year,
        sum(volume) as revenue
from
        (
                select
                        n1.n_name as supp_nation,
                        n2.n_name as cust_nation,
                        extract(year from l_shipdate) as l_year,
                        l_extendedprice * (1 - l_discount) as volume
                from
                        aol_tpch100.supplier,
                        aol_tpch100.lineitem,
                        aol_tpch100.orders,
                        aol_tpch100.customer,
                        aol_tpch100.nation n1,
                        aol_tpch100.nation n2
                where
                        s_suppkey = l_suppkey
                        and o_orderkey = l_orderkey
                        and c_custkey = o_custkey
                        and s_nationkey = n1.n_nationkey
                        and c_nationkey = n2.n_nationkey
                        and (
                                (n1.n_name = 'FRANCE' and n2.n_name = 'GERMANY')
                                or (n1.n_name = 'GERMANY' and n2.n_name = 'FRANCE')
                        )
                        and l_shipdate between date '1995-01-01' and date '1996-12-31'
        ) as shipping
group by
        supp_nation,
        cust_nation,
        l_year
order by
        supp_nation,
        cust_nation,
        l_year;</t>
  </si>
  <si>
    <t>select
        o_year,
        sum(case
                when nation = 'BRAZIL' then volume
                else 0
        end) / sum(volume) as mkt_share
from
        (
                select
                        extract(year from o_orderdate) as o_year,
                        l_extendedprice * (1 - l_discount) as volume,
                        n2.n_name as nation
                from
                        aol_tpch100.part,
                        aol_tpch100.supplier,
                        aol_tpch100.lineitem,
                        aol_tpch100.orders,
                        aol_tpch100.customer,
                        aol_tpch100.nation n1,
                        aol_tpch100.nation n2,
                        aol_tpch100.region
                where
                        p_partkey = l_partkey
                        and s_suppkey = l_suppkey
                        and l_orderkey = o_orderkey
                        and o_custkey = c_custkey
                        and c_nationkey = n1.n_nationkey
                        and n1.n_regionkey = r_regionkey
                        and r_name = 'AMERICA'
                        and s_nationkey = n2.n_nationkey
                        and o_orderdate between date '1995-01-01' and date '1996-12-31'
                        and p_type = 'ECONOMY ANODIZED STEEL'
        ) as all_nations
group by
        o_year
order by
        o_year;</t>
  </si>
  <si>
    <t>select
        nation,
        o_year,
        sum(amount) as sum_profit
from
        (
                select
                        n_name as nation,
                        extract(year from o_orderdate) as o_year,
                        l_extendedprice * (1 - l_discount) - ps_supplycost * l_quantity as amount
                from
                        aol_tpch100.part,
                        aol_tpch100.supplier,
                        aol_tpch100.lineitem,
                        aol_tpch100.partsupp,
                        aol_tpch100.orders,
                        aol_tpch100.nation
                where
                        s_suppkey = l_suppkey
                        and ps_suppkey = l_suppkey
                        and ps_partkey = l_partkey
                        and p_partkey = l_partkey
                        and o_orderkey = l_orderkey
                        and s_nationkey = n_nationkey
                        and p_name like '%green%'
        ) as profit
group by
        nation,
        o_year
order by
        nation,
        o_year desc;</t>
  </si>
  <si>
    <t>select
        c_custkey,
        c_name,
        sum(l_extendedprice * (1 - l_discount)) as revenue,
        c_acctbal,
        n_name,
        c_address,
        c_phone,
        c_comment
from
        aol_tpch100.customer,
        aol_tpch100.orders,
        aol_tpch100.lineitem,
        aol_tpch100.nation
where
        c_custkey = o_custkey
        and l_orderkey = o_orderkey
        and o_orderdate &gt;= date '1993-10-01'
        and o_orderdate &lt; DATE_ADD(DATE "1993-10-01", INTERVAL 3 Month)
        and l_returnflag = 'R'
        and c_nationkey = n_nationkey
group by
        c_custkey,
        c_name,
        c_acctbal,
        c_phone,
        n_name,
        c_address,
        c_comment
order by
        revenue desc;</t>
  </si>
  <si>
    <t>select
        ps_partkey,
        sum(ps_supplycost * ps_availqty) as value
from
        aol_tpch100.partsupp,
        aol_tpch100.supplier,
        aol_tpch100.nation
where
        ps_suppkey = s_suppkey
        and s_nationkey = n_nationkey
        and n_name = 'GERMANY'
group by
        ps_partkey having
                sum(ps_supplycost * ps_availqty) &gt; (
                        select
                                sum(ps_supplycost * ps_availqty) * 0.0001000000
                        from
                                aol_tpch100.partsupp,
                                aol_tpch100.supplier,
                                aol_tpch100.nation
                        where
                                ps_suppkey = s_suppkey
                                and s_nationkey = n_nationkey
                                and n_name = 'GERMANY'
                )
order by
        value desc;</t>
  </si>
  <si>
    <t>select
        l_shipmode,
        sum(case
                when o_orderpriority = '1-URGENT'
                        or o_orderpriority = '2-HIGH'
                        then 1
                else 0
        end) as high_line_count,
        sum(case
                when o_orderpriority &lt;&gt; '1-URGENT'
                        and o_orderpriority &lt;&gt; '2-HIGH'
                        then 1
                else 0
        end) as low_line_count
from
        aol_tpch100.orders,
        aol_tpch100.lineitem
where
        o_orderkey = l_orderkey
        and l_shipmode in ('MAIL', 'SHIP')
        and l_commitdate &lt; l_receiptdate
        and l_shipdate &lt; l_commitdate
        and l_receiptdate &gt;= date '1994-01-01'
        and l_receiptdate &lt; DATE_ADD(DATE "1994-01-01", INTERVAL 1 Year)
group by
        l_shipmode
order by
        l_shipmode;</t>
  </si>
  <si>
    <t>Results 1</t>
  </si>
  <si>
    <t>Results 2</t>
  </si>
  <si>
    <t>Results 3</t>
  </si>
  <si>
    <t>min</t>
  </si>
  <si>
    <t>ms</t>
  </si>
  <si>
    <t>DB Schema Creation</t>
  </si>
  <si>
    <t>create table aol_tpch100.part (
	p_partkey		int64,
	p_name			string,
	p_mfgr			string,
	p_brand			string,
	p_type			string,
	p_size			int64,
	p_container		string,
	p_retailprice	float64,
	p_comment		string
,
    end_line                  STRING
);
create table aol_tpch100.supplier (
	s_suppkey		int64,
	s_name			string,
	s_address		string,
	s_nationkey		int64 not null, -- references n_nationkey
	s_phone			string,
	s_acctbal		float64,
	s_comment		string
,
    end_line                  STRING
);
create table aol_tpch100.partsupp (
	ps_partkey		int64 not null, -- references p_partkey
	ps_suppkey		int64 not null, -- references s_suppkey
	ps_availqty		int64,
	ps_supplycost	float64,
	ps_comment		string
,
    end_line                  STRING
);
create table aol_tpch100.customer (
	c_custkey		int64,
	c_name			string,
	c_address		string,
	c_nationkey		int64 not null, -- references n_nationkey
	c_phone			string,
	c_acctbal		float64,
	c_mktsegment	string,
	c_comment		string
,
    end_line                  STRING
);
create table aol_tpch100.orders (
	o_orderkey		int64,
	o_custkey		int64 not null, -- references c_custkey
	o_orderstatus	string,
	o_totalprice	float64,
	o_orderdate		date,
	o_orderpriority	string,
	o_clerk			string,
	o_shippriority	int64,
	o_comment		string
,
    end_line                  STRING
);
create table aol_tpch100.lineitem (
	l_orderkey		int64 not null, -- references o_orderkey
	l_partkey		int64 not null, -- references p_partkey (compound fk to partsupp)
	l_suppkey		int64 not null, -- references s_suppkey (compound fk to partsupp)
	l_linenumber	int64,
	l_quantity		float64,
	l_extendedprice	float64,
	l_discount		float64,
	l_tax			float64,
	l_returnflag	STRING,
	l_linestatus	STRING,
	l_shipdate		date,
	l_commitdate	date,
	l_receiptdate	date,
	l_shipinstruct	STRING,
	l_shipmode		STRING,
	l_comment		STRING
,
    end_line                  STRING
);
create table aol_tpch100.nation (
	n_nationkey		int64,
	n_name			string,
	n_regionkey		int64 not null,  -- references r_regionkey
	n_comment		string
,
    end_line                  STRING
);
create table aol_tpch100.region (
	r_regionkey	int64,
	r_name		string,
	r_comment	string
,
    end_line                  STRING
);</t>
  </si>
  <si>
    <t xml:space="preserve">CREATE TABLE ORDERS (
	O_ORDERKEY		BIGINT,
	O_CUSTKEY		BIGINT NOT NULL, -- references C_CUSTKEY
	O_ORDERSTATUS	CHAR(1),
	O_TOTALPRICE	DECIMAL,
	O_ORDERDATE		DATE,
	O_ORDERPRIORITY	CHAR(15),
	O_CLERK			CHAR(15),
	O_SHIPPRIORITY	INTEGER,
	O_COMMENT		VARCHAR(79)
)
WITH 
(  
    CLUSTERED COLUMNSTORE INDEX, DISTRIBUTION = ROUND_ROBIN
);
CREATE TABLE PARTSUPP (
	PS_PARTKEY		BIGINT NOT NULL, -- references P_PARTKEY
	PS_SUPPKEY		BIGINT NOT NULL, -- references S_SUPPKEY
	PS_AVAILQTY		INTEGER,
	PS_SUPPLYCOST	DECIMAL,
	PS_COMMENT		VARCHAR(199)
) WITH 
(  
    CLUSTERED COLUMNSTORE INDEX, DISTRIBUTION = ROUND_ROBIN
);
CREATE TABLE CUSTOMER (
	C_CUSTKEY		BIGINT ,
	C_NAME			VARCHAR(25),
	C_ADDRESS		VARCHAR(40),
	C_NATIONKEY		BIGINT NOT NULL, -- references N_NATIONKEY
	C_PHONE			CHAR(15),
	C_ACCTBAL		DECIMAL,
	C_MKTSEGMENT	CHAR(10),
	C_COMMENT		VARCHAR(117)
)WITH 
(  
    CLUSTERED COLUMNSTORE INDEX, DISTRIBUTION = ROUND_ROBIN
);
CREATE TABLE PART (
	P_PARTKEY		BIGINT,
	P_NAME			VARCHAR(55),
	P_MFGR			CHAR(25),
	P_BRAND			CHAR(10),
	P_TYPE			VARCHAR(25),
	P_SIZE			INTEGER,
	P_CONTAINER		CHAR(10),
	P_RETAILPRICE	DECIMAL,
	P_COMMENT		VARCHAR(23)
) WITH 
(  
    CLUSTERED COLUMNSTORE INDEX, DISTRIBUTION = ROUND_ROBIN
);
CREATE TABLE SUPPLIER (
	S_SUPPKEY		BIGINT,
	S_NAME			CHAR(25),
	S_ADDRESS		VARCHAR(40),
	S_NATIONKEY		BIGINT NOT NULL, -- references N_NATIONKEY
	S_PHONE			CHAR(15),
	S_ACCTBAL		DECIMAL,
	S_COMMENT		VARCHAR(101)
) WITH 
(  
    CLUSTERED COLUMNSTORE INDEX, DISTRIBUTION = ROUND_ROBIN
);
CREATE TABLE LINEITEM (
	L_ORDERKEY		BIGINT NOT NULL, -- references O_ORDERKEY
	L_PARTKEY		BIGINT NOT NULL, -- references P_PARTKEY (compound fk to PARTSUPP)
	L_SUPPKEY		BIGINT NOT NULL, -- references S_SUPPKEY (compound fk to PARTSUPP)
	L_LINENUMBER	INTEGER,
	L_QUANTITY		DECIMAL,
	L_EXTENDEDPRICE	DECIMAL,
	L_DISCOUNT		DECIMAL,
	L_TAX			DECIMAL,
	L_RETURNFLAG	CHAR(1),
	L_LINESTATUS	CHAR(1),
	L_SHIPDATE		DATE,
	L_COMMITDATE	DATE,
	L_RECEIPTDATE	DATE,
	L_SHIPINSTRUCT	CHAR(25),
	L_SHIPMODE		CHAR(10),
	L_COMMENT		VARCHAR(44),
) WITH 
(  
    CLUSTERED COLUMNSTORE INDEX, DISTRIBUTION = ROUND_ROBIN
);
CREATE TABLE NATION (
	N_NATIONKEY		BIGINT,
	N_NAME			CHAR(25),
	N_REGIONKEY		BIGINT NOT NULL,  -- references R_REGIONKEY
	N_COMMENT		VARCHAR(152)
) WITH 
(  
    CLUSTERED COLUMNSTORE INDEX, DISTRIBUTION = ROUND_ROBIN
);
CREATE TABLE REGION (
	R_REGIONKEY	BIGINT,
	R_NAME		CHAR(25),
	R_COMMENT	VARCHAR(152)
) WITH 
(  
    CLUSTERED COLUMNSTORE INDEX, DISTRIBUTION = ROUND_ROBIN
);
</t>
  </si>
  <si>
    <t>Power Run - 100GB - Comparisson</t>
  </si>
  <si>
    <t>Concurrent Run (CR) - 100GB - GCP BigQuery</t>
  </si>
  <si>
    <t>Concurrent Run (20 Threads) - 100GB - Comparisson</t>
  </si>
  <si>
    <t>Concurrent Run (CR) - 100GB - Azure Data Warehouse 500 DWU</t>
  </si>
  <si>
    <t>Power Run (PR) - 100GB - Azure Data Warehouse 500 DWU</t>
  </si>
  <si>
    <t>Azure DWH 500</t>
  </si>
  <si>
    <t>20 concurrent users</t>
  </si>
  <si>
    <t>DWH 500 DWU gen 2</t>
  </si>
  <si>
    <t>Concurrent Run (CR) - 1TB - GCP BigQuery</t>
  </si>
  <si>
    <t>Power Run - 1TB - Comparisson</t>
  </si>
  <si>
    <t>Average BigQuery 1TB</t>
  </si>
  <si>
    <t>Average BigQuery 100GB</t>
  </si>
  <si>
    <t>Average BigQuery 1TB sec</t>
  </si>
  <si>
    <t>Average BigQuery 100GB sec</t>
  </si>
  <si>
    <t>Average sec</t>
  </si>
  <si>
    <t>Average BQ 100GB</t>
  </si>
  <si>
    <t>Power Run (PR) - 100GB - BigQuery</t>
  </si>
  <si>
    <t>Power Run (PR) - 1TB - BigQuery</t>
  </si>
  <si>
    <t>Power Run (PR) - 1TB - Azure Data Warehouse 1000 DWU</t>
  </si>
  <si>
    <t>Azure DWH 1000</t>
  </si>
  <si>
    <t>Average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</si>
</sst>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/>
    <xf numFmtId="0" fontId="0" fillId="2" borderId="1" xfId="0" applyFill="1" applyBorder="1"/>
    <xf numFmtId="0" fontId="0" fillId="2" borderId="1" xfId="0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/>
    <xf numFmtId="0" fontId="2" fillId="4" borderId="1" xfId="0" applyFont="1" applyFill="1" applyBorder="1"/>
    <xf numFmtId="0" fontId="2" fillId="5" borderId="1" xfId="0" applyFont="1" applyFill="1" applyBorder="1"/>
    <xf numFmtId="2" fontId="0" fillId="2" borderId="1" xfId="0" applyNumberFormat="1" applyFill="1" applyBorder="1"/>
    <xf numFmtId="0" fontId="0" fillId="2" borderId="1" xfId="0" applyFont="1" applyFill="1" applyBorder="1" applyAlignment="1"/>
    <xf numFmtId="0" fontId="3" fillId="6" borderId="0" xfId="0" applyFont="1" applyFill="1"/>
    <xf numFmtId="0" fontId="4" fillId="6" borderId="0" xfId="0" applyFont="1" applyFill="1"/>
    <xf numFmtId="0" fontId="0" fillId="2" borderId="0" xfId="0" applyFill="1" applyBorder="1" applyAlignment="1">
      <alignment vertical="center" wrapText="1"/>
    </xf>
    <xf numFmtId="10" fontId="0" fillId="2" borderId="1" xfId="0" applyNumberFormat="1" applyFill="1" applyBorder="1"/>
    <xf numFmtId="0" fontId="0" fillId="2" borderId="0" xfId="0" applyFill="1" applyBorder="1"/>
    <xf numFmtId="10" fontId="0" fillId="2" borderId="0" xfId="0" applyNumberFormat="1" applyFill="1" applyBorder="1"/>
    <xf numFmtId="0" fontId="1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10" fontId="0" fillId="2" borderId="0" xfId="0" applyNumberFormat="1" applyFill="1"/>
    <xf numFmtId="0" fontId="3" fillId="7" borderId="0" xfId="0" applyFont="1" applyFill="1"/>
    <xf numFmtId="0" fontId="4" fillId="7" borderId="0" xfId="0" applyFont="1" applyFill="1"/>
    <xf numFmtId="0" fontId="5" fillId="2" borderId="0" xfId="0" applyFont="1" applyFill="1"/>
    <xf numFmtId="9" fontId="0" fillId="2" borderId="1" xfId="0" applyNumberFormat="1" applyFill="1" applyBorder="1"/>
    <xf numFmtId="0" fontId="0" fillId="2" borderId="1" xfId="0" applyFill="1" applyBorder="1" applyAlignment="1">
      <alignment wrapText="1"/>
    </xf>
    <xf numFmtId="164" fontId="0" fillId="2" borderId="1" xfId="0" applyNumberForma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ADWH Run 1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Query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'PR-100GB-Azure'!$D$5:$D$16</c:f>
              <c:numCache>
                <c:formatCode>General</c:formatCode>
                <c:ptCount val="12"/>
                <c:pt idx="0">
                  <c:v>13016</c:v>
                </c:pt>
                <c:pt idx="1">
                  <c:v>168143</c:v>
                </c:pt>
                <c:pt idx="2">
                  <c:v>28579</c:v>
                </c:pt>
                <c:pt idx="3">
                  <c:v>14864</c:v>
                </c:pt>
                <c:pt idx="4">
                  <c:v>45633</c:v>
                </c:pt>
                <c:pt idx="5">
                  <c:v>438</c:v>
                </c:pt>
                <c:pt idx="9">
                  <c:v>589768</c:v>
                </c:pt>
                <c:pt idx="10">
                  <c:v>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8-FB4B-B395-D49E1B67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BigQuery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'CR(20)-100GB-GCP'!$B$5:$B$16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'CR(20)-100GB-GCP'!$D$5:$D$16</c:f>
              <c:numCache>
                <c:formatCode>General</c:formatCode>
                <c:ptCount val="12"/>
                <c:pt idx="0">
                  <c:v>6818</c:v>
                </c:pt>
                <c:pt idx="1">
                  <c:v>24670</c:v>
                </c:pt>
                <c:pt idx="2">
                  <c:v>27539</c:v>
                </c:pt>
                <c:pt idx="3">
                  <c:v>16593</c:v>
                </c:pt>
                <c:pt idx="4">
                  <c:v>61643</c:v>
                </c:pt>
                <c:pt idx="5">
                  <c:v>2806</c:v>
                </c:pt>
                <c:pt idx="6">
                  <c:v>39300</c:v>
                </c:pt>
                <c:pt idx="7">
                  <c:v>88908</c:v>
                </c:pt>
                <c:pt idx="8">
                  <c:v>85019</c:v>
                </c:pt>
                <c:pt idx="9">
                  <c:v>119612</c:v>
                </c:pt>
                <c:pt idx="10">
                  <c:v>9669</c:v>
                </c:pt>
                <c:pt idx="11">
                  <c:v>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2F4A-939A-BB101258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Concurrent Run (20 users)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'CR-100GB-Comparisson'!$E$4</c:f>
              <c:strCache>
                <c:ptCount val="1"/>
                <c:pt idx="0">
                  <c:v>Azure DWH 500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'CR-100GB-Comparisson'!$E$5:$E$16</c:f>
              <c:numCache>
                <c:formatCode>0.0</c:formatCode>
                <c:ptCount val="12"/>
                <c:pt idx="0">
                  <c:v>3.5733333333333332E-2</c:v>
                </c:pt>
                <c:pt idx="1">
                  <c:v>20.552666666666667</c:v>
                </c:pt>
                <c:pt idx="2">
                  <c:v>5.6856</c:v>
                </c:pt>
                <c:pt idx="3">
                  <c:v>3.1546166666666666</c:v>
                </c:pt>
                <c:pt idx="4">
                  <c:v>9.859866666666667</c:v>
                </c:pt>
                <c:pt idx="5">
                  <c:v>0.01</c:v>
                </c:pt>
                <c:pt idx="6">
                  <c:v>10.375316666666667</c:v>
                </c:pt>
                <c:pt idx="7">
                  <c:v>2.6502666666666665</c:v>
                </c:pt>
                <c:pt idx="8">
                  <c:v>23.116133333333334</c:v>
                </c:pt>
                <c:pt idx="9">
                  <c:v>0.91688333333333327</c:v>
                </c:pt>
                <c:pt idx="10">
                  <c:v>13.879483333333333</c:v>
                </c:pt>
                <c:pt idx="11">
                  <c:v>4.4745666666666661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0542-851E-C6253EA6C4A7}"/>
            </c:ext>
          </c:extLst>
        </c:ser>
        <c:ser>
          <c:idx val="1"/>
          <c:order val="1"/>
          <c:tx>
            <c:strRef>
              <c:f>'CR-100GB-Comparisson'!$F$4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'CR-100GB-Comparisson'!$F$5:$F$16</c:f>
              <c:numCache>
                <c:formatCode>0.0</c:formatCode>
                <c:ptCount val="12"/>
                <c:pt idx="0">
                  <c:v>0.11363333333333332</c:v>
                </c:pt>
                <c:pt idx="1">
                  <c:v>0.41116666666666668</c:v>
                </c:pt>
                <c:pt idx="2">
                  <c:v>0.45898333333333335</c:v>
                </c:pt>
                <c:pt idx="3">
                  <c:v>0.27655000000000002</c:v>
                </c:pt>
                <c:pt idx="4">
                  <c:v>1.0273833333333333</c:v>
                </c:pt>
                <c:pt idx="5">
                  <c:v>4.6766666666666665E-2</c:v>
                </c:pt>
                <c:pt idx="6">
                  <c:v>0.65499999999999992</c:v>
                </c:pt>
                <c:pt idx="7">
                  <c:v>1.4818</c:v>
                </c:pt>
                <c:pt idx="8">
                  <c:v>1.4169833333333335</c:v>
                </c:pt>
                <c:pt idx="9">
                  <c:v>1.9935333333333332</c:v>
                </c:pt>
                <c:pt idx="10">
                  <c:v>0.16115000000000002</c:v>
                </c:pt>
                <c:pt idx="11">
                  <c:v>0.15641666666666668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0542-851E-C6253EA6C4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BigQuery</a:t>
            </a:r>
            <a:r>
              <a:rPr lang="en-US" baseline="0"/>
              <a:t> - TPC-H 1TB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'CR-1TB-GCP'!$E$4</c:f>
              <c:strCache>
                <c:ptCount val="1"/>
                <c:pt idx="0">
                  <c:v>Average BigQuery 1TB sec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'CR-1TB-GCP'!$B$5:$B$16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'CR-1TB-GCP'!$E$5:$E$16</c:f>
              <c:numCache>
                <c:formatCode>General</c:formatCode>
                <c:ptCount val="12"/>
                <c:pt idx="0">
                  <c:v>46.308</c:v>
                </c:pt>
                <c:pt idx="1">
                  <c:v>102.887</c:v>
                </c:pt>
                <c:pt idx="2">
                  <c:v>177.02</c:v>
                </c:pt>
                <c:pt idx="3">
                  <c:v>89.733000000000004</c:v>
                </c:pt>
                <c:pt idx="4">
                  <c:v>474.12</c:v>
                </c:pt>
                <c:pt idx="5">
                  <c:v>5.3890000000000002</c:v>
                </c:pt>
                <c:pt idx="6">
                  <c:v>291.05700000000002</c:v>
                </c:pt>
                <c:pt idx="7">
                  <c:v>472.904</c:v>
                </c:pt>
                <c:pt idx="8">
                  <c:v>832.30899999999997</c:v>
                </c:pt>
                <c:pt idx="9">
                  <c:v>122.78400000000001</c:v>
                </c:pt>
                <c:pt idx="10">
                  <c:v>95.760999999999996</c:v>
                </c:pt>
                <c:pt idx="11">
                  <c:v>53.371000000000002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7-F249-A6D2-59C6B2BDE1D2}"/>
            </c:ext>
          </c:extLst>
        </c:ser>
        <c:ser>
          <c:idx val="1"/>
          <c:order val="1"/>
          <c:tx>
            <c:strRef>
              <c:f>'CR-1TB-GCP'!$Q$4</c:f>
              <c:strCache>
                <c:ptCount val="1"/>
                <c:pt idx="0">
                  <c:v>Average BigQuery 100GB sec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'CR-1TB-GCP'!$B$5:$B$16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'CR-1TB-GCP'!$Q$5:$Q$16</c:f>
              <c:numCache>
                <c:formatCode>General</c:formatCode>
                <c:ptCount val="12"/>
                <c:pt idx="0">
                  <c:v>6.8179999999999996</c:v>
                </c:pt>
                <c:pt idx="1">
                  <c:v>24.67</c:v>
                </c:pt>
                <c:pt idx="2">
                  <c:v>27.539000000000001</c:v>
                </c:pt>
                <c:pt idx="3">
                  <c:v>16.593</c:v>
                </c:pt>
                <c:pt idx="4">
                  <c:v>61.643000000000001</c:v>
                </c:pt>
                <c:pt idx="5">
                  <c:v>2.806</c:v>
                </c:pt>
                <c:pt idx="6">
                  <c:v>39.299999999999997</c:v>
                </c:pt>
                <c:pt idx="7">
                  <c:v>88.908000000000001</c:v>
                </c:pt>
                <c:pt idx="8">
                  <c:v>85.019000000000005</c:v>
                </c:pt>
                <c:pt idx="9">
                  <c:v>119.61199999999999</c:v>
                </c:pt>
                <c:pt idx="10">
                  <c:v>9.6690000000000005</c:v>
                </c:pt>
                <c:pt idx="11">
                  <c:v>9.3849999999999998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6B7-F249-A6D2-59C6B2BD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ADWH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'PR-100GB-Azure'!$G$5:$G$16</c:f>
              <c:numCache>
                <c:formatCode>General</c:formatCode>
                <c:ptCount val="12"/>
                <c:pt idx="0">
                  <c:v>10518</c:v>
                </c:pt>
                <c:pt idx="1">
                  <c:v>161727</c:v>
                </c:pt>
                <c:pt idx="2">
                  <c:v>35760</c:v>
                </c:pt>
                <c:pt idx="3">
                  <c:v>10639</c:v>
                </c:pt>
                <c:pt idx="4">
                  <c:v>41409.5</c:v>
                </c:pt>
                <c:pt idx="5">
                  <c:v>427.5</c:v>
                </c:pt>
                <c:pt idx="6">
                  <c:v>28163</c:v>
                </c:pt>
                <c:pt idx="7">
                  <c:v>14719</c:v>
                </c:pt>
                <c:pt idx="8">
                  <c:v>79422</c:v>
                </c:pt>
                <c:pt idx="9">
                  <c:v>1350708.5</c:v>
                </c:pt>
                <c:pt idx="10">
                  <c:v>4538</c:v>
                </c:pt>
                <c:pt idx="11">
                  <c:v>14453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3-A54F-B94C-74F763C93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BigQuery - TPC-H 100GB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Query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'PR-100GB-GCP'!$A$5:$A$16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'PR-100GB-GCP'!$C$5:$C$16</c:f>
              <c:numCache>
                <c:formatCode>General</c:formatCode>
                <c:ptCount val="12"/>
                <c:pt idx="0">
                  <c:v>4397</c:v>
                </c:pt>
                <c:pt idx="1">
                  <c:v>10267</c:v>
                </c:pt>
                <c:pt idx="2">
                  <c:v>14131</c:v>
                </c:pt>
                <c:pt idx="3">
                  <c:v>8065</c:v>
                </c:pt>
                <c:pt idx="4">
                  <c:v>32632</c:v>
                </c:pt>
                <c:pt idx="5">
                  <c:v>3521</c:v>
                </c:pt>
                <c:pt idx="6">
                  <c:v>17291</c:v>
                </c:pt>
                <c:pt idx="7">
                  <c:v>38100</c:v>
                </c:pt>
                <c:pt idx="8">
                  <c:v>32915</c:v>
                </c:pt>
                <c:pt idx="9">
                  <c:v>94817</c:v>
                </c:pt>
                <c:pt idx="10">
                  <c:v>6834</c:v>
                </c:pt>
                <c:pt idx="11">
                  <c:v>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D-D345-BCA3-6987FA437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04832"/>
        <c:axId val="212309072"/>
      </c:barChart>
      <c:catAx>
        <c:axId val="21230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9072"/>
        <c:crosses val="autoZero"/>
        <c:auto val="1"/>
        <c:lblAlgn val="ctr"/>
        <c:lblOffset val="100"/>
        <c:noMultiLvlLbl val="0"/>
      </c:catAx>
      <c:valAx>
        <c:axId val="212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4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Azure DWH</a:t>
            </a:r>
            <a:r>
              <a:rPr lang="en-US" baseline="0"/>
              <a:t> 1000 DWU- TPC-H 1TB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'PR-1TB-Azure'!$B$5:$B$16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'PR-1TB-Azure'!$D$5:$D$16</c:f>
              <c:numCache>
                <c:formatCode>General</c:formatCode>
                <c:ptCount val="12"/>
                <c:pt idx="1">
                  <c:v>70690</c:v>
                </c:pt>
                <c:pt idx="2">
                  <c:v>502279</c:v>
                </c:pt>
                <c:pt idx="3">
                  <c:v>38781</c:v>
                </c:pt>
                <c:pt idx="4">
                  <c:v>179917</c:v>
                </c:pt>
                <c:pt idx="5">
                  <c:v>7465</c:v>
                </c:pt>
                <c:pt idx="6">
                  <c:v>50816</c:v>
                </c:pt>
                <c:pt idx="7">
                  <c:v>80968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C-B148-B9F9-64BBAFCA6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BigQuery - TPC-H 1TB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'PR-1TB-GCP'!$D$4</c:f>
              <c:strCache>
                <c:ptCount val="1"/>
                <c:pt idx="0">
                  <c:v>Average BigQuery 1TB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'PR-1TB-GCP'!$A$5:$A$16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'PR-1TB-GCP'!$D$5:$D$16</c:f>
              <c:numCache>
                <c:formatCode>General</c:formatCode>
                <c:ptCount val="12"/>
                <c:pt idx="0">
                  <c:v>8.0399999999999991</c:v>
                </c:pt>
                <c:pt idx="1">
                  <c:v>44.33</c:v>
                </c:pt>
                <c:pt idx="2">
                  <c:v>116.9</c:v>
                </c:pt>
                <c:pt idx="3">
                  <c:v>34.947000000000003</c:v>
                </c:pt>
                <c:pt idx="4">
                  <c:v>121.85599999999999</c:v>
                </c:pt>
                <c:pt idx="5">
                  <c:v>3.0840000000000001</c:v>
                </c:pt>
                <c:pt idx="6">
                  <c:v>107.23</c:v>
                </c:pt>
                <c:pt idx="7">
                  <c:v>99.841999999999999</c:v>
                </c:pt>
                <c:pt idx="8">
                  <c:v>153.46199999999999</c:v>
                </c:pt>
                <c:pt idx="9">
                  <c:v>107.01300000000001</c:v>
                </c:pt>
                <c:pt idx="10">
                  <c:v>48.81</c:v>
                </c:pt>
                <c:pt idx="11">
                  <c:v>35.506999999999998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2-BF45-9C5C-B1279C364F1C}"/>
            </c:ext>
          </c:extLst>
        </c:ser>
        <c:ser>
          <c:idx val="1"/>
          <c:order val="1"/>
          <c:tx>
            <c:strRef>
              <c:f>'PR-1TB-GCP'!$O$4</c:f>
              <c:strCache>
                <c:ptCount val="1"/>
                <c:pt idx="0">
                  <c:v>Average BQ 100GB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'PR-1TB-GCP'!$A$5:$A$16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'PR-1TB-GCP'!$O$5:$O$16</c:f>
              <c:numCache>
                <c:formatCode>General</c:formatCode>
                <c:ptCount val="12"/>
                <c:pt idx="0">
                  <c:v>4.3970000000000002</c:v>
                </c:pt>
                <c:pt idx="1">
                  <c:v>10.266999999999999</c:v>
                </c:pt>
                <c:pt idx="2">
                  <c:v>14.131</c:v>
                </c:pt>
                <c:pt idx="3">
                  <c:v>8.0649999999999995</c:v>
                </c:pt>
                <c:pt idx="4">
                  <c:v>32.631999999999998</c:v>
                </c:pt>
                <c:pt idx="5">
                  <c:v>3.5209999999999999</c:v>
                </c:pt>
                <c:pt idx="6">
                  <c:v>17.291</c:v>
                </c:pt>
                <c:pt idx="7">
                  <c:v>38.1</c:v>
                </c:pt>
                <c:pt idx="8">
                  <c:v>32.914999999999999</c:v>
                </c:pt>
                <c:pt idx="9">
                  <c:v>94.816999999999993</c:v>
                </c:pt>
                <c:pt idx="10">
                  <c:v>6.8339999999999996</c:v>
                </c:pt>
                <c:pt idx="11">
                  <c:v>9.2620000000000005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2-BF45-9C5C-B1279C364F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12304832"/>
        <c:axId val="212309072"/>
      </c:barChart>
      <c:catAx>
        <c:axId val="2123048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9072"/>
        <c:crosses val="autoZero"/>
        <c:auto val="1"/>
        <c:lblAlgn val="ctr"/>
        <c:lblOffset val="100"/>
        <c:noMultiLvlLbl val="0"/>
      </c:catAx>
      <c:valAx>
        <c:axId val="21230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Run - Azure DWH</a:t>
            </a:r>
            <a:r>
              <a:rPr lang="en-US" baseline="0"/>
              <a:t> 1000 DWU- TPC-H 1TB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'PR-10TB-Azure'!$B$5:$B$16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'PR-10TB-Azure'!$E$5:$E$16</c:f>
              <c:numCache>
                <c:formatCode>0.0</c:formatCode>
                <c:ptCount val="12"/>
                <c:pt idx="1">
                  <c:v>142.572</c:v>
                </c:pt>
                <c:pt idx="2">
                  <c:v>0</c:v>
                </c:pt>
                <c:pt idx="3">
                  <c:v>141.70500000000001</c:v>
                </c:pt>
                <c:pt idx="4">
                  <c:v>688.60299999999995</c:v>
                </c:pt>
                <c:pt idx="5">
                  <c:v>1.3540000000000001</c:v>
                </c:pt>
                <c:pt idx="6">
                  <c:v>1395.2619999999999</c:v>
                </c:pt>
                <c:pt idx="7">
                  <c:v>186.38200000000001</c:v>
                </c:pt>
                <c:pt idx="8">
                  <c:v>4085.8330000000001</c:v>
                </c:pt>
                <c:pt idx="9">
                  <c:v>0</c:v>
                </c:pt>
                <c:pt idx="10">
                  <c:v>19.827999999999999</c:v>
                </c:pt>
                <c:pt idx="11">
                  <c:v>122.395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D4-0140-B251-8B927A222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Power Run (single query)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'PR-Comparisson'!$E$4</c:f>
              <c:strCache>
                <c:ptCount val="1"/>
                <c:pt idx="0">
                  <c:v>Azure DWH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'PR-Comparisson'!$B$5:$B$16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'PR-Comparisson'!$E$5:$E$16</c:f>
              <c:numCache>
                <c:formatCode>0.00</c:formatCode>
                <c:ptCount val="12"/>
                <c:pt idx="0">
                  <c:v>0.17530000000000001</c:v>
                </c:pt>
                <c:pt idx="1">
                  <c:v>2.6954500000000001</c:v>
                </c:pt>
                <c:pt idx="2">
                  <c:v>0.59599999999999997</c:v>
                </c:pt>
                <c:pt idx="3">
                  <c:v>0.17731666666666665</c:v>
                </c:pt>
                <c:pt idx="4">
                  <c:v>0.69015833333333332</c:v>
                </c:pt>
                <c:pt idx="5">
                  <c:v>7.1250000000000003E-3</c:v>
                </c:pt>
                <c:pt idx="6">
                  <c:v>0.46938333333333332</c:v>
                </c:pt>
                <c:pt idx="7">
                  <c:v>0.24531666666666666</c:v>
                </c:pt>
                <c:pt idx="8">
                  <c:v>1.3236999999999999</c:v>
                </c:pt>
                <c:pt idx="9">
                  <c:v>22.511808333333331</c:v>
                </c:pt>
                <c:pt idx="10">
                  <c:v>7.5633333333333344E-2</c:v>
                </c:pt>
                <c:pt idx="11">
                  <c:v>0.24088333333333331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33-1146-89B8-7159FAC09EE3}"/>
            </c:ext>
          </c:extLst>
        </c:ser>
        <c:ser>
          <c:idx val="1"/>
          <c:order val="1"/>
          <c:tx>
            <c:strRef>
              <c:f>'PR-Comparisson'!$F$4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'PR-Comparisson'!$B$5:$B$16</c:f>
              <c:strCache>
                <c:ptCount val="12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  <c:pt idx="8">
                  <c:v>Q9</c:v>
                </c:pt>
                <c:pt idx="9">
                  <c:v>Q10</c:v>
                </c:pt>
                <c:pt idx="10">
                  <c:v>Q11</c:v>
                </c:pt>
                <c:pt idx="11">
                  <c:v>Q12</c:v>
                </c:pt>
              </c:strCache>
            </c:strRef>
          </c:cat>
          <c:val>
            <c:numRef>
              <c:f>'PR-Comparisson'!$F$5:$F$16</c:f>
              <c:numCache>
                <c:formatCode>0.00</c:formatCode>
                <c:ptCount val="12"/>
                <c:pt idx="0">
                  <c:v>7.3283333333333339E-2</c:v>
                </c:pt>
                <c:pt idx="1">
                  <c:v>0.17111666666666667</c:v>
                </c:pt>
                <c:pt idx="2">
                  <c:v>0.23551666666666668</c:v>
                </c:pt>
                <c:pt idx="3">
                  <c:v>0.13441666666666666</c:v>
                </c:pt>
                <c:pt idx="4">
                  <c:v>0.54386666666666661</c:v>
                </c:pt>
                <c:pt idx="5">
                  <c:v>5.868333333333333E-2</c:v>
                </c:pt>
                <c:pt idx="6">
                  <c:v>0.28818333333333335</c:v>
                </c:pt>
                <c:pt idx="7">
                  <c:v>0.63500000000000001</c:v>
                </c:pt>
                <c:pt idx="8">
                  <c:v>0.54858333333333331</c:v>
                </c:pt>
                <c:pt idx="9">
                  <c:v>1.5802833333333333</c:v>
                </c:pt>
                <c:pt idx="10">
                  <c:v>0.11389999999999999</c:v>
                </c:pt>
                <c:pt idx="11">
                  <c:v>0.15436666666666668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33-1146-89B8-7159FAC09E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Power Run (single query) - TPC-H</a:t>
            </a:r>
            <a:r>
              <a:rPr lang="es-ES_tradnl" baseline="0"/>
              <a:t> 100GB - BigQuery vs Azure DWH 500 DWU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'PR-Comparisson'!$E$53</c:f>
              <c:strCache>
                <c:ptCount val="1"/>
                <c:pt idx="0">
                  <c:v>Azure DWH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'PR-Comparisson'!$E$54:$E$65</c:f>
              <c:numCache>
                <c:formatCode>0.00</c:formatCode>
                <c:ptCount val="12"/>
                <c:pt idx="0">
                  <c:v>0</c:v>
                </c:pt>
                <c:pt idx="1">
                  <c:v>1.1781666666666666</c:v>
                </c:pt>
                <c:pt idx="2">
                  <c:v>8.371316666666667</c:v>
                </c:pt>
                <c:pt idx="3">
                  <c:v>0.64634999999999998</c:v>
                </c:pt>
                <c:pt idx="4">
                  <c:v>2.9986166666666665</c:v>
                </c:pt>
                <c:pt idx="5">
                  <c:v>0.12441666666666666</c:v>
                </c:pt>
                <c:pt idx="6">
                  <c:v>0.84693333333333343</c:v>
                </c:pt>
                <c:pt idx="7">
                  <c:v>1.3494666666666668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5-7D42-80D9-2B6E43D08E5A}"/>
            </c:ext>
          </c:extLst>
        </c:ser>
        <c:ser>
          <c:idx val="1"/>
          <c:order val="1"/>
          <c:tx>
            <c:strRef>
              <c:f>'PR-Comparisson'!$F$53</c:f>
              <c:strCache>
                <c:ptCount val="1"/>
                <c:pt idx="0">
                  <c:v>BigQuery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'PR-Comparisson'!$F$54:$F$65</c:f>
              <c:numCache>
                <c:formatCode>0.00</c:formatCode>
                <c:ptCount val="12"/>
                <c:pt idx="0">
                  <c:v>0.13399999999999998</c:v>
                </c:pt>
                <c:pt idx="1">
                  <c:v>0.73883333333333334</c:v>
                </c:pt>
                <c:pt idx="2">
                  <c:v>1.9483333333333335</c:v>
                </c:pt>
                <c:pt idx="3">
                  <c:v>0.58245000000000002</c:v>
                </c:pt>
                <c:pt idx="4">
                  <c:v>2.030933333333333</c:v>
                </c:pt>
                <c:pt idx="5">
                  <c:v>5.1400000000000001E-2</c:v>
                </c:pt>
                <c:pt idx="6">
                  <c:v>1.7871666666666668</c:v>
                </c:pt>
                <c:pt idx="7">
                  <c:v>1.6640333333333333</c:v>
                </c:pt>
                <c:pt idx="8">
                  <c:v>2.5576999999999996</c:v>
                </c:pt>
                <c:pt idx="9">
                  <c:v>1.7835500000000002</c:v>
                </c:pt>
                <c:pt idx="10">
                  <c:v>0.8135</c:v>
                </c:pt>
                <c:pt idx="11">
                  <c:v>0.59178333333333333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5-7D42-80D9-2B6E43D08E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65587232"/>
        <c:axId val="165534928"/>
      </c:barChart>
      <c:catAx>
        <c:axId val="16558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34928"/>
        <c:crosses val="autoZero"/>
        <c:auto val="1"/>
        <c:lblAlgn val="ctr"/>
        <c:lblOffset val="100"/>
        <c:noMultiLvlLbl val="0"/>
      </c:catAx>
      <c:valAx>
        <c:axId val="1655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Tiempo ejecucion single query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558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Concurrent Run (20 Queries) - ADWH</a:t>
            </a:r>
            <a:r>
              <a:rPr lang="en-US" baseline="0"/>
              <a:t> - TPC-H 100GB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'CR(20)-100GB-Azure'!$B$5:$B$16</c:f>
              <c:strCache>
                <c:ptCount val="12"/>
                <c:pt idx="0">
                  <c:v>TC Q1</c:v>
                </c:pt>
                <c:pt idx="1">
                  <c:v>TC Q2</c:v>
                </c:pt>
                <c:pt idx="2">
                  <c:v>TC Q3</c:v>
                </c:pt>
                <c:pt idx="3">
                  <c:v>TC Q4</c:v>
                </c:pt>
                <c:pt idx="4">
                  <c:v>TC Q5</c:v>
                </c:pt>
                <c:pt idx="5">
                  <c:v>TC Q6</c:v>
                </c:pt>
                <c:pt idx="6">
                  <c:v>TC Q7</c:v>
                </c:pt>
                <c:pt idx="7">
                  <c:v>TC Q8</c:v>
                </c:pt>
                <c:pt idx="8">
                  <c:v>TC Q9</c:v>
                </c:pt>
                <c:pt idx="9">
                  <c:v>TC Q10</c:v>
                </c:pt>
                <c:pt idx="10">
                  <c:v>TC Q11</c:v>
                </c:pt>
                <c:pt idx="11">
                  <c:v>TC Q12</c:v>
                </c:pt>
              </c:strCache>
            </c:strRef>
          </c:cat>
          <c:val>
            <c:numRef>
              <c:f>'CR(20)-100GB-Azure'!$E$5:$E$16</c:f>
              <c:numCache>
                <c:formatCode>General</c:formatCode>
                <c:ptCount val="12"/>
                <c:pt idx="0">
                  <c:v>2.1440000000000001</c:v>
                </c:pt>
                <c:pt idx="1">
                  <c:v>1233.1600000000001</c:v>
                </c:pt>
                <c:pt idx="2">
                  <c:v>341.13600000000002</c:v>
                </c:pt>
                <c:pt idx="3">
                  <c:v>189.27699999999999</c:v>
                </c:pt>
                <c:pt idx="4">
                  <c:v>591.59199999999998</c:v>
                </c:pt>
                <c:pt idx="5">
                  <c:v>0.6</c:v>
                </c:pt>
                <c:pt idx="6">
                  <c:v>622.51900000000001</c:v>
                </c:pt>
                <c:pt idx="7">
                  <c:v>159.01599999999999</c:v>
                </c:pt>
                <c:pt idx="8">
                  <c:v>1386.9680000000001</c:v>
                </c:pt>
                <c:pt idx="9">
                  <c:v>55.012999999999998</c:v>
                </c:pt>
                <c:pt idx="10">
                  <c:v>832.76900000000001</c:v>
                </c:pt>
                <c:pt idx="11">
                  <c:v>268.47399999999999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4-C146-9D22-E04DB9C6F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2387344"/>
        <c:axId val="212520208"/>
      </c:barChart>
      <c:catAx>
        <c:axId val="21238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Query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520208"/>
        <c:crosses val="autoZero"/>
        <c:auto val="1"/>
        <c:lblAlgn val="ctr"/>
        <c:lblOffset val="100"/>
        <c:noMultiLvlLbl val="0"/>
      </c:catAx>
      <c:valAx>
        <c:axId val="2125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38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33</xdr:row>
      <xdr:rowOff>190500</xdr:rowOff>
    </xdr:from>
    <xdr:to>
      <xdr:col>9</xdr:col>
      <xdr:colOff>431800</xdr:colOff>
      <xdr:row>47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2AFE16-19BE-C34E-A626-902FA242B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38100</xdr:rowOff>
    </xdr:from>
    <xdr:to>
      <xdr:col>9</xdr:col>
      <xdr:colOff>482600</xdr:colOff>
      <xdr:row>30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D5BF49-D4C0-DC4A-AD40-F93B47B47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16</xdr:row>
      <xdr:rowOff>127000</xdr:rowOff>
    </xdr:from>
    <xdr:to>
      <xdr:col>16</xdr:col>
      <xdr:colOff>266700</xdr:colOff>
      <xdr:row>48</xdr:row>
      <xdr:rowOff>25400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5F5348-75D6-5042-851F-6D1DE21EC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18</xdr:row>
      <xdr:rowOff>107950</xdr:rowOff>
    </xdr:from>
    <xdr:to>
      <xdr:col>8</xdr:col>
      <xdr:colOff>177800</xdr:colOff>
      <xdr:row>35</xdr:row>
      <xdr:rowOff>88900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07467D-2A00-C749-AC26-AB49C2AAE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38100</xdr:rowOff>
    </xdr:from>
    <xdr:to>
      <xdr:col>10</xdr:col>
      <xdr:colOff>774700</xdr:colOff>
      <xdr:row>39</xdr:row>
      <xdr:rowOff>63500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E0AFC6-4F79-534C-A081-C8F14ED35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18</xdr:row>
      <xdr:rowOff>107950</xdr:rowOff>
    </xdr:from>
    <xdr:to>
      <xdr:col>13</xdr:col>
      <xdr:colOff>330200</xdr:colOff>
      <xdr:row>43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7EB14A-846C-9749-A8B0-7A5B0F1C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38100</xdr:rowOff>
    </xdr:from>
    <xdr:to>
      <xdr:col>10</xdr:col>
      <xdr:colOff>774700</xdr:colOff>
      <xdr:row>39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6CC58F-26A4-5F47-9654-8E751B56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127000</xdr:colOff>
      <xdr:row>1</xdr:row>
      <xdr:rowOff>101600</xdr:rowOff>
    </xdr:from>
    <xdr:to>
      <xdr:col>25</xdr:col>
      <xdr:colOff>292100</xdr:colOff>
      <xdr:row>45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8049A6-CE99-784B-AFD7-3010A2F2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50</xdr:row>
      <xdr:rowOff>101600</xdr:rowOff>
    </xdr:from>
    <xdr:to>
      <xdr:col>25</xdr:col>
      <xdr:colOff>292100</xdr:colOff>
      <xdr:row>94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05EBF5-F00D-D64B-BC5C-1F604D8E2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17</xdr:row>
      <xdr:rowOff>114300</xdr:rowOff>
    </xdr:from>
    <xdr:to>
      <xdr:col>10</xdr:col>
      <xdr:colOff>558800</xdr:colOff>
      <xdr:row>37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BD2E59-6E17-C44B-92B2-FB7D6F521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749300</xdr:colOff>
      <xdr:row>17</xdr:row>
      <xdr:rowOff>38100</xdr:rowOff>
    </xdr:from>
    <xdr:to>
      <xdr:col>10</xdr:col>
      <xdr:colOff>812800</xdr:colOff>
      <xdr:row>35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045B17-8E08-A542-B1CA-975AF97A0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1</xdr:row>
      <xdr:rowOff>190500</xdr:rowOff>
    </xdr:from>
    <xdr:to>
      <xdr:col>20</xdr:col>
      <xdr:colOff>774700</xdr:colOff>
      <xdr:row>45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D77C75-6613-1247-AA38-783CE3DE0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B0B7-00FD-CF47-9EF2-43A5E5CEE20E}">
  <dimension ref="A1:H22"/>
  <sheetViews>
    <sheetView workbookViewId="0">
      <selection activeCell="F19" sqref="F19"/>
    </sheetView>
  </sheetViews>
  <sheetFormatPr baseColWidth="10" defaultRowHeight="16" x14ac:dyDescent="0.2"/>
  <cols>
    <col min="1" max="1" width="10.83203125" style="1"/>
    <col min="2" max="2" width="18.33203125" style="1" bestFit="1" customWidth="1"/>
    <col min="3" max="3" width="10.83203125" style="1"/>
    <col min="4" max="4" width="11.5" style="1" customWidth="1"/>
    <col min="5" max="5" width="8" style="1" customWidth="1"/>
    <col min="6" max="6" width="21" style="3" customWidth="1"/>
    <col min="7" max="7" width="19.5" style="3" customWidth="1"/>
    <col min="8" max="16384" width="10.83203125" style="1"/>
  </cols>
  <sheetData>
    <row r="1" spans="1:8" s="9" customFormat="1" ht="19" x14ac:dyDescent="0.25">
      <c r="A1" s="8" t="s">
        <v>50</v>
      </c>
      <c r="F1" s="10"/>
      <c r="G1" s="10"/>
    </row>
    <row r="4" spans="1:8" x14ac:dyDescent="0.2">
      <c r="B4" s="2" t="s">
        <v>44</v>
      </c>
      <c r="C4" s="1" t="s">
        <v>49</v>
      </c>
    </row>
    <row r="5" spans="1:8" x14ac:dyDescent="0.2">
      <c r="B5" s="2" t="s">
        <v>45</v>
      </c>
      <c r="C5" s="1" t="s">
        <v>48</v>
      </c>
    </row>
    <row r="6" spans="1:8" x14ac:dyDescent="0.2">
      <c r="B6" s="2" t="s">
        <v>46</v>
      </c>
      <c r="C6" s="1" t="s">
        <v>47</v>
      </c>
    </row>
    <row r="9" spans="1:8" x14ac:dyDescent="0.2">
      <c r="F9" s="7" t="s">
        <v>75</v>
      </c>
      <c r="G9" s="7" t="s">
        <v>74</v>
      </c>
      <c r="H9" s="1" t="s">
        <v>77</v>
      </c>
    </row>
    <row r="10" spans="1:8" x14ac:dyDescent="0.2">
      <c r="D10" s="21" t="s">
        <v>94</v>
      </c>
      <c r="E10" s="21"/>
      <c r="F10" s="14" t="s">
        <v>96</v>
      </c>
      <c r="G10" s="14" t="s">
        <v>95</v>
      </c>
      <c r="H10" s="1" t="s">
        <v>77</v>
      </c>
    </row>
    <row r="11" spans="1:8" x14ac:dyDescent="0.2">
      <c r="D11" s="6" t="s">
        <v>43</v>
      </c>
      <c r="E11" s="6" t="s">
        <v>13</v>
      </c>
      <c r="F11" s="5" t="s">
        <v>62</v>
      </c>
      <c r="G11" s="5" t="s">
        <v>76</v>
      </c>
      <c r="H11" s="1" t="s">
        <v>77</v>
      </c>
    </row>
    <row r="12" spans="1:8" x14ac:dyDescent="0.2">
      <c r="D12" s="6" t="s">
        <v>51</v>
      </c>
      <c r="E12" s="6" t="s">
        <v>14</v>
      </c>
      <c r="F12" s="5" t="s">
        <v>63</v>
      </c>
      <c r="G12" s="5" t="s">
        <v>78</v>
      </c>
      <c r="H12" s="1" t="s">
        <v>77</v>
      </c>
    </row>
    <row r="13" spans="1:8" x14ac:dyDescent="0.2">
      <c r="D13" s="6" t="s">
        <v>52</v>
      </c>
      <c r="E13" s="6" t="s">
        <v>15</v>
      </c>
      <c r="F13" s="5" t="s">
        <v>64</v>
      </c>
      <c r="G13" s="5" t="s">
        <v>79</v>
      </c>
      <c r="H13" s="1" t="s">
        <v>77</v>
      </c>
    </row>
    <row r="14" spans="1:8" x14ac:dyDescent="0.2">
      <c r="D14" s="6" t="s">
        <v>53</v>
      </c>
      <c r="E14" s="6" t="s">
        <v>16</v>
      </c>
      <c r="F14" s="5" t="s">
        <v>65</v>
      </c>
      <c r="G14" s="5" t="s">
        <v>80</v>
      </c>
      <c r="H14" s="1" t="s">
        <v>77</v>
      </c>
    </row>
    <row r="15" spans="1:8" x14ac:dyDescent="0.2">
      <c r="D15" s="6" t="s">
        <v>54</v>
      </c>
      <c r="E15" s="6" t="s">
        <v>17</v>
      </c>
      <c r="F15" s="5" t="s">
        <v>66</v>
      </c>
      <c r="G15" s="5" t="s">
        <v>81</v>
      </c>
      <c r="H15" s="1" t="s">
        <v>77</v>
      </c>
    </row>
    <row r="16" spans="1:8" x14ac:dyDescent="0.2">
      <c r="D16" s="6" t="s">
        <v>55</v>
      </c>
      <c r="E16" s="6" t="s">
        <v>18</v>
      </c>
      <c r="F16" s="5" t="s">
        <v>67</v>
      </c>
      <c r="G16" s="5" t="s">
        <v>82</v>
      </c>
      <c r="H16" s="1" t="s">
        <v>77</v>
      </c>
    </row>
    <row r="17" spans="4:8" x14ac:dyDescent="0.2">
      <c r="D17" s="6" t="s">
        <v>56</v>
      </c>
      <c r="E17" s="6" t="s">
        <v>19</v>
      </c>
      <c r="F17" s="5" t="s">
        <v>68</v>
      </c>
      <c r="G17" s="5" t="s">
        <v>83</v>
      </c>
      <c r="H17" s="1" t="s">
        <v>77</v>
      </c>
    </row>
    <row r="18" spans="4:8" x14ac:dyDescent="0.2">
      <c r="D18" s="6" t="s">
        <v>57</v>
      </c>
      <c r="E18" s="6" t="s">
        <v>20</v>
      </c>
      <c r="F18" s="5" t="s">
        <v>69</v>
      </c>
      <c r="G18" s="5" t="s">
        <v>84</v>
      </c>
      <c r="H18" s="1" t="s">
        <v>77</v>
      </c>
    </row>
    <row r="19" spans="4:8" ht="409.6" x14ac:dyDescent="0.2">
      <c r="D19" s="6" t="s">
        <v>58</v>
      </c>
      <c r="E19" s="6" t="s">
        <v>21</v>
      </c>
      <c r="F19" s="30" t="s">
        <v>70</v>
      </c>
      <c r="G19" s="5" t="s">
        <v>85</v>
      </c>
      <c r="H19" s="1" t="s">
        <v>77</v>
      </c>
    </row>
    <row r="20" spans="4:8" x14ac:dyDescent="0.2">
      <c r="D20" s="6" t="s">
        <v>59</v>
      </c>
      <c r="E20" s="6" t="s">
        <v>25</v>
      </c>
      <c r="F20" s="5" t="s">
        <v>71</v>
      </c>
      <c r="G20" s="5" t="s">
        <v>86</v>
      </c>
      <c r="H20" s="1" t="s">
        <v>77</v>
      </c>
    </row>
    <row r="21" spans="4:8" x14ac:dyDescent="0.2">
      <c r="D21" s="6" t="s">
        <v>60</v>
      </c>
      <c r="E21" s="6" t="s">
        <v>22</v>
      </c>
      <c r="F21" s="5" t="s">
        <v>72</v>
      </c>
      <c r="G21" s="5" t="s">
        <v>87</v>
      </c>
      <c r="H21" s="1" t="s">
        <v>77</v>
      </c>
    </row>
    <row r="22" spans="4:8" x14ac:dyDescent="0.2">
      <c r="D22" s="6" t="s">
        <v>61</v>
      </c>
      <c r="E22" s="6" t="s">
        <v>23</v>
      </c>
      <c r="F22" s="5" t="s">
        <v>73</v>
      </c>
      <c r="G22" s="5" t="s">
        <v>88</v>
      </c>
      <c r="H22" s="1" t="s">
        <v>77</v>
      </c>
    </row>
  </sheetData>
  <mergeCells count="1">
    <mergeCell ref="D10:E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BC7E-38F7-D340-80C5-E978EE95D648}">
  <dimension ref="A1:F16"/>
  <sheetViews>
    <sheetView workbookViewId="0">
      <selection activeCell="C27" sqref="C27"/>
    </sheetView>
  </sheetViews>
  <sheetFormatPr baseColWidth="10" defaultRowHeight="16" x14ac:dyDescent="0.2"/>
  <cols>
    <col min="1" max="2" width="10.83203125" style="1"/>
    <col min="3" max="3" width="14" style="1" bestFit="1" customWidth="1"/>
    <col min="4" max="4" width="8.6640625" style="1" bestFit="1" customWidth="1"/>
    <col min="5" max="5" width="14" style="1" bestFit="1" customWidth="1"/>
    <col min="6" max="10" width="10.83203125" style="1"/>
    <col min="11" max="11" width="6" style="1" bestFit="1" customWidth="1"/>
    <col min="12" max="16384" width="10.83203125" style="1"/>
  </cols>
  <sheetData>
    <row r="1" spans="1:6" s="16" customFormat="1" ht="19" x14ac:dyDescent="0.25">
      <c r="A1" s="15" t="s">
        <v>99</v>
      </c>
    </row>
    <row r="3" spans="1:6" x14ac:dyDescent="0.2">
      <c r="C3" s="23" t="s">
        <v>93</v>
      </c>
      <c r="D3" s="22"/>
      <c r="E3" s="22" t="s">
        <v>92</v>
      </c>
      <c r="F3" s="22"/>
    </row>
    <row r="4" spans="1:6" x14ac:dyDescent="0.2">
      <c r="B4" s="6" t="s">
        <v>40</v>
      </c>
      <c r="C4" s="11" t="s">
        <v>102</v>
      </c>
      <c r="D4" s="12" t="s">
        <v>39</v>
      </c>
      <c r="E4" s="11" t="s">
        <v>102</v>
      </c>
      <c r="F4" s="12" t="s">
        <v>39</v>
      </c>
    </row>
    <row r="5" spans="1:6" x14ac:dyDescent="0.2">
      <c r="B5" s="6" t="s">
        <v>13</v>
      </c>
      <c r="C5" s="4">
        <f>'CR(20)-100GB-Azure'!D5:D16</f>
        <v>2144</v>
      </c>
      <c r="D5" s="4">
        <f>'CR(20)-100GB-GCP'!D5</f>
        <v>6818</v>
      </c>
      <c r="E5" s="31">
        <f>(C5/1000)/60</f>
        <v>3.5733333333333332E-2</v>
      </c>
      <c r="F5" s="31">
        <f>(D5/1000)/60</f>
        <v>0.11363333333333332</v>
      </c>
    </row>
    <row r="6" spans="1:6" x14ac:dyDescent="0.2">
      <c r="B6" s="6" t="s">
        <v>14</v>
      </c>
      <c r="C6" s="4">
        <f>'CR(20)-100GB-Azure'!D6:D17</f>
        <v>1233160</v>
      </c>
      <c r="D6" s="4">
        <f>'CR(20)-100GB-GCP'!D6</f>
        <v>24670</v>
      </c>
      <c r="E6" s="31">
        <f t="shared" ref="E6:F16" si="0">(C6/1000)/60</f>
        <v>20.552666666666667</v>
      </c>
      <c r="F6" s="31">
        <f t="shared" si="0"/>
        <v>0.41116666666666668</v>
      </c>
    </row>
    <row r="7" spans="1:6" x14ac:dyDescent="0.2">
      <c r="B7" s="6" t="s">
        <v>15</v>
      </c>
      <c r="C7" s="4">
        <f>'CR(20)-100GB-Azure'!D7:D18</f>
        <v>341136</v>
      </c>
      <c r="D7" s="4">
        <f>'CR(20)-100GB-GCP'!D7</f>
        <v>27539</v>
      </c>
      <c r="E7" s="31">
        <f t="shared" si="0"/>
        <v>5.6856</v>
      </c>
      <c r="F7" s="31">
        <f t="shared" si="0"/>
        <v>0.45898333333333335</v>
      </c>
    </row>
    <row r="8" spans="1:6" x14ac:dyDescent="0.2">
      <c r="B8" s="6" t="s">
        <v>16</v>
      </c>
      <c r="C8" s="4">
        <f>'CR(20)-100GB-Azure'!D8:D19</f>
        <v>189277</v>
      </c>
      <c r="D8" s="4">
        <f>'CR(20)-100GB-GCP'!D8</f>
        <v>16593</v>
      </c>
      <c r="E8" s="31">
        <f t="shared" si="0"/>
        <v>3.1546166666666666</v>
      </c>
      <c r="F8" s="31">
        <f t="shared" si="0"/>
        <v>0.27655000000000002</v>
      </c>
    </row>
    <row r="9" spans="1:6" x14ac:dyDescent="0.2">
      <c r="B9" s="6" t="s">
        <v>17</v>
      </c>
      <c r="C9" s="4">
        <f>'CR(20)-100GB-Azure'!D9:D20</f>
        <v>591592</v>
      </c>
      <c r="D9" s="4">
        <f>'CR(20)-100GB-GCP'!D9</f>
        <v>61643</v>
      </c>
      <c r="E9" s="31">
        <f t="shared" si="0"/>
        <v>9.859866666666667</v>
      </c>
      <c r="F9" s="31">
        <f t="shared" si="0"/>
        <v>1.0273833333333333</v>
      </c>
    </row>
    <row r="10" spans="1:6" x14ac:dyDescent="0.2">
      <c r="B10" s="6" t="s">
        <v>18</v>
      </c>
      <c r="C10" s="4">
        <f>'CR(20)-100GB-Azure'!D10:D21</f>
        <v>600</v>
      </c>
      <c r="D10" s="4">
        <f>'CR(20)-100GB-GCP'!D10</f>
        <v>2806</v>
      </c>
      <c r="E10" s="31">
        <f t="shared" si="0"/>
        <v>0.01</v>
      </c>
      <c r="F10" s="31">
        <f t="shared" si="0"/>
        <v>4.6766666666666665E-2</v>
      </c>
    </row>
    <row r="11" spans="1:6" x14ac:dyDescent="0.2">
      <c r="B11" s="6" t="s">
        <v>19</v>
      </c>
      <c r="C11" s="4">
        <f>'CR(20)-100GB-Azure'!D11:D22</f>
        <v>622519</v>
      </c>
      <c r="D11" s="4">
        <f>'CR(20)-100GB-GCP'!D11</f>
        <v>39300</v>
      </c>
      <c r="E11" s="31">
        <f t="shared" si="0"/>
        <v>10.375316666666667</v>
      </c>
      <c r="F11" s="31">
        <f t="shared" si="0"/>
        <v>0.65499999999999992</v>
      </c>
    </row>
    <row r="12" spans="1:6" x14ac:dyDescent="0.2">
      <c r="B12" s="6" t="s">
        <v>20</v>
      </c>
      <c r="C12" s="4">
        <f>'CR(20)-100GB-Azure'!D12:D23</f>
        <v>159016</v>
      </c>
      <c r="D12" s="4">
        <f>'CR(20)-100GB-GCP'!D12</f>
        <v>88908</v>
      </c>
      <c r="E12" s="31">
        <f t="shared" si="0"/>
        <v>2.6502666666666665</v>
      </c>
      <c r="F12" s="31">
        <f t="shared" si="0"/>
        <v>1.4818</v>
      </c>
    </row>
    <row r="13" spans="1:6" x14ac:dyDescent="0.2">
      <c r="B13" s="6" t="s">
        <v>21</v>
      </c>
      <c r="C13" s="4">
        <f>'CR(20)-100GB-Azure'!D13:D24</f>
        <v>1386968</v>
      </c>
      <c r="D13" s="4">
        <f>'CR(20)-100GB-GCP'!D13</f>
        <v>85019</v>
      </c>
      <c r="E13" s="31">
        <f t="shared" si="0"/>
        <v>23.116133333333334</v>
      </c>
      <c r="F13" s="31">
        <f t="shared" si="0"/>
        <v>1.4169833333333335</v>
      </c>
    </row>
    <row r="14" spans="1:6" x14ac:dyDescent="0.2">
      <c r="B14" s="6" t="s">
        <v>25</v>
      </c>
      <c r="C14" s="4">
        <f>'CR(20)-100GB-Azure'!D14:D25</f>
        <v>55013</v>
      </c>
      <c r="D14" s="4">
        <f>'CR(20)-100GB-GCP'!D14</f>
        <v>119612</v>
      </c>
      <c r="E14" s="31">
        <f t="shared" si="0"/>
        <v>0.91688333333333327</v>
      </c>
      <c r="F14" s="31">
        <f t="shared" si="0"/>
        <v>1.9935333333333332</v>
      </c>
    </row>
    <row r="15" spans="1:6" x14ac:dyDescent="0.2">
      <c r="B15" s="6" t="s">
        <v>22</v>
      </c>
      <c r="C15" s="4">
        <f>'CR(20)-100GB-Azure'!D15:D26</f>
        <v>832769</v>
      </c>
      <c r="D15" s="4">
        <f>'CR(20)-100GB-GCP'!D15</f>
        <v>9669</v>
      </c>
      <c r="E15" s="31">
        <f t="shared" si="0"/>
        <v>13.879483333333333</v>
      </c>
      <c r="F15" s="31">
        <f t="shared" si="0"/>
        <v>0.16115000000000002</v>
      </c>
    </row>
    <row r="16" spans="1:6" x14ac:dyDescent="0.2">
      <c r="B16" s="6" t="s">
        <v>23</v>
      </c>
      <c r="C16" s="4">
        <f>'CR(20)-100GB-Azure'!D16:D27</f>
        <v>268474</v>
      </c>
      <c r="D16" s="4">
        <f>'CR(20)-100GB-GCP'!D16</f>
        <v>9385</v>
      </c>
      <c r="E16" s="31">
        <f t="shared" si="0"/>
        <v>4.4745666666666661</v>
      </c>
      <c r="F16" s="31">
        <f t="shared" si="0"/>
        <v>0.15641666666666668</v>
      </c>
    </row>
  </sheetData>
  <mergeCells count="2">
    <mergeCell ref="C3:D3"/>
    <mergeCell ref="E3:F3"/>
  </mergeCells>
  <conditionalFormatting sqref="C5:C16">
    <cfRule type="expression" dxfId="3" priority="3">
      <formula>C5&gt;D5</formula>
    </cfRule>
    <cfRule type="expression" dxfId="2" priority="4">
      <formula>C5&lt;D5</formula>
    </cfRule>
  </conditionalFormatting>
  <conditionalFormatting sqref="D5:D16">
    <cfRule type="expression" dxfId="1" priority="1">
      <formula>C5&gt;D5</formula>
    </cfRule>
    <cfRule type="expression" dxfId="0" priority="2">
      <formula>C5&lt;D5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DC0C-BB14-FE46-82CA-78D3C88845E6}">
  <dimension ref="A1:Q24"/>
  <sheetViews>
    <sheetView workbookViewId="0">
      <selection activeCell="D5" sqref="D5"/>
    </sheetView>
  </sheetViews>
  <sheetFormatPr baseColWidth="10" defaultRowHeight="16" x14ac:dyDescent="0.2"/>
  <cols>
    <col min="1" max="16384" width="10.83203125" style="1"/>
  </cols>
  <sheetData>
    <row r="1" spans="1:17" s="27" customFormat="1" ht="19" x14ac:dyDescent="0.25">
      <c r="A1" s="26" t="s">
        <v>105</v>
      </c>
    </row>
    <row r="2" spans="1:17" x14ac:dyDescent="0.2">
      <c r="A2" s="28" t="s">
        <v>41</v>
      </c>
      <c r="B2" s="28" t="s">
        <v>42</v>
      </c>
    </row>
    <row r="4" spans="1:17" ht="16" customHeight="1" x14ac:dyDescent="0.2">
      <c r="A4" s="24" t="s">
        <v>103</v>
      </c>
      <c r="B4" s="4" t="s">
        <v>0</v>
      </c>
      <c r="C4" s="4" t="s">
        <v>1</v>
      </c>
      <c r="D4" s="4" t="s">
        <v>107</v>
      </c>
      <c r="E4" s="4" t="s">
        <v>109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108</v>
      </c>
      <c r="Q4" s="4" t="s">
        <v>110</v>
      </c>
    </row>
    <row r="5" spans="1:17" x14ac:dyDescent="0.2">
      <c r="A5" s="24"/>
      <c r="B5" s="4" t="s">
        <v>13</v>
      </c>
      <c r="C5" s="4">
        <v>20</v>
      </c>
      <c r="D5" s="4">
        <v>46308</v>
      </c>
      <c r="E5" s="4">
        <f>D5/1000</f>
        <v>46.308</v>
      </c>
      <c r="F5" s="4">
        <v>47296</v>
      </c>
      <c r="G5" s="4">
        <v>49741</v>
      </c>
      <c r="H5" s="4">
        <v>50213</v>
      </c>
      <c r="I5" s="4">
        <v>53629</v>
      </c>
      <c r="J5" s="4">
        <v>38392</v>
      </c>
      <c r="K5" s="4">
        <v>53629</v>
      </c>
      <c r="L5" s="18">
        <v>0</v>
      </c>
      <c r="M5" s="4">
        <v>0.32441999999999999</v>
      </c>
      <c r="N5" s="4">
        <v>1.05</v>
      </c>
      <c r="O5" s="4">
        <v>0.32</v>
      </c>
      <c r="P5" s="4">
        <v>6818</v>
      </c>
      <c r="Q5" s="4">
        <f>P5/1000</f>
        <v>6.8179999999999996</v>
      </c>
    </row>
    <row r="6" spans="1:17" x14ac:dyDescent="0.2">
      <c r="A6" s="24"/>
      <c r="B6" s="4" t="s">
        <v>14</v>
      </c>
      <c r="C6" s="4">
        <v>20</v>
      </c>
      <c r="D6" s="4">
        <v>102887</v>
      </c>
      <c r="E6" s="4">
        <f t="shared" ref="E6:E16" si="0">D6/1000</f>
        <v>102.887</v>
      </c>
      <c r="F6" s="4">
        <v>103882</v>
      </c>
      <c r="G6" s="4">
        <v>115869</v>
      </c>
      <c r="H6" s="4">
        <v>123877</v>
      </c>
      <c r="I6" s="4">
        <v>124197</v>
      </c>
      <c r="J6" s="4">
        <v>80975</v>
      </c>
      <c r="K6" s="4">
        <v>124197</v>
      </c>
      <c r="L6" s="18">
        <v>0</v>
      </c>
      <c r="M6" s="4">
        <v>0.15049000000000001</v>
      </c>
      <c r="N6" s="4">
        <v>57.25</v>
      </c>
      <c r="O6" s="4">
        <v>0.18</v>
      </c>
      <c r="P6" s="4">
        <v>24670</v>
      </c>
      <c r="Q6" s="4">
        <f t="shared" ref="Q6:Q16" si="1">P6/1000</f>
        <v>24.67</v>
      </c>
    </row>
    <row r="7" spans="1:17" x14ac:dyDescent="0.2">
      <c r="A7" s="24"/>
      <c r="B7" s="4" t="s">
        <v>15</v>
      </c>
      <c r="C7" s="4">
        <v>20</v>
      </c>
      <c r="D7" s="4">
        <v>177020</v>
      </c>
      <c r="E7" s="4">
        <f t="shared" si="0"/>
        <v>177.02</v>
      </c>
      <c r="F7" s="4">
        <v>176794</v>
      </c>
      <c r="G7" s="4">
        <v>188234</v>
      </c>
      <c r="H7" s="4">
        <v>189260</v>
      </c>
      <c r="I7" s="4">
        <v>202176</v>
      </c>
      <c r="J7" s="4">
        <v>151937</v>
      </c>
      <c r="K7" s="4">
        <v>202176</v>
      </c>
      <c r="L7" s="18">
        <v>0</v>
      </c>
      <c r="M7" s="4">
        <v>9.5610000000000001E-2</v>
      </c>
      <c r="N7" s="4">
        <v>15.2</v>
      </c>
      <c r="O7" s="4">
        <v>0.09</v>
      </c>
      <c r="P7" s="4">
        <v>27539</v>
      </c>
      <c r="Q7" s="4">
        <f t="shared" si="1"/>
        <v>27.539000000000001</v>
      </c>
    </row>
    <row r="8" spans="1:17" x14ac:dyDescent="0.2">
      <c r="A8" s="24"/>
      <c r="B8" s="4" t="s">
        <v>16</v>
      </c>
      <c r="C8" s="4">
        <v>20</v>
      </c>
      <c r="D8" s="4">
        <v>89733</v>
      </c>
      <c r="E8" s="4">
        <f t="shared" si="0"/>
        <v>89.733000000000004</v>
      </c>
      <c r="F8" s="4">
        <v>86849</v>
      </c>
      <c r="G8" s="4">
        <v>102393</v>
      </c>
      <c r="H8" s="4">
        <v>103808</v>
      </c>
      <c r="I8" s="4">
        <v>104450</v>
      </c>
      <c r="J8" s="4">
        <v>77662</v>
      </c>
      <c r="K8" s="4">
        <v>104450</v>
      </c>
      <c r="L8" s="18">
        <v>0</v>
      </c>
      <c r="M8" s="4">
        <v>0.18024000000000001</v>
      </c>
      <c r="N8" s="4">
        <v>0.25</v>
      </c>
      <c r="O8" s="4">
        <v>0.15</v>
      </c>
      <c r="P8" s="4">
        <v>16593</v>
      </c>
      <c r="Q8" s="4">
        <f t="shared" si="1"/>
        <v>16.593</v>
      </c>
    </row>
    <row r="9" spans="1:17" x14ac:dyDescent="0.2">
      <c r="A9" s="24"/>
      <c r="B9" s="4" t="s">
        <v>17</v>
      </c>
      <c r="C9" s="4">
        <v>20</v>
      </c>
      <c r="D9" s="4">
        <v>474120</v>
      </c>
      <c r="E9" s="4">
        <f t="shared" si="0"/>
        <v>474.12</v>
      </c>
      <c r="F9" s="4">
        <v>474044</v>
      </c>
      <c r="G9" s="4">
        <v>506649</v>
      </c>
      <c r="H9" s="4">
        <v>511697</v>
      </c>
      <c r="I9" s="4">
        <v>517568</v>
      </c>
      <c r="J9" s="4">
        <v>403133</v>
      </c>
      <c r="K9" s="4">
        <v>517568</v>
      </c>
      <c r="L9" s="18">
        <v>0</v>
      </c>
      <c r="M9" s="4">
        <v>3.8289999999999998E-2</v>
      </c>
      <c r="N9" s="4">
        <v>0.64</v>
      </c>
      <c r="O9" s="4">
        <v>0.35</v>
      </c>
      <c r="P9" s="4">
        <v>61643</v>
      </c>
      <c r="Q9" s="4">
        <f t="shared" si="1"/>
        <v>61.643000000000001</v>
      </c>
    </row>
    <row r="10" spans="1:17" x14ac:dyDescent="0.2">
      <c r="A10" s="24"/>
      <c r="B10" s="4" t="s">
        <v>18</v>
      </c>
      <c r="C10" s="4">
        <v>20</v>
      </c>
      <c r="D10" s="4">
        <v>5389</v>
      </c>
      <c r="E10" s="4">
        <f t="shared" si="0"/>
        <v>5.3890000000000002</v>
      </c>
      <c r="F10" s="4">
        <v>5217</v>
      </c>
      <c r="G10" s="4">
        <v>6323</v>
      </c>
      <c r="H10" s="4">
        <v>6797</v>
      </c>
      <c r="I10" s="4">
        <v>8189</v>
      </c>
      <c r="J10" s="4">
        <v>4175</v>
      </c>
      <c r="K10" s="4">
        <v>8189</v>
      </c>
      <c r="L10" s="18">
        <v>0</v>
      </c>
      <c r="M10" s="4">
        <v>1.23472</v>
      </c>
      <c r="N10" s="4">
        <v>1.1399999999999999</v>
      </c>
      <c r="O10" s="4">
        <v>0.91</v>
      </c>
      <c r="P10" s="4">
        <v>2806</v>
      </c>
      <c r="Q10" s="4">
        <f t="shared" si="1"/>
        <v>2.806</v>
      </c>
    </row>
    <row r="11" spans="1:17" x14ac:dyDescent="0.2">
      <c r="A11" s="24"/>
      <c r="B11" s="4" t="s">
        <v>19</v>
      </c>
      <c r="C11" s="4">
        <v>20</v>
      </c>
      <c r="D11" s="4">
        <v>291057</v>
      </c>
      <c r="E11" s="4">
        <f t="shared" si="0"/>
        <v>291.05700000000002</v>
      </c>
      <c r="F11" s="4">
        <v>294164</v>
      </c>
      <c r="G11" s="4">
        <v>320230</v>
      </c>
      <c r="H11" s="4">
        <v>336750</v>
      </c>
      <c r="I11" s="4">
        <v>338321</v>
      </c>
      <c r="J11" s="4">
        <v>237897</v>
      </c>
      <c r="K11" s="4">
        <v>338321</v>
      </c>
      <c r="L11" s="18">
        <v>0</v>
      </c>
      <c r="M11" s="4">
        <v>5.765E-2</v>
      </c>
      <c r="N11" s="4">
        <v>0.42</v>
      </c>
      <c r="O11" s="4">
        <v>0.24</v>
      </c>
      <c r="P11" s="4">
        <v>39300</v>
      </c>
      <c r="Q11" s="4">
        <f t="shared" si="1"/>
        <v>39.299999999999997</v>
      </c>
    </row>
    <row r="12" spans="1:17" x14ac:dyDescent="0.2">
      <c r="A12" s="24"/>
      <c r="B12" s="4" t="s">
        <v>20</v>
      </c>
      <c r="C12" s="4">
        <v>20</v>
      </c>
      <c r="D12" s="4">
        <v>472904</v>
      </c>
      <c r="E12" s="4">
        <f t="shared" si="0"/>
        <v>472.904</v>
      </c>
      <c r="F12" s="4">
        <v>473880</v>
      </c>
      <c r="G12" s="4">
        <v>487481</v>
      </c>
      <c r="H12" s="4">
        <v>500594</v>
      </c>
      <c r="I12" s="4">
        <v>515937</v>
      </c>
      <c r="J12" s="4">
        <v>442496</v>
      </c>
      <c r="K12" s="4">
        <v>515937</v>
      </c>
      <c r="L12" s="18">
        <v>0</v>
      </c>
      <c r="M12" s="4">
        <v>3.875E-2</v>
      </c>
      <c r="N12" s="4">
        <v>0.65</v>
      </c>
      <c r="O12" s="4">
        <v>0.37</v>
      </c>
      <c r="P12" s="4">
        <v>88908</v>
      </c>
      <c r="Q12" s="4">
        <f t="shared" si="1"/>
        <v>88.908000000000001</v>
      </c>
    </row>
    <row r="13" spans="1:17" x14ac:dyDescent="0.2">
      <c r="A13" s="24"/>
      <c r="B13" s="4" t="s">
        <v>21</v>
      </c>
      <c r="C13" s="4">
        <v>20</v>
      </c>
      <c r="D13" s="4">
        <v>832309</v>
      </c>
      <c r="E13" s="4">
        <f t="shared" si="0"/>
        <v>832.30899999999997</v>
      </c>
      <c r="F13" s="4">
        <v>829899</v>
      </c>
      <c r="G13" s="4">
        <v>871206</v>
      </c>
      <c r="H13" s="4">
        <v>874860</v>
      </c>
      <c r="I13" s="4">
        <v>876157</v>
      </c>
      <c r="J13" s="4">
        <v>751176</v>
      </c>
      <c r="K13" s="4">
        <v>876157</v>
      </c>
      <c r="L13" s="18">
        <v>0</v>
      </c>
      <c r="M13" s="4">
        <v>2.2610000000000002E-2</v>
      </c>
      <c r="N13" s="4">
        <v>1.52</v>
      </c>
      <c r="O13" s="4">
        <v>0.46</v>
      </c>
      <c r="P13" s="4">
        <v>85019</v>
      </c>
      <c r="Q13" s="4">
        <f t="shared" si="1"/>
        <v>85.019000000000005</v>
      </c>
    </row>
    <row r="14" spans="1:17" x14ac:dyDescent="0.2">
      <c r="A14" s="24"/>
      <c r="B14" s="4" t="s">
        <v>25</v>
      </c>
      <c r="C14" s="4">
        <v>20</v>
      </c>
      <c r="D14" s="4">
        <v>122784</v>
      </c>
      <c r="E14" s="4">
        <f t="shared" si="0"/>
        <v>122.78400000000001</v>
      </c>
      <c r="F14" s="4">
        <v>121724</v>
      </c>
      <c r="G14" s="4">
        <v>134167</v>
      </c>
      <c r="H14" s="4">
        <v>136046</v>
      </c>
      <c r="I14" s="4">
        <v>146371</v>
      </c>
      <c r="J14" s="4">
        <v>106870</v>
      </c>
      <c r="K14" s="4">
        <v>146371</v>
      </c>
      <c r="L14" s="18">
        <v>0</v>
      </c>
      <c r="M14" s="4">
        <v>0.12997</v>
      </c>
      <c r="N14" s="4">
        <v>50.37</v>
      </c>
      <c r="O14" s="4">
        <v>0.13</v>
      </c>
      <c r="P14" s="4">
        <v>119612</v>
      </c>
      <c r="Q14" s="4">
        <f t="shared" si="1"/>
        <v>119.61199999999999</v>
      </c>
    </row>
    <row r="15" spans="1:17" x14ac:dyDescent="0.2">
      <c r="A15" s="24"/>
      <c r="B15" s="4" t="s">
        <v>22</v>
      </c>
      <c r="C15" s="4">
        <v>20</v>
      </c>
      <c r="D15" s="4">
        <v>95761</v>
      </c>
      <c r="E15" s="4">
        <f t="shared" si="0"/>
        <v>95.760999999999996</v>
      </c>
      <c r="F15" s="4">
        <v>88309</v>
      </c>
      <c r="G15" s="4">
        <v>125611</v>
      </c>
      <c r="H15" s="4">
        <v>134944</v>
      </c>
      <c r="I15" s="4">
        <v>135118</v>
      </c>
      <c r="J15" s="4">
        <v>68860</v>
      </c>
      <c r="K15" s="4">
        <v>135118</v>
      </c>
      <c r="L15" s="18">
        <v>0</v>
      </c>
      <c r="M15" s="4">
        <v>0.14038999999999999</v>
      </c>
      <c r="N15" s="4">
        <v>0.13</v>
      </c>
      <c r="O15" s="4">
        <v>0.14000000000000001</v>
      </c>
      <c r="P15" s="4">
        <v>9669</v>
      </c>
      <c r="Q15" s="4">
        <f t="shared" si="1"/>
        <v>9.6690000000000005</v>
      </c>
    </row>
    <row r="16" spans="1:17" x14ac:dyDescent="0.2">
      <c r="A16" s="24"/>
      <c r="B16" s="4" t="s">
        <v>23</v>
      </c>
      <c r="C16" s="4">
        <v>20</v>
      </c>
      <c r="D16" s="4">
        <v>53371</v>
      </c>
      <c r="E16" s="4">
        <f t="shared" si="0"/>
        <v>53.371000000000002</v>
      </c>
      <c r="F16" s="4">
        <v>49329</v>
      </c>
      <c r="G16" s="4">
        <v>70263</v>
      </c>
      <c r="H16" s="4">
        <v>72615</v>
      </c>
      <c r="I16" s="4">
        <v>83227</v>
      </c>
      <c r="J16" s="4">
        <v>39576</v>
      </c>
      <c r="K16" s="4">
        <v>83227</v>
      </c>
      <c r="L16" s="18">
        <v>0</v>
      </c>
      <c r="M16" s="4">
        <v>0.23463999999999999</v>
      </c>
      <c r="N16" s="4">
        <v>0.3</v>
      </c>
      <c r="O16" s="4">
        <v>0.24</v>
      </c>
      <c r="P16" s="4">
        <v>9385</v>
      </c>
      <c r="Q16" s="4">
        <f t="shared" si="1"/>
        <v>9.3849999999999998</v>
      </c>
    </row>
    <row r="17" spans="1:12" x14ac:dyDescent="0.2">
      <c r="A17" s="17"/>
      <c r="L17" s="25"/>
    </row>
    <row r="18" spans="1:12" x14ac:dyDescent="0.2">
      <c r="A18" s="17"/>
    </row>
    <row r="19" spans="1:12" x14ac:dyDescent="0.2">
      <c r="A19" s="17"/>
      <c r="L19" s="25"/>
    </row>
    <row r="20" spans="1:12" x14ac:dyDescent="0.2">
      <c r="A20" s="17"/>
      <c r="L20" s="25"/>
    </row>
    <row r="21" spans="1:12" x14ac:dyDescent="0.2">
      <c r="A21" s="17"/>
      <c r="L21" s="25"/>
    </row>
    <row r="22" spans="1:12" x14ac:dyDescent="0.2">
      <c r="A22" s="17"/>
      <c r="L22" s="25"/>
    </row>
    <row r="23" spans="1:12" x14ac:dyDescent="0.2">
      <c r="A23" s="17"/>
      <c r="L23" s="25"/>
    </row>
    <row r="24" spans="1:12" x14ac:dyDescent="0.2">
      <c r="L24" s="25"/>
    </row>
  </sheetData>
  <mergeCells count="1">
    <mergeCell ref="A4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49B0-2CEA-EE4D-BCFB-43CADF1C1E59}">
  <dimension ref="A1:Q22"/>
  <sheetViews>
    <sheetView workbookViewId="0">
      <selection activeCell="N45" sqref="N45"/>
    </sheetView>
  </sheetViews>
  <sheetFormatPr baseColWidth="10" defaultRowHeight="16" x14ac:dyDescent="0.2"/>
  <cols>
    <col min="1" max="16384" width="10.83203125" style="1"/>
  </cols>
  <sheetData>
    <row r="1" spans="1:17" s="27" customFormat="1" ht="19" x14ac:dyDescent="0.25">
      <c r="A1" s="26" t="s">
        <v>101</v>
      </c>
    </row>
    <row r="2" spans="1:17" x14ac:dyDescent="0.2">
      <c r="A2" s="28" t="s">
        <v>104</v>
      </c>
    </row>
    <row r="4" spans="1:17" x14ac:dyDescent="0.2">
      <c r="B4" s="4" t="s">
        <v>0</v>
      </c>
      <c r="C4" s="4" t="s">
        <v>1</v>
      </c>
      <c r="D4" s="4" t="s">
        <v>89</v>
      </c>
      <c r="E4" s="4" t="s">
        <v>90</v>
      </c>
      <c r="F4" s="4" t="s">
        <v>91</v>
      </c>
      <c r="G4" s="4" t="s">
        <v>2</v>
      </c>
      <c r="H4" s="4" t="s">
        <v>3</v>
      </c>
      <c r="I4" s="4" t="s">
        <v>4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4" t="s">
        <v>11</v>
      </c>
      <c r="Q4" s="4" t="s">
        <v>12</v>
      </c>
    </row>
    <row r="5" spans="1:17" x14ac:dyDescent="0.2">
      <c r="B5" s="4" t="s">
        <v>13</v>
      </c>
      <c r="C5" s="4">
        <v>1</v>
      </c>
      <c r="D5" s="4">
        <v>13016</v>
      </c>
      <c r="E5" s="4">
        <v>8020</v>
      </c>
      <c r="F5" s="4"/>
      <c r="G5" s="4">
        <f>AVERAGE(D5:E5)</f>
        <v>10518</v>
      </c>
      <c r="H5" s="4">
        <v>13016</v>
      </c>
      <c r="I5" s="4">
        <v>13016</v>
      </c>
      <c r="J5" s="4">
        <v>13016</v>
      </c>
      <c r="K5" s="4">
        <v>13016</v>
      </c>
      <c r="L5" s="4">
        <v>13016</v>
      </c>
      <c r="M5" s="4">
        <v>13016</v>
      </c>
      <c r="N5" s="18">
        <v>0</v>
      </c>
      <c r="O5" s="4">
        <v>7.6829999999999996E-2</v>
      </c>
      <c r="P5" s="4">
        <v>0.04</v>
      </c>
      <c r="Q5" s="4">
        <v>0</v>
      </c>
    </row>
    <row r="6" spans="1:17" x14ac:dyDescent="0.2">
      <c r="B6" s="4" t="s">
        <v>14</v>
      </c>
      <c r="C6" s="4">
        <v>1</v>
      </c>
      <c r="D6" s="4">
        <v>168143</v>
      </c>
      <c r="E6" s="4">
        <v>155311</v>
      </c>
      <c r="F6" s="4"/>
      <c r="G6" s="4">
        <f t="shared" ref="G6:G16" si="0">AVERAGE(D6:E6)</f>
        <v>161727</v>
      </c>
      <c r="H6" s="4">
        <v>168143</v>
      </c>
      <c r="I6" s="4">
        <v>168143</v>
      </c>
      <c r="J6" s="4">
        <v>168143</v>
      </c>
      <c r="K6" s="4">
        <v>168143</v>
      </c>
      <c r="L6" s="4">
        <v>168143</v>
      </c>
      <c r="M6" s="4">
        <v>168143</v>
      </c>
      <c r="N6" s="18">
        <v>0</v>
      </c>
      <c r="O6" s="4">
        <v>5.9500000000000004E-3</v>
      </c>
      <c r="P6" s="4">
        <v>53.85</v>
      </c>
      <c r="Q6" s="4">
        <v>0</v>
      </c>
    </row>
    <row r="7" spans="1:17" x14ac:dyDescent="0.2">
      <c r="B7" s="4" t="s">
        <v>15</v>
      </c>
      <c r="C7" s="4">
        <v>1</v>
      </c>
      <c r="D7" s="4">
        <v>28579</v>
      </c>
      <c r="E7" s="4">
        <v>42941</v>
      </c>
      <c r="F7" s="4"/>
      <c r="G7" s="4">
        <f t="shared" si="0"/>
        <v>35760</v>
      </c>
      <c r="H7" s="4">
        <v>28579</v>
      </c>
      <c r="I7" s="4">
        <v>28579</v>
      </c>
      <c r="J7" s="4">
        <v>28579</v>
      </c>
      <c r="K7" s="4">
        <v>28579</v>
      </c>
      <c r="L7" s="4">
        <v>28579</v>
      </c>
      <c r="M7" s="4">
        <v>28579</v>
      </c>
      <c r="N7" s="18">
        <v>0</v>
      </c>
      <c r="O7" s="4">
        <v>3.499E-2</v>
      </c>
      <c r="P7" s="4">
        <v>1128.04</v>
      </c>
      <c r="Q7" s="4">
        <v>0</v>
      </c>
    </row>
    <row r="8" spans="1:17" x14ac:dyDescent="0.2">
      <c r="B8" s="4" t="s">
        <v>16</v>
      </c>
      <c r="C8" s="4">
        <v>1</v>
      </c>
      <c r="D8" s="4">
        <v>14864</v>
      </c>
      <c r="E8" s="4">
        <v>6414</v>
      </c>
      <c r="F8" s="4"/>
      <c r="G8" s="4">
        <f t="shared" si="0"/>
        <v>10639</v>
      </c>
      <c r="H8" s="4">
        <v>14864</v>
      </c>
      <c r="I8" s="4">
        <v>14864</v>
      </c>
      <c r="J8" s="4">
        <v>14864</v>
      </c>
      <c r="K8" s="4">
        <v>14864</v>
      </c>
      <c r="L8" s="4">
        <v>14864</v>
      </c>
      <c r="M8" s="4">
        <v>14864</v>
      </c>
      <c r="N8" s="18">
        <v>0</v>
      </c>
      <c r="O8" s="4">
        <v>6.7280000000000006E-2</v>
      </c>
      <c r="P8" s="4">
        <v>0.01</v>
      </c>
      <c r="Q8" s="4">
        <v>0</v>
      </c>
    </row>
    <row r="9" spans="1:17" x14ac:dyDescent="0.2">
      <c r="B9" s="4" t="s">
        <v>17</v>
      </c>
      <c r="C9" s="4">
        <v>1</v>
      </c>
      <c r="D9" s="4">
        <v>45633</v>
      </c>
      <c r="E9" s="4">
        <v>37186</v>
      </c>
      <c r="F9" s="4"/>
      <c r="G9" s="4">
        <f t="shared" si="0"/>
        <v>41409.5</v>
      </c>
      <c r="H9" s="4">
        <v>45633</v>
      </c>
      <c r="I9" s="4">
        <v>45633</v>
      </c>
      <c r="J9" s="4">
        <v>45633</v>
      </c>
      <c r="K9" s="4">
        <v>45633</v>
      </c>
      <c r="L9" s="4">
        <v>45633</v>
      </c>
      <c r="M9" s="4">
        <v>45633</v>
      </c>
      <c r="N9" s="18">
        <v>0</v>
      </c>
      <c r="O9" s="4">
        <v>2.1909999999999999E-2</v>
      </c>
      <c r="P9" s="4">
        <v>0</v>
      </c>
      <c r="Q9" s="4">
        <v>0</v>
      </c>
    </row>
    <row r="10" spans="1:17" x14ac:dyDescent="0.2">
      <c r="B10" s="4" t="s">
        <v>18</v>
      </c>
      <c r="C10" s="4">
        <v>1</v>
      </c>
      <c r="D10" s="4">
        <v>438</v>
      </c>
      <c r="E10" s="4">
        <v>417</v>
      </c>
      <c r="F10" s="4"/>
      <c r="G10" s="4">
        <f t="shared" si="0"/>
        <v>427.5</v>
      </c>
      <c r="H10" s="4">
        <v>438</v>
      </c>
      <c r="I10" s="4">
        <v>438</v>
      </c>
      <c r="J10" s="4">
        <v>438</v>
      </c>
      <c r="K10" s="4">
        <v>438</v>
      </c>
      <c r="L10" s="4">
        <v>438</v>
      </c>
      <c r="M10" s="4">
        <v>438</v>
      </c>
      <c r="N10" s="18">
        <v>0</v>
      </c>
      <c r="O10" s="4">
        <v>2.2831100000000002</v>
      </c>
      <c r="P10" s="4">
        <v>0.03</v>
      </c>
      <c r="Q10" s="4">
        <v>0</v>
      </c>
    </row>
    <row r="11" spans="1:17" x14ac:dyDescent="0.2">
      <c r="B11" s="4" t="s">
        <v>19</v>
      </c>
      <c r="C11" s="4">
        <v>1</v>
      </c>
      <c r="D11" s="4"/>
      <c r="E11" s="4">
        <v>28163</v>
      </c>
      <c r="F11" s="4"/>
      <c r="G11" s="4">
        <f t="shared" si="0"/>
        <v>28163</v>
      </c>
      <c r="H11" s="4">
        <v>687</v>
      </c>
      <c r="I11" s="4">
        <v>687</v>
      </c>
      <c r="J11" s="4">
        <v>687</v>
      </c>
      <c r="K11" s="4">
        <v>687</v>
      </c>
      <c r="L11" s="4">
        <v>687</v>
      </c>
      <c r="M11" s="4">
        <v>687</v>
      </c>
      <c r="N11" s="18">
        <v>1</v>
      </c>
      <c r="O11" s="4">
        <v>1.4556</v>
      </c>
      <c r="P11" s="4">
        <v>0.09</v>
      </c>
      <c r="Q11" s="4">
        <v>0</v>
      </c>
    </row>
    <row r="12" spans="1:17" x14ac:dyDescent="0.2">
      <c r="B12" s="4" t="s">
        <v>20</v>
      </c>
      <c r="C12" s="4">
        <v>1</v>
      </c>
      <c r="D12" s="4"/>
      <c r="E12" s="4">
        <v>14719</v>
      </c>
      <c r="F12" s="4"/>
      <c r="G12" s="4">
        <f t="shared" si="0"/>
        <v>14719</v>
      </c>
      <c r="H12" s="4">
        <v>711</v>
      </c>
      <c r="I12" s="4">
        <v>711</v>
      </c>
      <c r="J12" s="4">
        <v>711</v>
      </c>
      <c r="K12" s="4">
        <v>711</v>
      </c>
      <c r="L12" s="4">
        <v>711</v>
      </c>
      <c r="M12" s="4">
        <v>711</v>
      </c>
      <c r="N12" s="18">
        <v>1</v>
      </c>
      <c r="O12" s="4">
        <v>1.4064700000000001</v>
      </c>
      <c r="P12" s="4">
        <v>0.09</v>
      </c>
      <c r="Q12" s="4">
        <v>0</v>
      </c>
    </row>
    <row r="13" spans="1:17" x14ac:dyDescent="0.2">
      <c r="B13" s="4" t="s">
        <v>21</v>
      </c>
      <c r="C13" s="4">
        <v>1</v>
      </c>
      <c r="D13" s="4"/>
      <c r="E13" s="4">
        <v>79422</v>
      </c>
      <c r="F13" s="4"/>
      <c r="G13" s="4">
        <f t="shared" si="0"/>
        <v>79422</v>
      </c>
      <c r="H13" s="4">
        <v>684</v>
      </c>
      <c r="I13" s="4">
        <v>684</v>
      </c>
      <c r="J13" s="4">
        <v>684</v>
      </c>
      <c r="K13" s="4">
        <v>684</v>
      </c>
      <c r="L13" s="4">
        <v>684</v>
      </c>
      <c r="M13" s="4">
        <v>684</v>
      </c>
      <c r="N13" s="18">
        <v>1</v>
      </c>
      <c r="O13" s="4">
        <v>1.4619899999999999</v>
      </c>
      <c r="P13" s="4">
        <v>0.09</v>
      </c>
      <c r="Q13" s="4">
        <v>0</v>
      </c>
    </row>
    <row r="14" spans="1:17" x14ac:dyDescent="0.2">
      <c r="B14" s="4" t="s">
        <v>25</v>
      </c>
      <c r="C14" s="4">
        <v>1</v>
      </c>
      <c r="D14" s="4">
        <v>589768</v>
      </c>
      <c r="E14" s="4">
        <v>2111649</v>
      </c>
      <c r="F14" s="4"/>
      <c r="G14" s="4">
        <f t="shared" si="0"/>
        <v>1350708.5</v>
      </c>
      <c r="H14" s="4">
        <v>589768</v>
      </c>
      <c r="I14" s="4">
        <v>589768</v>
      </c>
      <c r="J14" s="4">
        <v>589768</v>
      </c>
      <c r="K14" s="4">
        <v>589768</v>
      </c>
      <c r="L14" s="4">
        <v>589768</v>
      </c>
      <c r="M14" s="4">
        <v>589768</v>
      </c>
      <c r="N14" s="18">
        <v>0</v>
      </c>
      <c r="O14" s="4">
        <v>1.6999999999999999E-3</v>
      </c>
      <c r="P14" s="4">
        <v>1158.19</v>
      </c>
      <c r="Q14" s="4">
        <v>0</v>
      </c>
    </row>
    <row r="15" spans="1:17" x14ac:dyDescent="0.2">
      <c r="B15" s="4" t="s">
        <v>22</v>
      </c>
      <c r="C15" s="4">
        <v>1</v>
      </c>
      <c r="D15" s="4">
        <v>4686</v>
      </c>
      <c r="E15" s="4">
        <v>4390</v>
      </c>
      <c r="F15" s="4"/>
      <c r="G15" s="4">
        <f t="shared" si="0"/>
        <v>4538</v>
      </c>
      <c r="H15" s="4">
        <v>4686</v>
      </c>
      <c r="I15" s="4">
        <v>4686</v>
      </c>
      <c r="J15" s="4">
        <v>4686</v>
      </c>
      <c r="K15" s="4">
        <v>4686</v>
      </c>
      <c r="L15" s="4">
        <v>4686</v>
      </c>
      <c r="M15" s="4">
        <v>4686</v>
      </c>
      <c r="N15" s="18">
        <v>0</v>
      </c>
      <c r="O15" s="4">
        <v>0.21340000000000001</v>
      </c>
      <c r="P15" s="4">
        <v>0</v>
      </c>
      <c r="Q15" s="4">
        <v>0</v>
      </c>
    </row>
    <row r="16" spans="1:17" x14ac:dyDescent="0.2">
      <c r="B16" s="4" t="s">
        <v>23</v>
      </c>
      <c r="C16" s="4">
        <v>1</v>
      </c>
      <c r="D16" s="4"/>
      <c r="E16" s="4">
        <v>14453</v>
      </c>
      <c r="F16" s="4"/>
      <c r="G16" s="4">
        <f t="shared" si="0"/>
        <v>14453</v>
      </c>
      <c r="H16" s="4">
        <v>713</v>
      </c>
      <c r="I16" s="4">
        <v>713</v>
      </c>
      <c r="J16" s="4">
        <v>713</v>
      </c>
      <c r="K16" s="4">
        <v>713</v>
      </c>
      <c r="L16" s="4">
        <v>713</v>
      </c>
      <c r="M16" s="4">
        <v>713</v>
      </c>
      <c r="N16" s="18">
        <v>1</v>
      </c>
      <c r="O16" s="4">
        <v>1.40252</v>
      </c>
      <c r="P16" s="4">
        <v>0.1</v>
      </c>
      <c r="Q16" s="4">
        <v>0</v>
      </c>
    </row>
    <row r="22" spans="15:15" x14ac:dyDescent="0.2">
      <c r="O22" s="1">
        <f>(2111649/1000)/60</f>
        <v>35.19415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CEA1-5936-7847-B051-06D0228F2B1D}">
  <dimension ref="A1:M17"/>
  <sheetViews>
    <sheetView workbookViewId="0">
      <selection activeCell="C7" sqref="C7"/>
    </sheetView>
  </sheetViews>
  <sheetFormatPr baseColWidth="10" defaultRowHeight="16" x14ac:dyDescent="0.2"/>
  <cols>
    <col min="1" max="16384" width="10.83203125" style="1"/>
  </cols>
  <sheetData>
    <row r="1" spans="1:13" s="26" customFormat="1" ht="19" x14ac:dyDescent="0.25">
      <c r="A1" s="26" t="s">
        <v>113</v>
      </c>
    </row>
    <row r="2" spans="1:13" x14ac:dyDescent="0.2">
      <c r="A2" s="28" t="s">
        <v>41</v>
      </c>
      <c r="B2" s="28" t="s">
        <v>42</v>
      </c>
    </row>
    <row r="4" spans="1:13" x14ac:dyDescent="0.2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  <c r="M4" s="4" t="s">
        <v>12</v>
      </c>
    </row>
    <row r="5" spans="1:13" x14ac:dyDescent="0.2">
      <c r="A5" s="4" t="s">
        <v>13</v>
      </c>
      <c r="B5" s="4">
        <v>15</v>
      </c>
      <c r="C5" s="4">
        <v>4397</v>
      </c>
      <c r="D5" s="4">
        <v>4106</v>
      </c>
      <c r="E5" s="4">
        <v>4343</v>
      </c>
      <c r="F5" s="4">
        <v>5341</v>
      </c>
      <c r="G5" s="4">
        <v>7441</v>
      </c>
      <c r="H5" s="4">
        <v>3795</v>
      </c>
      <c r="I5" s="4">
        <v>7441</v>
      </c>
      <c r="J5" s="18">
        <v>0</v>
      </c>
      <c r="K5" s="4">
        <v>0.22736999999999999</v>
      </c>
      <c r="L5" s="4">
        <v>0.73</v>
      </c>
      <c r="M5" s="4">
        <v>0.22</v>
      </c>
    </row>
    <row r="6" spans="1:13" x14ac:dyDescent="0.2">
      <c r="A6" s="4" t="s">
        <v>14</v>
      </c>
      <c r="B6" s="4">
        <v>15</v>
      </c>
      <c r="C6" s="4">
        <v>10267</v>
      </c>
      <c r="D6" s="4">
        <v>8505</v>
      </c>
      <c r="E6" s="4">
        <v>13974</v>
      </c>
      <c r="F6" s="4">
        <v>18736</v>
      </c>
      <c r="G6" s="4">
        <v>23913</v>
      </c>
      <c r="H6" s="4">
        <v>6128</v>
      </c>
      <c r="I6" s="4">
        <v>23913</v>
      </c>
      <c r="J6" s="18">
        <v>0</v>
      </c>
      <c r="K6" s="4">
        <v>9.7390000000000004E-2</v>
      </c>
      <c r="L6" s="4">
        <v>37.020000000000003</v>
      </c>
      <c r="M6" s="4">
        <v>0.11</v>
      </c>
    </row>
    <row r="7" spans="1:13" x14ac:dyDescent="0.2">
      <c r="A7" s="4" t="s">
        <v>15</v>
      </c>
      <c r="B7" s="4">
        <v>15</v>
      </c>
      <c r="C7" s="4">
        <v>14131</v>
      </c>
      <c r="D7" s="4">
        <v>13727</v>
      </c>
      <c r="E7" s="4">
        <v>16266</v>
      </c>
      <c r="F7" s="4">
        <v>16851</v>
      </c>
      <c r="G7" s="4">
        <v>17352</v>
      </c>
      <c r="H7" s="4">
        <v>10873</v>
      </c>
      <c r="I7" s="4">
        <v>17352</v>
      </c>
      <c r="J7" s="18">
        <v>0</v>
      </c>
      <c r="K7" s="4">
        <v>7.0760000000000003E-2</v>
      </c>
      <c r="L7" s="4">
        <v>11.18</v>
      </c>
      <c r="M7" s="4">
        <v>0.06</v>
      </c>
    </row>
    <row r="8" spans="1:13" x14ac:dyDescent="0.2">
      <c r="A8" s="4" t="s">
        <v>16</v>
      </c>
      <c r="B8" s="4">
        <v>15</v>
      </c>
      <c r="C8" s="4">
        <v>8065</v>
      </c>
      <c r="D8" s="4">
        <v>8539</v>
      </c>
      <c r="E8" s="4">
        <v>9702</v>
      </c>
      <c r="F8" s="4">
        <v>11708</v>
      </c>
      <c r="G8" s="4">
        <v>12133</v>
      </c>
      <c r="H8" s="4">
        <v>5238</v>
      </c>
      <c r="I8" s="4">
        <v>12133</v>
      </c>
      <c r="J8" s="18">
        <v>0</v>
      </c>
      <c r="K8" s="4">
        <v>0.12397</v>
      </c>
      <c r="L8" s="4">
        <v>0.17</v>
      </c>
      <c r="M8" s="4">
        <v>0.1</v>
      </c>
    </row>
    <row r="9" spans="1:13" x14ac:dyDescent="0.2">
      <c r="A9" s="4" t="s">
        <v>17</v>
      </c>
      <c r="B9" s="4">
        <v>15</v>
      </c>
      <c r="C9" s="4">
        <v>32632</v>
      </c>
      <c r="D9" s="4">
        <v>32132</v>
      </c>
      <c r="E9" s="4">
        <v>37776</v>
      </c>
      <c r="F9" s="4">
        <v>41018</v>
      </c>
      <c r="G9" s="4">
        <v>42806</v>
      </c>
      <c r="H9" s="4">
        <v>25511</v>
      </c>
      <c r="I9" s="4">
        <v>42806</v>
      </c>
      <c r="J9" s="18">
        <v>0</v>
      </c>
      <c r="K9" s="4">
        <v>3.0640000000000001E-2</v>
      </c>
      <c r="L9" s="4">
        <v>0.04</v>
      </c>
      <c r="M9" s="4">
        <v>0.03</v>
      </c>
    </row>
    <row r="10" spans="1:13" x14ac:dyDescent="0.2">
      <c r="A10" s="4" t="s">
        <v>18</v>
      </c>
      <c r="B10" s="4">
        <v>15</v>
      </c>
      <c r="C10" s="4">
        <v>3521</v>
      </c>
      <c r="D10" s="4">
        <v>3187</v>
      </c>
      <c r="E10" s="4">
        <v>4258</v>
      </c>
      <c r="F10" s="4">
        <v>5188</v>
      </c>
      <c r="G10" s="4">
        <v>6936</v>
      </c>
      <c r="H10" s="4">
        <v>2287</v>
      </c>
      <c r="I10" s="4">
        <v>6936</v>
      </c>
      <c r="J10" s="18">
        <v>0</v>
      </c>
      <c r="K10" s="4">
        <v>0.28392000000000001</v>
      </c>
      <c r="L10" s="4">
        <v>0.26</v>
      </c>
      <c r="M10" s="4">
        <v>0.21</v>
      </c>
    </row>
    <row r="11" spans="1:13" x14ac:dyDescent="0.2">
      <c r="A11" s="4" t="s">
        <v>19</v>
      </c>
      <c r="B11" s="4">
        <v>15</v>
      </c>
      <c r="C11" s="4">
        <v>17291</v>
      </c>
      <c r="D11" s="4">
        <v>18739</v>
      </c>
      <c r="E11" s="4">
        <v>24622</v>
      </c>
      <c r="F11" s="4">
        <v>26010</v>
      </c>
      <c r="G11" s="4">
        <v>30002</v>
      </c>
      <c r="H11" s="4">
        <v>0</v>
      </c>
      <c r="I11" s="4">
        <v>30002</v>
      </c>
      <c r="J11" s="18">
        <v>0.26667000000000002</v>
      </c>
      <c r="K11" s="4">
        <v>5.7829999999999999E-2</v>
      </c>
      <c r="L11" s="4">
        <v>0.11</v>
      </c>
      <c r="M11" s="4">
        <v>0.05</v>
      </c>
    </row>
    <row r="12" spans="1:13" x14ac:dyDescent="0.2">
      <c r="A12" s="4" t="s">
        <v>20</v>
      </c>
      <c r="B12" s="4">
        <v>15</v>
      </c>
      <c r="C12" s="4">
        <v>38100</v>
      </c>
      <c r="D12" s="4">
        <v>37726</v>
      </c>
      <c r="E12" s="4">
        <v>46345</v>
      </c>
      <c r="F12" s="4">
        <v>48435</v>
      </c>
      <c r="G12" s="4">
        <v>54538</v>
      </c>
      <c r="H12" s="4">
        <v>27645</v>
      </c>
      <c r="I12" s="4">
        <v>54538</v>
      </c>
      <c r="J12" s="18">
        <v>0</v>
      </c>
      <c r="K12" s="4">
        <v>2.6249999999999999E-2</v>
      </c>
      <c r="L12" s="4">
        <v>0.03</v>
      </c>
      <c r="M12" s="4">
        <v>0.03</v>
      </c>
    </row>
    <row r="13" spans="1:13" x14ac:dyDescent="0.2">
      <c r="A13" s="4" t="s">
        <v>21</v>
      </c>
      <c r="B13" s="4">
        <v>15</v>
      </c>
      <c r="C13" s="4">
        <v>32915</v>
      </c>
      <c r="D13" s="4">
        <v>31541</v>
      </c>
      <c r="E13" s="4">
        <v>39021</v>
      </c>
      <c r="F13" s="4">
        <v>41580</v>
      </c>
      <c r="G13" s="4">
        <v>41595</v>
      </c>
      <c r="H13" s="4">
        <v>27186</v>
      </c>
      <c r="I13" s="4">
        <v>41595</v>
      </c>
      <c r="J13" s="18">
        <v>0</v>
      </c>
      <c r="K13" s="4">
        <v>3.0380000000000001E-2</v>
      </c>
      <c r="L13" s="4">
        <v>0.71</v>
      </c>
      <c r="M13" s="4">
        <v>0.03</v>
      </c>
    </row>
    <row r="14" spans="1:13" x14ac:dyDescent="0.2">
      <c r="A14" s="4" t="s">
        <v>25</v>
      </c>
      <c r="B14" s="4">
        <v>15</v>
      </c>
      <c r="C14" s="4">
        <v>94817</v>
      </c>
      <c r="D14" s="4">
        <v>96845</v>
      </c>
      <c r="E14" s="4">
        <v>100693</v>
      </c>
      <c r="F14" s="4">
        <v>102997</v>
      </c>
      <c r="G14" s="4">
        <v>103322</v>
      </c>
      <c r="H14" s="4">
        <v>79573</v>
      </c>
      <c r="I14" s="4">
        <v>103322</v>
      </c>
      <c r="J14" s="18">
        <v>0</v>
      </c>
      <c r="K14" s="4">
        <v>1.055E-2</v>
      </c>
      <c r="L14" s="4">
        <v>4.09</v>
      </c>
      <c r="M14" s="4">
        <v>0.01</v>
      </c>
    </row>
    <row r="15" spans="1:13" x14ac:dyDescent="0.2">
      <c r="A15" s="4" t="s">
        <v>22</v>
      </c>
      <c r="B15" s="4">
        <v>15</v>
      </c>
      <c r="C15" s="4">
        <v>6834</v>
      </c>
      <c r="D15" s="4">
        <v>6042</v>
      </c>
      <c r="E15" s="4">
        <v>8601</v>
      </c>
      <c r="F15" s="4">
        <v>8787</v>
      </c>
      <c r="G15" s="4">
        <v>10855</v>
      </c>
      <c r="H15" s="4">
        <v>5416</v>
      </c>
      <c r="I15" s="4">
        <v>10855</v>
      </c>
      <c r="J15" s="18">
        <v>0</v>
      </c>
      <c r="K15" s="4">
        <v>0.14632000000000001</v>
      </c>
      <c r="L15" s="4">
        <v>0.13</v>
      </c>
      <c r="M15" s="4">
        <v>0.14000000000000001</v>
      </c>
    </row>
    <row r="16" spans="1:13" x14ac:dyDescent="0.2">
      <c r="A16" s="4" t="s">
        <v>23</v>
      </c>
      <c r="B16" s="4">
        <v>15</v>
      </c>
      <c r="C16" s="4">
        <v>9262</v>
      </c>
      <c r="D16" s="4">
        <v>9074</v>
      </c>
      <c r="E16" s="4">
        <v>10039</v>
      </c>
      <c r="F16" s="4">
        <v>10792</v>
      </c>
      <c r="G16" s="4">
        <v>15461</v>
      </c>
      <c r="H16" s="4">
        <v>6769</v>
      </c>
      <c r="I16" s="4">
        <v>15461</v>
      </c>
      <c r="J16" s="18">
        <v>0</v>
      </c>
      <c r="K16" s="4">
        <v>0.10796</v>
      </c>
      <c r="L16" s="4">
        <v>0.14000000000000001</v>
      </c>
      <c r="M16" s="4">
        <v>0.11</v>
      </c>
    </row>
    <row r="17" spans="1:13" x14ac:dyDescent="0.2">
      <c r="A17" s="4" t="s">
        <v>24</v>
      </c>
      <c r="B17" s="4">
        <v>255</v>
      </c>
      <c r="C17" s="4">
        <v>21955</v>
      </c>
      <c r="D17" s="4">
        <v>17087</v>
      </c>
      <c r="E17" s="4">
        <v>60158</v>
      </c>
      <c r="F17" s="4">
        <v>65164</v>
      </c>
      <c r="G17" s="4">
        <v>70386</v>
      </c>
      <c r="H17" s="4">
        <v>2708</v>
      </c>
      <c r="I17" s="4">
        <v>73064</v>
      </c>
      <c r="J17" s="29">
        <v>0</v>
      </c>
      <c r="K17" s="4">
        <v>8.0174999999999996E-2</v>
      </c>
      <c r="L17" s="4">
        <v>6.19</v>
      </c>
      <c r="M17" s="4">
        <v>7.0000000000000007E-2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9166-7258-A54E-9934-F1D33787734A}">
  <dimension ref="A1:U31"/>
  <sheetViews>
    <sheetView topLeftCell="D1" workbookViewId="0">
      <selection activeCell="N21" sqref="N21:AC35"/>
    </sheetView>
  </sheetViews>
  <sheetFormatPr baseColWidth="10" defaultRowHeight="16" x14ac:dyDescent="0.2"/>
  <cols>
    <col min="1" max="16384" width="10.83203125" style="1"/>
  </cols>
  <sheetData>
    <row r="1" spans="1:15" s="27" customFormat="1" ht="19" x14ac:dyDescent="0.25">
      <c r="A1" s="26" t="s">
        <v>115</v>
      </c>
    </row>
    <row r="2" spans="1:15" x14ac:dyDescent="0.2">
      <c r="A2" s="28" t="s">
        <v>104</v>
      </c>
    </row>
    <row r="4" spans="1:15" x14ac:dyDescent="0.2">
      <c r="B4" s="4" t="s">
        <v>0</v>
      </c>
      <c r="C4" s="4" t="s">
        <v>1</v>
      </c>
      <c r="D4" s="4" t="s">
        <v>117</v>
      </c>
      <c r="E4" s="4" t="s">
        <v>111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</row>
    <row r="5" spans="1:15" x14ac:dyDescent="0.2">
      <c r="B5" s="4" t="s">
        <v>13</v>
      </c>
      <c r="C5" s="4"/>
      <c r="D5" s="4"/>
      <c r="E5" s="4">
        <f>D5/1000</f>
        <v>0</v>
      </c>
      <c r="F5" s="4"/>
      <c r="G5" s="4"/>
      <c r="H5" s="4"/>
      <c r="I5" s="4"/>
      <c r="J5" s="4"/>
      <c r="K5" s="4"/>
      <c r="L5" s="18"/>
      <c r="M5" s="4"/>
      <c r="N5" s="4"/>
      <c r="O5" s="4"/>
    </row>
    <row r="6" spans="1:15" x14ac:dyDescent="0.2">
      <c r="B6" s="4" t="s">
        <v>14</v>
      </c>
      <c r="C6" s="4">
        <v>1</v>
      </c>
      <c r="D6" s="4">
        <v>70690</v>
      </c>
      <c r="E6" s="4">
        <f t="shared" ref="E6:E16" si="0">D6/1000</f>
        <v>70.69</v>
      </c>
      <c r="F6" s="4"/>
      <c r="G6" s="4"/>
      <c r="H6" s="4"/>
      <c r="I6" s="4"/>
      <c r="J6" s="4">
        <v>70690</v>
      </c>
      <c r="K6" s="4">
        <v>70690</v>
      </c>
      <c r="L6" s="18">
        <v>0</v>
      </c>
      <c r="M6" s="4">
        <v>1.4149999999999999E-2</v>
      </c>
      <c r="N6" s="4">
        <v>1286.96</v>
      </c>
      <c r="O6" s="4">
        <v>0</v>
      </c>
    </row>
    <row r="7" spans="1:15" x14ac:dyDescent="0.2">
      <c r="B7" s="4" t="s">
        <v>15</v>
      </c>
      <c r="C7" s="4">
        <v>1</v>
      </c>
      <c r="D7" s="4">
        <v>502279</v>
      </c>
      <c r="E7" s="4">
        <f t="shared" si="0"/>
        <v>502.279</v>
      </c>
      <c r="F7" s="4"/>
      <c r="G7" s="4"/>
      <c r="H7" s="4"/>
      <c r="I7" s="4"/>
      <c r="J7" s="4">
        <v>502279</v>
      </c>
      <c r="K7" s="4">
        <v>502279</v>
      </c>
      <c r="L7" s="18">
        <v>0</v>
      </c>
      <c r="M7" s="4">
        <v>1.99E-3</v>
      </c>
      <c r="N7" s="4">
        <v>664.78</v>
      </c>
      <c r="O7" s="4">
        <v>0</v>
      </c>
    </row>
    <row r="8" spans="1:15" x14ac:dyDescent="0.2">
      <c r="B8" s="4" t="s">
        <v>16</v>
      </c>
      <c r="C8" s="4">
        <v>1</v>
      </c>
      <c r="D8" s="4">
        <v>38781</v>
      </c>
      <c r="E8" s="4">
        <f t="shared" si="0"/>
        <v>38.780999999999999</v>
      </c>
      <c r="F8" s="4"/>
      <c r="G8" s="4"/>
      <c r="H8" s="4"/>
      <c r="I8" s="4"/>
      <c r="J8" s="4">
        <v>38781</v>
      </c>
      <c r="K8" s="4">
        <v>38781</v>
      </c>
      <c r="L8" s="18">
        <v>0</v>
      </c>
      <c r="M8" s="4">
        <v>2.579E-2</v>
      </c>
      <c r="N8" s="4">
        <v>0</v>
      </c>
      <c r="O8" s="4">
        <v>0</v>
      </c>
    </row>
    <row r="9" spans="1:15" x14ac:dyDescent="0.2">
      <c r="B9" s="4" t="s">
        <v>17</v>
      </c>
      <c r="C9" s="4">
        <v>1</v>
      </c>
      <c r="D9" s="4">
        <v>179917</v>
      </c>
      <c r="E9" s="4">
        <f t="shared" si="0"/>
        <v>179.917</v>
      </c>
      <c r="F9" s="4"/>
      <c r="G9" s="4"/>
      <c r="H9" s="4"/>
      <c r="I9" s="4"/>
      <c r="J9" s="4">
        <v>179917</v>
      </c>
      <c r="K9" s="4">
        <v>179917</v>
      </c>
      <c r="L9" s="18">
        <v>0</v>
      </c>
      <c r="M9" s="4">
        <v>5.5599999999999998E-3</v>
      </c>
      <c r="N9" s="4">
        <v>0</v>
      </c>
      <c r="O9" s="4">
        <v>0</v>
      </c>
    </row>
    <row r="10" spans="1:15" x14ac:dyDescent="0.2">
      <c r="B10" s="4" t="s">
        <v>18</v>
      </c>
      <c r="C10" s="4">
        <v>1</v>
      </c>
      <c r="D10" s="4">
        <v>7465</v>
      </c>
      <c r="E10" s="4">
        <f t="shared" si="0"/>
        <v>7.4649999999999999</v>
      </c>
      <c r="F10" s="4"/>
      <c r="G10" s="4"/>
      <c r="H10" s="4"/>
      <c r="I10" s="4"/>
      <c r="J10" s="4">
        <v>7465</v>
      </c>
      <c r="K10" s="4">
        <v>7465</v>
      </c>
      <c r="L10" s="18">
        <v>0</v>
      </c>
      <c r="M10" s="4">
        <v>0.13396</v>
      </c>
      <c r="N10" s="4">
        <v>0</v>
      </c>
      <c r="O10" s="4">
        <v>0</v>
      </c>
    </row>
    <row r="11" spans="1:15" x14ac:dyDescent="0.2">
      <c r="B11" s="4" t="s">
        <v>19</v>
      </c>
      <c r="C11" s="4">
        <v>1</v>
      </c>
      <c r="D11" s="4">
        <v>50816</v>
      </c>
      <c r="E11" s="4">
        <f t="shared" si="0"/>
        <v>50.816000000000003</v>
      </c>
      <c r="F11" s="4"/>
      <c r="G11" s="4"/>
      <c r="H11" s="4"/>
      <c r="I11" s="4"/>
      <c r="J11" s="4"/>
      <c r="K11" s="4"/>
      <c r="L11" s="18"/>
      <c r="M11" s="4"/>
      <c r="N11" s="4"/>
      <c r="O11" s="4"/>
    </row>
    <row r="12" spans="1:15" x14ac:dyDescent="0.2">
      <c r="B12" s="4" t="s">
        <v>20</v>
      </c>
      <c r="C12" s="4">
        <v>1</v>
      </c>
      <c r="D12" s="4">
        <v>80968</v>
      </c>
      <c r="E12" s="4">
        <f t="shared" si="0"/>
        <v>80.968000000000004</v>
      </c>
      <c r="F12" s="4"/>
      <c r="G12" s="4"/>
      <c r="H12" s="4"/>
      <c r="I12" s="4"/>
      <c r="J12" s="4"/>
      <c r="K12" s="4"/>
      <c r="L12" s="18"/>
      <c r="M12" s="4"/>
      <c r="N12" s="4"/>
      <c r="O12" s="4"/>
    </row>
    <row r="13" spans="1:15" x14ac:dyDescent="0.2">
      <c r="B13" s="4" t="s">
        <v>21</v>
      </c>
      <c r="C13" s="4"/>
      <c r="D13" s="4"/>
      <c r="E13" s="4">
        <f t="shared" si="0"/>
        <v>0</v>
      </c>
      <c r="F13" s="4"/>
      <c r="G13" s="4"/>
      <c r="H13" s="4"/>
      <c r="I13" s="4"/>
      <c r="J13" s="4"/>
      <c r="K13" s="4"/>
      <c r="L13" s="18"/>
      <c r="M13" s="4"/>
      <c r="N13" s="4"/>
      <c r="O13" s="4"/>
    </row>
    <row r="14" spans="1:15" x14ac:dyDescent="0.2">
      <c r="B14" s="4" t="s">
        <v>25</v>
      </c>
      <c r="C14" s="4"/>
      <c r="D14" s="4"/>
      <c r="E14" s="4">
        <f t="shared" si="0"/>
        <v>0</v>
      </c>
      <c r="F14" s="4"/>
      <c r="G14" s="4"/>
      <c r="H14" s="4"/>
      <c r="I14" s="4"/>
      <c r="J14" s="4"/>
      <c r="K14" s="4"/>
      <c r="L14" s="18"/>
      <c r="M14" s="4"/>
      <c r="N14" s="4"/>
      <c r="O14" s="4"/>
    </row>
    <row r="15" spans="1:15" x14ac:dyDescent="0.2">
      <c r="B15" s="4" t="s">
        <v>22</v>
      </c>
      <c r="C15" s="4"/>
      <c r="D15" s="4"/>
      <c r="E15" s="4">
        <f t="shared" si="0"/>
        <v>0</v>
      </c>
      <c r="F15" s="4"/>
      <c r="G15" s="4"/>
      <c r="H15" s="4"/>
      <c r="I15" s="4"/>
      <c r="J15" s="4"/>
      <c r="K15" s="4"/>
      <c r="L15" s="18"/>
      <c r="M15" s="4"/>
      <c r="N15" s="4"/>
      <c r="O15" s="4"/>
    </row>
    <row r="16" spans="1:15" x14ac:dyDescent="0.2">
      <c r="B16" s="4" t="s">
        <v>23</v>
      </c>
      <c r="C16" s="4"/>
      <c r="D16" s="4"/>
      <c r="E16" s="4">
        <f t="shared" si="0"/>
        <v>0</v>
      </c>
      <c r="F16" s="4"/>
      <c r="G16" s="4"/>
      <c r="H16" s="4"/>
      <c r="I16" s="4"/>
      <c r="J16" s="4"/>
      <c r="K16" s="4"/>
      <c r="L16" s="18"/>
      <c r="M16" s="4"/>
      <c r="N16" s="4"/>
      <c r="O16" s="4"/>
    </row>
    <row r="22" spans="18:21" x14ac:dyDescent="0.2">
      <c r="R22" s="25"/>
    </row>
    <row r="23" spans="18:21" x14ac:dyDescent="0.2">
      <c r="R23" s="25"/>
      <c r="U23" s="25"/>
    </row>
    <row r="24" spans="18:21" x14ac:dyDescent="0.2">
      <c r="R24" s="25"/>
      <c r="U24" s="25"/>
    </row>
    <row r="25" spans="18:21" x14ac:dyDescent="0.2">
      <c r="R25" s="25"/>
      <c r="U25" s="25"/>
    </row>
    <row r="26" spans="18:21" x14ac:dyDescent="0.2">
      <c r="R26" s="25"/>
      <c r="U26" s="25"/>
    </row>
    <row r="27" spans="18:21" x14ac:dyDescent="0.2">
      <c r="R27" s="25"/>
      <c r="U27" s="25"/>
    </row>
    <row r="28" spans="18:21" x14ac:dyDescent="0.2">
      <c r="R28" s="25"/>
      <c r="U28" s="25"/>
    </row>
    <row r="29" spans="18:21" x14ac:dyDescent="0.2">
      <c r="R29" s="25"/>
      <c r="U29" s="25"/>
    </row>
    <row r="30" spans="18:21" x14ac:dyDescent="0.2">
      <c r="R30" s="25"/>
      <c r="U30" s="25"/>
    </row>
    <row r="31" spans="18:21" x14ac:dyDescent="0.2">
      <c r="U31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4795-6444-DE4A-A9E7-9412025A11C9}">
  <dimension ref="A1:Y26"/>
  <sheetViews>
    <sheetView workbookViewId="0">
      <selection activeCell="C6" sqref="C6"/>
    </sheetView>
  </sheetViews>
  <sheetFormatPr baseColWidth="10" defaultRowHeight="16" x14ac:dyDescent="0.2"/>
  <cols>
    <col min="1" max="16384" width="10.83203125" style="1"/>
  </cols>
  <sheetData>
    <row r="1" spans="1:25" s="26" customFormat="1" ht="19" x14ac:dyDescent="0.25">
      <c r="A1" s="26" t="s">
        <v>114</v>
      </c>
    </row>
    <row r="2" spans="1:25" x14ac:dyDescent="0.2">
      <c r="A2" s="28" t="s">
        <v>41</v>
      </c>
      <c r="B2" s="28" t="s">
        <v>42</v>
      </c>
    </row>
    <row r="4" spans="1:25" x14ac:dyDescent="0.2">
      <c r="A4" s="4" t="s">
        <v>0</v>
      </c>
      <c r="B4" s="4" t="s">
        <v>1</v>
      </c>
      <c r="C4" s="4" t="s">
        <v>2</v>
      </c>
      <c r="D4" s="4" t="s">
        <v>107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  <c r="O4" s="1" t="s">
        <v>112</v>
      </c>
    </row>
    <row r="5" spans="1:25" x14ac:dyDescent="0.2">
      <c r="A5" s="4" t="s">
        <v>13</v>
      </c>
      <c r="B5" s="4">
        <v>5</v>
      </c>
      <c r="C5" s="4">
        <v>8040</v>
      </c>
      <c r="D5" s="4">
        <f>C5/1000</f>
        <v>8.0399999999999991</v>
      </c>
      <c r="E5" s="4">
        <v>6990</v>
      </c>
      <c r="F5" s="4">
        <v>8790</v>
      </c>
      <c r="G5" s="4">
        <v>10639</v>
      </c>
      <c r="H5" s="4">
        <v>10639</v>
      </c>
      <c r="I5" s="4">
        <v>6830</v>
      </c>
      <c r="J5" s="4">
        <v>10639</v>
      </c>
      <c r="K5" s="18">
        <v>0</v>
      </c>
      <c r="L5" s="4">
        <v>0.12361</v>
      </c>
      <c r="M5" s="4">
        <v>0.4</v>
      </c>
      <c r="N5" s="4">
        <v>0.12</v>
      </c>
      <c r="O5" s="4">
        <f>'PR-100GB-GCP'!C5/1000</f>
        <v>4.3970000000000002</v>
      </c>
    </row>
    <row r="6" spans="1:25" x14ac:dyDescent="0.2">
      <c r="A6" s="4" t="s">
        <v>14</v>
      </c>
      <c r="B6" s="4">
        <v>5</v>
      </c>
      <c r="C6" s="4">
        <v>44330</v>
      </c>
      <c r="D6" s="4">
        <f t="shared" ref="D6:D17" si="0">C6/1000</f>
        <v>44.33</v>
      </c>
      <c r="E6" s="4">
        <v>44366</v>
      </c>
      <c r="F6" s="4">
        <v>48148</v>
      </c>
      <c r="G6" s="4">
        <v>50495</v>
      </c>
      <c r="H6" s="4">
        <v>50495</v>
      </c>
      <c r="I6" s="4">
        <v>37877</v>
      </c>
      <c r="J6" s="4">
        <v>50495</v>
      </c>
      <c r="K6" s="18">
        <v>0</v>
      </c>
      <c r="L6" s="4">
        <v>2.2550000000000001E-2</v>
      </c>
      <c r="M6" s="4">
        <v>8.58</v>
      </c>
      <c r="N6" s="4">
        <v>0.03</v>
      </c>
      <c r="O6" s="4">
        <f>'PR-100GB-GCP'!C6/1000</f>
        <v>10.266999999999999</v>
      </c>
    </row>
    <row r="7" spans="1:25" x14ac:dyDescent="0.2">
      <c r="A7" s="4" t="s">
        <v>15</v>
      </c>
      <c r="B7" s="4">
        <v>5</v>
      </c>
      <c r="C7" s="4">
        <v>116900</v>
      </c>
      <c r="D7" s="4">
        <f t="shared" si="0"/>
        <v>116.9</v>
      </c>
      <c r="E7" s="4">
        <v>117890</v>
      </c>
      <c r="F7" s="4">
        <v>121096</v>
      </c>
      <c r="G7" s="4">
        <v>125811</v>
      </c>
      <c r="H7" s="4">
        <v>125811</v>
      </c>
      <c r="I7" s="4">
        <v>105851</v>
      </c>
      <c r="J7" s="4">
        <v>125811</v>
      </c>
      <c r="K7" s="18">
        <v>0</v>
      </c>
      <c r="L7" s="4">
        <v>8.5500000000000003E-3</v>
      </c>
      <c r="M7" s="4">
        <v>1.36</v>
      </c>
      <c r="N7" s="4">
        <v>0.01</v>
      </c>
      <c r="O7" s="4">
        <f>'PR-100GB-GCP'!C7/1000</f>
        <v>14.131</v>
      </c>
    </row>
    <row r="8" spans="1:25" x14ac:dyDescent="0.2">
      <c r="A8" s="4" t="s">
        <v>16</v>
      </c>
      <c r="B8" s="4">
        <v>5</v>
      </c>
      <c r="C8" s="4">
        <v>34947</v>
      </c>
      <c r="D8" s="4">
        <f t="shared" si="0"/>
        <v>34.947000000000003</v>
      </c>
      <c r="E8" s="4">
        <v>35696</v>
      </c>
      <c r="F8" s="4">
        <v>37126</v>
      </c>
      <c r="G8" s="4">
        <v>40450</v>
      </c>
      <c r="H8" s="4">
        <v>40450</v>
      </c>
      <c r="I8" s="4">
        <v>29201</v>
      </c>
      <c r="J8" s="4">
        <v>40450</v>
      </c>
      <c r="K8" s="18">
        <v>0</v>
      </c>
      <c r="L8" s="4">
        <v>2.861E-2</v>
      </c>
      <c r="M8" s="4">
        <v>0.04</v>
      </c>
      <c r="N8" s="4">
        <v>0.02</v>
      </c>
      <c r="O8" s="4">
        <f>'PR-100GB-GCP'!C8/1000</f>
        <v>8.0649999999999995</v>
      </c>
      <c r="Y8" s="25"/>
    </row>
    <row r="9" spans="1:25" x14ac:dyDescent="0.2">
      <c r="A9" s="4" t="s">
        <v>17</v>
      </c>
      <c r="B9" s="4">
        <v>5</v>
      </c>
      <c r="C9" s="4">
        <v>121856</v>
      </c>
      <c r="D9" s="4">
        <f t="shared" si="0"/>
        <v>121.85599999999999</v>
      </c>
      <c r="E9" s="4">
        <v>137926</v>
      </c>
      <c r="F9" s="4">
        <v>139011</v>
      </c>
      <c r="G9" s="4">
        <v>143731</v>
      </c>
      <c r="H9" s="4">
        <v>143731</v>
      </c>
      <c r="I9" s="4">
        <v>93059</v>
      </c>
      <c r="J9" s="4">
        <v>143731</v>
      </c>
      <c r="K9" s="18">
        <v>0</v>
      </c>
      <c r="L9" s="4">
        <v>8.2100000000000003E-3</v>
      </c>
      <c r="M9" s="4">
        <v>0.01</v>
      </c>
      <c r="N9" s="4">
        <v>0.01</v>
      </c>
      <c r="O9" s="4">
        <f>'PR-100GB-GCP'!C9/1000</f>
        <v>32.631999999999998</v>
      </c>
      <c r="Y9" s="25"/>
    </row>
    <row r="10" spans="1:25" x14ac:dyDescent="0.2">
      <c r="A10" s="4" t="s">
        <v>18</v>
      </c>
      <c r="B10" s="4">
        <v>5</v>
      </c>
      <c r="C10" s="4">
        <v>3084</v>
      </c>
      <c r="D10" s="4">
        <f t="shared" si="0"/>
        <v>3.0840000000000001</v>
      </c>
      <c r="E10" s="4">
        <v>2635</v>
      </c>
      <c r="F10" s="4">
        <v>3166</v>
      </c>
      <c r="G10" s="4">
        <v>4644</v>
      </c>
      <c r="H10" s="4">
        <v>4644</v>
      </c>
      <c r="I10" s="4">
        <v>2404</v>
      </c>
      <c r="J10" s="4">
        <v>4644</v>
      </c>
      <c r="K10" s="18">
        <v>0</v>
      </c>
      <c r="L10" s="4">
        <v>0.32336999999999999</v>
      </c>
      <c r="M10" s="4">
        <v>0.3</v>
      </c>
      <c r="N10" s="4">
        <v>0.24</v>
      </c>
      <c r="O10" s="4">
        <f>'PR-100GB-GCP'!C10/1000</f>
        <v>3.5209999999999999</v>
      </c>
      <c r="Y10" s="25"/>
    </row>
    <row r="11" spans="1:25" x14ac:dyDescent="0.2">
      <c r="A11" s="4" t="s">
        <v>19</v>
      </c>
      <c r="B11" s="4">
        <v>5</v>
      </c>
      <c r="C11" s="4">
        <v>107230</v>
      </c>
      <c r="D11" s="4">
        <f t="shared" si="0"/>
        <v>107.23</v>
      </c>
      <c r="E11" s="4">
        <v>105431</v>
      </c>
      <c r="F11" s="4">
        <v>111342</v>
      </c>
      <c r="G11" s="4">
        <v>128311</v>
      </c>
      <c r="H11" s="4">
        <v>128311</v>
      </c>
      <c r="I11" s="4">
        <v>95417</v>
      </c>
      <c r="J11" s="4">
        <v>128311</v>
      </c>
      <c r="K11" s="18">
        <v>0</v>
      </c>
      <c r="L11" s="4">
        <v>9.3299999999999998E-3</v>
      </c>
      <c r="M11" s="4">
        <v>0.02</v>
      </c>
      <c r="N11" s="4">
        <v>0.01</v>
      </c>
      <c r="O11" s="4">
        <f>'PR-100GB-GCP'!C11/1000</f>
        <v>17.291</v>
      </c>
      <c r="Y11" s="25"/>
    </row>
    <row r="12" spans="1:25" x14ac:dyDescent="0.2">
      <c r="A12" s="4" t="s">
        <v>20</v>
      </c>
      <c r="B12" s="4">
        <v>5</v>
      </c>
      <c r="C12" s="4">
        <v>99842</v>
      </c>
      <c r="D12" s="4">
        <f t="shared" si="0"/>
        <v>99.841999999999999</v>
      </c>
      <c r="E12" s="4">
        <v>94690</v>
      </c>
      <c r="F12" s="4">
        <v>111045</v>
      </c>
      <c r="G12" s="4">
        <v>121691</v>
      </c>
      <c r="H12" s="4">
        <v>121691</v>
      </c>
      <c r="I12" s="4">
        <v>85170</v>
      </c>
      <c r="J12" s="4">
        <v>121691</v>
      </c>
      <c r="K12" s="18">
        <v>0</v>
      </c>
      <c r="L12" s="4">
        <v>1.001E-2</v>
      </c>
      <c r="M12" s="4">
        <v>0.01</v>
      </c>
      <c r="N12" s="4">
        <v>0.01</v>
      </c>
      <c r="O12" s="4">
        <f>'PR-100GB-GCP'!C12/1000</f>
        <v>38.1</v>
      </c>
      <c r="Y12" s="25"/>
    </row>
    <row r="13" spans="1:25" x14ac:dyDescent="0.2">
      <c r="A13" s="4" t="s">
        <v>21</v>
      </c>
      <c r="B13" s="4">
        <v>5</v>
      </c>
      <c r="C13" s="4">
        <v>153462</v>
      </c>
      <c r="D13" s="4">
        <f t="shared" si="0"/>
        <v>153.46199999999999</v>
      </c>
      <c r="E13" s="4">
        <v>176509</v>
      </c>
      <c r="F13" s="4">
        <v>178351</v>
      </c>
      <c r="G13" s="4">
        <v>210515</v>
      </c>
      <c r="H13" s="4">
        <v>210515</v>
      </c>
      <c r="I13" s="4">
        <v>85384</v>
      </c>
      <c r="J13" s="4">
        <v>210515</v>
      </c>
      <c r="K13" s="18">
        <v>0</v>
      </c>
      <c r="L13" s="4">
        <v>6.5199999999999998E-3</v>
      </c>
      <c r="M13" s="4">
        <v>0.17</v>
      </c>
      <c r="N13" s="4">
        <v>0.01</v>
      </c>
      <c r="O13" s="4">
        <f>'PR-100GB-GCP'!C13/1000</f>
        <v>32.914999999999999</v>
      </c>
      <c r="Y13" s="25"/>
    </row>
    <row r="14" spans="1:25" x14ac:dyDescent="0.2">
      <c r="A14" s="4" t="s">
        <v>25</v>
      </c>
      <c r="B14" s="4">
        <v>5</v>
      </c>
      <c r="C14" s="4">
        <v>107013</v>
      </c>
      <c r="D14" s="4">
        <f t="shared" si="0"/>
        <v>107.01300000000001</v>
      </c>
      <c r="E14" s="4">
        <v>105520</v>
      </c>
      <c r="F14" s="4">
        <v>111164</v>
      </c>
      <c r="G14" s="4">
        <v>111587</v>
      </c>
      <c r="H14" s="4">
        <v>111587</v>
      </c>
      <c r="I14" s="4">
        <v>101388</v>
      </c>
      <c r="J14" s="4">
        <v>111587</v>
      </c>
      <c r="K14" s="18">
        <v>0</v>
      </c>
      <c r="L14" s="4">
        <v>9.3399999999999993E-3</v>
      </c>
      <c r="M14" s="4">
        <v>3.62</v>
      </c>
      <c r="N14" s="4">
        <v>0.01</v>
      </c>
      <c r="O14" s="4">
        <f>'PR-100GB-GCP'!C14/1000</f>
        <v>94.816999999999993</v>
      </c>
      <c r="Y14" s="25"/>
    </row>
    <row r="15" spans="1:25" x14ac:dyDescent="0.2">
      <c r="A15" s="4" t="s">
        <v>22</v>
      </c>
      <c r="B15" s="4">
        <v>5</v>
      </c>
      <c r="C15" s="4">
        <v>48810</v>
      </c>
      <c r="D15" s="4">
        <f t="shared" si="0"/>
        <v>48.81</v>
      </c>
      <c r="E15" s="4">
        <v>45463</v>
      </c>
      <c r="F15" s="4">
        <v>53347</v>
      </c>
      <c r="G15" s="4">
        <v>60035</v>
      </c>
      <c r="H15" s="4">
        <v>60035</v>
      </c>
      <c r="I15" s="4">
        <v>40583</v>
      </c>
      <c r="J15" s="4">
        <v>60035</v>
      </c>
      <c r="K15" s="18">
        <v>0</v>
      </c>
      <c r="L15" s="4">
        <v>2.0490000000000001E-2</v>
      </c>
      <c r="M15" s="4">
        <v>0.02</v>
      </c>
      <c r="N15" s="4">
        <v>0.02</v>
      </c>
      <c r="O15" s="4">
        <f>'PR-100GB-GCP'!C15/1000</f>
        <v>6.8339999999999996</v>
      </c>
      <c r="Y15" s="25"/>
    </row>
    <row r="16" spans="1:25" x14ac:dyDescent="0.2">
      <c r="A16" s="4" t="s">
        <v>23</v>
      </c>
      <c r="B16" s="4">
        <v>5</v>
      </c>
      <c r="C16" s="4">
        <v>35507</v>
      </c>
      <c r="D16" s="4">
        <f t="shared" si="0"/>
        <v>35.506999999999998</v>
      </c>
      <c r="E16" s="4">
        <v>34848</v>
      </c>
      <c r="F16" s="4">
        <v>37981</v>
      </c>
      <c r="G16" s="4">
        <v>42476</v>
      </c>
      <c r="H16" s="4">
        <v>42476</v>
      </c>
      <c r="I16" s="4">
        <v>28671</v>
      </c>
      <c r="J16" s="4">
        <v>42476</v>
      </c>
      <c r="K16" s="18">
        <v>0</v>
      </c>
      <c r="L16" s="4">
        <v>2.8160000000000001E-2</v>
      </c>
      <c r="M16" s="4">
        <v>0.04</v>
      </c>
      <c r="N16" s="4">
        <v>0.03</v>
      </c>
      <c r="O16" s="4">
        <f>'PR-100GB-GCP'!C16/1000</f>
        <v>9.2620000000000005</v>
      </c>
      <c r="Y16" s="25"/>
    </row>
    <row r="17" spans="1:25" x14ac:dyDescent="0.2">
      <c r="A17" s="4" t="s">
        <v>24</v>
      </c>
      <c r="B17" s="4">
        <v>255</v>
      </c>
      <c r="C17" s="4">
        <v>21955</v>
      </c>
      <c r="D17" s="4">
        <f t="shared" si="0"/>
        <v>21.954999999999998</v>
      </c>
      <c r="E17" s="4">
        <v>17087</v>
      </c>
      <c r="F17" s="4">
        <v>60158</v>
      </c>
      <c r="G17" s="4">
        <v>65164</v>
      </c>
      <c r="H17" s="4">
        <v>70386</v>
      </c>
      <c r="I17" s="4">
        <v>2708</v>
      </c>
      <c r="J17" s="4">
        <v>73064</v>
      </c>
      <c r="K17" s="29">
        <v>0</v>
      </c>
      <c r="L17" s="4">
        <v>8.0174999999999996E-2</v>
      </c>
      <c r="M17" s="4">
        <v>6.19</v>
      </c>
      <c r="N17" s="4">
        <v>7.0000000000000007E-2</v>
      </c>
      <c r="O17" s="4">
        <f>'PR-100GB-GCP'!C17</f>
        <v>21955</v>
      </c>
      <c r="Y17" s="25"/>
    </row>
    <row r="18" spans="1:25" x14ac:dyDescent="0.2">
      <c r="Y18" s="25"/>
    </row>
    <row r="24" spans="1:25" x14ac:dyDescent="0.2">
      <c r="T24" s="25"/>
    </row>
    <row r="25" spans="1:25" x14ac:dyDescent="0.2">
      <c r="T25" s="25"/>
    </row>
    <row r="26" spans="1:25" x14ac:dyDescent="0.2">
      <c r="T26" s="2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FE7F-E6C1-FC48-8850-3D1E6FC3BCEB}">
  <dimension ref="A1:AD31"/>
  <sheetViews>
    <sheetView tabSelected="1" workbookViewId="0">
      <selection activeCell="O34" sqref="O34"/>
    </sheetView>
  </sheetViews>
  <sheetFormatPr baseColWidth="10" defaultRowHeight="16" x14ac:dyDescent="0.2"/>
  <cols>
    <col min="1" max="16384" width="10.83203125" style="1"/>
  </cols>
  <sheetData>
    <row r="1" spans="1:30" s="27" customFormat="1" ht="19" x14ac:dyDescent="0.25">
      <c r="A1" s="26" t="s">
        <v>115</v>
      </c>
    </row>
    <row r="2" spans="1:30" x14ac:dyDescent="0.2">
      <c r="A2" s="28" t="s">
        <v>104</v>
      </c>
    </row>
    <row r="4" spans="1:30" x14ac:dyDescent="0.2">
      <c r="B4" s="4" t="s">
        <v>0</v>
      </c>
      <c r="C4" s="4" t="s">
        <v>1</v>
      </c>
      <c r="D4" s="4" t="s">
        <v>117</v>
      </c>
      <c r="E4" s="4" t="s">
        <v>111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R4" s="1" t="s">
        <v>0</v>
      </c>
      <c r="S4" s="1" t="s">
        <v>1</v>
      </c>
      <c r="T4" s="1" t="s">
        <v>2</v>
      </c>
      <c r="U4" s="1" t="s">
        <v>3</v>
      </c>
      <c r="V4" s="1" t="s">
        <v>4</v>
      </c>
      <c r="W4" s="1" t="s">
        <v>5</v>
      </c>
      <c r="X4" s="1" t="s">
        <v>6</v>
      </c>
      <c r="Y4" s="1" t="s">
        <v>7</v>
      </c>
      <c r="Z4" s="1" t="s">
        <v>8</v>
      </c>
      <c r="AA4" s="1" t="s">
        <v>9</v>
      </c>
      <c r="AB4" s="1" t="s">
        <v>10</v>
      </c>
      <c r="AC4" s="1" t="s">
        <v>11</v>
      </c>
      <c r="AD4" s="1" t="s">
        <v>12</v>
      </c>
    </row>
    <row r="5" spans="1:30" x14ac:dyDescent="0.2">
      <c r="B5" s="4" t="s">
        <v>13</v>
      </c>
      <c r="C5" s="4"/>
      <c r="D5" s="4"/>
      <c r="E5" s="31"/>
      <c r="F5" s="4"/>
      <c r="G5" s="4"/>
      <c r="H5" s="4"/>
      <c r="I5" s="4"/>
      <c r="J5" s="4"/>
      <c r="K5" s="4"/>
      <c r="L5" s="18"/>
      <c r="M5" s="4"/>
      <c r="N5" s="4"/>
      <c r="O5" s="4"/>
      <c r="R5" s="1" t="s">
        <v>26</v>
      </c>
      <c r="S5" s="1">
        <v>3</v>
      </c>
      <c r="T5" s="1">
        <v>13295</v>
      </c>
      <c r="U5" s="1">
        <v>12833</v>
      </c>
      <c r="V5" s="1">
        <v>14277</v>
      </c>
      <c r="W5" s="1">
        <v>14277</v>
      </c>
      <c r="X5" s="1">
        <v>14277</v>
      </c>
      <c r="Y5" s="1">
        <v>12776</v>
      </c>
      <c r="Z5" s="1">
        <v>14277</v>
      </c>
      <c r="AA5" s="25">
        <v>1</v>
      </c>
      <c r="AB5" s="1">
        <v>7.5209999999999999E-2</v>
      </c>
      <c r="AC5" s="1">
        <v>0</v>
      </c>
      <c r="AD5" s="1">
        <v>0</v>
      </c>
    </row>
    <row r="6" spans="1:30" x14ac:dyDescent="0.2">
      <c r="B6" s="4" t="s">
        <v>14</v>
      </c>
      <c r="C6" s="4">
        <v>3</v>
      </c>
      <c r="D6" s="4">
        <v>142572</v>
      </c>
      <c r="E6" s="31">
        <f t="shared" ref="E6:E16" si="0">D6/1000</f>
        <v>142.572</v>
      </c>
      <c r="F6" s="4">
        <v>138258</v>
      </c>
      <c r="G6" s="4">
        <v>156658</v>
      </c>
      <c r="H6" s="4">
        <v>156658</v>
      </c>
      <c r="I6" s="4">
        <v>156658</v>
      </c>
      <c r="J6" s="4">
        <v>132801</v>
      </c>
      <c r="K6" s="4">
        <v>156658</v>
      </c>
      <c r="L6" s="18">
        <v>0</v>
      </c>
      <c r="M6" s="4">
        <v>7.0099999999999997E-3</v>
      </c>
      <c r="N6" s="4">
        <v>6522.68</v>
      </c>
      <c r="O6" s="4">
        <v>0</v>
      </c>
      <c r="R6" s="1" t="s">
        <v>27</v>
      </c>
      <c r="S6" s="1">
        <v>3</v>
      </c>
      <c r="T6" s="1">
        <v>142572</v>
      </c>
      <c r="U6" s="1">
        <v>138258</v>
      </c>
      <c r="V6" s="1">
        <v>156658</v>
      </c>
      <c r="W6" s="1">
        <v>156658</v>
      </c>
      <c r="X6" s="1">
        <v>156658</v>
      </c>
      <c r="Y6" s="1">
        <v>132801</v>
      </c>
      <c r="Z6" s="1">
        <v>156658</v>
      </c>
      <c r="AA6" s="25">
        <v>0</v>
      </c>
      <c r="AB6" s="1">
        <v>7.0099999999999997E-3</v>
      </c>
      <c r="AC6" s="1">
        <v>6522.68</v>
      </c>
      <c r="AD6" s="1">
        <v>0</v>
      </c>
    </row>
    <row r="7" spans="1:30" x14ac:dyDescent="0.2">
      <c r="B7" s="4" t="s">
        <v>15</v>
      </c>
      <c r="C7" s="4"/>
      <c r="D7" s="4"/>
      <c r="E7" s="31">
        <f t="shared" si="0"/>
        <v>0</v>
      </c>
      <c r="F7" s="4"/>
      <c r="G7" s="4"/>
      <c r="H7" s="4"/>
      <c r="I7" s="4"/>
      <c r="J7" s="4"/>
      <c r="K7" s="4"/>
      <c r="L7" s="4"/>
      <c r="M7" s="4"/>
      <c r="N7" s="4"/>
      <c r="O7" s="4"/>
      <c r="R7" s="1" t="s">
        <v>29</v>
      </c>
      <c r="S7" s="1">
        <v>3</v>
      </c>
      <c r="T7" s="1">
        <v>141705</v>
      </c>
      <c r="U7" s="1">
        <v>141882</v>
      </c>
      <c r="V7" s="1">
        <v>142450</v>
      </c>
      <c r="W7" s="1">
        <v>142450</v>
      </c>
      <c r="X7" s="1">
        <v>142450</v>
      </c>
      <c r="Y7" s="1">
        <v>140784</v>
      </c>
      <c r="Z7" s="1">
        <v>142450</v>
      </c>
      <c r="AA7" s="25">
        <v>0</v>
      </c>
      <c r="AB7" s="1">
        <v>7.0600000000000003E-3</v>
      </c>
      <c r="AC7" s="1">
        <v>0</v>
      </c>
      <c r="AD7" s="1">
        <v>0</v>
      </c>
    </row>
    <row r="8" spans="1:30" x14ac:dyDescent="0.2">
      <c r="B8" s="4" t="s">
        <v>16</v>
      </c>
      <c r="C8" s="4">
        <v>3</v>
      </c>
      <c r="D8" s="4">
        <v>141705</v>
      </c>
      <c r="E8" s="31">
        <f t="shared" si="0"/>
        <v>141.70500000000001</v>
      </c>
      <c r="F8" s="4">
        <v>141882</v>
      </c>
      <c r="G8" s="4">
        <v>142450</v>
      </c>
      <c r="H8" s="4">
        <v>142450</v>
      </c>
      <c r="I8" s="4">
        <v>142450</v>
      </c>
      <c r="J8" s="4">
        <v>140784</v>
      </c>
      <c r="K8" s="4">
        <v>142450</v>
      </c>
      <c r="L8" s="18">
        <v>0</v>
      </c>
      <c r="M8" s="4">
        <v>7.0600000000000003E-3</v>
      </c>
      <c r="N8" s="4">
        <v>0</v>
      </c>
      <c r="O8" s="4">
        <v>0</v>
      </c>
      <c r="R8" s="1" t="s">
        <v>30</v>
      </c>
      <c r="S8" s="1">
        <v>3</v>
      </c>
      <c r="T8" s="1">
        <v>688603</v>
      </c>
      <c r="U8" s="1">
        <v>685138</v>
      </c>
      <c r="V8" s="1">
        <v>699295</v>
      </c>
      <c r="W8" s="1">
        <v>699295</v>
      </c>
      <c r="X8" s="1">
        <v>699295</v>
      </c>
      <c r="Y8" s="1">
        <v>681376</v>
      </c>
      <c r="Z8" s="1">
        <v>699295</v>
      </c>
      <c r="AA8" s="25">
        <v>0</v>
      </c>
      <c r="AB8" s="1">
        <v>1.4499999999999999E-3</v>
      </c>
      <c r="AC8" s="1">
        <v>0</v>
      </c>
      <c r="AD8" s="1">
        <v>0</v>
      </c>
    </row>
    <row r="9" spans="1:30" x14ac:dyDescent="0.2">
      <c r="B9" s="4" t="s">
        <v>17</v>
      </c>
      <c r="C9" s="4">
        <v>3</v>
      </c>
      <c r="D9" s="4">
        <v>688603</v>
      </c>
      <c r="E9" s="31">
        <f t="shared" si="0"/>
        <v>688.60299999999995</v>
      </c>
      <c r="F9" s="4">
        <v>685138</v>
      </c>
      <c r="G9" s="4">
        <v>699295</v>
      </c>
      <c r="H9" s="4">
        <v>699295</v>
      </c>
      <c r="I9" s="4">
        <v>699295</v>
      </c>
      <c r="J9" s="4">
        <v>681376</v>
      </c>
      <c r="K9" s="4">
        <v>699295</v>
      </c>
      <c r="L9" s="18">
        <v>0</v>
      </c>
      <c r="M9" s="4">
        <v>1.4499999999999999E-3</v>
      </c>
      <c r="N9" s="4">
        <v>0</v>
      </c>
      <c r="O9" s="4">
        <v>0</v>
      </c>
      <c r="R9" s="1" t="s">
        <v>31</v>
      </c>
      <c r="S9" s="1">
        <v>3</v>
      </c>
      <c r="T9" s="1">
        <v>1354</v>
      </c>
      <c r="U9" s="1">
        <v>126</v>
      </c>
      <c r="V9" s="1">
        <v>3814</v>
      </c>
      <c r="W9" s="1">
        <v>3814</v>
      </c>
      <c r="X9" s="1">
        <v>3814</v>
      </c>
      <c r="Y9" s="1">
        <v>123</v>
      </c>
      <c r="Z9" s="1">
        <v>3814</v>
      </c>
      <c r="AA9" s="25">
        <v>0</v>
      </c>
      <c r="AB9" s="1">
        <v>0.73801000000000005</v>
      </c>
      <c r="AC9" s="1">
        <v>0.01</v>
      </c>
      <c r="AD9" s="1">
        <v>0</v>
      </c>
    </row>
    <row r="10" spans="1:30" x14ac:dyDescent="0.2">
      <c r="B10" s="4" t="s">
        <v>18</v>
      </c>
      <c r="C10" s="4">
        <v>3</v>
      </c>
      <c r="D10" s="4">
        <v>1354</v>
      </c>
      <c r="E10" s="31">
        <f t="shared" si="0"/>
        <v>1.3540000000000001</v>
      </c>
      <c r="F10" s="4">
        <v>126</v>
      </c>
      <c r="G10" s="4">
        <v>3814</v>
      </c>
      <c r="H10" s="4">
        <v>3814</v>
      </c>
      <c r="I10" s="4">
        <v>3814</v>
      </c>
      <c r="J10" s="4">
        <v>123</v>
      </c>
      <c r="K10" s="4">
        <v>3814</v>
      </c>
      <c r="L10" s="18">
        <v>0</v>
      </c>
      <c r="M10" s="4">
        <v>0.73801000000000005</v>
      </c>
      <c r="N10" s="4">
        <v>0.01</v>
      </c>
      <c r="O10" s="4">
        <v>0</v>
      </c>
      <c r="R10" s="1" t="s">
        <v>32</v>
      </c>
      <c r="S10" s="1">
        <v>3</v>
      </c>
      <c r="T10" s="1">
        <v>1395262</v>
      </c>
      <c r="U10" s="1">
        <v>1377428</v>
      </c>
      <c r="V10" s="1">
        <v>1471615</v>
      </c>
      <c r="W10" s="1">
        <v>1471615</v>
      </c>
      <c r="X10" s="1">
        <v>1471615</v>
      </c>
      <c r="Y10" s="1">
        <v>1336743</v>
      </c>
      <c r="Z10" s="1">
        <v>1471615</v>
      </c>
      <c r="AA10" s="25">
        <v>0</v>
      </c>
      <c r="AB10" s="1">
        <v>7.2000000000000005E-4</v>
      </c>
      <c r="AC10" s="1">
        <v>0</v>
      </c>
      <c r="AD10" s="1">
        <v>0</v>
      </c>
    </row>
    <row r="11" spans="1:30" x14ac:dyDescent="0.2">
      <c r="B11" s="4" t="s">
        <v>19</v>
      </c>
      <c r="C11" s="4">
        <v>3</v>
      </c>
      <c r="D11" s="4">
        <v>1395262</v>
      </c>
      <c r="E11" s="31">
        <f t="shared" si="0"/>
        <v>1395.2619999999999</v>
      </c>
      <c r="F11" s="4">
        <v>1377428</v>
      </c>
      <c r="G11" s="4">
        <v>1471615</v>
      </c>
      <c r="H11" s="4">
        <v>1471615</v>
      </c>
      <c r="I11" s="4">
        <v>1471615</v>
      </c>
      <c r="J11" s="4">
        <v>1336743</v>
      </c>
      <c r="K11" s="4">
        <v>1471615</v>
      </c>
      <c r="L11" s="18">
        <v>0</v>
      </c>
      <c r="M11" s="4">
        <v>7.2000000000000005E-4</v>
      </c>
      <c r="N11" s="4">
        <v>0</v>
      </c>
      <c r="O11" s="4">
        <v>0</v>
      </c>
      <c r="R11" s="1" t="s">
        <v>33</v>
      </c>
      <c r="S11" s="1">
        <v>3</v>
      </c>
      <c r="T11" s="1">
        <v>186382</v>
      </c>
      <c r="U11" s="1">
        <v>189862</v>
      </c>
      <c r="V11" s="1">
        <v>191404</v>
      </c>
      <c r="W11" s="1">
        <v>191404</v>
      </c>
      <c r="X11" s="1">
        <v>191404</v>
      </c>
      <c r="Y11" s="1">
        <v>177882</v>
      </c>
      <c r="Z11" s="1">
        <v>191404</v>
      </c>
      <c r="AA11" s="25">
        <v>0</v>
      </c>
      <c r="AB11" s="1">
        <v>5.3699999999999998E-3</v>
      </c>
      <c r="AC11" s="1">
        <v>0</v>
      </c>
      <c r="AD11" s="1">
        <v>0</v>
      </c>
    </row>
    <row r="12" spans="1:30" x14ac:dyDescent="0.2">
      <c r="B12" s="4" t="s">
        <v>20</v>
      </c>
      <c r="C12" s="4">
        <v>3</v>
      </c>
      <c r="D12" s="4">
        <v>186382</v>
      </c>
      <c r="E12" s="31">
        <f t="shared" si="0"/>
        <v>186.38200000000001</v>
      </c>
      <c r="F12" s="4">
        <v>189862</v>
      </c>
      <c r="G12" s="4">
        <v>191404</v>
      </c>
      <c r="H12" s="4">
        <v>191404</v>
      </c>
      <c r="I12" s="4">
        <v>191404</v>
      </c>
      <c r="J12" s="4">
        <v>177882</v>
      </c>
      <c r="K12" s="4">
        <v>191404</v>
      </c>
      <c r="L12" s="18">
        <v>0</v>
      </c>
      <c r="M12" s="4">
        <v>5.3699999999999998E-3</v>
      </c>
      <c r="N12" s="4">
        <v>0</v>
      </c>
      <c r="O12" s="4">
        <v>0</v>
      </c>
      <c r="R12" s="1" t="s">
        <v>34</v>
      </c>
      <c r="S12" s="1">
        <v>3</v>
      </c>
      <c r="T12" s="1">
        <v>4085833</v>
      </c>
      <c r="U12" s="1">
        <v>3700957</v>
      </c>
      <c r="V12" s="1">
        <v>4863520</v>
      </c>
      <c r="W12" s="1">
        <v>4863520</v>
      </c>
      <c r="X12" s="1">
        <v>4863520</v>
      </c>
      <c r="Y12" s="1">
        <v>3693022</v>
      </c>
      <c r="Z12" s="1">
        <v>4863520</v>
      </c>
      <c r="AA12" s="25">
        <v>0</v>
      </c>
      <c r="AB12" s="1">
        <v>2.4000000000000001E-4</v>
      </c>
      <c r="AC12" s="1">
        <v>0</v>
      </c>
      <c r="AD12" s="1">
        <v>0</v>
      </c>
    </row>
    <row r="13" spans="1:30" x14ac:dyDescent="0.2">
      <c r="B13" s="4" t="s">
        <v>21</v>
      </c>
      <c r="C13" s="4">
        <v>3</v>
      </c>
      <c r="D13" s="4">
        <v>4085833</v>
      </c>
      <c r="E13" s="31">
        <f t="shared" si="0"/>
        <v>4085.8330000000001</v>
      </c>
      <c r="F13" s="4">
        <v>3700957</v>
      </c>
      <c r="G13" s="4">
        <v>4863520</v>
      </c>
      <c r="H13" s="4">
        <v>4863520</v>
      </c>
      <c r="I13" s="4">
        <v>4863520</v>
      </c>
      <c r="J13" s="4">
        <v>3693022</v>
      </c>
      <c r="K13" s="4">
        <v>4863520</v>
      </c>
      <c r="L13" s="18">
        <v>0</v>
      </c>
      <c r="M13" s="4">
        <v>2.4000000000000001E-4</v>
      </c>
      <c r="N13" s="4">
        <v>0</v>
      </c>
      <c r="O13" s="4">
        <v>0</v>
      </c>
      <c r="R13" s="1" t="s">
        <v>36</v>
      </c>
      <c r="S13" s="1">
        <v>3</v>
      </c>
      <c r="T13" s="1">
        <v>19828</v>
      </c>
      <c r="U13" s="1">
        <v>18479</v>
      </c>
      <c r="V13" s="1">
        <v>22600</v>
      </c>
      <c r="W13" s="1">
        <v>22600</v>
      </c>
      <c r="X13" s="1">
        <v>22600</v>
      </c>
      <c r="Y13" s="1">
        <v>18406</v>
      </c>
      <c r="Z13" s="1">
        <v>22600</v>
      </c>
      <c r="AA13" s="25">
        <v>0</v>
      </c>
      <c r="AB13" s="1">
        <v>5.0430000000000003E-2</v>
      </c>
      <c r="AC13" s="1">
        <v>0</v>
      </c>
      <c r="AD13" s="1">
        <v>0</v>
      </c>
    </row>
    <row r="14" spans="1:30" x14ac:dyDescent="0.2">
      <c r="B14" s="4" t="s">
        <v>25</v>
      </c>
      <c r="C14" s="4"/>
      <c r="D14" s="4"/>
      <c r="E14" s="31">
        <f t="shared" si="0"/>
        <v>0</v>
      </c>
      <c r="F14" s="4"/>
      <c r="G14" s="4"/>
      <c r="H14" s="4"/>
      <c r="I14" s="4"/>
      <c r="J14" s="4"/>
      <c r="K14" s="4"/>
      <c r="L14" s="4"/>
      <c r="M14" s="4"/>
      <c r="N14" s="4"/>
      <c r="O14" s="4"/>
      <c r="R14" s="1" t="s">
        <v>37</v>
      </c>
      <c r="S14" s="1">
        <v>3</v>
      </c>
      <c r="T14" s="1">
        <v>122395</v>
      </c>
      <c r="U14" s="1">
        <v>119364</v>
      </c>
      <c r="V14" s="1">
        <v>130805</v>
      </c>
      <c r="W14" s="1">
        <v>130805</v>
      </c>
      <c r="X14" s="1">
        <v>130805</v>
      </c>
      <c r="Y14" s="1">
        <v>117017</v>
      </c>
      <c r="Z14" s="1">
        <v>130805</v>
      </c>
      <c r="AA14" s="25">
        <v>0</v>
      </c>
      <c r="AB14" s="1">
        <v>8.1700000000000002E-3</v>
      </c>
      <c r="AC14" s="1">
        <v>0</v>
      </c>
      <c r="AD14" s="1">
        <v>0</v>
      </c>
    </row>
    <row r="15" spans="1:30" x14ac:dyDescent="0.2">
      <c r="B15" s="4" t="s">
        <v>22</v>
      </c>
      <c r="C15" s="4">
        <v>3</v>
      </c>
      <c r="D15" s="4">
        <v>19828</v>
      </c>
      <c r="E15" s="31">
        <f t="shared" si="0"/>
        <v>19.827999999999999</v>
      </c>
      <c r="F15" s="4">
        <v>18479</v>
      </c>
      <c r="G15" s="4">
        <v>22600</v>
      </c>
      <c r="H15" s="4">
        <v>22600</v>
      </c>
      <c r="I15" s="4">
        <v>22600</v>
      </c>
      <c r="J15" s="4">
        <v>18406</v>
      </c>
      <c r="K15" s="4">
        <v>22600</v>
      </c>
      <c r="L15" s="18">
        <v>0</v>
      </c>
      <c r="M15" s="4">
        <v>5.0430000000000003E-2</v>
      </c>
      <c r="N15" s="4">
        <v>0</v>
      </c>
      <c r="O15" s="4">
        <v>0</v>
      </c>
      <c r="R15" s="1" t="s">
        <v>24</v>
      </c>
      <c r="S15" s="1">
        <v>30</v>
      </c>
      <c r="T15" s="1">
        <v>679723</v>
      </c>
      <c r="U15" s="1">
        <v>140784</v>
      </c>
      <c r="V15" s="1">
        <v>1471615</v>
      </c>
      <c r="W15" s="1">
        <v>3693022</v>
      </c>
      <c r="X15" s="1">
        <v>4863520</v>
      </c>
      <c r="Y15" s="1">
        <v>123</v>
      </c>
      <c r="Z15" s="1">
        <v>4863520</v>
      </c>
      <c r="AA15" s="25">
        <v>0.1</v>
      </c>
      <c r="AB15" s="1">
        <v>1.23E-3</v>
      </c>
      <c r="AC15" s="1">
        <v>114.56</v>
      </c>
      <c r="AD15" s="1">
        <v>0</v>
      </c>
    </row>
    <row r="16" spans="1:30" x14ac:dyDescent="0.2">
      <c r="B16" s="4" t="s">
        <v>23</v>
      </c>
      <c r="C16" s="4">
        <v>3</v>
      </c>
      <c r="D16" s="4">
        <v>122395</v>
      </c>
      <c r="E16" s="31">
        <f t="shared" si="0"/>
        <v>122.395</v>
      </c>
      <c r="F16" s="4">
        <v>119364</v>
      </c>
      <c r="G16" s="4">
        <v>130805</v>
      </c>
      <c r="H16" s="4">
        <v>130805</v>
      </c>
      <c r="I16" s="4">
        <v>130805</v>
      </c>
      <c r="J16" s="4">
        <v>117017</v>
      </c>
      <c r="K16" s="4">
        <v>130805</v>
      </c>
      <c r="L16" s="18">
        <v>0</v>
      </c>
      <c r="M16" s="4">
        <v>8.1700000000000002E-3</v>
      </c>
      <c r="N16" s="4">
        <v>0</v>
      </c>
      <c r="O16" s="4">
        <v>0</v>
      </c>
    </row>
    <row r="22" spans="18:21" x14ac:dyDescent="0.2">
      <c r="R22" s="25"/>
    </row>
    <row r="23" spans="18:21" x14ac:dyDescent="0.2">
      <c r="R23" s="25"/>
      <c r="U23" s="25"/>
    </row>
    <row r="24" spans="18:21" x14ac:dyDescent="0.2">
      <c r="R24" s="25"/>
      <c r="U24" s="25"/>
    </row>
    <row r="25" spans="18:21" x14ac:dyDescent="0.2">
      <c r="R25" s="25"/>
      <c r="U25" s="25"/>
    </row>
    <row r="26" spans="18:21" x14ac:dyDescent="0.2">
      <c r="R26" s="25"/>
      <c r="U26" s="25"/>
    </row>
    <row r="27" spans="18:21" x14ac:dyDescent="0.2">
      <c r="R27" s="25"/>
      <c r="U27" s="25"/>
    </row>
    <row r="28" spans="18:21" x14ac:dyDescent="0.2">
      <c r="R28" s="25"/>
      <c r="U28" s="25"/>
    </row>
    <row r="29" spans="18:21" x14ac:dyDescent="0.2">
      <c r="R29" s="25"/>
      <c r="U29" s="25"/>
    </row>
    <row r="30" spans="18:21" x14ac:dyDescent="0.2">
      <c r="R30" s="25"/>
      <c r="U30" s="25"/>
    </row>
    <row r="31" spans="18:21" x14ac:dyDescent="0.2">
      <c r="U31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7412A-ADFE-A746-85E4-8CB944C55A03}">
  <dimension ref="A1:F65"/>
  <sheetViews>
    <sheetView topLeftCell="A50" workbookViewId="0">
      <selection activeCell="D73" sqref="D73"/>
    </sheetView>
  </sheetViews>
  <sheetFormatPr baseColWidth="10" defaultRowHeight="16" x14ac:dyDescent="0.2"/>
  <cols>
    <col min="1" max="2" width="10.83203125" style="1"/>
    <col min="3" max="3" width="15" style="1" bestFit="1" customWidth="1"/>
    <col min="4" max="10" width="10.83203125" style="1"/>
    <col min="11" max="11" width="6" style="1" bestFit="1" customWidth="1"/>
    <col min="12" max="16384" width="10.83203125" style="1"/>
  </cols>
  <sheetData>
    <row r="1" spans="1:6" s="16" customFormat="1" ht="19" x14ac:dyDescent="0.25">
      <c r="A1" s="15" t="s">
        <v>97</v>
      </c>
    </row>
    <row r="3" spans="1:6" x14ac:dyDescent="0.2">
      <c r="C3" s="23" t="s">
        <v>93</v>
      </c>
      <c r="D3" s="22"/>
      <c r="E3" s="22" t="s">
        <v>92</v>
      </c>
      <c r="F3" s="22"/>
    </row>
    <row r="4" spans="1:6" x14ac:dyDescent="0.2">
      <c r="B4" s="4" t="s">
        <v>40</v>
      </c>
      <c r="C4" s="11" t="s">
        <v>102</v>
      </c>
      <c r="D4" s="12" t="s">
        <v>39</v>
      </c>
      <c r="E4" s="11" t="s">
        <v>38</v>
      </c>
      <c r="F4" s="12" t="s">
        <v>39</v>
      </c>
    </row>
    <row r="5" spans="1:6" x14ac:dyDescent="0.2">
      <c r="B5" s="4" t="s">
        <v>13</v>
      </c>
      <c r="C5" s="4">
        <f>'PR-100GB-Azure'!G5</f>
        <v>10518</v>
      </c>
      <c r="D5" s="4">
        <f>'PR-100GB-GCP'!C5</f>
        <v>4397</v>
      </c>
      <c r="E5" s="13">
        <f>(C5/1000)/60</f>
        <v>0.17530000000000001</v>
      </c>
      <c r="F5" s="13">
        <f>(D5/1000)/60</f>
        <v>7.3283333333333339E-2</v>
      </c>
    </row>
    <row r="6" spans="1:6" x14ac:dyDescent="0.2">
      <c r="B6" s="4" t="s">
        <v>14</v>
      </c>
      <c r="C6" s="4">
        <f>'PR-100GB-Azure'!G6</f>
        <v>161727</v>
      </c>
      <c r="D6" s="4">
        <f>'PR-100GB-GCP'!C6</f>
        <v>10267</v>
      </c>
      <c r="E6" s="13">
        <f t="shared" ref="E6:F16" si="0">(C6/1000)/60</f>
        <v>2.6954500000000001</v>
      </c>
      <c r="F6" s="13">
        <f t="shared" si="0"/>
        <v>0.17111666666666667</v>
      </c>
    </row>
    <row r="7" spans="1:6" x14ac:dyDescent="0.2">
      <c r="B7" s="4" t="s">
        <v>15</v>
      </c>
      <c r="C7" s="4">
        <f>'PR-100GB-Azure'!G7</f>
        <v>35760</v>
      </c>
      <c r="D7" s="4">
        <f>'PR-100GB-GCP'!C7</f>
        <v>14131</v>
      </c>
      <c r="E7" s="13">
        <f t="shared" si="0"/>
        <v>0.59599999999999997</v>
      </c>
      <c r="F7" s="13">
        <f t="shared" si="0"/>
        <v>0.23551666666666668</v>
      </c>
    </row>
    <row r="8" spans="1:6" x14ac:dyDescent="0.2">
      <c r="B8" s="4" t="s">
        <v>16</v>
      </c>
      <c r="C8" s="4">
        <f>'PR-100GB-Azure'!G8</f>
        <v>10639</v>
      </c>
      <c r="D8" s="4">
        <f>'PR-100GB-GCP'!C8</f>
        <v>8065</v>
      </c>
      <c r="E8" s="13">
        <f t="shared" si="0"/>
        <v>0.17731666666666665</v>
      </c>
      <c r="F8" s="13">
        <f t="shared" si="0"/>
        <v>0.13441666666666666</v>
      </c>
    </row>
    <row r="9" spans="1:6" x14ac:dyDescent="0.2">
      <c r="B9" s="4" t="s">
        <v>17</v>
      </c>
      <c r="C9" s="4">
        <f>'PR-100GB-Azure'!G9</f>
        <v>41409.5</v>
      </c>
      <c r="D9" s="4">
        <f>'PR-100GB-GCP'!C9</f>
        <v>32632</v>
      </c>
      <c r="E9" s="13">
        <f t="shared" si="0"/>
        <v>0.69015833333333332</v>
      </c>
      <c r="F9" s="13">
        <f t="shared" si="0"/>
        <v>0.54386666666666661</v>
      </c>
    </row>
    <row r="10" spans="1:6" x14ac:dyDescent="0.2">
      <c r="B10" s="4" t="s">
        <v>18</v>
      </c>
      <c r="C10" s="4">
        <f>'PR-100GB-Azure'!G10</f>
        <v>427.5</v>
      </c>
      <c r="D10" s="4">
        <f>'PR-100GB-GCP'!C10</f>
        <v>3521</v>
      </c>
      <c r="E10" s="13">
        <f t="shared" si="0"/>
        <v>7.1250000000000003E-3</v>
      </c>
      <c r="F10" s="13">
        <f t="shared" si="0"/>
        <v>5.868333333333333E-2</v>
      </c>
    </row>
    <row r="11" spans="1:6" x14ac:dyDescent="0.2">
      <c r="B11" s="4" t="s">
        <v>19</v>
      </c>
      <c r="C11" s="4">
        <f>'PR-100GB-Azure'!G11</f>
        <v>28163</v>
      </c>
      <c r="D11" s="4">
        <f>'PR-100GB-GCP'!C11</f>
        <v>17291</v>
      </c>
      <c r="E11" s="13">
        <f t="shared" si="0"/>
        <v>0.46938333333333332</v>
      </c>
      <c r="F11" s="13">
        <f t="shared" si="0"/>
        <v>0.28818333333333335</v>
      </c>
    </row>
    <row r="12" spans="1:6" x14ac:dyDescent="0.2">
      <c r="B12" s="4" t="s">
        <v>20</v>
      </c>
      <c r="C12" s="4">
        <f>'PR-100GB-Azure'!G12</f>
        <v>14719</v>
      </c>
      <c r="D12" s="4">
        <f>'PR-100GB-GCP'!C12</f>
        <v>38100</v>
      </c>
      <c r="E12" s="13">
        <f t="shared" si="0"/>
        <v>0.24531666666666666</v>
      </c>
      <c r="F12" s="13">
        <f t="shared" si="0"/>
        <v>0.63500000000000001</v>
      </c>
    </row>
    <row r="13" spans="1:6" x14ac:dyDescent="0.2">
      <c r="B13" s="4" t="s">
        <v>21</v>
      </c>
      <c r="C13" s="4">
        <f>'PR-100GB-Azure'!G13</f>
        <v>79422</v>
      </c>
      <c r="D13" s="4">
        <f>'PR-100GB-GCP'!C13</f>
        <v>32915</v>
      </c>
      <c r="E13" s="13">
        <f t="shared" si="0"/>
        <v>1.3236999999999999</v>
      </c>
      <c r="F13" s="13">
        <f t="shared" si="0"/>
        <v>0.54858333333333331</v>
      </c>
    </row>
    <row r="14" spans="1:6" x14ac:dyDescent="0.2">
      <c r="B14" s="4" t="s">
        <v>25</v>
      </c>
      <c r="C14" s="4">
        <f>'PR-100GB-Azure'!G14</f>
        <v>1350708.5</v>
      </c>
      <c r="D14" s="4">
        <f>'PR-100GB-GCP'!C14</f>
        <v>94817</v>
      </c>
      <c r="E14" s="13">
        <f t="shared" si="0"/>
        <v>22.511808333333331</v>
      </c>
      <c r="F14" s="13">
        <f t="shared" si="0"/>
        <v>1.5802833333333333</v>
      </c>
    </row>
    <row r="15" spans="1:6" x14ac:dyDescent="0.2">
      <c r="B15" s="4" t="s">
        <v>22</v>
      </c>
      <c r="C15" s="4">
        <f>'PR-100GB-Azure'!G15</f>
        <v>4538</v>
      </c>
      <c r="D15" s="4">
        <f>'PR-100GB-GCP'!C15</f>
        <v>6834</v>
      </c>
      <c r="E15" s="13">
        <f t="shared" si="0"/>
        <v>7.5633333333333344E-2</v>
      </c>
      <c r="F15" s="13">
        <f t="shared" si="0"/>
        <v>0.11389999999999999</v>
      </c>
    </row>
    <row r="16" spans="1:6" x14ac:dyDescent="0.2">
      <c r="B16" s="4" t="s">
        <v>23</v>
      </c>
      <c r="C16" s="4">
        <f>'PR-100GB-Azure'!G16</f>
        <v>14453</v>
      </c>
      <c r="D16" s="4">
        <f>'PR-100GB-GCP'!C16</f>
        <v>9262</v>
      </c>
      <c r="E16" s="13">
        <f t="shared" si="0"/>
        <v>0.24088333333333331</v>
      </c>
      <c r="F16" s="13">
        <f t="shared" si="0"/>
        <v>0.15436666666666668</v>
      </c>
    </row>
    <row r="49" spans="1:6" s="16" customFormat="1" ht="19" x14ac:dyDescent="0.25">
      <c r="A49" s="15" t="s">
        <v>106</v>
      </c>
    </row>
    <row r="52" spans="1:6" x14ac:dyDescent="0.2">
      <c r="C52" s="23" t="s">
        <v>93</v>
      </c>
      <c r="D52" s="22"/>
      <c r="E52" s="22" t="s">
        <v>92</v>
      </c>
      <c r="F52" s="22"/>
    </row>
    <row r="53" spans="1:6" x14ac:dyDescent="0.2">
      <c r="B53" s="4" t="s">
        <v>40</v>
      </c>
      <c r="C53" s="11" t="s">
        <v>116</v>
      </c>
      <c r="D53" s="12" t="s">
        <v>39</v>
      </c>
      <c r="E53" s="11" t="s">
        <v>116</v>
      </c>
      <c r="F53" s="12" t="s">
        <v>39</v>
      </c>
    </row>
    <row r="54" spans="1:6" x14ac:dyDescent="0.2">
      <c r="B54" s="4" t="s">
        <v>13</v>
      </c>
      <c r="C54" s="4">
        <f>'PR-1TB-Azure'!D5</f>
        <v>0</v>
      </c>
      <c r="D54" s="4">
        <f>'PR-1TB-GCP'!C5</f>
        <v>8040</v>
      </c>
      <c r="E54" s="13">
        <f>(C54/1000)/60</f>
        <v>0</v>
      </c>
      <c r="F54" s="13">
        <f>(D54/1000)/60</f>
        <v>0.13399999999999998</v>
      </c>
    </row>
    <row r="55" spans="1:6" x14ac:dyDescent="0.2">
      <c r="B55" s="4" t="s">
        <v>14</v>
      </c>
      <c r="C55" s="4">
        <f>'PR-1TB-Azure'!D6</f>
        <v>70690</v>
      </c>
      <c r="D55" s="4">
        <f>'PR-1TB-GCP'!C6</f>
        <v>44330</v>
      </c>
      <c r="E55" s="13">
        <f t="shared" ref="E55:E65" si="1">(C55/1000)/60</f>
        <v>1.1781666666666666</v>
      </c>
      <c r="F55" s="13">
        <f t="shared" ref="F55:F65" si="2">(D55/1000)/60</f>
        <v>0.73883333333333334</v>
      </c>
    </row>
    <row r="56" spans="1:6" x14ac:dyDescent="0.2">
      <c r="B56" s="4" t="s">
        <v>15</v>
      </c>
      <c r="C56" s="4">
        <f>'PR-1TB-Azure'!D7</f>
        <v>502279</v>
      </c>
      <c r="D56" s="4">
        <f>'PR-1TB-GCP'!C7</f>
        <v>116900</v>
      </c>
      <c r="E56" s="13">
        <f t="shared" si="1"/>
        <v>8.371316666666667</v>
      </c>
      <c r="F56" s="13">
        <f t="shared" si="2"/>
        <v>1.9483333333333335</v>
      </c>
    </row>
    <row r="57" spans="1:6" x14ac:dyDescent="0.2">
      <c r="B57" s="4" t="s">
        <v>16</v>
      </c>
      <c r="C57" s="4">
        <f>'PR-1TB-Azure'!D8</f>
        <v>38781</v>
      </c>
      <c r="D57" s="4">
        <f>'PR-1TB-GCP'!C8</f>
        <v>34947</v>
      </c>
      <c r="E57" s="13">
        <f t="shared" si="1"/>
        <v>0.64634999999999998</v>
      </c>
      <c r="F57" s="13">
        <f t="shared" si="2"/>
        <v>0.58245000000000002</v>
      </c>
    </row>
    <row r="58" spans="1:6" x14ac:dyDescent="0.2">
      <c r="B58" s="4" t="s">
        <v>17</v>
      </c>
      <c r="C58" s="4">
        <f>'PR-1TB-Azure'!D9</f>
        <v>179917</v>
      </c>
      <c r="D58" s="4">
        <f>'PR-1TB-GCP'!C9</f>
        <v>121856</v>
      </c>
      <c r="E58" s="13">
        <f t="shared" si="1"/>
        <v>2.9986166666666665</v>
      </c>
      <c r="F58" s="13">
        <f t="shared" si="2"/>
        <v>2.030933333333333</v>
      </c>
    </row>
    <row r="59" spans="1:6" x14ac:dyDescent="0.2">
      <c r="B59" s="4" t="s">
        <v>18</v>
      </c>
      <c r="C59" s="4">
        <f>'PR-1TB-Azure'!D10</f>
        <v>7465</v>
      </c>
      <c r="D59" s="4">
        <f>'PR-1TB-GCP'!C10</f>
        <v>3084</v>
      </c>
      <c r="E59" s="13">
        <f t="shared" si="1"/>
        <v>0.12441666666666666</v>
      </c>
      <c r="F59" s="13">
        <f t="shared" si="2"/>
        <v>5.1400000000000001E-2</v>
      </c>
    </row>
    <row r="60" spans="1:6" x14ac:dyDescent="0.2">
      <c r="B60" s="4" t="s">
        <v>19</v>
      </c>
      <c r="C60" s="4">
        <f>'PR-1TB-Azure'!D11</f>
        <v>50816</v>
      </c>
      <c r="D60" s="4">
        <f>'PR-1TB-GCP'!C11</f>
        <v>107230</v>
      </c>
      <c r="E60" s="13">
        <f t="shared" si="1"/>
        <v>0.84693333333333343</v>
      </c>
      <c r="F60" s="13">
        <f t="shared" si="2"/>
        <v>1.7871666666666668</v>
      </c>
    </row>
    <row r="61" spans="1:6" x14ac:dyDescent="0.2">
      <c r="B61" s="4" t="s">
        <v>20</v>
      </c>
      <c r="C61" s="4">
        <f>'PR-1TB-Azure'!D12</f>
        <v>80968</v>
      </c>
      <c r="D61" s="4">
        <f>'PR-1TB-GCP'!C12</f>
        <v>99842</v>
      </c>
      <c r="E61" s="13">
        <f t="shared" si="1"/>
        <v>1.3494666666666668</v>
      </c>
      <c r="F61" s="13">
        <f t="shared" si="2"/>
        <v>1.6640333333333333</v>
      </c>
    </row>
    <row r="62" spans="1:6" x14ac:dyDescent="0.2">
      <c r="B62" s="4" t="s">
        <v>21</v>
      </c>
      <c r="C62" s="4">
        <f>'PR-1TB-Azure'!D13</f>
        <v>0</v>
      </c>
      <c r="D62" s="4">
        <f>'PR-1TB-GCP'!C13</f>
        <v>153462</v>
      </c>
      <c r="E62" s="13">
        <f t="shared" si="1"/>
        <v>0</v>
      </c>
      <c r="F62" s="13">
        <f t="shared" si="2"/>
        <v>2.5576999999999996</v>
      </c>
    </row>
    <row r="63" spans="1:6" x14ac:dyDescent="0.2">
      <c r="B63" s="4" t="s">
        <v>25</v>
      </c>
      <c r="C63" s="4">
        <f>'PR-1TB-Azure'!D14</f>
        <v>0</v>
      </c>
      <c r="D63" s="4">
        <f>'PR-1TB-GCP'!C14</f>
        <v>107013</v>
      </c>
      <c r="E63" s="13">
        <f t="shared" si="1"/>
        <v>0</v>
      </c>
      <c r="F63" s="13">
        <f t="shared" si="2"/>
        <v>1.7835500000000002</v>
      </c>
    </row>
    <row r="64" spans="1:6" x14ac:dyDescent="0.2">
      <c r="B64" s="4" t="s">
        <v>22</v>
      </c>
      <c r="C64" s="4">
        <f>'PR-1TB-Azure'!D15</f>
        <v>0</v>
      </c>
      <c r="D64" s="4">
        <f>'PR-1TB-GCP'!C15</f>
        <v>48810</v>
      </c>
      <c r="E64" s="13">
        <f t="shared" si="1"/>
        <v>0</v>
      </c>
      <c r="F64" s="13">
        <f t="shared" si="2"/>
        <v>0.8135</v>
      </c>
    </row>
    <row r="65" spans="2:6" x14ac:dyDescent="0.2">
      <c r="B65" s="4" t="s">
        <v>23</v>
      </c>
      <c r="C65" s="4">
        <f>'PR-1TB-Azure'!D16</f>
        <v>0</v>
      </c>
      <c r="D65" s="4">
        <f>'PR-1TB-GCP'!C16</f>
        <v>35507</v>
      </c>
      <c r="E65" s="13">
        <f t="shared" si="1"/>
        <v>0</v>
      </c>
      <c r="F65" s="13">
        <f t="shared" si="2"/>
        <v>0.59178333333333333</v>
      </c>
    </row>
  </sheetData>
  <mergeCells count="4">
    <mergeCell ref="E3:F3"/>
    <mergeCell ref="C3:D3"/>
    <mergeCell ref="C52:D52"/>
    <mergeCell ref="E52:F52"/>
  </mergeCells>
  <conditionalFormatting sqref="C5:C16">
    <cfRule type="expression" dxfId="11" priority="7">
      <formula>C5&gt;D5</formula>
    </cfRule>
    <cfRule type="expression" dxfId="10" priority="8">
      <formula>C5&lt;D5</formula>
    </cfRule>
  </conditionalFormatting>
  <conditionalFormatting sqref="D5:D16">
    <cfRule type="expression" dxfId="9" priority="5">
      <formula>C5&gt;D5</formula>
    </cfRule>
    <cfRule type="expression" dxfId="8" priority="6">
      <formula>C5&lt;D5</formula>
    </cfRule>
  </conditionalFormatting>
  <conditionalFormatting sqref="C54:C65">
    <cfRule type="expression" dxfId="7" priority="3">
      <formula>C54&gt;D54</formula>
    </cfRule>
    <cfRule type="expression" dxfId="6" priority="4">
      <formula>C54&lt;D54</formula>
    </cfRule>
  </conditionalFormatting>
  <conditionalFormatting sqref="D54:D65">
    <cfRule type="expression" dxfId="5" priority="1">
      <formula>C54&gt;D54</formula>
    </cfRule>
    <cfRule type="expression" dxfId="4" priority="2">
      <formula>C54&lt;D54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F6B-4EC0-6B43-BC35-4A5F786DA3E0}">
  <dimension ref="A1:P63"/>
  <sheetViews>
    <sheetView workbookViewId="0">
      <selection activeCell="N25" sqref="N25"/>
    </sheetView>
  </sheetViews>
  <sheetFormatPr baseColWidth="10" defaultRowHeight="16" x14ac:dyDescent="0.2"/>
  <cols>
    <col min="1" max="16384" width="10.83203125" style="1"/>
  </cols>
  <sheetData>
    <row r="1" spans="1:15" s="27" customFormat="1" ht="19" x14ac:dyDescent="0.25">
      <c r="A1" s="26" t="s">
        <v>100</v>
      </c>
    </row>
    <row r="2" spans="1:15" x14ac:dyDescent="0.2">
      <c r="A2" s="28" t="s">
        <v>104</v>
      </c>
    </row>
    <row r="4" spans="1:15" ht="16" customHeight="1" x14ac:dyDescent="0.2">
      <c r="A4" s="24" t="s">
        <v>103</v>
      </c>
      <c r="B4" s="4" t="s">
        <v>0</v>
      </c>
      <c r="C4" s="4" t="s">
        <v>1</v>
      </c>
      <c r="D4" s="4" t="s">
        <v>2</v>
      </c>
      <c r="E4" s="4" t="s">
        <v>111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</row>
    <row r="5" spans="1:15" x14ac:dyDescent="0.2">
      <c r="A5" s="24"/>
      <c r="B5" s="4" t="s">
        <v>26</v>
      </c>
      <c r="C5" s="4">
        <v>20</v>
      </c>
      <c r="D5" s="4">
        <v>2144</v>
      </c>
      <c r="E5" s="4">
        <f>D5/1000</f>
        <v>2.1440000000000001</v>
      </c>
      <c r="F5" s="4">
        <v>2026</v>
      </c>
      <c r="G5" s="4">
        <v>2454</v>
      </c>
      <c r="H5" s="4">
        <v>2612</v>
      </c>
      <c r="I5" s="4">
        <v>2753</v>
      </c>
      <c r="J5" s="4">
        <v>1895</v>
      </c>
      <c r="K5" s="4">
        <v>2753</v>
      </c>
      <c r="L5" s="18">
        <v>0</v>
      </c>
      <c r="M5" s="4">
        <v>0.95767000000000002</v>
      </c>
      <c r="N5" s="4">
        <v>0.47</v>
      </c>
      <c r="O5" s="4">
        <v>0</v>
      </c>
    </row>
    <row r="6" spans="1:15" x14ac:dyDescent="0.2">
      <c r="A6" s="24"/>
      <c r="B6" s="4" t="s">
        <v>27</v>
      </c>
      <c r="C6" s="4">
        <v>20</v>
      </c>
      <c r="D6" s="4">
        <v>1233160</v>
      </c>
      <c r="E6" s="4">
        <f t="shared" ref="E6:E16" si="0">D6/1000</f>
        <v>1233.1600000000001</v>
      </c>
      <c r="F6" s="4">
        <v>1246106</v>
      </c>
      <c r="G6" s="4">
        <v>1254050</v>
      </c>
      <c r="H6" s="4">
        <v>1255065</v>
      </c>
      <c r="I6" s="4">
        <v>1256083</v>
      </c>
      <c r="J6" s="4">
        <v>1089262</v>
      </c>
      <c r="K6" s="4">
        <v>1256083</v>
      </c>
      <c r="L6" s="18">
        <v>0</v>
      </c>
      <c r="M6" s="4">
        <v>1.5869999999999999E-2</v>
      </c>
      <c r="N6" s="4">
        <v>143.69999999999999</v>
      </c>
      <c r="O6" s="4">
        <v>0</v>
      </c>
    </row>
    <row r="7" spans="1:15" x14ac:dyDescent="0.2">
      <c r="A7" s="24"/>
      <c r="B7" s="4" t="s">
        <v>28</v>
      </c>
      <c r="C7" s="4">
        <v>20</v>
      </c>
      <c r="D7" s="4">
        <v>341136</v>
      </c>
      <c r="E7" s="4">
        <f t="shared" si="0"/>
        <v>341.13600000000002</v>
      </c>
      <c r="F7" s="4">
        <v>342888</v>
      </c>
      <c r="G7" s="4">
        <v>367466</v>
      </c>
      <c r="H7" s="4">
        <v>368906</v>
      </c>
      <c r="I7" s="4">
        <v>373027</v>
      </c>
      <c r="J7" s="4">
        <v>227452</v>
      </c>
      <c r="K7" s="4">
        <v>373027</v>
      </c>
      <c r="L7" s="18">
        <v>0</v>
      </c>
      <c r="M7" s="4">
        <v>5.2690000000000001E-2</v>
      </c>
      <c r="N7" s="4">
        <v>1698.56</v>
      </c>
      <c r="O7" s="4">
        <v>0</v>
      </c>
    </row>
    <row r="8" spans="1:15" x14ac:dyDescent="0.2">
      <c r="A8" s="24"/>
      <c r="B8" s="4" t="s">
        <v>29</v>
      </c>
      <c r="C8" s="4">
        <v>20</v>
      </c>
      <c r="D8" s="4">
        <v>189277</v>
      </c>
      <c r="E8" s="4">
        <f t="shared" si="0"/>
        <v>189.27699999999999</v>
      </c>
      <c r="F8" s="4">
        <v>197088</v>
      </c>
      <c r="G8" s="4">
        <v>206297</v>
      </c>
      <c r="H8" s="4">
        <v>207291</v>
      </c>
      <c r="I8" s="4">
        <v>209542</v>
      </c>
      <c r="J8" s="4">
        <v>114798</v>
      </c>
      <c r="K8" s="4">
        <v>209542</v>
      </c>
      <c r="L8" s="18">
        <v>0</v>
      </c>
      <c r="M8" s="18">
        <v>9.3630000000000005E-2</v>
      </c>
      <c r="N8" s="4">
        <v>0.01</v>
      </c>
      <c r="O8" s="4">
        <v>0</v>
      </c>
    </row>
    <row r="9" spans="1:15" x14ac:dyDescent="0.2">
      <c r="A9" s="24"/>
      <c r="B9" s="4" t="s">
        <v>30</v>
      </c>
      <c r="C9" s="4">
        <v>20</v>
      </c>
      <c r="D9" s="4">
        <v>591592</v>
      </c>
      <c r="E9" s="4">
        <f t="shared" si="0"/>
        <v>591.59199999999998</v>
      </c>
      <c r="F9" s="4">
        <v>614733</v>
      </c>
      <c r="G9" s="4">
        <v>621748</v>
      </c>
      <c r="H9" s="4">
        <v>623303</v>
      </c>
      <c r="I9" s="4">
        <v>624828</v>
      </c>
      <c r="J9" s="4">
        <v>480842</v>
      </c>
      <c r="K9" s="4">
        <v>624828</v>
      </c>
      <c r="L9" s="18">
        <v>0</v>
      </c>
      <c r="M9" s="4">
        <v>3.1600000000000003E-2</v>
      </c>
      <c r="N9" s="4">
        <v>0.01</v>
      </c>
      <c r="O9" s="4">
        <v>0</v>
      </c>
    </row>
    <row r="10" spans="1:15" x14ac:dyDescent="0.2">
      <c r="A10" s="24"/>
      <c r="B10" s="4" t="s">
        <v>31</v>
      </c>
      <c r="C10" s="4">
        <v>20</v>
      </c>
      <c r="D10" s="4">
        <v>600</v>
      </c>
      <c r="E10" s="4">
        <f t="shared" si="0"/>
        <v>0.6</v>
      </c>
      <c r="F10" s="4">
        <v>581</v>
      </c>
      <c r="G10" s="4">
        <v>655</v>
      </c>
      <c r="H10" s="4">
        <v>662</v>
      </c>
      <c r="I10" s="4">
        <v>714</v>
      </c>
      <c r="J10" s="4">
        <v>552</v>
      </c>
      <c r="K10" s="4">
        <v>714</v>
      </c>
      <c r="L10" s="18">
        <v>0</v>
      </c>
      <c r="M10" s="4">
        <v>1.01885</v>
      </c>
      <c r="N10" s="4">
        <v>0.01</v>
      </c>
      <c r="O10" s="4">
        <v>0</v>
      </c>
    </row>
    <row r="11" spans="1:15" x14ac:dyDescent="0.2">
      <c r="A11" s="24"/>
      <c r="B11" s="4" t="s">
        <v>32</v>
      </c>
      <c r="C11" s="4">
        <v>20</v>
      </c>
      <c r="D11" s="4">
        <v>622519</v>
      </c>
      <c r="E11" s="4">
        <f t="shared" si="0"/>
        <v>622.51900000000001</v>
      </c>
      <c r="F11" s="4">
        <v>619451</v>
      </c>
      <c r="G11" s="4">
        <v>639209</v>
      </c>
      <c r="H11" s="4">
        <v>640240</v>
      </c>
      <c r="I11" s="4">
        <v>644442</v>
      </c>
      <c r="J11" s="4">
        <v>601213</v>
      </c>
      <c r="K11" s="4">
        <v>644442</v>
      </c>
      <c r="L11" s="18">
        <v>0</v>
      </c>
      <c r="M11" s="4">
        <v>3.1029999999999999E-2</v>
      </c>
      <c r="N11" s="4">
        <v>0.01</v>
      </c>
      <c r="O11" s="4">
        <v>0</v>
      </c>
    </row>
    <row r="12" spans="1:15" x14ac:dyDescent="0.2">
      <c r="A12" s="24"/>
      <c r="B12" s="4" t="s">
        <v>33</v>
      </c>
      <c r="C12" s="4">
        <v>20</v>
      </c>
      <c r="D12" s="4">
        <v>159016</v>
      </c>
      <c r="E12" s="4">
        <f t="shared" si="0"/>
        <v>159.01599999999999</v>
      </c>
      <c r="F12" s="4">
        <v>182196</v>
      </c>
      <c r="G12" s="4">
        <v>187335</v>
      </c>
      <c r="H12" s="4">
        <v>188349</v>
      </c>
      <c r="I12" s="4">
        <v>191353</v>
      </c>
      <c r="J12" s="4">
        <v>44616</v>
      </c>
      <c r="K12" s="4">
        <v>191353</v>
      </c>
      <c r="L12" s="18">
        <v>0</v>
      </c>
      <c r="M12" s="4">
        <v>9.9820000000000006E-2</v>
      </c>
      <c r="N12" s="4">
        <v>0</v>
      </c>
      <c r="O12" s="4">
        <v>0</v>
      </c>
    </row>
    <row r="13" spans="1:15" x14ac:dyDescent="0.2">
      <c r="A13" s="24"/>
      <c r="B13" s="4" t="s">
        <v>34</v>
      </c>
      <c r="C13" s="4">
        <v>20</v>
      </c>
      <c r="D13" s="4">
        <v>1386968</v>
      </c>
      <c r="E13" s="4">
        <f t="shared" si="0"/>
        <v>1386.9680000000001</v>
      </c>
      <c r="F13" s="4">
        <v>1396564</v>
      </c>
      <c r="G13" s="4">
        <v>1433249</v>
      </c>
      <c r="H13" s="4">
        <v>1439026</v>
      </c>
      <c r="I13" s="4">
        <v>1440771</v>
      </c>
      <c r="J13" s="4">
        <v>1135206</v>
      </c>
      <c r="K13" s="4">
        <v>1440771</v>
      </c>
      <c r="L13" s="18">
        <v>0</v>
      </c>
      <c r="M13" s="4">
        <v>1.3820000000000001E-2</v>
      </c>
      <c r="N13" s="4">
        <v>0.1</v>
      </c>
      <c r="O13" s="4">
        <v>0</v>
      </c>
    </row>
    <row r="14" spans="1:15" x14ac:dyDescent="0.2">
      <c r="A14" s="24"/>
      <c r="B14" s="4" t="s">
        <v>35</v>
      </c>
      <c r="C14" s="4">
        <v>20</v>
      </c>
      <c r="D14" s="4">
        <v>55013</v>
      </c>
      <c r="E14" s="4">
        <f t="shared" si="0"/>
        <v>55.012999999999998</v>
      </c>
      <c r="F14" s="4">
        <v>55170</v>
      </c>
      <c r="G14" s="4">
        <v>62016</v>
      </c>
      <c r="H14" s="4">
        <v>62451</v>
      </c>
      <c r="I14" s="4">
        <v>63400</v>
      </c>
      <c r="J14" s="4">
        <v>46051</v>
      </c>
      <c r="K14" s="4">
        <v>63400</v>
      </c>
      <c r="L14" s="18">
        <v>0</v>
      </c>
      <c r="M14" s="4">
        <v>0.30687999999999999</v>
      </c>
      <c r="N14" s="4">
        <v>0.01</v>
      </c>
      <c r="O14" s="4">
        <v>0</v>
      </c>
    </row>
    <row r="15" spans="1:15" x14ac:dyDescent="0.2">
      <c r="A15" s="24"/>
      <c r="B15" s="4" t="s">
        <v>36</v>
      </c>
      <c r="C15" s="4">
        <v>18</v>
      </c>
      <c r="D15" s="4">
        <v>832769</v>
      </c>
      <c r="E15" s="4">
        <f t="shared" si="0"/>
        <v>832.76900000000001</v>
      </c>
      <c r="F15" s="4">
        <v>1003172</v>
      </c>
      <c r="G15" s="4">
        <v>1013400</v>
      </c>
      <c r="H15" s="4">
        <v>1016257</v>
      </c>
      <c r="I15" s="4">
        <v>1018757</v>
      </c>
      <c r="J15" s="4">
        <v>476095</v>
      </c>
      <c r="K15" s="4">
        <v>1018757</v>
      </c>
      <c r="L15" s="18">
        <v>0</v>
      </c>
      <c r="M15" s="4">
        <v>1.7610000000000001E-2</v>
      </c>
      <c r="N15" s="4">
        <v>12031.84</v>
      </c>
      <c r="O15" s="4">
        <v>0</v>
      </c>
    </row>
    <row r="16" spans="1:15" x14ac:dyDescent="0.2">
      <c r="A16" s="24"/>
      <c r="B16" s="4" t="s">
        <v>37</v>
      </c>
      <c r="C16" s="4">
        <v>20</v>
      </c>
      <c r="D16" s="4">
        <v>268474</v>
      </c>
      <c r="E16" s="4">
        <f t="shared" si="0"/>
        <v>268.47399999999999</v>
      </c>
      <c r="F16" s="4">
        <v>266757</v>
      </c>
      <c r="G16" s="4">
        <v>275387</v>
      </c>
      <c r="H16" s="4">
        <v>276196</v>
      </c>
      <c r="I16" s="4">
        <v>277014</v>
      </c>
      <c r="J16" s="4">
        <v>260009</v>
      </c>
      <c r="K16" s="4">
        <v>277014</v>
      </c>
      <c r="L16" s="18">
        <v>0</v>
      </c>
      <c r="M16" s="4">
        <v>7.1669999999999998E-2</v>
      </c>
      <c r="N16" s="4">
        <v>0.01</v>
      </c>
      <c r="O16" s="4">
        <v>0</v>
      </c>
    </row>
    <row r="17" spans="1:16" x14ac:dyDescent="0.2">
      <c r="A17" s="17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</row>
    <row r="18" spans="1:16" x14ac:dyDescent="0.2">
      <c r="A18" s="17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</row>
    <row r="19" spans="1:16" x14ac:dyDescent="0.2">
      <c r="A19" s="17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0" spans="1:16" x14ac:dyDescent="0.2">
      <c r="A20" s="17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  <row r="21" spans="1:16" x14ac:dyDescent="0.2">
      <c r="A21" s="17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20"/>
      <c r="M21" s="19"/>
      <c r="N21" s="19"/>
      <c r="O21" s="19"/>
      <c r="P21" s="19"/>
    </row>
    <row r="22" spans="1:16" x14ac:dyDescent="0.2">
      <c r="A22" s="17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</row>
    <row r="23" spans="1:16" x14ac:dyDescent="0.2">
      <c r="A23" s="17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</row>
    <row r="24" spans="1:16" x14ac:dyDescent="0.2">
      <c r="A24" s="17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</row>
    <row r="35" spans="12:12" x14ac:dyDescent="0.2">
      <c r="L35" s="25"/>
    </row>
    <row r="36" spans="12:12" x14ac:dyDescent="0.2">
      <c r="L36" s="25"/>
    </row>
    <row r="37" spans="12:12" x14ac:dyDescent="0.2">
      <c r="L37" s="25"/>
    </row>
    <row r="38" spans="12:12" x14ac:dyDescent="0.2">
      <c r="L38" s="25"/>
    </row>
    <row r="39" spans="12:12" x14ac:dyDescent="0.2">
      <c r="L39" s="25"/>
    </row>
    <row r="40" spans="12:12" x14ac:dyDescent="0.2">
      <c r="L40" s="25"/>
    </row>
    <row r="41" spans="12:12" x14ac:dyDescent="0.2">
      <c r="L41" s="25"/>
    </row>
    <row r="42" spans="12:12" x14ac:dyDescent="0.2">
      <c r="L42" s="25"/>
    </row>
    <row r="43" spans="12:12" x14ac:dyDescent="0.2">
      <c r="L43" s="25"/>
    </row>
    <row r="44" spans="12:12" x14ac:dyDescent="0.2">
      <c r="L44" s="25"/>
    </row>
    <row r="45" spans="12:12" x14ac:dyDescent="0.2">
      <c r="L45" s="25"/>
    </row>
    <row r="46" spans="12:12" x14ac:dyDescent="0.2">
      <c r="L46" s="25"/>
    </row>
    <row r="47" spans="12:12" x14ac:dyDescent="0.2">
      <c r="L47" s="25"/>
    </row>
    <row r="52" spans="12:12" x14ac:dyDescent="0.2">
      <c r="L52" s="25"/>
    </row>
    <row r="53" spans="12:12" x14ac:dyDescent="0.2">
      <c r="L53" s="25"/>
    </row>
    <row r="54" spans="12:12" x14ac:dyDescent="0.2">
      <c r="L54" s="25"/>
    </row>
    <row r="55" spans="12:12" x14ac:dyDescent="0.2">
      <c r="L55" s="25"/>
    </row>
    <row r="56" spans="12:12" x14ac:dyDescent="0.2">
      <c r="L56" s="25"/>
    </row>
    <row r="57" spans="12:12" x14ac:dyDescent="0.2">
      <c r="L57" s="25"/>
    </row>
    <row r="58" spans="12:12" x14ac:dyDescent="0.2">
      <c r="L58" s="25"/>
    </row>
    <row r="59" spans="12:12" x14ac:dyDescent="0.2">
      <c r="L59" s="25"/>
    </row>
    <row r="60" spans="12:12" x14ac:dyDescent="0.2">
      <c r="L60" s="25"/>
    </row>
    <row r="61" spans="12:12" x14ac:dyDescent="0.2">
      <c r="L61" s="25"/>
    </row>
    <row r="62" spans="12:12" x14ac:dyDescent="0.2">
      <c r="L62" s="25"/>
    </row>
    <row r="63" spans="12:12" x14ac:dyDescent="0.2">
      <c r="L63" s="25"/>
    </row>
  </sheetData>
  <mergeCells count="1">
    <mergeCell ref="A4:A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5436B-08BC-4845-8ED0-9C3761BC7E93}">
  <dimension ref="A1:N24"/>
  <sheetViews>
    <sheetView workbookViewId="0">
      <selection activeCell="D4" sqref="D4:D16"/>
    </sheetView>
  </sheetViews>
  <sheetFormatPr baseColWidth="10" defaultRowHeight="16" x14ac:dyDescent="0.2"/>
  <cols>
    <col min="1" max="16384" width="10.83203125" style="1"/>
  </cols>
  <sheetData>
    <row r="1" spans="1:14" s="27" customFormat="1" ht="19" x14ac:dyDescent="0.25">
      <c r="A1" s="26" t="s">
        <v>98</v>
      </c>
    </row>
    <row r="2" spans="1:14" x14ac:dyDescent="0.2">
      <c r="A2" s="28" t="s">
        <v>41</v>
      </c>
      <c r="B2" s="28" t="s">
        <v>42</v>
      </c>
    </row>
    <row r="4" spans="1:14" ht="16" customHeight="1" x14ac:dyDescent="0.2">
      <c r="A4" s="24" t="s">
        <v>103</v>
      </c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 t="s">
        <v>9</v>
      </c>
      <c r="L4" s="4" t="s">
        <v>10</v>
      </c>
      <c r="M4" s="4" t="s">
        <v>11</v>
      </c>
      <c r="N4" s="4" t="s">
        <v>12</v>
      </c>
    </row>
    <row r="5" spans="1:14" x14ac:dyDescent="0.2">
      <c r="A5" s="24"/>
      <c r="B5" s="4" t="s">
        <v>13</v>
      </c>
      <c r="C5" s="4">
        <v>20</v>
      </c>
      <c r="D5" s="4">
        <v>6818</v>
      </c>
      <c r="E5" s="4">
        <v>6467</v>
      </c>
      <c r="F5" s="4">
        <v>7685</v>
      </c>
      <c r="G5" s="4">
        <v>8133</v>
      </c>
      <c r="H5" s="4">
        <v>9744</v>
      </c>
      <c r="I5" s="4">
        <v>5512</v>
      </c>
      <c r="J5" s="4">
        <v>9744</v>
      </c>
      <c r="K5" s="18">
        <v>0</v>
      </c>
      <c r="L5" s="4">
        <v>1.19296</v>
      </c>
      <c r="M5" s="4">
        <v>3.85</v>
      </c>
      <c r="N5" s="4">
        <v>1.18</v>
      </c>
    </row>
    <row r="6" spans="1:14" x14ac:dyDescent="0.2">
      <c r="A6" s="24"/>
      <c r="B6" s="4" t="s">
        <v>14</v>
      </c>
      <c r="C6" s="4">
        <v>20</v>
      </c>
      <c r="D6" s="4">
        <v>24670</v>
      </c>
      <c r="E6" s="4">
        <v>20126</v>
      </c>
      <c r="F6" s="4">
        <v>26545</v>
      </c>
      <c r="G6" s="4">
        <v>56053</v>
      </c>
      <c r="H6" s="4">
        <v>97074</v>
      </c>
      <c r="I6" s="4">
        <v>10830</v>
      </c>
      <c r="J6" s="4">
        <v>97074</v>
      </c>
      <c r="K6" s="18">
        <v>0</v>
      </c>
      <c r="L6" s="4">
        <v>0.20186999999999999</v>
      </c>
      <c r="M6" s="4">
        <v>76.739999999999995</v>
      </c>
      <c r="N6" s="4">
        <v>0.24</v>
      </c>
    </row>
    <row r="7" spans="1:14" x14ac:dyDescent="0.2">
      <c r="A7" s="24"/>
      <c r="B7" s="4" t="s">
        <v>15</v>
      </c>
      <c r="C7" s="4">
        <v>20</v>
      </c>
      <c r="D7" s="4">
        <v>27539</v>
      </c>
      <c r="E7" s="4">
        <v>25008</v>
      </c>
      <c r="F7" s="4">
        <v>35584</v>
      </c>
      <c r="G7" s="4">
        <v>38711</v>
      </c>
      <c r="H7" s="4">
        <v>47761</v>
      </c>
      <c r="I7" s="4">
        <v>19572</v>
      </c>
      <c r="J7" s="4">
        <v>47761</v>
      </c>
      <c r="K7" s="18">
        <v>0</v>
      </c>
      <c r="L7" s="4">
        <v>0.40599000000000002</v>
      </c>
      <c r="M7" s="4">
        <v>64.14</v>
      </c>
      <c r="N7" s="4">
        <v>0.36</v>
      </c>
    </row>
    <row r="8" spans="1:14" x14ac:dyDescent="0.2">
      <c r="A8" s="24"/>
      <c r="B8" s="4" t="s">
        <v>16</v>
      </c>
      <c r="C8" s="4">
        <v>20</v>
      </c>
      <c r="D8" s="4">
        <v>16593</v>
      </c>
      <c r="E8" s="4">
        <v>15909</v>
      </c>
      <c r="F8" s="4">
        <v>20031</v>
      </c>
      <c r="G8" s="4">
        <v>24325</v>
      </c>
      <c r="H8" s="4">
        <v>24685</v>
      </c>
      <c r="I8" s="4">
        <v>11630</v>
      </c>
      <c r="J8" s="4">
        <v>24685</v>
      </c>
      <c r="K8" s="18">
        <v>0</v>
      </c>
      <c r="L8" s="4">
        <v>0.65159</v>
      </c>
      <c r="M8" s="4">
        <v>0.91</v>
      </c>
      <c r="N8" s="4">
        <v>0.54</v>
      </c>
    </row>
    <row r="9" spans="1:14" x14ac:dyDescent="0.2">
      <c r="A9" s="24"/>
      <c r="B9" s="4" t="s">
        <v>17</v>
      </c>
      <c r="C9" s="4">
        <v>20</v>
      </c>
      <c r="D9" s="4">
        <v>61643</v>
      </c>
      <c r="E9" s="4">
        <v>59149</v>
      </c>
      <c r="F9" s="4">
        <v>73203</v>
      </c>
      <c r="G9" s="4">
        <v>87166</v>
      </c>
      <c r="H9" s="4">
        <v>102834</v>
      </c>
      <c r="I9" s="4">
        <v>46398</v>
      </c>
      <c r="J9" s="4">
        <v>102834</v>
      </c>
      <c r="K9" s="18">
        <v>0</v>
      </c>
      <c r="L9" s="4">
        <v>0.18209</v>
      </c>
      <c r="M9" s="4">
        <v>0.26</v>
      </c>
      <c r="N9" s="4">
        <v>0.18</v>
      </c>
    </row>
    <row r="10" spans="1:14" x14ac:dyDescent="0.2">
      <c r="A10" s="24"/>
      <c r="B10" s="4" t="s">
        <v>18</v>
      </c>
      <c r="C10" s="4">
        <v>20</v>
      </c>
      <c r="D10" s="4">
        <v>2806</v>
      </c>
      <c r="E10" s="4">
        <v>2608</v>
      </c>
      <c r="F10" s="4">
        <v>3535</v>
      </c>
      <c r="G10" s="4">
        <v>3601</v>
      </c>
      <c r="H10" s="4">
        <v>5009</v>
      </c>
      <c r="I10" s="4">
        <v>2041</v>
      </c>
      <c r="J10" s="4">
        <v>5009</v>
      </c>
      <c r="K10" s="18">
        <v>0</v>
      </c>
      <c r="L10" s="4">
        <v>1.52451</v>
      </c>
      <c r="M10" s="4">
        <v>1.41</v>
      </c>
      <c r="N10" s="4">
        <v>1.1200000000000001</v>
      </c>
    </row>
    <row r="11" spans="1:14" x14ac:dyDescent="0.2">
      <c r="A11" s="24"/>
      <c r="B11" s="4" t="s">
        <v>19</v>
      </c>
      <c r="C11" s="4">
        <v>20</v>
      </c>
      <c r="D11" s="4">
        <v>39300</v>
      </c>
      <c r="E11" s="4">
        <v>36306</v>
      </c>
      <c r="F11" s="4">
        <v>55601</v>
      </c>
      <c r="G11" s="4">
        <v>73635</v>
      </c>
      <c r="H11" s="4">
        <v>85227</v>
      </c>
      <c r="I11" s="4">
        <v>22418</v>
      </c>
      <c r="J11" s="4">
        <v>85227</v>
      </c>
      <c r="K11" s="18">
        <v>0</v>
      </c>
      <c r="L11" s="4">
        <v>0.22927</v>
      </c>
      <c r="M11" s="4">
        <v>0.4</v>
      </c>
      <c r="N11" s="4">
        <v>0.28000000000000003</v>
      </c>
    </row>
    <row r="12" spans="1:14" x14ac:dyDescent="0.2">
      <c r="A12" s="24"/>
      <c r="B12" s="4" t="s">
        <v>20</v>
      </c>
      <c r="C12" s="4">
        <v>20</v>
      </c>
      <c r="D12" s="4">
        <v>88908</v>
      </c>
      <c r="E12" s="4">
        <v>83178</v>
      </c>
      <c r="F12" s="4">
        <v>104670</v>
      </c>
      <c r="G12" s="4">
        <v>115608</v>
      </c>
      <c r="H12" s="4">
        <v>133015</v>
      </c>
      <c r="I12" s="4">
        <v>75430</v>
      </c>
      <c r="J12" s="4">
        <v>133015</v>
      </c>
      <c r="K12" s="18">
        <v>0</v>
      </c>
      <c r="L12" s="4">
        <v>0.14923</v>
      </c>
      <c r="M12" s="4">
        <v>0.17</v>
      </c>
      <c r="N12" s="4">
        <v>0.19</v>
      </c>
    </row>
    <row r="13" spans="1:14" x14ac:dyDescent="0.2">
      <c r="A13" s="24"/>
      <c r="B13" s="4" t="s">
        <v>21</v>
      </c>
      <c r="C13" s="4">
        <v>20</v>
      </c>
      <c r="D13" s="4">
        <v>85019</v>
      </c>
      <c r="E13" s="4">
        <v>81911</v>
      </c>
      <c r="F13" s="4">
        <v>92015</v>
      </c>
      <c r="G13" s="4">
        <v>97925</v>
      </c>
      <c r="H13" s="4">
        <v>105333</v>
      </c>
      <c r="I13" s="4">
        <v>77132</v>
      </c>
      <c r="J13" s="4">
        <v>105333</v>
      </c>
      <c r="K13" s="18">
        <v>0</v>
      </c>
      <c r="L13" s="4">
        <v>0.18895999999999999</v>
      </c>
      <c r="M13" s="4">
        <v>4.41</v>
      </c>
      <c r="N13" s="4">
        <v>0.2</v>
      </c>
    </row>
    <row r="14" spans="1:14" x14ac:dyDescent="0.2">
      <c r="A14" s="24"/>
      <c r="B14" s="4" t="s">
        <v>25</v>
      </c>
      <c r="C14" s="4">
        <v>20</v>
      </c>
      <c r="D14" s="4">
        <v>119612</v>
      </c>
      <c r="E14" s="4">
        <v>110833</v>
      </c>
      <c r="F14" s="4">
        <v>129356</v>
      </c>
      <c r="G14" s="4">
        <v>161982</v>
      </c>
      <c r="H14" s="4">
        <v>250061</v>
      </c>
      <c r="I14" s="4">
        <v>87560</v>
      </c>
      <c r="J14" s="4">
        <v>250061</v>
      </c>
      <c r="K14" s="18">
        <v>0</v>
      </c>
      <c r="L14" s="4">
        <v>7.9280000000000003E-2</v>
      </c>
      <c r="M14" s="4">
        <v>115.61</v>
      </c>
      <c r="N14" s="4">
        <v>0.09</v>
      </c>
    </row>
    <row r="15" spans="1:14" x14ac:dyDescent="0.2">
      <c r="A15" s="24"/>
      <c r="B15" s="4" t="s">
        <v>22</v>
      </c>
      <c r="C15" s="4">
        <v>20</v>
      </c>
      <c r="D15" s="4">
        <v>9669</v>
      </c>
      <c r="E15" s="4">
        <v>8691</v>
      </c>
      <c r="F15" s="4">
        <v>14995</v>
      </c>
      <c r="G15" s="4">
        <v>16415</v>
      </c>
      <c r="H15" s="4">
        <v>20255</v>
      </c>
      <c r="I15" s="4">
        <v>5447</v>
      </c>
      <c r="J15" s="4">
        <v>20255</v>
      </c>
      <c r="K15" s="18">
        <v>0</v>
      </c>
      <c r="L15" s="4">
        <v>0.72036</v>
      </c>
      <c r="M15" s="4">
        <v>0.66</v>
      </c>
      <c r="N15" s="4">
        <v>0.71</v>
      </c>
    </row>
    <row r="16" spans="1:14" x14ac:dyDescent="0.2">
      <c r="A16" s="24"/>
      <c r="B16" s="4" t="s">
        <v>23</v>
      </c>
      <c r="C16" s="4">
        <v>20</v>
      </c>
      <c r="D16" s="4">
        <v>9385</v>
      </c>
      <c r="E16" s="4">
        <v>8505</v>
      </c>
      <c r="F16" s="4">
        <v>11747</v>
      </c>
      <c r="G16" s="4">
        <v>11769</v>
      </c>
      <c r="H16" s="4">
        <v>19255</v>
      </c>
      <c r="I16" s="4">
        <v>5786</v>
      </c>
      <c r="J16" s="4">
        <v>19255</v>
      </c>
      <c r="K16" s="18">
        <v>0</v>
      </c>
      <c r="L16" s="4">
        <v>0.96250999999999998</v>
      </c>
      <c r="M16" s="4">
        <v>1.21</v>
      </c>
      <c r="N16" s="4">
        <v>1</v>
      </c>
    </row>
    <row r="17" spans="1:11" x14ac:dyDescent="0.2">
      <c r="A17" s="17"/>
    </row>
    <row r="18" spans="1:11" x14ac:dyDescent="0.2">
      <c r="A18" s="17"/>
    </row>
    <row r="19" spans="1:11" x14ac:dyDescent="0.2">
      <c r="A19" s="17"/>
      <c r="K19" s="25"/>
    </row>
    <row r="20" spans="1:11" x14ac:dyDescent="0.2">
      <c r="A20" s="17"/>
      <c r="K20" s="25"/>
    </row>
    <row r="21" spans="1:11" x14ac:dyDescent="0.2">
      <c r="A21" s="17"/>
      <c r="K21" s="25"/>
    </row>
    <row r="22" spans="1:11" x14ac:dyDescent="0.2">
      <c r="A22" s="17"/>
      <c r="K22" s="25"/>
    </row>
    <row r="23" spans="1:11" x14ac:dyDescent="0.2">
      <c r="A23" s="17"/>
      <c r="K23" s="25"/>
    </row>
    <row r="24" spans="1:11" x14ac:dyDescent="0.2">
      <c r="K24" s="25"/>
    </row>
  </sheetData>
  <mergeCells count="1">
    <mergeCell ref="A4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Definition</vt:lpstr>
      <vt:lpstr>PR-100GB-Azure</vt:lpstr>
      <vt:lpstr>PR-100GB-GCP</vt:lpstr>
      <vt:lpstr>PR-1TB-Azure</vt:lpstr>
      <vt:lpstr>PR-1TB-GCP</vt:lpstr>
      <vt:lpstr>PR-10TB-Azure</vt:lpstr>
      <vt:lpstr>PR-Comparisson</vt:lpstr>
      <vt:lpstr>CR(20)-100GB-Azure</vt:lpstr>
      <vt:lpstr>CR(20)-100GB-GCP</vt:lpstr>
      <vt:lpstr>CR-100GB-Comparisson</vt:lpstr>
      <vt:lpstr>CR-1TB-GCP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Washington Olivares Amigo</dc:creator>
  <cp:lastModifiedBy>Alan Washington Olivares Amigo</cp:lastModifiedBy>
  <dcterms:created xsi:type="dcterms:W3CDTF">2018-12-04T22:21:47Z</dcterms:created>
  <dcterms:modified xsi:type="dcterms:W3CDTF">2018-12-09T00:53:13Z</dcterms:modified>
</cp:coreProperties>
</file>