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ar\Downloads\"/>
    </mc:Choice>
  </mc:AlternateContent>
  <xr:revisionPtr revIDLastSave="0" documentId="8_{B9BBEBD9-A4FF-40F7-BCE3-A1588083040B}" xr6:coauthVersionLast="47" xr6:coauthVersionMax="47" xr10:uidLastSave="{00000000-0000-0000-0000-000000000000}"/>
  <bookViews>
    <workbookView xWindow="-98" yWindow="-98" windowWidth="20715" windowHeight="13276" xr2:uid="{08EC5356-7D87-4DFE-A379-9E3C24C63700}"/>
  </bookViews>
  <sheets>
    <sheet name="Sheet1" sheetId="1" r:id="rId1"/>
    <sheet name="Sheet3" sheetId="7" r:id="rId2"/>
    <sheet name="Suggestion1" sheetId="3" r:id="rId3"/>
  </sheets>
  <definedNames>
    <definedName name="_xlnm._FilterDatabase" localSheetId="0" hidden="1">Sheet1!$A$219:$F$219</definedName>
    <definedName name="gradeboundaries">Sheet1!$A$155:$B$160</definedName>
    <definedName name="tax_rate">Sheet1!$B$91</definedName>
  </definedNames>
  <calcPr calcId="191029"/>
  <pivotCaches>
    <pivotCache cacheId="35" r:id="rId4"/>
    <pivotCache cacheId="5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7" i="1" l="1"/>
  <c r="B206" i="1"/>
  <c r="B205" i="1"/>
  <c r="B204" i="1"/>
  <c r="C193" i="1"/>
  <c r="C192" i="1"/>
  <c r="C191" i="1"/>
  <c r="D186" i="1"/>
  <c r="F181" i="1"/>
  <c r="G181" i="1" s="1"/>
  <c r="F180" i="1"/>
  <c r="G180" i="1" s="1"/>
  <c r="E181" i="1"/>
  <c r="E180" i="1"/>
  <c r="C150" i="1"/>
  <c r="C151" i="1"/>
  <c r="C152" i="1"/>
  <c r="C153" i="1"/>
  <c r="C149" i="1"/>
  <c r="D133" i="1"/>
  <c r="D134" i="1"/>
  <c r="D135" i="1"/>
  <c r="D136" i="1"/>
  <c r="C133" i="1"/>
  <c r="C134" i="1"/>
  <c r="C135" i="1"/>
  <c r="C136" i="1"/>
  <c r="B133" i="1"/>
  <c r="B134" i="1"/>
  <c r="B135" i="1"/>
  <c r="B136" i="1"/>
  <c r="D132" i="1"/>
  <c r="C132" i="1"/>
  <c r="B132" i="1"/>
  <c r="B127" i="1"/>
  <c r="B123" i="1"/>
  <c r="B124" i="1"/>
  <c r="B122" i="1"/>
  <c r="C116" i="1"/>
  <c r="C117" i="1"/>
  <c r="C118" i="1"/>
  <c r="B118" i="1"/>
  <c r="B117" i="1"/>
  <c r="B116" i="1"/>
  <c r="C115" i="1"/>
  <c r="B115" i="1"/>
  <c r="B109" i="1"/>
  <c r="D109" i="1" s="1"/>
  <c r="B110" i="1"/>
  <c r="C110" i="1" s="1"/>
  <c r="B108" i="1"/>
  <c r="C108" i="1" s="1"/>
  <c r="E101" i="1"/>
  <c r="E102" i="1"/>
  <c r="E103" i="1"/>
  <c r="E100" i="1"/>
  <c r="D101" i="1"/>
  <c r="D102" i="1"/>
  <c r="D103" i="1"/>
  <c r="D100" i="1"/>
  <c r="C94" i="1"/>
  <c r="D94" i="1" s="1"/>
  <c r="C95" i="1"/>
  <c r="D95" i="1" s="1"/>
  <c r="C93" i="1"/>
  <c r="D93" i="1" s="1"/>
  <c r="C87" i="1"/>
  <c r="B87" i="1"/>
  <c r="D80" i="1"/>
  <c r="D81" i="1"/>
  <c r="D79" i="1"/>
  <c r="C74" i="1"/>
  <c r="B74" i="1"/>
  <c r="C20" i="1"/>
  <c r="C21" i="1"/>
  <c r="C22" i="1"/>
  <c r="C19" i="1"/>
  <c r="C109" i="1" l="1"/>
  <c r="D108" i="1"/>
  <c r="D1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Negar</author>
  </authors>
  <commentList>
    <comment ref="B61" authorId="0" shapeId="0" xr:uid="{AF3BBFC4-3951-47C4-961D-5C4A4ED3A130}">
      <text>
        <r>
          <rPr>
            <b/>
            <sz val="9"/>
            <color indexed="81"/>
            <rFont val="Tahoma"/>
            <family val="2"/>
          </rPr>
          <t>Negar:</t>
        </r>
        <r>
          <rPr>
            <sz val="9"/>
            <color indexed="81"/>
            <rFont val="Tahoma"/>
            <family val="2"/>
          </rPr>
          <t xml:space="preserve">
hjkkklkl
</t>
        </r>
      </text>
    </comment>
  </commentList>
</comments>
</file>

<file path=xl/sharedStrings.xml><?xml version="1.0" encoding="utf-8"?>
<sst xmlns="http://schemas.openxmlformats.org/spreadsheetml/2006/main" count="297" uniqueCount="205">
  <si>
    <t>staff rate</t>
  </si>
  <si>
    <t>intermidate</t>
  </si>
  <si>
    <t>junior</t>
  </si>
  <si>
    <t>worked example 8.4</t>
  </si>
  <si>
    <t>worked example 8.5</t>
  </si>
  <si>
    <t>protection sheet used in all project</t>
  </si>
  <si>
    <t>worked example 8.7</t>
  </si>
  <si>
    <t>a</t>
  </si>
  <si>
    <t>b</t>
  </si>
  <si>
    <t>c</t>
  </si>
  <si>
    <t>a+b</t>
  </si>
  <si>
    <t>worked example 8.8</t>
  </si>
  <si>
    <t>photograph</t>
  </si>
  <si>
    <t>comesion</t>
  </si>
  <si>
    <t>5x6</t>
  </si>
  <si>
    <t>2x3</t>
  </si>
  <si>
    <t>9x4</t>
  </si>
  <si>
    <t>worked example 8.9</t>
  </si>
  <si>
    <t>happened at the beginning of the file</t>
  </si>
  <si>
    <t>IT home work</t>
  </si>
  <si>
    <t>class</t>
  </si>
  <si>
    <t>11D</t>
  </si>
  <si>
    <t>Negar Abelehkoub</t>
  </si>
  <si>
    <t>Name:</t>
  </si>
  <si>
    <t>class:</t>
  </si>
  <si>
    <t>japan</t>
  </si>
  <si>
    <t>iran</t>
  </si>
  <si>
    <t>turkey</t>
  </si>
  <si>
    <t>A</t>
  </si>
  <si>
    <t>d</t>
  </si>
  <si>
    <t>worked example 8.11</t>
  </si>
  <si>
    <t>data type</t>
  </si>
  <si>
    <t>example</t>
  </si>
  <si>
    <t>time</t>
  </si>
  <si>
    <t>date</t>
  </si>
  <si>
    <t>percentage</t>
  </si>
  <si>
    <t>fraction</t>
  </si>
  <si>
    <t>worked example 8.10</t>
  </si>
  <si>
    <t>worked example 8.13</t>
  </si>
  <si>
    <t>njkkkk</t>
  </si>
  <si>
    <t>kllll</t>
  </si>
  <si>
    <t>hjjjjj</t>
  </si>
  <si>
    <t>lklkjjh</t>
  </si>
  <si>
    <t>worked example 8.14</t>
  </si>
  <si>
    <t>worked example 8.16</t>
  </si>
  <si>
    <t>original</t>
  </si>
  <si>
    <t>two people</t>
  </si>
  <si>
    <t>initial cost</t>
  </si>
  <si>
    <t>1to 6 month</t>
  </si>
  <si>
    <t>tv</t>
  </si>
  <si>
    <t>internet</t>
  </si>
  <si>
    <t>brodband</t>
  </si>
  <si>
    <t>total 6 month</t>
  </si>
  <si>
    <t>job</t>
  </si>
  <si>
    <t>hour</t>
  </si>
  <si>
    <t>jkkjjn</t>
  </si>
  <si>
    <t>ikjjfjj</t>
  </si>
  <si>
    <t>total</t>
  </si>
  <si>
    <t>cost /hour</t>
  </si>
  <si>
    <t>worked example 8.17</t>
  </si>
  <si>
    <t>worked example 8.18</t>
  </si>
  <si>
    <t>start</t>
  </si>
  <si>
    <t>end</t>
  </si>
  <si>
    <t>tax rate</t>
  </si>
  <si>
    <t>product</t>
  </si>
  <si>
    <t>cost</t>
  </si>
  <si>
    <t>worked example 8.20 and 21 and 22</t>
  </si>
  <si>
    <t>worked example 8.23</t>
  </si>
  <si>
    <t>student</t>
  </si>
  <si>
    <t>mark1</t>
  </si>
  <si>
    <t>mark2</t>
  </si>
  <si>
    <t>mark3</t>
  </si>
  <si>
    <t>name1</t>
  </si>
  <si>
    <t>name2</t>
  </si>
  <si>
    <t>name3</t>
  </si>
  <si>
    <t>name4</t>
  </si>
  <si>
    <t>avrage</t>
  </si>
  <si>
    <t>worked example 8.24</t>
  </si>
  <si>
    <t>integer</t>
  </si>
  <si>
    <t>round</t>
  </si>
  <si>
    <t>round down</t>
  </si>
  <si>
    <t>worked example 8.25</t>
  </si>
  <si>
    <t>power2</t>
  </si>
  <si>
    <t>power3</t>
  </si>
  <si>
    <t>worked example 8.27</t>
  </si>
  <si>
    <t>train</t>
  </si>
  <si>
    <t>areplane</t>
  </si>
  <si>
    <t>land</t>
  </si>
  <si>
    <t>mpark@gmail</t>
  </si>
  <si>
    <t>domain</t>
  </si>
  <si>
    <t>hello</t>
  </si>
  <si>
    <t>012 556 788</t>
  </si>
  <si>
    <t>bd54h7rt</t>
  </si>
  <si>
    <t>istext</t>
  </si>
  <si>
    <t>isnumber</t>
  </si>
  <si>
    <t>isnontext</t>
  </si>
  <si>
    <t>worked example 8.28</t>
  </si>
  <si>
    <t>worked example 8.29</t>
  </si>
  <si>
    <t>3 letter</t>
  </si>
  <si>
    <t>month</t>
  </si>
  <si>
    <t>jan</t>
  </si>
  <si>
    <t>feb</t>
  </si>
  <si>
    <t>mar</t>
  </si>
  <si>
    <t>apr</t>
  </si>
  <si>
    <t>january</t>
  </si>
  <si>
    <t>febuary</t>
  </si>
  <si>
    <t>march</t>
  </si>
  <si>
    <t>april</t>
  </si>
  <si>
    <t>mark</t>
  </si>
  <si>
    <t>grade</t>
  </si>
  <si>
    <t>u</t>
  </si>
  <si>
    <t>function</t>
  </si>
  <si>
    <t>e</t>
  </si>
  <si>
    <t>grade boundries</t>
  </si>
  <si>
    <t>worked example 8.30</t>
  </si>
  <si>
    <t>shop ??</t>
  </si>
  <si>
    <t>p</t>
  </si>
  <si>
    <t>prıce</t>
  </si>
  <si>
    <t>name</t>
  </si>
  <si>
    <t>sellıng prıce</t>
  </si>
  <si>
    <t>egg</t>
  </si>
  <si>
    <t>emılly</t>
  </si>
  <si>
    <t>mılk</t>
  </si>
  <si>
    <t>aıda</t>
  </si>
  <si>
    <t>pencil</t>
  </si>
  <si>
    <t>nemılly</t>
  </si>
  <si>
    <t>book</t>
  </si>
  <si>
    <t>jhonson</t>
  </si>
  <si>
    <t>note book</t>
  </si>
  <si>
    <t>july</t>
  </si>
  <si>
    <t>water</t>
  </si>
  <si>
    <t>emıly</t>
  </si>
  <si>
    <t>wire</t>
  </si>
  <si>
    <t>apple</t>
  </si>
  <si>
    <t>phone</t>
  </si>
  <si>
    <t>hıba</t>
  </si>
  <si>
    <t>orange</t>
  </si>
  <si>
    <t>worked example 8.31</t>
  </si>
  <si>
    <t>alice</t>
  </si>
  <si>
    <t>maryam</t>
  </si>
  <si>
    <t>worked example 8.34</t>
  </si>
  <si>
    <t>worked example 8.35</t>
  </si>
  <si>
    <t>what is the capital city of England</t>
  </si>
  <si>
    <t>london</t>
  </si>
  <si>
    <t xml:space="preserve">maryam </t>
  </si>
  <si>
    <t>negar</t>
  </si>
  <si>
    <t>worked example 8.36 and 38 and 39</t>
  </si>
  <si>
    <t>id</t>
  </si>
  <si>
    <t>title</t>
  </si>
  <si>
    <t>first name</t>
  </si>
  <si>
    <t>last name</t>
  </si>
  <si>
    <t>member status</t>
  </si>
  <si>
    <t>gender</t>
  </si>
  <si>
    <t>eng</t>
  </si>
  <si>
    <t>frahad</t>
  </si>
  <si>
    <t>farhadi</t>
  </si>
  <si>
    <t>full</t>
  </si>
  <si>
    <t>male</t>
  </si>
  <si>
    <t>dr</t>
  </si>
  <si>
    <t>harling</t>
  </si>
  <si>
    <t>lania</t>
  </si>
  <si>
    <t>megan</t>
  </si>
  <si>
    <t>bulines</t>
  </si>
  <si>
    <t>half</t>
  </si>
  <si>
    <t>bus</t>
  </si>
  <si>
    <t>keily</t>
  </si>
  <si>
    <t>softman</t>
  </si>
  <si>
    <t>finished</t>
  </si>
  <si>
    <t>femail</t>
  </si>
  <si>
    <t>emily</t>
  </si>
  <si>
    <t>jalison</t>
  </si>
  <si>
    <t>fema'l</t>
  </si>
  <si>
    <t>jake</t>
  </si>
  <si>
    <t>astreon</t>
  </si>
  <si>
    <t>kalin</t>
  </si>
  <si>
    <t>romanofh</t>
  </si>
  <si>
    <t>kljhgf</t>
  </si>
  <si>
    <t>hana</t>
  </si>
  <si>
    <t>jkson</t>
  </si>
  <si>
    <t>a quarter</t>
  </si>
  <si>
    <t>worked example 8.40</t>
  </si>
  <si>
    <t xml:space="preserve">name </t>
  </si>
  <si>
    <t>ali</t>
  </si>
  <si>
    <t>f</t>
  </si>
  <si>
    <t>m</t>
  </si>
  <si>
    <t>mohammad</t>
  </si>
  <si>
    <t>max f mark</t>
  </si>
  <si>
    <t>max m mark</t>
  </si>
  <si>
    <t>max m class a</t>
  </si>
  <si>
    <t>max f class b</t>
  </si>
  <si>
    <t>worked example 8.41</t>
  </si>
  <si>
    <t>worked example 8.42</t>
  </si>
  <si>
    <t>gender:</t>
  </si>
  <si>
    <t>whole number between 1 and 99:</t>
  </si>
  <si>
    <t>melani</t>
  </si>
  <si>
    <t>malinis</t>
  </si>
  <si>
    <t>worked example 8.45 and 46 and 47 and 48</t>
  </si>
  <si>
    <t>Count of id</t>
  </si>
  <si>
    <t>Grand Total</t>
  </si>
  <si>
    <t>Sum</t>
  </si>
  <si>
    <t>Average</t>
  </si>
  <si>
    <t>Running Total</t>
  </si>
  <si>
    <t>Count</t>
  </si>
  <si>
    <t>answer is in suggestion 1 sheet</t>
  </si>
  <si>
    <t>worked example 8.49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</si>
</sst>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"/>
    <numFmt numFmtId="169" formatCode="&quot;$&quot;#,##0.00;[Red]&quot;$&quot;#,##0.00"/>
    <numFmt numFmtId="171" formatCode="h:mm;@"/>
    <numFmt numFmtId="173" formatCode="0.0000%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Algerian"/>
      <family val="5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 applyProtection="1">
      <alignment horizontal="center"/>
    </xf>
    <xf numFmtId="0" fontId="1" fillId="2" borderId="0" xfId="0" applyFont="1" applyFill="1" applyAlignment="1">
      <alignment horizontal="center"/>
    </xf>
    <xf numFmtId="9" fontId="0" fillId="0" borderId="0" xfId="0" applyNumberFormat="1"/>
    <xf numFmtId="169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/>
    <xf numFmtId="0" fontId="2" fillId="5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textRotation="90"/>
    </xf>
    <xf numFmtId="171" fontId="0" fillId="0" borderId="0" xfId="0" applyNumberFormat="1"/>
    <xf numFmtId="14" fontId="0" fillId="0" borderId="0" xfId="0" applyNumberFormat="1"/>
    <xf numFmtId="173" fontId="0" fillId="0" borderId="0" xfId="0" applyNumberFormat="1"/>
    <xf numFmtId="13" fontId="0" fillId="0" borderId="0" xfId="0" applyNumberFormat="1"/>
    <xf numFmtId="0" fontId="4" fillId="0" borderId="0" xfId="0" applyFont="1"/>
    <xf numFmtId="0" fontId="0" fillId="5" borderId="0" xfId="0" applyFill="1"/>
    <xf numFmtId="0" fontId="5" fillId="0" borderId="0" xfId="0" applyFont="1"/>
    <xf numFmtId="0" fontId="6" fillId="0" borderId="0" xfId="0" applyFont="1"/>
    <xf numFmtId="0" fontId="0" fillId="6" borderId="0" xfId="0" applyFill="1"/>
    <xf numFmtId="9" fontId="0" fillId="6" borderId="0" xfId="0" applyNumberFormat="1" applyFill="1"/>
    <xf numFmtId="0" fontId="0" fillId="0" borderId="0" xfId="0" applyFill="1"/>
    <xf numFmtId="0" fontId="0" fillId="0" borderId="0" xfId="0" applyAlignment="1">
      <alignment horizontal="left"/>
    </xf>
    <xf numFmtId="0" fontId="9" fillId="0" borderId="0" xfId="1" applyAlignment="1">
      <alignment vertical="center"/>
    </xf>
    <xf numFmtId="0" fontId="0" fillId="0" borderId="0" xfId="0" applyAlignment="1">
      <alignment vertical="center"/>
    </xf>
    <xf numFmtId="8" fontId="0" fillId="0" borderId="0" xfId="0" applyNumberFormat="1"/>
    <xf numFmtId="0" fontId="0" fillId="0" borderId="0" xfId="0" pivotButton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 hw.xlsx]Sheet3!PivotTable28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id by member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4"/>
                <c:pt idx="0">
                  <c:v>a quarter</c:v>
                </c:pt>
                <c:pt idx="1">
                  <c:v>finished</c:v>
                </c:pt>
                <c:pt idx="2">
                  <c:v>full</c:v>
                </c:pt>
                <c:pt idx="3">
                  <c:v>half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1-4661-92DF-9C0C07AC1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231824"/>
        <c:axId val="563113344"/>
      </c:barChart>
      <c:catAx>
        <c:axId val="56923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13344"/>
        <c:crosses val="autoZero"/>
        <c:auto val="1"/>
        <c:lblAlgn val="ctr"/>
        <c:lblOffset val="100"/>
        <c:noMultiLvlLbl val="0"/>
      </c:catAx>
      <c:valAx>
        <c:axId val="5631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3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 hw.xlsx]Suggestion1!PivotTable1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'id' by 'title' and 'gender'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Suggestion1!$B$2:$B$3</c:f>
              <c:strCache>
                <c:ptCount val="1"/>
                <c:pt idx="0">
                  <c:v>femail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Suggestion1!$A$4:$A$7</c:f>
              <c:strCache>
                <c:ptCount val="3"/>
                <c:pt idx="0">
                  <c:v>bus</c:v>
                </c:pt>
                <c:pt idx="1">
                  <c:v>dr</c:v>
                </c:pt>
                <c:pt idx="2">
                  <c:v>eng</c:v>
                </c:pt>
              </c:strCache>
            </c:strRef>
          </c:cat>
          <c:val>
            <c:numRef>
              <c:f>Suggestion1!$B$4:$B$7</c:f>
              <c:numCache>
                <c:formatCode>General</c:formatCode>
                <c:ptCount val="3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B-43EC-94E3-5430F34FA2BD}"/>
            </c:ext>
          </c:extLst>
        </c:ser>
        <c:ser>
          <c:idx val="1"/>
          <c:order val="1"/>
          <c:tx>
            <c:strRef>
              <c:f>Suggestion1!$C$2:$C$3</c:f>
              <c:strCache>
                <c:ptCount val="1"/>
                <c:pt idx="0">
                  <c:v>fema'l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Suggestion1!$A$4:$A$7</c:f>
              <c:strCache>
                <c:ptCount val="3"/>
                <c:pt idx="0">
                  <c:v>bus</c:v>
                </c:pt>
                <c:pt idx="1">
                  <c:v>dr</c:v>
                </c:pt>
                <c:pt idx="2">
                  <c:v>eng</c:v>
                </c:pt>
              </c:strCache>
            </c:strRef>
          </c:cat>
          <c:val>
            <c:numRef>
              <c:f>Suggestion1!$C$4:$C$7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B-43EC-94E3-5430F34FA2BD}"/>
            </c:ext>
          </c:extLst>
        </c:ser>
        <c:ser>
          <c:idx val="2"/>
          <c:order val="2"/>
          <c:tx>
            <c:strRef>
              <c:f>Suggestion1!$D$2:$D$3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Suggestion1!$A$4:$A$7</c:f>
              <c:strCache>
                <c:ptCount val="3"/>
                <c:pt idx="0">
                  <c:v>bus</c:v>
                </c:pt>
                <c:pt idx="1">
                  <c:v>dr</c:v>
                </c:pt>
                <c:pt idx="2">
                  <c:v>eng</c:v>
                </c:pt>
              </c:strCache>
            </c:strRef>
          </c:cat>
          <c:val>
            <c:numRef>
              <c:f>Suggestion1!$D$4:$D$7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B-43EC-94E3-5430F34FA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563112928"/>
        <c:axId val="563111264"/>
      </c:barChart>
      <c:catAx>
        <c:axId val="5631129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11264"/>
        <c:crosses val="autoZero"/>
        <c:auto val="1"/>
        <c:lblAlgn val="ctr"/>
        <c:lblOffset val="100"/>
        <c:noMultiLvlLbl val="0"/>
      </c:catAx>
      <c:valAx>
        <c:axId val="56311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1292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388143</xdr:colOff>
      <xdr:row>8</xdr:row>
      <xdr:rowOff>69056</xdr:rowOff>
    </xdr:from>
    <xdr:to>
      <xdr:col>10</xdr:col>
      <xdr:colOff>426243</xdr:colOff>
      <xdr:row>23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AE6C7-190F-9804-FCE6-B32E1226F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38100</xdr:colOff>
      <xdr:row>16</xdr:row>
      <xdr:rowOff>28575</xdr:rowOff>
    </xdr:to>
    <xdr:graphicFrame macro="">
      <xdr:nvGraphicFramePr>
        <xdr:cNvPr id="2" name="Chart 1" descr="Chart type: Clustered Bar. 'id' by 'title' and 'gender'&#10;&#10;Description automatically generated">
          <a:extLst>
            <a:ext uri="{FF2B5EF4-FFF2-40B4-BE49-F238E27FC236}">
              <a16:creationId xmlns:a16="http://schemas.microsoft.com/office/drawing/2014/main" id="{94453017-764F-0F1A-2A67-2F2F22C6E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gar" refreshedDate="44986.351504398146" createdVersion="8" refreshedVersion="8" minRefreshableVersion="3" recordCount="10" xr:uid="{E7E1B495-AF45-44BA-93F3-313B5A593F8A}">
  <cacheSource type="worksheet">
    <worksheetSource ref="A233:F243" sheet="Sheet1"/>
  </cacheSource>
  <cacheFields count="6">
    <cacheField name="id" numFmtId="0">
      <sharedItems containsString="0" containsBlank="1" containsNumber="1" containsInteger="1" minValue="1" maxValue="9"/>
    </cacheField>
    <cacheField name="title" numFmtId="0">
      <sharedItems count="3">
        <s v="eng"/>
        <s v="dr"/>
        <s v="bus"/>
      </sharedItems>
    </cacheField>
    <cacheField name="first name" numFmtId="0">
      <sharedItems/>
    </cacheField>
    <cacheField name="last name" numFmtId="0">
      <sharedItems/>
    </cacheField>
    <cacheField name="member status" numFmtId="0">
      <sharedItems/>
    </cacheField>
    <cacheField name="gender" numFmtId="0">
      <sharedItems count="3">
        <s v="male"/>
        <s v="femail"/>
        <s v="fema'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gar" refreshedDate="44986.354411921297" createdVersion="8" refreshedVersion="8" minRefreshableVersion="3" recordCount="10" xr:uid="{736F3724-E56E-44FD-937D-8652D6DC735F}">
  <cacheSource type="worksheet">
    <worksheetSource ref="A219:F229" sheet="Sheet1"/>
  </cacheSource>
  <cacheFields count="6">
    <cacheField name="id" numFmtId="0">
      <sharedItems containsSemiMixedTypes="0" containsString="0" containsNumber="1" containsInteger="1" minValue="1" maxValue="10"/>
    </cacheField>
    <cacheField name="title" numFmtId="0">
      <sharedItems/>
    </cacheField>
    <cacheField name="first name" numFmtId="0">
      <sharedItems/>
    </cacheField>
    <cacheField name="last name" numFmtId="0">
      <sharedItems/>
    </cacheField>
    <cacheField name="member status" numFmtId="0">
      <sharedItems count="4">
        <s v="full"/>
        <s v="half"/>
        <s v="finished"/>
        <s v="a quarter"/>
      </sharedItems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s v="frahad"/>
    <s v="farhadi"/>
    <s v="full"/>
    <x v="0"/>
  </r>
  <r>
    <n v="2"/>
    <x v="1"/>
    <s v="harling"/>
    <s v="lania"/>
    <s v="full"/>
    <x v="0"/>
  </r>
  <r>
    <n v="3"/>
    <x v="1"/>
    <s v="megan"/>
    <s v="bulines"/>
    <s v="half"/>
    <x v="0"/>
  </r>
  <r>
    <n v="4"/>
    <x v="2"/>
    <s v="keily"/>
    <s v="softman"/>
    <s v="finished"/>
    <x v="1"/>
  </r>
  <r>
    <n v="5"/>
    <x v="1"/>
    <s v="emily"/>
    <s v="jalison"/>
    <s v="finished"/>
    <x v="2"/>
  </r>
  <r>
    <n v="6"/>
    <x v="1"/>
    <s v="jake"/>
    <s v="astreon"/>
    <s v="full"/>
    <x v="0"/>
  </r>
  <r>
    <n v="7"/>
    <x v="0"/>
    <s v="kalin"/>
    <s v="romanofh"/>
    <s v="half"/>
    <x v="1"/>
  </r>
  <r>
    <n v="8"/>
    <x v="0"/>
    <s v="megan"/>
    <s v="kljhgf"/>
    <s v="half"/>
    <x v="0"/>
  </r>
  <r>
    <n v="9"/>
    <x v="2"/>
    <s v="hana"/>
    <s v="jkson"/>
    <s v="a quarter"/>
    <x v="0"/>
  </r>
  <r>
    <m/>
    <x v="2"/>
    <s v="melani"/>
    <s v="malinis"/>
    <s v="finished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s v="eng"/>
    <s v="frahad"/>
    <s v="farhadi"/>
    <x v="0"/>
    <s v="male"/>
  </r>
  <r>
    <n v="2"/>
    <s v="dr"/>
    <s v="harling"/>
    <s v="lania"/>
    <x v="0"/>
    <s v="male"/>
  </r>
  <r>
    <n v="3"/>
    <s v="dr"/>
    <s v="megan"/>
    <s v="bulines"/>
    <x v="1"/>
    <s v="male"/>
  </r>
  <r>
    <n v="4"/>
    <s v="bus"/>
    <s v="keily"/>
    <s v="softman"/>
    <x v="2"/>
    <s v="femail"/>
  </r>
  <r>
    <n v="5"/>
    <s v="dr"/>
    <s v="emily"/>
    <s v="jalison"/>
    <x v="2"/>
    <s v="fema'l"/>
  </r>
  <r>
    <n v="6"/>
    <s v="dr"/>
    <s v="jake"/>
    <s v="astreon"/>
    <x v="0"/>
    <s v="male"/>
  </r>
  <r>
    <n v="7"/>
    <s v="eng"/>
    <s v="kalin"/>
    <s v="romanofh"/>
    <x v="1"/>
    <s v="femail"/>
  </r>
  <r>
    <n v="8"/>
    <s v="eng"/>
    <s v="megan"/>
    <s v="kljhgf"/>
    <x v="1"/>
    <s v="male"/>
  </r>
  <r>
    <n v="9"/>
    <s v="bus"/>
    <s v="hana"/>
    <s v="jkson"/>
    <x v="3"/>
    <s v="male"/>
  </r>
  <r>
    <n v="10"/>
    <s v="bus"/>
    <s v="melani"/>
    <s v="malinis"/>
    <x v="2"/>
    <s v="femai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0958C-59D2-4EBC-A2E0-842FACD24EF3}" name="PivotTable28" cacheId="5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DAAB2-E0B7-4F27-B1A2-DB7D9EC92932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E7" firstHeaderRow="1" firstDataRow="2" firstDataCol="1"/>
  <pivotFields count="6">
    <pivotField dataField="1"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4">
        <item x="1"/>
        <item x="2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id" fld="0" subtotal="count" baseField="0" baseItem="0"/>
  </dataField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park@gmail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DB31-798C-46CA-950F-7F23A64B395E}">
  <dimension ref="A1:G235"/>
  <sheetViews>
    <sheetView tabSelected="1" workbookViewId="0">
      <pane ySplit="1" topLeftCell="A216" activePane="bottomLeft" state="frozen"/>
      <selection pane="bottomLeft" activeCell="A237" sqref="A237"/>
    </sheetView>
  </sheetViews>
  <sheetFormatPr defaultRowHeight="14.25" x14ac:dyDescent="0.45"/>
  <cols>
    <col min="1" max="1" width="11.265625" customWidth="1"/>
    <col min="3" max="3" width="10.59765625" customWidth="1"/>
    <col min="4" max="4" width="10.796875" customWidth="1"/>
    <col min="5" max="5" width="11.33203125" customWidth="1"/>
  </cols>
  <sheetData>
    <row r="1" spans="1:6" ht="42.75" customHeight="1" x14ac:dyDescent="0.45">
      <c r="A1" s="10" t="s">
        <v>19</v>
      </c>
      <c r="B1" s="10"/>
      <c r="C1" s="10"/>
      <c r="D1" s="10"/>
      <c r="E1" s="10"/>
      <c r="F1" s="10"/>
    </row>
    <row r="2" spans="1:6" ht="15.4" customHeight="1" x14ac:dyDescent="0.45"/>
    <row r="3" spans="1:6" ht="15.4" customHeight="1" x14ac:dyDescent="0.5">
      <c r="A3" s="11" t="s">
        <v>23</v>
      </c>
      <c r="B3" s="12" t="s">
        <v>22</v>
      </c>
      <c r="C3" s="12"/>
    </row>
    <row r="4" spans="1:6" ht="14.65" customHeight="1" x14ac:dyDescent="0.5">
      <c r="A4" s="11" t="s">
        <v>24</v>
      </c>
      <c r="B4" s="11" t="s">
        <v>21</v>
      </c>
      <c r="C4" s="11"/>
    </row>
    <row r="5" spans="1:6" ht="14.65" customHeight="1" x14ac:dyDescent="0.45"/>
    <row r="6" spans="1:6" x14ac:dyDescent="0.45">
      <c r="A6" s="5" t="s">
        <v>3</v>
      </c>
      <c r="B6" s="5"/>
      <c r="C6" s="5"/>
      <c r="D6" s="5"/>
      <c r="E6" s="5"/>
    </row>
    <row r="8" spans="1:6" x14ac:dyDescent="0.45">
      <c r="A8" s="2" t="s">
        <v>0</v>
      </c>
      <c r="B8" s="2"/>
    </row>
    <row r="9" spans="1:6" x14ac:dyDescent="0.45">
      <c r="A9" t="s">
        <v>1</v>
      </c>
      <c r="B9" t="s">
        <v>2</v>
      </c>
    </row>
    <row r="10" spans="1:6" x14ac:dyDescent="0.45">
      <c r="A10" s="3">
        <v>10</v>
      </c>
      <c r="B10" s="3">
        <v>5</v>
      </c>
    </row>
    <row r="12" spans="1:6" x14ac:dyDescent="0.45">
      <c r="A12" s="5" t="s">
        <v>4</v>
      </c>
      <c r="B12" s="5"/>
      <c r="C12" s="5"/>
      <c r="D12" s="5"/>
      <c r="E12" s="5"/>
    </row>
    <row r="14" spans="1:6" x14ac:dyDescent="0.45">
      <c r="A14" s="4" t="s">
        <v>5</v>
      </c>
      <c r="B14" s="4"/>
      <c r="C14" s="4"/>
    </row>
    <row r="16" spans="1:6" x14ac:dyDescent="0.45">
      <c r="A16" s="5" t="s">
        <v>6</v>
      </c>
      <c r="B16" s="5"/>
      <c r="C16" s="5"/>
      <c r="D16" s="5"/>
      <c r="E16" s="5"/>
    </row>
    <row r="18" spans="1:5" x14ac:dyDescent="0.45">
      <c r="A18" t="s">
        <v>7</v>
      </c>
      <c r="B18" t="s">
        <v>8</v>
      </c>
      <c r="C18" t="s">
        <v>10</v>
      </c>
    </row>
    <row r="19" spans="1:5" x14ac:dyDescent="0.45">
      <c r="A19">
        <v>5</v>
      </c>
      <c r="B19">
        <v>6</v>
      </c>
      <c r="C19">
        <f>A19+B19</f>
        <v>11</v>
      </c>
    </row>
    <row r="20" spans="1:5" x14ac:dyDescent="0.45">
      <c r="A20">
        <v>56</v>
      </c>
      <c r="B20">
        <v>88</v>
      </c>
      <c r="C20">
        <f t="shared" ref="C20:C22" si="0">A20+B20</f>
        <v>144</v>
      </c>
    </row>
    <row r="21" spans="1:5" x14ac:dyDescent="0.45">
      <c r="A21">
        <v>90</v>
      </c>
      <c r="B21">
        <v>23</v>
      </c>
      <c r="C21">
        <f t="shared" si="0"/>
        <v>113</v>
      </c>
    </row>
    <row r="22" spans="1:5" x14ac:dyDescent="0.45">
      <c r="A22">
        <v>2</v>
      </c>
      <c r="B22">
        <v>1</v>
      </c>
      <c r="C22">
        <f t="shared" si="0"/>
        <v>3</v>
      </c>
    </row>
    <row r="24" spans="1:5" x14ac:dyDescent="0.45">
      <c r="A24" s="5" t="s">
        <v>11</v>
      </c>
      <c r="B24" s="5"/>
      <c r="C24" s="5"/>
      <c r="D24" s="5"/>
      <c r="E24" s="5"/>
    </row>
    <row r="26" spans="1:5" x14ac:dyDescent="0.45">
      <c r="A26" s="8" t="s">
        <v>12</v>
      </c>
      <c r="B26" s="8"/>
    </row>
    <row r="27" spans="1:5" x14ac:dyDescent="0.45">
      <c r="A27" s="9" t="s">
        <v>13</v>
      </c>
      <c r="B27" s="6">
        <v>0.2</v>
      </c>
    </row>
    <row r="28" spans="1:5" x14ac:dyDescent="0.45">
      <c r="A28" s="9" t="s">
        <v>14</v>
      </c>
      <c r="B28" s="7">
        <v>5</v>
      </c>
    </row>
    <row r="29" spans="1:5" x14ac:dyDescent="0.45">
      <c r="A29" s="9" t="s">
        <v>15</v>
      </c>
      <c r="B29" s="7">
        <v>9</v>
      </c>
    </row>
    <row r="30" spans="1:5" x14ac:dyDescent="0.45">
      <c r="A30" s="9" t="s">
        <v>16</v>
      </c>
      <c r="B30" s="7">
        <v>10</v>
      </c>
    </row>
    <row r="32" spans="1:5" x14ac:dyDescent="0.45">
      <c r="A32" s="5" t="s">
        <v>17</v>
      </c>
      <c r="B32" s="5"/>
      <c r="C32" s="5"/>
      <c r="D32" s="5"/>
      <c r="E32" s="5"/>
    </row>
    <row r="34" spans="1:5" x14ac:dyDescent="0.45">
      <c r="A34" s="2" t="s">
        <v>18</v>
      </c>
      <c r="B34" s="2"/>
      <c r="C34" s="2"/>
    </row>
    <row r="36" spans="1:5" x14ac:dyDescent="0.45">
      <c r="A36" s="5" t="s">
        <v>37</v>
      </c>
      <c r="B36" s="5"/>
      <c r="C36" s="5"/>
      <c r="D36" s="5"/>
      <c r="E36" s="5"/>
    </row>
    <row r="38" spans="1:5" x14ac:dyDescent="0.45">
      <c r="A38">
        <v>1</v>
      </c>
      <c r="B38" t="s">
        <v>31</v>
      </c>
      <c r="C38" t="s">
        <v>32</v>
      </c>
    </row>
    <row r="39" spans="1:5" x14ac:dyDescent="0.45">
      <c r="A39">
        <v>2</v>
      </c>
      <c r="B39" t="s">
        <v>33</v>
      </c>
      <c r="C39" s="14">
        <v>13</v>
      </c>
    </row>
    <row r="40" spans="1:5" x14ac:dyDescent="0.45">
      <c r="A40">
        <v>3</v>
      </c>
      <c r="B40" t="s">
        <v>34</v>
      </c>
      <c r="C40" s="15">
        <v>89765</v>
      </c>
    </row>
    <row r="41" spans="1:5" x14ac:dyDescent="0.45">
      <c r="A41">
        <v>4</v>
      </c>
      <c r="B41" t="s">
        <v>35</v>
      </c>
      <c r="C41" s="16">
        <v>0.35</v>
      </c>
    </row>
    <row r="42" spans="1:5" x14ac:dyDescent="0.45">
      <c r="A42">
        <v>5</v>
      </c>
      <c r="B42" t="s">
        <v>36</v>
      </c>
      <c r="C42" s="17">
        <v>2.5555555555555554</v>
      </c>
    </row>
    <row r="44" spans="1:5" x14ac:dyDescent="0.45">
      <c r="A44" s="5" t="s">
        <v>30</v>
      </c>
      <c r="B44" s="5"/>
      <c r="C44" s="5"/>
      <c r="D44" s="5"/>
      <c r="E44" s="5"/>
    </row>
    <row r="46" spans="1:5" x14ac:dyDescent="0.45">
      <c r="A46" t="s">
        <v>28</v>
      </c>
      <c r="B46" t="s">
        <v>8</v>
      </c>
      <c r="C46" t="s">
        <v>9</v>
      </c>
      <c r="D46" t="s">
        <v>29</v>
      </c>
    </row>
    <row r="47" spans="1:5" ht="32.25" x14ac:dyDescent="0.45">
      <c r="B47" s="13" t="s">
        <v>25</v>
      </c>
      <c r="C47" s="13" t="s">
        <v>27</v>
      </c>
      <c r="D47" s="13" t="s">
        <v>26</v>
      </c>
      <c r="E47" s="13"/>
    </row>
    <row r="48" spans="1:5" x14ac:dyDescent="0.45">
      <c r="A48" t="s">
        <v>25</v>
      </c>
      <c r="B48">
        <v>2</v>
      </c>
      <c r="C48">
        <v>5</v>
      </c>
      <c r="D48">
        <v>0</v>
      </c>
    </row>
    <row r="49" spans="1:5" x14ac:dyDescent="0.45">
      <c r="A49" t="s">
        <v>27</v>
      </c>
      <c r="B49">
        <v>3</v>
      </c>
      <c r="C49">
        <v>7</v>
      </c>
      <c r="D49">
        <v>8</v>
      </c>
    </row>
    <row r="50" spans="1:5" x14ac:dyDescent="0.45">
      <c r="A50" t="s">
        <v>26</v>
      </c>
      <c r="B50">
        <v>6</v>
      </c>
      <c r="C50">
        <v>2</v>
      </c>
      <c r="D50">
        <v>5</v>
      </c>
    </row>
    <row r="52" spans="1:5" x14ac:dyDescent="0.45">
      <c r="A52" s="5" t="s">
        <v>38</v>
      </c>
      <c r="B52" s="5"/>
      <c r="C52" s="5"/>
      <c r="D52" s="5"/>
      <c r="E52" s="5"/>
    </row>
    <row r="54" spans="1:5" ht="23.25" x14ac:dyDescent="0.7">
      <c r="A54" s="21" t="s">
        <v>39</v>
      </c>
      <c r="B54" s="18" t="s">
        <v>40</v>
      </c>
    </row>
    <row r="55" spans="1:5" x14ac:dyDescent="0.45">
      <c r="A55" s="19" t="s">
        <v>42</v>
      </c>
      <c r="B55" s="20" t="s">
        <v>41</v>
      </c>
    </row>
    <row r="58" spans="1:5" x14ac:dyDescent="0.45">
      <c r="A58" s="5" t="s">
        <v>43</v>
      </c>
      <c r="B58" s="5"/>
      <c r="C58" s="5"/>
      <c r="D58" s="5"/>
      <c r="E58" s="5"/>
    </row>
    <row r="60" spans="1:5" x14ac:dyDescent="0.45">
      <c r="A60" t="s">
        <v>28</v>
      </c>
      <c r="B60" t="s">
        <v>8</v>
      </c>
      <c r="C60" t="s">
        <v>9</v>
      </c>
      <c r="D60" t="s">
        <v>29</v>
      </c>
    </row>
    <row r="61" spans="1:5" ht="32.25" x14ac:dyDescent="0.45">
      <c r="B61" s="13" t="s">
        <v>25</v>
      </c>
      <c r="C61" s="13" t="s">
        <v>27</v>
      </c>
      <c r="D61" s="13" t="s">
        <v>26</v>
      </c>
    </row>
    <row r="62" spans="1:5" x14ac:dyDescent="0.45">
      <c r="A62" t="s">
        <v>25</v>
      </c>
      <c r="B62">
        <v>2</v>
      </c>
      <c r="C62">
        <v>5</v>
      </c>
      <c r="D62">
        <v>0</v>
      </c>
    </row>
    <row r="63" spans="1:5" x14ac:dyDescent="0.45">
      <c r="A63" t="s">
        <v>27</v>
      </c>
      <c r="B63">
        <v>3</v>
      </c>
      <c r="C63">
        <v>7</v>
      </c>
      <c r="D63">
        <v>8</v>
      </c>
    </row>
    <row r="64" spans="1:5" x14ac:dyDescent="0.45">
      <c r="A64" t="s">
        <v>26</v>
      </c>
      <c r="B64">
        <v>6</v>
      </c>
      <c r="C64">
        <v>2</v>
      </c>
      <c r="D64">
        <v>5</v>
      </c>
    </row>
    <row r="66" spans="1:5" x14ac:dyDescent="0.45">
      <c r="A66" s="5" t="s">
        <v>44</v>
      </c>
      <c r="B66" s="5"/>
      <c r="C66" s="5"/>
      <c r="D66" s="5"/>
      <c r="E66" s="5"/>
    </row>
    <row r="68" spans="1:5" x14ac:dyDescent="0.45">
      <c r="B68" t="s">
        <v>45</v>
      </c>
      <c r="C68" t="s">
        <v>46</v>
      </c>
    </row>
    <row r="69" spans="1:5" x14ac:dyDescent="0.45">
      <c r="A69" t="s">
        <v>47</v>
      </c>
      <c r="B69" s="3">
        <v>15</v>
      </c>
      <c r="C69" s="3"/>
    </row>
    <row r="70" spans="1:5" x14ac:dyDescent="0.45">
      <c r="A70" t="s">
        <v>48</v>
      </c>
      <c r="B70" s="3"/>
      <c r="C70" s="3"/>
    </row>
    <row r="71" spans="1:5" x14ac:dyDescent="0.45">
      <c r="A71" t="s">
        <v>49</v>
      </c>
      <c r="B71" s="3">
        <v>25</v>
      </c>
      <c r="C71" s="3">
        <v>30</v>
      </c>
    </row>
    <row r="72" spans="1:5" x14ac:dyDescent="0.45">
      <c r="A72" t="s">
        <v>50</v>
      </c>
      <c r="B72" s="3">
        <v>30</v>
      </c>
      <c r="C72" s="3">
        <v>50</v>
      </c>
    </row>
    <row r="73" spans="1:5" x14ac:dyDescent="0.45">
      <c r="A73" t="s">
        <v>51</v>
      </c>
      <c r="B73" s="3">
        <v>90</v>
      </c>
      <c r="C73" s="3">
        <v>80</v>
      </c>
    </row>
    <row r="74" spans="1:5" x14ac:dyDescent="0.45">
      <c r="A74" t="s">
        <v>52</v>
      </c>
      <c r="B74" s="3">
        <f>6*(SUM(B71,B73))+B69</f>
        <v>705</v>
      </c>
      <c r="C74" s="3">
        <f>6*(SUM(C71,C73))+C69</f>
        <v>660</v>
      </c>
    </row>
    <row r="76" spans="1:5" x14ac:dyDescent="0.45">
      <c r="A76" s="5" t="s">
        <v>59</v>
      </c>
      <c r="B76" s="5"/>
      <c r="C76" s="5"/>
      <c r="D76" s="5"/>
      <c r="E76" s="5"/>
    </row>
    <row r="78" spans="1:5" x14ac:dyDescent="0.45">
      <c r="A78" t="s">
        <v>53</v>
      </c>
      <c r="B78" t="s">
        <v>54</v>
      </c>
      <c r="C78" t="s">
        <v>58</v>
      </c>
      <c r="D78" t="s">
        <v>57</v>
      </c>
    </row>
    <row r="79" spans="1:5" x14ac:dyDescent="0.45">
      <c r="A79" t="s">
        <v>56</v>
      </c>
      <c r="B79">
        <v>3</v>
      </c>
      <c r="C79" s="3">
        <v>18</v>
      </c>
      <c r="D79" s="3">
        <f>B79*C79</f>
        <v>54</v>
      </c>
    </row>
    <row r="80" spans="1:5" x14ac:dyDescent="0.45">
      <c r="A80" t="s">
        <v>55</v>
      </c>
      <c r="B80">
        <v>7</v>
      </c>
      <c r="C80" s="3">
        <v>29</v>
      </c>
      <c r="D80" s="3">
        <f t="shared" ref="D80:D81" si="1">B80*C80</f>
        <v>203</v>
      </c>
    </row>
    <row r="81" spans="1:5" x14ac:dyDescent="0.45">
      <c r="A81" t="s">
        <v>42</v>
      </c>
      <c r="B81">
        <v>2</v>
      </c>
      <c r="C81" s="3">
        <v>5</v>
      </c>
      <c r="D81" s="3">
        <f t="shared" si="1"/>
        <v>10</v>
      </c>
    </row>
    <row r="83" spans="1:5" x14ac:dyDescent="0.45">
      <c r="A83" s="5" t="s">
        <v>60</v>
      </c>
      <c r="B83" s="5"/>
      <c r="C83" s="5"/>
      <c r="D83" s="5"/>
      <c r="E83" s="5"/>
    </row>
    <row r="85" spans="1:5" x14ac:dyDescent="0.45">
      <c r="A85" t="s">
        <v>61</v>
      </c>
      <c r="B85">
        <v>3344545</v>
      </c>
      <c r="C85">
        <v>100</v>
      </c>
    </row>
    <row r="86" spans="1:5" x14ac:dyDescent="0.45">
      <c r="A86" t="s">
        <v>62</v>
      </c>
      <c r="B86">
        <v>6777</v>
      </c>
      <c r="C86">
        <v>99</v>
      </c>
    </row>
    <row r="87" spans="1:5" x14ac:dyDescent="0.45">
      <c r="A87" t="s">
        <v>57</v>
      </c>
      <c r="B87">
        <f>B85-B86</f>
        <v>3337768</v>
      </c>
      <c r="C87">
        <f>C85-C86</f>
        <v>1</v>
      </c>
    </row>
    <row r="89" spans="1:5" x14ac:dyDescent="0.45">
      <c r="A89" s="5" t="s">
        <v>66</v>
      </c>
      <c r="B89" s="5"/>
      <c r="C89" s="5"/>
      <c r="D89" s="5"/>
      <c r="E89" s="5"/>
    </row>
    <row r="91" spans="1:5" x14ac:dyDescent="0.45">
      <c r="A91" s="24" t="s">
        <v>63</v>
      </c>
      <c r="B91" s="6">
        <v>0.2</v>
      </c>
    </row>
    <row r="92" spans="1:5" x14ac:dyDescent="0.45">
      <c r="A92" s="22" t="s">
        <v>64</v>
      </c>
      <c r="B92" s="23" t="s">
        <v>65</v>
      </c>
      <c r="C92" s="22" t="s">
        <v>63</v>
      </c>
      <c r="D92" s="22" t="s">
        <v>57</v>
      </c>
    </row>
    <row r="93" spans="1:5" x14ac:dyDescent="0.45">
      <c r="A93" s="9" t="s">
        <v>14</v>
      </c>
      <c r="B93" s="7">
        <v>5</v>
      </c>
      <c r="C93" s="7">
        <f>B93*tax_rate</f>
        <v>1</v>
      </c>
      <c r="D93" s="7">
        <f>B93+C93</f>
        <v>6</v>
      </c>
    </row>
    <row r="94" spans="1:5" x14ac:dyDescent="0.45">
      <c r="A94" s="9" t="s">
        <v>15</v>
      </c>
      <c r="B94" s="7">
        <v>9</v>
      </c>
      <c r="C94" s="7">
        <f>B94*tax_rate</f>
        <v>1.8</v>
      </c>
      <c r="D94" s="7">
        <f t="shared" ref="D94:D95" si="2">B94+C94</f>
        <v>10.8</v>
      </c>
    </row>
    <row r="95" spans="1:5" x14ac:dyDescent="0.45">
      <c r="A95" s="9" t="s">
        <v>16</v>
      </c>
      <c r="B95" s="7">
        <v>10</v>
      </c>
      <c r="C95" s="7">
        <f>B95*tax_rate</f>
        <v>2</v>
      </c>
      <c r="D95" s="7">
        <f t="shared" si="2"/>
        <v>12</v>
      </c>
    </row>
    <row r="97" spans="1:5" x14ac:dyDescent="0.45">
      <c r="A97" s="5" t="s">
        <v>67</v>
      </c>
      <c r="B97" s="5"/>
      <c r="C97" s="5"/>
      <c r="D97" s="5"/>
      <c r="E97" s="5"/>
    </row>
    <row r="99" spans="1:5" x14ac:dyDescent="0.45">
      <c r="A99" t="s">
        <v>68</v>
      </c>
      <c r="B99" t="s">
        <v>69</v>
      </c>
      <c r="C99" t="s">
        <v>70</v>
      </c>
      <c r="D99" t="s">
        <v>57</v>
      </c>
      <c r="E99" t="s">
        <v>76</v>
      </c>
    </row>
    <row r="100" spans="1:5" x14ac:dyDescent="0.45">
      <c r="A100" t="s">
        <v>72</v>
      </c>
      <c r="B100">
        <v>89</v>
      </c>
      <c r="C100">
        <v>98</v>
      </c>
      <c r="D100">
        <f>SUM(B100,C100)</f>
        <v>187</v>
      </c>
      <c r="E100">
        <f>AVERAGE(B100,C100)</f>
        <v>93.5</v>
      </c>
    </row>
    <row r="101" spans="1:5" x14ac:dyDescent="0.45">
      <c r="A101" t="s">
        <v>73</v>
      </c>
      <c r="B101">
        <v>68</v>
      </c>
      <c r="C101">
        <v>76</v>
      </c>
      <c r="D101">
        <f t="shared" ref="D101:D103" si="3">SUM(B101,C101)</f>
        <v>144</v>
      </c>
      <c r="E101">
        <f t="shared" ref="E101:E103" si="4">AVERAGE(B101,C101)</f>
        <v>72</v>
      </c>
    </row>
    <row r="102" spans="1:5" x14ac:dyDescent="0.45">
      <c r="A102" t="s">
        <v>74</v>
      </c>
      <c r="B102">
        <v>23</v>
      </c>
      <c r="C102">
        <v>88</v>
      </c>
      <c r="D102">
        <f t="shared" si="3"/>
        <v>111</v>
      </c>
      <c r="E102">
        <f t="shared" si="4"/>
        <v>55.5</v>
      </c>
    </row>
    <row r="103" spans="1:5" x14ac:dyDescent="0.45">
      <c r="A103" t="s">
        <v>75</v>
      </c>
      <c r="B103">
        <v>99</v>
      </c>
      <c r="C103">
        <v>67</v>
      </c>
      <c r="D103">
        <f t="shared" si="3"/>
        <v>166</v>
      </c>
      <c r="E103">
        <f t="shared" si="4"/>
        <v>83</v>
      </c>
    </row>
    <row r="105" spans="1:5" x14ac:dyDescent="0.45">
      <c r="A105" s="5" t="s">
        <v>77</v>
      </c>
      <c r="B105" s="5"/>
      <c r="C105" s="5"/>
      <c r="D105" s="5"/>
      <c r="E105" s="5"/>
    </row>
    <row r="107" spans="1:5" x14ac:dyDescent="0.45">
      <c r="B107" t="s">
        <v>78</v>
      </c>
      <c r="C107" t="s">
        <v>79</v>
      </c>
      <c r="D107" t="s">
        <v>80</v>
      </c>
    </row>
    <row r="108" spans="1:5" x14ac:dyDescent="0.45">
      <c r="A108" s="25">
        <v>25667.78</v>
      </c>
      <c r="B108">
        <f>INT(A108)</f>
        <v>25667</v>
      </c>
      <c r="C108">
        <f>ROUND(B108,A108)</f>
        <v>25667</v>
      </c>
      <c r="D108">
        <f>ROUNDDOWN(A108,B108)</f>
        <v>25667.78</v>
      </c>
    </row>
    <row r="109" spans="1:5" x14ac:dyDescent="0.45">
      <c r="A109" s="25">
        <v>336677.098</v>
      </c>
      <c r="B109">
        <f t="shared" ref="B109:B110" si="5">INT(A109)</f>
        <v>336677</v>
      </c>
      <c r="C109">
        <f t="shared" ref="C109:C110" si="6">ROUND(B109,A109)</f>
        <v>336677</v>
      </c>
      <c r="D109">
        <f t="shared" ref="D109:D110" si="7">ROUNDDOWN(A109,B109)</f>
        <v>336677.098</v>
      </c>
    </row>
    <row r="110" spans="1:5" x14ac:dyDescent="0.45">
      <c r="A110" s="25">
        <v>8.9997799999999994</v>
      </c>
      <c r="B110">
        <f t="shared" si="5"/>
        <v>8</v>
      </c>
      <c r="C110">
        <f t="shared" si="6"/>
        <v>8</v>
      </c>
      <c r="D110">
        <f t="shared" si="7"/>
        <v>8.9997799999999994</v>
      </c>
    </row>
    <row r="112" spans="1:5" x14ac:dyDescent="0.45">
      <c r="A112" s="5" t="s">
        <v>81</v>
      </c>
      <c r="B112" s="5"/>
      <c r="C112" s="5"/>
      <c r="D112" s="5"/>
      <c r="E112" s="5"/>
    </row>
    <row r="114" spans="1:5" x14ac:dyDescent="0.45">
      <c r="A114" t="s">
        <v>45</v>
      </c>
      <c r="B114" t="s">
        <v>82</v>
      </c>
      <c r="C114" t="s">
        <v>83</v>
      </c>
    </row>
    <row r="115" spans="1:5" x14ac:dyDescent="0.45">
      <c r="A115">
        <v>2</v>
      </c>
      <c r="B115">
        <f>POWER(A115,2)</f>
        <v>4</v>
      </c>
      <c r="C115">
        <f>POWER(A115,3)</f>
        <v>8</v>
      </c>
    </row>
    <row r="116" spans="1:5" x14ac:dyDescent="0.45">
      <c r="A116">
        <v>3</v>
      </c>
      <c r="B116">
        <f t="shared" ref="B116:B118" si="8">POWER(A116,2)</f>
        <v>9</v>
      </c>
      <c r="C116">
        <f t="shared" ref="C116:C118" si="9">POWER(A116,3)</f>
        <v>27</v>
      </c>
    </row>
    <row r="117" spans="1:5" x14ac:dyDescent="0.45">
      <c r="A117">
        <v>4</v>
      </c>
      <c r="B117">
        <f t="shared" si="8"/>
        <v>16</v>
      </c>
      <c r="C117">
        <f t="shared" si="9"/>
        <v>64</v>
      </c>
    </row>
    <row r="118" spans="1:5" x14ac:dyDescent="0.45">
      <c r="A118">
        <v>5</v>
      </c>
      <c r="B118">
        <f t="shared" si="8"/>
        <v>25</v>
      </c>
      <c r="C118">
        <f t="shared" si="9"/>
        <v>125</v>
      </c>
    </row>
    <row r="120" spans="1:5" x14ac:dyDescent="0.45">
      <c r="A120" s="5" t="s">
        <v>84</v>
      </c>
      <c r="B120" s="5"/>
      <c r="C120" s="5"/>
      <c r="D120" s="5"/>
      <c r="E120" s="5"/>
    </row>
    <row r="122" spans="1:5" x14ac:dyDescent="0.45">
      <c r="A122" t="s">
        <v>85</v>
      </c>
      <c r="B122">
        <f>FIND("n",A122)</f>
        <v>5</v>
      </c>
    </row>
    <row r="123" spans="1:5" x14ac:dyDescent="0.45">
      <c r="A123" t="s">
        <v>86</v>
      </c>
      <c r="B123">
        <f t="shared" ref="B123:B124" si="10">FIND("n",A123)</f>
        <v>7</v>
      </c>
    </row>
    <row r="124" spans="1:5" x14ac:dyDescent="0.45">
      <c r="A124" t="s">
        <v>87</v>
      </c>
      <c r="B124">
        <f t="shared" si="10"/>
        <v>3</v>
      </c>
    </row>
    <row r="126" spans="1:5" s="27" customFormat="1" ht="17.75" customHeight="1" x14ac:dyDescent="0.45">
      <c r="A126" s="26" t="s">
        <v>88</v>
      </c>
    </row>
    <row r="127" spans="1:5" x14ac:dyDescent="0.45">
      <c r="A127" t="s">
        <v>89</v>
      </c>
      <c r="B127" t="str">
        <f>RIGHT(A126,LEN(A126)-FIND("@",A126))</f>
        <v>gmail</v>
      </c>
    </row>
    <row r="129" spans="1:5" x14ac:dyDescent="0.45">
      <c r="A129" s="5" t="s">
        <v>96</v>
      </c>
      <c r="B129" s="5"/>
      <c r="C129" s="5"/>
      <c r="D129" s="5"/>
      <c r="E129" s="5"/>
    </row>
    <row r="131" spans="1:5" x14ac:dyDescent="0.45">
      <c r="B131" t="s">
        <v>93</v>
      </c>
      <c r="C131" t="s">
        <v>94</v>
      </c>
      <c r="D131" t="s">
        <v>95</v>
      </c>
    </row>
    <row r="132" spans="1:5" x14ac:dyDescent="0.45">
      <c r="A132" s="25" t="s">
        <v>90</v>
      </c>
      <c r="B132" t="b">
        <f>ISTEXT(A132)</f>
        <v>1</v>
      </c>
      <c r="C132" t="b">
        <f>ISNUMBER(A132)</f>
        <v>0</v>
      </c>
      <c r="D132" t="b">
        <f>ISNONTEXT(A132)</f>
        <v>0</v>
      </c>
    </row>
    <row r="133" spans="1:5" x14ac:dyDescent="0.45">
      <c r="A133" s="25" t="s">
        <v>91</v>
      </c>
      <c r="B133" t="b">
        <f t="shared" ref="B133:B136" si="11">ISTEXT(A133)</f>
        <v>1</v>
      </c>
      <c r="C133" t="b">
        <f t="shared" ref="C133:C136" si="12">ISNUMBER(A133)</f>
        <v>0</v>
      </c>
      <c r="D133" t="b">
        <f t="shared" ref="D133:D136" si="13">ISNONTEXT(A133)</f>
        <v>0</v>
      </c>
    </row>
    <row r="134" spans="1:5" x14ac:dyDescent="0.45">
      <c r="A134" s="25" t="s">
        <v>92</v>
      </c>
      <c r="B134" t="b">
        <f t="shared" si="11"/>
        <v>1</v>
      </c>
      <c r="C134" t="b">
        <f t="shared" si="12"/>
        <v>0</v>
      </c>
      <c r="D134" t="b">
        <f t="shared" si="13"/>
        <v>0</v>
      </c>
    </row>
    <row r="135" spans="1:5" x14ac:dyDescent="0.45">
      <c r="A135" s="25">
        <v>258</v>
      </c>
      <c r="B135" t="b">
        <f t="shared" si="11"/>
        <v>0</v>
      </c>
      <c r="C135" t="b">
        <f t="shared" si="12"/>
        <v>1</v>
      </c>
      <c r="D135" t="b">
        <f t="shared" si="13"/>
        <v>1</v>
      </c>
    </row>
    <row r="136" spans="1:5" x14ac:dyDescent="0.45">
      <c r="A136" s="25">
        <v>19.7</v>
      </c>
      <c r="B136" t="b">
        <f t="shared" si="11"/>
        <v>0</v>
      </c>
      <c r="C136" t="b">
        <f t="shared" si="12"/>
        <v>1</v>
      </c>
      <c r="D136" t="b">
        <f t="shared" si="13"/>
        <v>1</v>
      </c>
    </row>
    <row r="138" spans="1:5" x14ac:dyDescent="0.45">
      <c r="A138" s="5" t="s">
        <v>97</v>
      </c>
      <c r="B138" s="5"/>
      <c r="C138" s="5"/>
      <c r="D138" s="5"/>
      <c r="E138" s="5"/>
    </row>
    <row r="140" spans="1:5" x14ac:dyDescent="0.45">
      <c r="A140">
        <v>1</v>
      </c>
      <c r="B140" t="s">
        <v>99</v>
      </c>
      <c r="C140" t="s">
        <v>98</v>
      </c>
    </row>
    <row r="141" spans="1:5" x14ac:dyDescent="0.45">
      <c r="A141">
        <v>2</v>
      </c>
      <c r="B141" t="s">
        <v>104</v>
      </c>
      <c r="C141" t="s">
        <v>100</v>
      </c>
    </row>
    <row r="142" spans="1:5" x14ac:dyDescent="0.45">
      <c r="A142">
        <v>3</v>
      </c>
      <c r="B142" t="s">
        <v>105</v>
      </c>
      <c r="C142" t="s">
        <v>101</v>
      </c>
    </row>
    <row r="143" spans="1:5" x14ac:dyDescent="0.45">
      <c r="A143">
        <v>4</v>
      </c>
      <c r="B143" t="s">
        <v>106</v>
      </c>
      <c r="C143" t="s">
        <v>102</v>
      </c>
    </row>
    <row r="144" spans="1:5" x14ac:dyDescent="0.45">
      <c r="A144">
        <v>5</v>
      </c>
      <c r="B144" t="s">
        <v>107</v>
      </c>
      <c r="C144" t="s">
        <v>103</v>
      </c>
    </row>
    <row r="146" spans="1:5" x14ac:dyDescent="0.45">
      <c r="A146" s="5" t="s">
        <v>114</v>
      </c>
      <c r="B146" s="5"/>
      <c r="C146" s="5"/>
      <c r="D146" s="5"/>
      <c r="E146" s="5"/>
    </row>
    <row r="148" spans="1:5" x14ac:dyDescent="0.45">
      <c r="A148" t="s">
        <v>68</v>
      </c>
      <c r="B148" t="s">
        <v>108</v>
      </c>
      <c r="C148" t="s">
        <v>111</v>
      </c>
    </row>
    <row r="149" spans="1:5" x14ac:dyDescent="0.45">
      <c r="A149">
        <v>1</v>
      </c>
      <c r="B149">
        <v>5</v>
      </c>
      <c r="C149" t="str">
        <f>VLOOKUP(B149,gradeboundaries,2,TRUE)</f>
        <v>u</v>
      </c>
    </row>
    <row r="150" spans="1:5" x14ac:dyDescent="0.45">
      <c r="A150">
        <v>2</v>
      </c>
      <c r="B150">
        <v>30</v>
      </c>
      <c r="C150" t="str">
        <f>VLOOKUP(B150,gradeboundaries,2,TRUE)</f>
        <v>d</v>
      </c>
    </row>
    <row r="151" spans="1:5" x14ac:dyDescent="0.45">
      <c r="A151">
        <v>3</v>
      </c>
      <c r="B151">
        <v>47</v>
      </c>
      <c r="C151" t="str">
        <f>VLOOKUP(B151,gradeboundaries,2,TRUE)</f>
        <v>b</v>
      </c>
    </row>
    <row r="152" spans="1:5" x14ac:dyDescent="0.45">
      <c r="A152">
        <v>4</v>
      </c>
      <c r="B152">
        <v>22</v>
      </c>
      <c r="C152" t="str">
        <f>VLOOKUP(B152,gradeboundaries,2,TRUE)</f>
        <v>u</v>
      </c>
    </row>
    <row r="153" spans="1:5" x14ac:dyDescent="0.45">
      <c r="A153">
        <v>5</v>
      </c>
      <c r="B153">
        <v>49</v>
      </c>
      <c r="C153" t="str">
        <f>VLOOKUP(B153,gradeboundaries,2,TRUE)</f>
        <v>a</v>
      </c>
    </row>
    <row r="154" spans="1:5" x14ac:dyDescent="0.45">
      <c r="A154" t="s">
        <v>113</v>
      </c>
    </row>
    <row r="155" spans="1:5" x14ac:dyDescent="0.45">
      <c r="A155" s="1">
        <v>0</v>
      </c>
      <c r="B155" s="1" t="s">
        <v>110</v>
      </c>
    </row>
    <row r="156" spans="1:5" x14ac:dyDescent="0.45">
      <c r="A156" s="1">
        <v>24</v>
      </c>
      <c r="B156" s="1" t="s">
        <v>112</v>
      </c>
    </row>
    <row r="157" spans="1:5" x14ac:dyDescent="0.45">
      <c r="A157" s="1">
        <v>30</v>
      </c>
      <c r="B157" s="1" t="s">
        <v>29</v>
      </c>
    </row>
    <row r="158" spans="1:5" x14ac:dyDescent="0.45">
      <c r="A158" s="1">
        <v>36</v>
      </c>
      <c r="B158" s="1" t="s">
        <v>9</v>
      </c>
    </row>
    <row r="159" spans="1:5" x14ac:dyDescent="0.45">
      <c r="A159" s="1">
        <v>42</v>
      </c>
      <c r="B159" s="1" t="s">
        <v>8</v>
      </c>
    </row>
    <row r="160" spans="1:5" x14ac:dyDescent="0.45">
      <c r="A160" s="1">
        <v>48</v>
      </c>
      <c r="B160" s="1" t="s">
        <v>7</v>
      </c>
    </row>
    <row r="162" spans="1:6" x14ac:dyDescent="0.45">
      <c r="A162" s="5" t="s">
        <v>137</v>
      </c>
      <c r="B162" s="5"/>
      <c r="C162" s="5"/>
      <c r="D162" s="5"/>
      <c r="E162" s="5"/>
      <c r="F162" s="5"/>
    </row>
    <row r="164" spans="1:6" x14ac:dyDescent="0.45">
      <c r="A164" t="s">
        <v>115</v>
      </c>
    </row>
    <row r="165" spans="1:6" x14ac:dyDescent="0.45">
      <c r="A165" t="s">
        <v>116</v>
      </c>
      <c r="B165" t="s">
        <v>64</v>
      </c>
      <c r="C165" t="s">
        <v>117</v>
      </c>
      <c r="D165" t="s">
        <v>118</v>
      </c>
      <c r="E165" t="s">
        <v>119</v>
      </c>
      <c r="F165" t="s">
        <v>34</v>
      </c>
    </row>
    <row r="166" spans="1:6" x14ac:dyDescent="0.45">
      <c r="A166">
        <v>1</v>
      </c>
      <c r="B166" t="s">
        <v>120</v>
      </c>
      <c r="C166" s="28">
        <v>32</v>
      </c>
      <c r="D166" t="s">
        <v>121</v>
      </c>
      <c r="E166" s="28">
        <v>38</v>
      </c>
      <c r="F166" s="15">
        <v>44744</v>
      </c>
    </row>
    <row r="167" spans="1:6" x14ac:dyDescent="0.45">
      <c r="A167">
        <v>2</v>
      </c>
      <c r="B167" t="s">
        <v>122</v>
      </c>
      <c r="C167" s="28">
        <v>17</v>
      </c>
      <c r="D167" t="s">
        <v>123</v>
      </c>
      <c r="E167" s="28">
        <v>20</v>
      </c>
      <c r="F167" s="15">
        <v>44722</v>
      </c>
    </row>
    <row r="168" spans="1:6" x14ac:dyDescent="0.45">
      <c r="A168">
        <v>3</v>
      </c>
      <c r="B168" t="s">
        <v>124</v>
      </c>
      <c r="C168" s="28">
        <v>20</v>
      </c>
      <c r="D168" t="s">
        <v>125</v>
      </c>
      <c r="E168" s="28">
        <v>27</v>
      </c>
      <c r="F168" s="15">
        <v>44653</v>
      </c>
    </row>
    <row r="169" spans="1:6" x14ac:dyDescent="0.45">
      <c r="A169">
        <v>4</v>
      </c>
      <c r="B169" t="s">
        <v>126</v>
      </c>
      <c r="C169" s="28">
        <v>36</v>
      </c>
      <c r="D169" t="s">
        <v>127</v>
      </c>
      <c r="E169" s="28">
        <v>49</v>
      </c>
      <c r="F169" s="15">
        <v>44722</v>
      </c>
    </row>
    <row r="170" spans="1:6" x14ac:dyDescent="0.45">
      <c r="A170">
        <v>5</v>
      </c>
      <c r="B170" t="s">
        <v>128</v>
      </c>
      <c r="C170" s="28">
        <v>56</v>
      </c>
      <c r="D170" t="s">
        <v>129</v>
      </c>
      <c r="E170" s="28">
        <v>59</v>
      </c>
      <c r="F170" s="15">
        <v>896554</v>
      </c>
    </row>
    <row r="171" spans="1:6" x14ac:dyDescent="0.45">
      <c r="A171">
        <v>6</v>
      </c>
      <c r="B171" t="s">
        <v>130</v>
      </c>
      <c r="C171" s="28">
        <v>3</v>
      </c>
      <c r="D171" t="s">
        <v>131</v>
      </c>
      <c r="E171" s="28">
        <v>8</v>
      </c>
      <c r="F171" s="15">
        <v>362023</v>
      </c>
    </row>
    <row r="172" spans="1:6" x14ac:dyDescent="0.45">
      <c r="A172">
        <v>7</v>
      </c>
      <c r="B172" t="s">
        <v>132</v>
      </c>
      <c r="C172" s="28">
        <v>87</v>
      </c>
      <c r="D172" t="s">
        <v>127</v>
      </c>
      <c r="E172" s="28">
        <v>90</v>
      </c>
      <c r="F172" s="15">
        <v>44653</v>
      </c>
    </row>
    <row r="173" spans="1:6" x14ac:dyDescent="0.45">
      <c r="A173">
        <v>8</v>
      </c>
      <c r="B173" t="s">
        <v>133</v>
      </c>
      <c r="C173" s="28">
        <v>16</v>
      </c>
      <c r="D173" t="s">
        <v>123</v>
      </c>
      <c r="E173" s="28">
        <v>20</v>
      </c>
      <c r="F173" s="15">
        <v>2345</v>
      </c>
    </row>
    <row r="174" spans="1:6" x14ac:dyDescent="0.45">
      <c r="A174">
        <v>9</v>
      </c>
      <c r="B174" t="s">
        <v>134</v>
      </c>
      <c r="C174" s="28">
        <v>8996</v>
      </c>
      <c r="D174" t="s">
        <v>135</v>
      </c>
      <c r="E174" s="28">
        <v>1000</v>
      </c>
      <c r="F174" s="15">
        <v>45028</v>
      </c>
    </row>
    <row r="175" spans="1:6" x14ac:dyDescent="0.45">
      <c r="A175">
        <v>10</v>
      </c>
      <c r="B175" t="s">
        <v>136</v>
      </c>
      <c r="C175" s="28">
        <v>23</v>
      </c>
      <c r="D175" t="s">
        <v>135</v>
      </c>
      <c r="E175" s="28">
        <v>35</v>
      </c>
      <c r="F175" s="15">
        <v>987665</v>
      </c>
    </row>
    <row r="177" spans="1:7" x14ac:dyDescent="0.45">
      <c r="A177" s="5" t="s">
        <v>140</v>
      </c>
      <c r="B177" s="5"/>
      <c r="C177" s="5"/>
      <c r="D177" s="5"/>
      <c r="E177" s="5"/>
      <c r="F177" s="5"/>
      <c r="G177" s="5"/>
    </row>
    <row r="179" spans="1:7" x14ac:dyDescent="0.45">
      <c r="A179" t="s">
        <v>68</v>
      </c>
      <c r="B179" t="s">
        <v>69</v>
      </c>
      <c r="C179" t="s">
        <v>70</v>
      </c>
      <c r="D179" t="s">
        <v>71</v>
      </c>
      <c r="E179" t="s">
        <v>57</v>
      </c>
      <c r="F179" t="s">
        <v>76</v>
      </c>
    </row>
    <row r="180" spans="1:7" x14ac:dyDescent="0.45">
      <c r="A180" t="s">
        <v>138</v>
      </c>
      <c r="B180">
        <v>98</v>
      </c>
      <c r="C180">
        <v>78</v>
      </c>
      <c r="D180">
        <v>100</v>
      </c>
      <c r="E180">
        <f>SUM(B180:D180)</f>
        <v>276</v>
      </c>
      <c r="F180">
        <f>AVERAGE(B180,C180,D180)</f>
        <v>92</v>
      </c>
      <c r="G180" t="e">
        <f>IF(F180&gt;(SUM(G$2:G$10)/COUNT(G$2:G$10)),"Above","below")</f>
        <v>#DIV/0!</v>
      </c>
    </row>
    <row r="181" spans="1:7" x14ac:dyDescent="0.45">
      <c r="A181" t="s">
        <v>139</v>
      </c>
      <c r="B181">
        <v>78</v>
      </c>
      <c r="C181">
        <v>99</v>
      </c>
      <c r="D181">
        <v>32</v>
      </c>
      <c r="E181">
        <f>SUM(B181:D181)</f>
        <v>209</v>
      </c>
      <c r="F181">
        <f>AVERAGE(B181,C181,D181)</f>
        <v>69.666666666666671</v>
      </c>
      <c r="G181" t="e">
        <f>IF(F181&gt;(SUM(G$2:G$10)/COUNT(G$2:G$10)),"Above","below")</f>
        <v>#DIV/0!</v>
      </c>
    </row>
    <row r="183" spans="1:7" x14ac:dyDescent="0.45">
      <c r="A183" s="5" t="s">
        <v>141</v>
      </c>
      <c r="B183" s="5"/>
      <c r="C183" s="5"/>
      <c r="D183" s="5"/>
      <c r="E183" s="5"/>
      <c r="F183" s="5"/>
    </row>
    <row r="185" spans="1:7" x14ac:dyDescent="0.45">
      <c r="A185" s="2" t="s">
        <v>142</v>
      </c>
      <c r="B185" s="2"/>
      <c r="C185" s="2"/>
      <c r="D185" t="s">
        <v>143</v>
      </c>
    </row>
    <row r="186" spans="1:7" x14ac:dyDescent="0.45">
      <c r="D186" t="str">
        <f>IF(D185="london","nice work","oops")</f>
        <v>nice work</v>
      </c>
    </row>
    <row r="188" spans="1:7" x14ac:dyDescent="0.45">
      <c r="A188" s="5" t="s">
        <v>146</v>
      </c>
      <c r="B188" s="5"/>
      <c r="C188" s="5"/>
      <c r="D188" s="5"/>
      <c r="E188" s="5"/>
      <c r="F188" s="5"/>
    </row>
    <row r="190" spans="1:7" x14ac:dyDescent="0.45">
      <c r="A190" t="s">
        <v>68</v>
      </c>
      <c r="B190" t="s">
        <v>108</v>
      </c>
      <c r="C190" t="s">
        <v>109</v>
      </c>
    </row>
    <row r="191" spans="1:7" x14ac:dyDescent="0.45">
      <c r="A191" t="s">
        <v>144</v>
      </c>
      <c r="B191">
        <v>99</v>
      </c>
      <c r="C191" t="str">
        <f>IF(B191&gt;=80,"distinction",IF(B191&lt;40,"fall","pass"))</f>
        <v>distinction</v>
      </c>
    </row>
    <row r="192" spans="1:7" x14ac:dyDescent="0.45">
      <c r="A192" t="s">
        <v>138</v>
      </c>
      <c r="B192">
        <v>23</v>
      </c>
      <c r="C192" t="str">
        <f>IF(B192&gt;=80,"distinction",IF(B192&lt;40,"fall","pass"))</f>
        <v>fall</v>
      </c>
    </row>
    <row r="193" spans="1:6" x14ac:dyDescent="0.45">
      <c r="A193" t="s">
        <v>145</v>
      </c>
      <c r="B193">
        <v>57</v>
      </c>
      <c r="C193" t="str">
        <f>IF(B193&gt;=80,"distinction",IF(B193&lt;40,"fall","pass"))</f>
        <v>pass</v>
      </c>
    </row>
    <row r="195" spans="1:6" x14ac:dyDescent="0.45">
      <c r="A195" s="5" t="s">
        <v>180</v>
      </c>
      <c r="B195" s="5"/>
      <c r="C195" s="5"/>
      <c r="D195" s="5"/>
      <c r="E195" s="5"/>
      <c r="F195" s="5"/>
    </row>
    <row r="197" spans="1:6" x14ac:dyDescent="0.45">
      <c r="A197" t="s">
        <v>181</v>
      </c>
      <c r="B197" t="s">
        <v>152</v>
      </c>
      <c r="C197" t="s">
        <v>20</v>
      </c>
      <c r="D197" t="s">
        <v>108</v>
      </c>
    </row>
    <row r="198" spans="1:6" x14ac:dyDescent="0.45">
      <c r="A198" t="s">
        <v>138</v>
      </c>
      <c r="B198" t="s">
        <v>183</v>
      </c>
      <c r="C198" t="s">
        <v>7</v>
      </c>
      <c r="D198">
        <v>18</v>
      </c>
    </row>
    <row r="199" spans="1:6" x14ac:dyDescent="0.45">
      <c r="A199" t="s">
        <v>185</v>
      </c>
      <c r="B199" t="s">
        <v>184</v>
      </c>
      <c r="C199" t="s">
        <v>7</v>
      </c>
      <c r="D199">
        <v>9</v>
      </c>
    </row>
    <row r="200" spans="1:6" x14ac:dyDescent="0.45">
      <c r="A200" t="s">
        <v>139</v>
      </c>
      <c r="B200" t="s">
        <v>183</v>
      </c>
      <c r="C200" t="s">
        <v>8</v>
      </c>
      <c r="D200">
        <v>12</v>
      </c>
    </row>
    <row r="201" spans="1:6" x14ac:dyDescent="0.45">
      <c r="A201" t="s">
        <v>145</v>
      </c>
      <c r="B201" t="s">
        <v>183</v>
      </c>
      <c r="C201" t="s">
        <v>7</v>
      </c>
      <c r="D201">
        <v>19</v>
      </c>
    </row>
    <row r="202" spans="1:6" x14ac:dyDescent="0.45">
      <c r="A202" t="s">
        <v>182</v>
      </c>
      <c r="B202" t="s">
        <v>184</v>
      </c>
      <c r="C202" t="s">
        <v>8</v>
      </c>
      <c r="D202">
        <v>10</v>
      </c>
    </row>
    <row r="204" spans="1:6" x14ac:dyDescent="0.45">
      <c r="A204" t="s">
        <v>186</v>
      </c>
      <c r="B204">
        <f>_xlfn.MAXIFS(D198:D202,B198:B202,"f")</f>
        <v>19</v>
      </c>
    </row>
    <row r="205" spans="1:6" x14ac:dyDescent="0.45">
      <c r="A205" t="s">
        <v>187</v>
      </c>
      <c r="B205">
        <f>_xlfn.MAXIFS(D198:D202,B198:B202,"m")</f>
        <v>10</v>
      </c>
    </row>
    <row r="206" spans="1:6" x14ac:dyDescent="0.45">
      <c r="A206" t="s">
        <v>188</v>
      </c>
      <c r="B206">
        <f>_xlfn.MAXIFS(D198:D202,B198:B202,"m",C198:C202,"a")</f>
        <v>9</v>
      </c>
    </row>
    <row r="207" spans="1:6" x14ac:dyDescent="0.45">
      <c r="A207" t="s">
        <v>189</v>
      </c>
      <c r="B207">
        <f>_xlfn.MAXIFS(D198:D202,B198:B202,"f",C198:C202,"b")</f>
        <v>12</v>
      </c>
    </row>
    <row r="209" spans="1:6" x14ac:dyDescent="0.45">
      <c r="A209" s="5" t="s">
        <v>190</v>
      </c>
      <c r="B209" s="5"/>
      <c r="C209" s="5"/>
      <c r="D209" s="5"/>
      <c r="E209" s="5"/>
      <c r="F209" s="5"/>
    </row>
    <row r="211" spans="1:6" x14ac:dyDescent="0.45">
      <c r="A211" t="s">
        <v>192</v>
      </c>
      <c r="B211" t="s">
        <v>183</v>
      </c>
    </row>
    <row r="213" spans="1:6" x14ac:dyDescent="0.45">
      <c r="A213" s="5" t="s">
        <v>191</v>
      </c>
      <c r="B213" s="5"/>
      <c r="C213" s="5"/>
      <c r="D213" s="5"/>
      <c r="E213" s="5"/>
      <c r="F213" s="5"/>
    </row>
    <row r="215" spans="1:6" x14ac:dyDescent="0.45">
      <c r="A215" s="2" t="s">
        <v>193</v>
      </c>
      <c r="B215" s="2"/>
      <c r="C215" s="2"/>
      <c r="D215">
        <v>59</v>
      </c>
    </row>
    <row r="217" spans="1:6" x14ac:dyDescent="0.45">
      <c r="A217" s="5" t="s">
        <v>196</v>
      </c>
      <c r="B217" s="5"/>
      <c r="C217" s="5"/>
      <c r="D217" s="5"/>
      <c r="E217" s="5"/>
      <c r="F217" s="5"/>
    </row>
    <row r="219" spans="1:6" x14ac:dyDescent="0.45">
      <c r="A219" s="1" t="s">
        <v>147</v>
      </c>
      <c r="B219" s="1" t="s">
        <v>148</v>
      </c>
      <c r="C219" s="1" t="s">
        <v>149</v>
      </c>
      <c r="D219" s="1" t="s">
        <v>150</v>
      </c>
      <c r="E219" s="1" t="s">
        <v>151</v>
      </c>
      <c r="F219" s="1" t="s">
        <v>152</v>
      </c>
    </row>
    <row r="220" spans="1:6" x14ac:dyDescent="0.45">
      <c r="A220" s="1">
        <v>1</v>
      </c>
      <c r="B220" t="s">
        <v>153</v>
      </c>
      <c r="C220" t="s">
        <v>154</v>
      </c>
      <c r="D220" t="s">
        <v>155</v>
      </c>
      <c r="E220" t="s">
        <v>156</v>
      </c>
      <c r="F220" t="s">
        <v>157</v>
      </c>
    </row>
    <row r="221" spans="1:6" x14ac:dyDescent="0.45">
      <c r="A221" s="1">
        <v>2</v>
      </c>
      <c r="B221" t="s">
        <v>158</v>
      </c>
      <c r="C221" t="s">
        <v>159</v>
      </c>
      <c r="D221" t="s">
        <v>160</v>
      </c>
      <c r="E221" t="s">
        <v>156</v>
      </c>
      <c r="F221" t="s">
        <v>157</v>
      </c>
    </row>
    <row r="222" spans="1:6" x14ac:dyDescent="0.45">
      <c r="A222" s="1">
        <v>3</v>
      </c>
      <c r="B222" t="s">
        <v>158</v>
      </c>
      <c r="C222" t="s">
        <v>161</v>
      </c>
      <c r="D222" t="s">
        <v>162</v>
      </c>
      <c r="E222" t="s">
        <v>163</v>
      </c>
      <c r="F222" t="s">
        <v>157</v>
      </c>
    </row>
    <row r="223" spans="1:6" x14ac:dyDescent="0.45">
      <c r="A223" s="1">
        <v>4</v>
      </c>
      <c r="B223" t="s">
        <v>164</v>
      </c>
      <c r="C223" t="s">
        <v>165</v>
      </c>
      <c r="D223" t="s">
        <v>166</v>
      </c>
      <c r="E223" t="s">
        <v>167</v>
      </c>
      <c r="F223" t="s">
        <v>168</v>
      </c>
    </row>
    <row r="224" spans="1:6" x14ac:dyDescent="0.45">
      <c r="A224" s="1">
        <v>5</v>
      </c>
      <c r="B224" t="s">
        <v>158</v>
      </c>
      <c r="C224" t="s">
        <v>169</v>
      </c>
      <c r="D224" t="s">
        <v>170</v>
      </c>
      <c r="E224" t="s">
        <v>167</v>
      </c>
      <c r="F224" t="s">
        <v>171</v>
      </c>
    </row>
    <row r="225" spans="1:6" x14ac:dyDescent="0.45">
      <c r="A225" s="1">
        <v>6</v>
      </c>
      <c r="B225" t="s">
        <v>158</v>
      </c>
      <c r="C225" t="s">
        <v>172</v>
      </c>
      <c r="D225" t="s">
        <v>173</v>
      </c>
      <c r="E225" t="s">
        <v>156</v>
      </c>
      <c r="F225" t="s">
        <v>157</v>
      </c>
    </row>
    <row r="226" spans="1:6" x14ac:dyDescent="0.45">
      <c r="A226" s="1">
        <v>7</v>
      </c>
      <c r="B226" t="s">
        <v>153</v>
      </c>
      <c r="C226" t="s">
        <v>174</v>
      </c>
      <c r="D226" t="s">
        <v>175</v>
      </c>
      <c r="E226" t="s">
        <v>163</v>
      </c>
      <c r="F226" t="s">
        <v>168</v>
      </c>
    </row>
    <row r="227" spans="1:6" x14ac:dyDescent="0.45">
      <c r="A227" s="1">
        <v>8</v>
      </c>
      <c r="B227" t="s">
        <v>153</v>
      </c>
      <c r="C227" t="s">
        <v>161</v>
      </c>
      <c r="D227" t="s">
        <v>176</v>
      </c>
      <c r="E227" t="s">
        <v>163</v>
      </c>
      <c r="F227" t="s">
        <v>157</v>
      </c>
    </row>
    <row r="228" spans="1:6" x14ac:dyDescent="0.45">
      <c r="A228" s="1">
        <v>9</v>
      </c>
      <c r="B228" t="s">
        <v>164</v>
      </c>
      <c r="C228" t="s">
        <v>177</v>
      </c>
      <c r="D228" t="s">
        <v>178</v>
      </c>
      <c r="E228" t="s">
        <v>179</v>
      </c>
      <c r="F228" t="s">
        <v>157</v>
      </c>
    </row>
    <row r="229" spans="1:6" x14ac:dyDescent="0.45">
      <c r="A229" s="1">
        <v>10</v>
      </c>
      <c r="B229" t="s">
        <v>164</v>
      </c>
      <c r="C229" t="s">
        <v>194</v>
      </c>
      <c r="D229" t="s">
        <v>195</v>
      </c>
      <c r="E229" t="s">
        <v>167</v>
      </c>
      <c r="F229" t="s">
        <v>168</v>
      </c>
    </row>
    <row r="231" spans="1:6" x14ac:dyDescent="0.45">
      <c r="A231" s="5" t="s">
        <v>204</v>
      </c>
      <c r="B231" s="5"/>
      <c r="C231" s="5"/>
      <c r="D231" s="5"/>
      <c r="E231" s="5"/>
      <c r="F231" s="5"/>
    </row>
    <row r="233" spans="1:6" x14ac:dyDescent="0.45">
      <c r="A233" s="2" t="s">
        <v>203</v>
      </c>
      <c r="B233" s="2"/>
      <c r="C233" s="2"/>
    </row>
    <row r="235" spans="1:6" x14ac:dyDescent="0.45">
      <c r="A235" s="5" t="s">
        <v>3</v>
      </c>
      <c r="B235" s="5"/>
      <c r="C235" s="5"/>
      <c r="D235" s="5"/>
      <c r="E235" s="5"/>
      <c r="F235" s="5"/>
    </row>
  </sheetData>
  <autoFilter ref="A219:F219" xr:uid="{F577DB31-798C-46CA-950F-7F23A64B395E}"/>
  <mergeCells count="39">
    <mergeCell ref="A215:C215"/>
    <mergeCell ref="A217:F217"/>
    <mergeCell ref="A231:F231"/>
    <mergeCell ref="A233:C233"/>
    <mergeCell ref="A235:F235"/>
    <mergeCell ref="A185:C185"/>
    <mergeCell ref="A188:F188"/>
    <mergeCell ref="A195:F195"/>
    <mergeCell ref="A209:F209"/>
    <mergeCell ref="A213:F213"/>
    <mergeCell ref="A162:F162"/>
    <mergeCell ref="A177:G177"/>
    <mergeCell ref="A183:F183"/>
    <mergeCell ref="A112:E112"/>
    <mergeCell ref="A120:E120"/>
    <mergeCell ref="A129:E129"/>
    <mergeCell ref="A138:E138"/>
    <mergeCell ref="A146:E146"/>
    <mergeCell ref="A76:E76"/>
    <mergeCell ref="A83:E83"/>
    <mergeCell ref="A89:E89"/>
    <mergeCell ref="A97:E97"/>
    <mergeCell ref="A105:E105"/>
    <mergeCell ref="A44:E44"/>
    <mergeCell ref="A52:E52"/>
    <mergeCell ref="A36:E36"/>
    <mergeCell ref="A66:E66"/>
    <mergeCell ref="A58:E58"/>
    <mergeCell ref="A1:F1"/>
    <mergeCell ref="A24:E24"/>
    <mergeCell ref="A32:E32"/>
    <mergeCell ref="A16:E16"/>
    <mergeCell ref="A12:E12"/>
    <mergeCell ref="A6:E6"/>
    <mergeCell ref="A26:B26"/>
    <mergeCell ref="A34:C34"/>
    <mergeCell ref="A8:B8"/>
    <mergeCell ref="A14:C14"/>
    <mergeCell ref="B3:C3"/>
  </mergeCells>
  <phoneticPr fontId="10" type="noConversion"/>
  <dataValidations count="2">
    <dataValidation type="list" allowBlank="1" showInputMessage="1" showErrorMessage="1" sqref="B211:B212" xr:uid="{280A56EB-4618-42A7-8922-B74C5008484B}">
      <formula1>"m,f"</formula1>
    </dataValidation>
    <dataValidation type="whole" allowBlank="1" showInputMessage="1" showErrorMessage="1" sqref="D215" xr:uid="{713998D5-C374-4338-AC12-F14723CC3575}">
      <formula1>1</formula1>
      <formula2>99</formula2>
    </dataValidation>
  </dataValidations>
  <hyperlinks>
    <hyperlink ref="A126" r:id="rId1" xr:uid="{7F327DEB-03BA-4E10-93CA-808685EDCDE2}"/>
  </hyperlinks>
  <pageMargins left="0.7" right="0.7" top="0.75" bottom="0.75" header="0.3" footer="0.3"/>
  <pageSetup paperSize="9" orientation="portrait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71998-D5A3-4BF9-876A-264AC1EA8B84}">
  <dimension ref="A3:B7"/>
  <sheetViews>
    <sheetView workbookViewId="0">
      <selection activeCell="A3" sqref="A3"/>
    </sheetView>
  </sheetViews>
  <sheetFormatPr defaultRowHeight="14.25" x14ac:dyDescent="0.45"/>
  <cols>
    <col min="1" max="1" width="15.33203125" bestFit="1" customWidth="1"/>
    <col min="2" max="2" width="9.73046875" bestFit="1" customWidth="1"/>
  </cols>
  <sheetData>
    <row r="3" spans="1:2" x14ac:dyDescent="0.45">
      <c r="A3" s="29" t="s">
        <v>151</v>
      </c>
      <c r="B3" t="s">
        <v>197</v>
      </c>
    </row>
    <row r="4" spans="1:2" x14ac:dyDescent="0.45">
      <c r="A4" t="s">
        <v>179</v>
      </c>
      <c r="B4" s="30">
        <v>1</v>
      </c>
    </row>
    <row r="5" spans="1:2" x14ac:dyDescent="0.45">
      <c r="A5" t="s">
        <v>167</v>
      </c>
      <c r="B5" s="30">
        <v>3</v>
      </c>
    </row>
    <row r="6" spans="1:2" x14ac:dyDescent="0.45">
      <c r="A6" t="s">
        <v>156</v>
      </c>
      <c r="B6" s="30">
        <v>3</v>
      </c>
    </row>
    <row r="7" spans="1:2" x14ac:dyDescent="0.45">
      <c r="A7" t="s">
        <v>163</v>
      </c>
      <c r="B7" s="30">
        <v>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323CD-971F-4788-9BB7-A0803741A9A4}">
  <dimension ref="A2:E7"/>
  <sheetViews>
    <sheetView workbookViewId="0">
      <selection activeCell="B32" sqref="B32"/>
    </sheetView>
  </sheetViews>
  <sheetFormatPr defaultRowHeight="14.25" x14ac:dyDescent="0.45"/>
  <cols>
    <col min="1" max="1" width="10.19921875" bestFit="1" customWidth="1"/>
    <col min="2" max="4" width="8.6640625" bestFit="1" customWidth="1"/>
    <col min="5" max="5" width="10.19921875" bestFit="1" customWidth="1"/>
  </cols>
  <sheetData>
    <row r="2" spans="1:5" x14ac:dyDescent="0.45">
      <c r="A2" s="29" t="s">
        <v>197</v>
      </c>
      <c r="B2" s="29" t="s">
        <v>152</v>
      </c>
    </row>
    <row r="3" spans="1:5" x14ac:dyDescent="0.45">
      <c r="A3" s="29" t="s">
        <v>148</v>
      </c>
      <c r="B3" t="s">
        <v>168</v>
      </c>
      <c r="C3" t="s">
        <v>171</v>
      </c>
      <c r="D3" t="s">
        <v>157</v>
      </c>
      <c r="E3" t="s">
        <v>198</v>
      </c>
    </row>
    <row r="4" spans="1:5" x14ac:dyDescent="0.45">
      <c r="A4" t="s">
        <v>164</v>
      </c>
      <c r="B4" s="30">
        <v>1</v>
      </c>
      <c r="C4" s="30"/>
      <c r="D4" s="30">
        <v>1</v>
      </c>
      <c r="E4" s="30">
        <v>2</v>
      </c>
    </row>
    <row r="5" spans="1:5" x14ac:dyDescent="0.45">
      <c r="A5" t="s">
        <v>158</v>
      </c>
      <c r="B5" s="30"/>
      <c r="C5" s="30">
        <v>1</v>
      </c>
      <c r="D5" s="30">
        <v>3</v>
      </c>
      <c r="E5" s="30">
        <v>4</v>
      </c>
    </row>
    <row r="6" spans="1:5" x14ac:dyDescent="0.45">
      <c r="A6" t="s">
        <v>153</v>
      </c>
      <c r="B6" s="30">
        <v>1</v>
      </c>
      <c r="C6" s="30"/>
      <c r="D6" s="30">
        <v>2</v>
      </c>
      <c r="E6" s="30">
        <v>3</v>
      </c>
    </row>
    <row r="7" spans="1:5" x14ac:dyDescent="0.45">
      <c r="A7" t="s">
        <v>198</v>
      </c>
      <c r="B7" s="30">
        <v>2</v>
      </c>
      <c r="C7" s="30">
        <v>1</v>
      </c>
      <c r="D7" s="30">
        <v>6</v>
      </c>
      <c r="E7" s="30">
        <v>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Sheet3</vt:lpstr>
      <vt:lpstr>Suggestion1</vt:lpstr>
      <vt:lpstr>gradeboundaries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Negar</dc:creator>
  <cp:lastModifiedBy>Negar</cp:lastModifiedBy>
  <dcterms:created xsi:type="dcterms:W3CDTF">2023-02-28T17:13:21Z</dcterms:created>
  <dcterms:modified xsi:type="dcterms:W3CDTF">2023-03-01T05:41:01Z</dcterms:modified>
</cp:coreProperties>
</file>