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 Marshall\Documents\N\"/>
    </mc:Choice>
  </mc:AlternateContent>
  <xr:revisionPtr revIDLastSave="0" documentId="13_ncr:1_{827A47D3-D41A-4B2E-B89D-A47752825D2D}" xr6:coauthVersionLast="45" xr6:coauthVersionMax="45" xr10:uidLastSave="{00000000-0000-0000-0000-000000000000}"/>
  <bookViews>
    <workbookView xWindow="-120" yWindow="-120" windowWidth="20730" windowHeight="11160" firstSheet="3" activeTab="7" xr2:uid="{60AA2004-FB11-4E7A-BA5E-ECABD7CF0CF9}"/>
  </bookViews>
  <sheets>
    <sheet name="foodFactors" sheetId="4" r:id="rId1"/>
    <sheet name="FAH $ to Weight" sheetId="10" r:id="rId2"/>
    <sheet name="foodOutCost" sheetId="8" r:id="rId3"/>
    <sheet name="mealPercentages" sheetId="9" r:id="rId4"/>
    <sheet name="SNAP $ to Weight" sheetId="11" r:id="rId5"/>
    <sheet name="pet" sheetId="7" r:id="rId6"/>
    <sheet name="electricityAndNatGas" sheetId="3" r:id="rId7"/>
    <sheet name="transportation" sheetId="6" r:id="rId8"/>
    <sheet name="wastewater" sheetId="2" r:id="rId9"/>
    <sheet name="misc" sheetId="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2" i="11" l="1"/>
  <c r="H81" i="11"/>
  <c r="H80" i="11"/>
  <c r="H79" i="11"/>
  <c r="H78" i="11"/>
  <c r="H76" i="11"/>
  <c r="H75" i="11"/>
  <c r="H74" i="11"/>
  <c r="C73" i="11"/>
  <c r="H69" i="11"/>
  <c r="C68" i="11"/>
  <c r="H68" i="11" s="1"/>
  <c r="H67" i="11"/>
  <c r="H66" i="11"/>
  <c r="H65" i="11"/>
  <c r="H64" i="11"/>
  <c r="H63" i="11"/>
  <c r="H62" i="11"/>
  <c r="H61" i="11"/>
  <c r="G60" i="11"/>
  <c r="H60" i="11" s="1"/>
  <c r="H59" i="11"/>
  <c r="H58" i="11"/>
  <c r="C50" i="11"/>
  <c r="H48" i="11"/>
  <c r="H44" i="11"/>
  <c r="H41" i="11"/>
  <c r="H40" i="11"/>
  <c r="G39" i="11"/>
  <c r="H39" i="11" s="1"/>
  <c r="H34" i="11"/>
  <c r="H31" i="11"/>
  <c r="H2" i="11"/>
  <c r="H187" i="10"/>
  <c r="H186" i="10"/>
  <c r="G186" i="10"/>
  <c r="G185" i="10"/>
  <c r="H185" i="10" s="1"/>
  <c r="G184" i="10"/>
  <c r="H184" i="10" s="1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4" i="10"/>
  <c r="H132" i="10"/>
  <c r="H131" i="10"/>
  <c r="H130" i="10"/>
  <c r="H129" i="10"/>
  <c r="H128" i="10"/>
  <c r="H124" i="10"/>
  <c r="H120" i="10"/>
  <c r="H119" i="10"/>
  <c r="H117" i="10"/>
  <c r="H116" i="10"/>
  <c r="C113" i="10"/>
  <c r="H111" i="10"/>
  <c r="H109" i="10"/>
  <c r="H108" i="10"/>
  <c r="H107" i="10"/>
  <c r="H106" i="10"/>
  <c r="H105" i="10"/>
  <c r="H103" i="10"/>
  <c r="H102" i="10"/>
  <c r="H101" i="10"/>
  <c r="H100" i="10"/>
  <c r="H99" i="10"/>
  <c r="C98" i="10"/>
  <c r="H98" i="10" s="1"/>
  <c r="H97" i="10"/>
  <c r="H94" i="10"/>
  <c r="H92" i="10"/>
  <c r="H91" i="10"/>
  <c r="H63" i="10"/>
  <c r="H35" i="10"/>
  <c r="H34" i="10"/>
  <c r="H33" i="10"/>
  <c r="H32" i="10"/>
  <c r="H31" i="10"/>
  <c r="H30" i="10"/>
  <c r="H28" i="10"/>
  <c r="H25" i="10"/>
  <c r="H24" i="10"/>
  <c r="H22" i="10"/>
  <c r="H21" i="10"/>
  <c r="H20" i="10"/>
  <c r="H18" i="10"/>
  <c r="H17" i="10"/>
  <c r="H16" i="10"/>
  <c r="H13" i="10"/>
  <c r="H10" i="10"/>
  <c r="H9" i="10"/>
  <c r="H7" i="10"/>
  <c r="H6" i="10"/>
  <c r="H5" i="10"/>
  <c r="H4" i="10"/>
  <c r="H3" i="10"/>
  <c r="H2" i="10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<sst xmlns="http://schemas.openxmlformats.org/spreadsheetml/2006/main" count="551" uniqueCount="311">
  <si>
    <t>Category</t>
  </si>
  <si>
    <t>EF</t>
  </si>
  <si>
    <t>NOx EF (kg/kwh):</t>
  </si>
  <si>
    <t>N2O EF (kg/kwh):</t>
  </si>
  <si>
    <t>NOx to kg N:</t>
  </si>
  <si>
    <t>N2O to kg N:</t>
  </si>
  <si>
    <t>Protein contents</t>
  </si>
  <si>
    <t>SIMAP Avg % protein: selected products</t>
  </si>
  <si>
    <t>Updated N content</t>
  </si>
  <si>
    <t xml:space="preserve">Updated VNFs </t>
  </si>
  <si>
    <t xml:space="preserve">Assigned by </t>
  </si>
  <si>
    <t>Food Miles</t>
  </si>
  <si>
    <t>average % food waste (from N-print FY14 2.1)</t>
  </si>
  <si>
    <t>Beef</t>
  </si>
  <si>
    <t>Pork</t>
  </si>
  <si>
    <t>Chicken</t>
  </si>
  <si>
    <t>Cheese</t>
  </si>
  <si>
    <t>Milk</t>
  </si>
  <si>
    <t>Eggs</t>
  </si>
  <si>
    <t>Fish</t>
  </si>
  <si>
    <t>Liquids</t>
  </si>
  <si>
    <t>Fruits</t>
  </si>
  <si>
    <t>Grains</t>
  </si>
  <si>
    <t>Nuts</t>
  </si>
  <si>
    <t>Beans</t>
  </si>
  <si>
    <t>Oils</t>
  </si>
  <si>
    <t>Spices</t>
  </si>
  <si>
    <t>Vegetables</t>
  </si>
  <si>
    <t>Potatoes</t>
  </si>
  <si>
    <t>Coffee and tea</t>
  </si>
  <si>
    <t>Sugars</t>
  </si>
  <si>
    <t>BLS item(s)</t>
  </si>
  <si>
    <t>BLS price (per lb)</t>
  </si>
  <si>
    <t>USDA item(s)</t>
  </si>
  <si>
    <t>USDA price (per lb)</t>
  </si>
  <si>
    <t>Other item(s)</t>
  </si>
  <si>
    <t>Price (per lb)</t>
  </si>
  <si>
    <t>PRICE USED (per lb)</t>
  </si>
  <si>
    <t>Notes</t>
  </si>
  <si>
    <t xml:space="preserve">Ground chuck, 100% beef, per lb. (453.6 gm)     </t>
  </si>
  <si>
    <t xml:space="preserve">Ground beef, 100% beef, per lb. (453.6 gm)      </t>
  </si>
  <si>
    <t xml:space="preserve">Ground beef, lean and extra lean, per lb. (453.6 gm)    </t>
  </si>
  <si>
    <t xml:space="preserve">Chuck roast, graded and ungraded, excluding USDA Prime and Choice, per lb. (453.6 gm)   </t>
  </si>
  <si>
    <t xml:space="preserve">Chuck roast, USDA Choice, boneless, per lb. (453.6 gm)  </t>
  </si>
  <si>
    <t xml:space="preserve">Round roast, USDA Choice, boneless, per lb. (453.6 gm)  </t>
  </si>
  <si>
    <t xml:space="preserve">Beef for stew, boneless, per lb. (453.6 gm)     </t>
  </si>
  <si>
    <t xml:space="preserve">Steak, round, USDA Choice, boneless, per lb. (453.6 gm) </t>
  </si>
  <si>
    <t xml:space="preserve">Steak, round, graded and ungraded, excluding USDA Prime and Choice, per lb. (453.6 gm)  </t>
  </si>
  <si>
    <t xml:space="preserve">Steak, sirloin, USDA Choice, boneless, per lb. (453.6 gm)       </t>
  </si>
  <si>
    <t xml:space="preserve">Bacon, sliced, per lb. (453.6 gm)    </t>
  </si>
  <si>
    <t xml:space="preserve">Chops, center cut, bone-in, per lb. (453.6 gm)  </t>
  </si>
  <si>
    <t xml:space="preserve">Chops, boneless, per lb. (453.6 gm)     </t>
  </si>
  <si>
    <t xml:space="preserve">Ham, rump or shank half, bone-in, smoked,per lb. (453.6 gm)     </t>
  </si>
  <si>
    <t xml:space="preserve">Ham, boneless, excluding canned, per lb. (453.6 gm)     </t>
  </si>
  <si>
    <t xml:space="preserve">Frankfurters, all meat or all beef, per lb. (453.6 gm)  </t>
  </si>
  <si>
    <t xml:space="preserve">Bologna, all beef or mixed, per lb. (453.6 gm)  </t>
  </si>
  <si>
    <t xml:space="preserve">Chicken, fresh, whole, per lb. (453.6 gm)    </t>
  </si>
  <si>
    <t xml:space="preserve">Chicken legs, bone-in, per lb. (453.6 gm)       </t>
  </si>
  <si>
    <t xml:space="preserve">Turkey, frozen, whole, per lb. (453.6 gm)       </t>
  </si>
  <si>
    <t xml:space="preserve">Tuna, light, chunk, per lb. (453.6 gm)  </t>
  </si>
  <si>
    <t xml:space="preserve">All uncooked ground beef, per lb. (453.6 gm)    </t>
  </si>
  <si>
    <t xml:space="preserve">All Uncooked Beef Roasts, per lb. (453.6 gm)    </t>
  </si>
  <si>
    <t xml:space="preserve">All Uncooked Beef Steaks, per lb. (453.6 gm)    </t>
  </si>
  <si>
    <t xml:space="preserve">All Uncooked Other Beef (Excluding Veal), per lb. (453.6 gm)    </t>
  </si>
  <si>
    <t xml:space="preserve">All Pork Chops, per lb. (453.6 gm)      </t>
  </si>
  <si>
    <t xml:space="preserve">All Other Pork (Excluding Canned Ham and Luncheon Slices), per lb. (453.6 gm)   </t>
  </si>
  <si>
    <t xml:space="preserve">Chicken breast, boneless, per lb. (453.6 gm)    </t>
  </si>
  <si>
    <t>USDA price of fresh/frozen fish</t>
  </si>
  <si>
    <t>Sweetened Bevarages</t>
  </si>
  <si>
    <t>USDA price of nonalcoholic nondiet carbonated beverages</t>
  </si>
  <si>
    <t>USDA price of noncarbonated caloric beverages</t>
  </si>
  <si>
    <t>USDA price of fruit juice</t>
  </si>
  <si>
    <t xml:space="preserve">Lettuce, iceberg, per lb. (453.6 gm)   </t>
  </si>
  <si>
    <t xml:space="preserve">Tomatoes, field grown, per lb. (453.6 gm)       </t>
  </si>
  <si>
    <t xml:space="preserve">Peppers, sweet, per lb. (453.6 gm)      </t>
  </si>
  <si>
    <t xml:space="preserve">Broccoli, per lb. (453.6 gm)    </t>
  </si>
  <si>
    <t xml:space="preserve">Potatoes, white, per lb. (453.6 gm)     </t>
  </si>
  <si>
    <t>Frozen, Prep Foods</t>
  </si>
  <si>
    <t>Lunch at Fast Food Restaurants</t>
  </si>
  <si>
    <t>This price was calculated using $10.40 per meal, and 1 meal being 0.96 kg or 2.116438 lb</t>
  </si>
  <si>
    <t xml:space="preserve">Desserts </t>
  </si>
  <si>
    <t>USDA price of ready to eat bakery items</t>
  </si>
  <si>
    <t>Cheese/Butter</t>
  </si>
  <si>
    <t xml:space="preserve">Margarine, soft, tubs, per lb. (453.6 gm)      </t>
  </si>
  <si>
    <t xml:space="preserve">American processed cheese, per lb. (453.6 gm)   </t>
  </si>
  <si>
    <t xml:space="preserve">Cheddar cheese, natural, per lb. (453.6 gm)     </t>
  </si>
  <si>
    <t>Bread/Crackers</t>
  </si>
  <si>
    <t xml:space="preserve">Bread, white, pan, per lb. (453.6 gm)   </t>
  </si>
  <si>
    <t xml:space="preserve">Bread, French, per lb. (453.6 gm)   </t>
  </si>
  <si>
    <t xml:space="preserve">Bread, whole wheat, pan, per lb. (453.6 gm)     </t>
  </si>
  <si>
    <t>USDA average price of whole grain/other bread, rolls, rice, pasta, cereal</t>
  </si>
  <si>
    <t xml:space="preserve">Pears, Anjou, per lb. (453.6 gm)        </t>
  </si>
  <si>
    <t xml:space="preserve">Peaches, per lb. (453.6 gm)     </t>
  </si>
  <si>
    <t xml:space="preserve">Strawberries, dry pint, per 12 oz. (340.2 gm)   </t>
  </si>
  <si>
    <t xml:space="preserve">Grapes, Thompson Seedless, per lb. (453.6 gm)   </t>
  </si>
  <si>
    <t xml:space="preserve">Apples, Red Delicious, per lb. (453.6 gm)       </t>
  </si>
  <si>
    <t xml:space="preserve">Bananas, per lb. (453.6 gm)     </t>
  </si>
  <si>
    <t xml:space="preserve">Oranges, Navel, per lb. (453.6 gm)      </t>
  </si>
  <si>
    <t xml:space="preserve">Lemons, per lb. (453.6 gm)      </t>
  </si>
  <si>
    <t xml:space="preserve">Grapefruit, per lb. (453.6 gm)  </t>
  </si>
  <si>
    <t xml:space="preserve">Cherries, per lb. (453.6 gm)    </t>
  </si>
  <si>
    <t xml:space="preserve">Milk, fresh, whole, fortified, per gal. (3.8 lit)       </t>
  </si>
  <si>
    <t>This price was converted to $/lb. The BLS price was given in $/gallon.</t>
  </si>
  <si>
    <t>Salty Snacks</t>
  </si>
  <si>
    <t xml:space="preserve">Potato chips, per 16 oz.      </t>
  </si>
  <si>
    <t xml:space="preserve">Prepared Foods </t>
  </si>
  <si>
    <t>Cereal</t>
  </si>
  <si>
    <t>Condiments</t>
  </si>
  <si>
    <t>USDA price of canned soup, sauces, prepared foods</t>
  </si>
  <si>
    <t>Fats and Oils</t>
  </si>
  <si>
    <t>USDA average of prices of oils and solid fats</t>
  </si>
  <si>
    <t>Candy</t>
  </si>
  <si>
    <t>USDA price of packaged sweets/baked goods</t>
  </si>
  <si>
    <t xml:space="preserve">Baby Food </t>
  </si>
  <si>
    <t xml:space="preserve">Juice </t>
  </si>
  <si>
    <t>Coffee and Tea</t>
  </si>
  <si>
    <t xml:space="preserve">Coffee, 100%, ground roast, all sizes, per lb. (453.6 gm)       </t>
  </si>
  <si>
    <t>Eggs, grade A, large, per doz.</t>
  </si>
  <si>
    <t>This price was converted to $/lb from $/dozen, using the minimum weight of 1.5 lbs for a dozen eggs.</t>
  </si>
  <si>
    <t>Other dairy</t>
  </si>
  <si>
    <t xml:space="preserve">Pasta </t>
  </si>
  <si>
    <t xml:space="preserve">Spaghetti and macaroni, per lb. (453.6 gm)      </t>
  </si>
  <si>
    <t>Soups</t>
  </si>
  <si>
    <t xml:space="preserve">Sugar, white, all sizes, per lb. (453.6 gm)     </t>
  </si>
  <si>
    <t xml:space="preserve">Sugar, white, 33-80 oz. pkg, per lb. (453.6 gm) </t>
  </si>
  <si>
    <t>Nuts and Seeds</t>
  </si>
  <si>
    <t>USDA average of prices of raw and processed nuts</t>
  </si>
  <si>
    <t>USDA price of canned other vegetables</t>
  </si>
  <si>
    <t>Rice</t>
  </si>
  <si>
    <t xml:space="preserve">Rice, white, long grain, uncooked, per lb. (453.6 gm)   </t>
  </si>
  <si>
    <t>Jams and Jellies</t>
  </si>
  <si>
    <t>Flour Mixes</t>
  </si>
  <si>
    <t xml:space="preserve">Flour, white, all purpose, per lb. (453.6 gm)   </t>
  </si>
  <si>
    <t>Cats</t>
  </si>
  <si>
    <t>Dogs</t>
  </si>
  <si>
    <t>kg food/day</t>
  </si>
  <si>
    <t>Lunch at Full Service Restaurants</t>
  </si>
  <si>
    <t>Lunch at Employer Site</t>
  </si>
  <si>
    <t>Lunch at Vending Machine</t>
  </si>
  <si>
    <t>Dinner at Fast Food Restaurants</t>
  </si>
  <si>
    <t>Dinner at Full Service Restaurants</t>
  </si>
  <si>
    <t>Dinner at Employer Site</t>
  </si>
  <si>
    <t>Dinner at Vending Machine</t>
  </si>
  <si>
    <t>Snacks at Fast Food Restaurants</t>
  </si>
  <si>
    <t>Snacks at Full Service Restaurants</t>
  </si>
  <si>
    <t>Snacks at Employer Site</t>
  </si>
  <si>
    <t>Snacks at Vending Machine</t>
  </si>
  <si>
    <t>Breakfast at Fast Food Restaurants</t>
  </si>
  <si>
    <t>Breakfast at Full Service Restaurants</t>
  </si>
  <si>
    <t>Breakfast at Employer Site</t>
  </si>
  <si>
    <t>Breakfast at Vending Machine</t>
  </si>
  <si>
    <t>School Meals</t>
  </si>
  <si>
    <t>Catered Affairs:Food/Bev</t>
  </si>
  <si>
    <t>Pet_Waste_N_Uptake_Factor_of_Ground</t>
  </si>
  <si>
    <t>Amount_of_N_in_Fertilizer</t>
  </si>
  <si>
    <t>1-Fertilizer_Uptake_Factor</t>
  </si>
  <si>
    <t>Avg_Num_of_Cats</t>
  </si>
  <si>
    <t>Avg_Num_of_Dogs</t>
  </si>
  <si>
    <t>Kg_to_lb</t>
  </si>
  <si>
    <t>N_Content_of_Wastewater</t>
  </si>
  <si>
    <t>Wastewater_Leakage_Estimate</t>
  </si>
  <si>
    <t>Wastewater_Leakage_N_Content</t>
  </si>
  <si>
    <t>kg_NOx/mile</t>
  </si>
  <si>
    <t>kg_N2O/mile</t>
  </si>
  <si>
    <t xml:space="preserve">Average_Cost_Per_Meal </t>
  </si>
  <si>
    <t xml:space="preserve">CEX_categories </t>
  </si>
  <si>
    <t>Transport_N_EF</t>
  </si>
  <si>
    <t xml:space="preserve">Food_Truck_Cargo_Capacity </t>
  </si>
  <si>
    <t>Weight_per_meal</t>
  </si>
  <si>
    <t>AvgNumber</t>
  </si>
  <si>
    <t>Electricty</t>
  </si>
  <si>
    <t>Natural_Gas</t>
  </si>
  <si>
    <t>EF_Passenger_Cars</t>
  </si>
  <si>
    <t>EF_Buses</t>
  </si>
  <si>
    <t>EF_Light_Duty_Trucks</t>
  </si>
  <si>
    <t>Gas%_Motorcycles</t>
  </si>
  <si>
    <t>Diesel%_Motorcycles</t>
  </si>
  <si>
    <t>Gas%_Passenger_Cars</t>
  </si>
  <si>
    <t>Diesel%_Passenger_Cars</t>
  </si>
  <si>
    <t>Gas%_Light_Trucks</t>
  </si>
  <si>
    <t>Diesel%_Light_Trucks</t>
  </si>
  <si>
    <t>Gas%_Heavy_Trucks</t>
  </si>
  <si>
    <t>Diesel%_Heavy_Trucks</t>
  </si>
  <si>
    <t>EF_Heavy_Duty_Trucks</t>
  </si>
  <si>
    <t>convert_to_N</t>
  </si>
  <si>
    <t>EF_Motorcycles</t>
  </si>
  <si>
    <t>Food Category</t>
  </si>
  <si>
    <t>kg/week</t>
  </si>
  <si>
    <t>Percent of Total Food Weight</t>
  </si>
  <si>
    <t>Wheat</t>
  </si>
  <si>
    <t>Fruit</t>
  </si>
  <si>
    <t>not included:</t>
  </si>
  <si>
    <t>spices</t>
  </si>
  <si>
    <t>sugar</t>
  </si>
  <si>
    <t>oils</t>
  </si>
  <si>
    <t>liquids other than alc</t>
  </si>
  <si>
    <t>CEX item</t>
  </si>
  <si>
    <t>Other Item(s)</t>
  </si>
  <si>
    <t>Flour</t>
  </si>
  <si>
    <t>Prepared Flour Mixes</t>
  </si>
  <si>
    <t>Pasta</t>
  </si>
  <si>
    <t>White Bread</t>
  </si>
  <si>
    <t>Bread Excluding White</t>
  </si>
  <si>
    <t>Cookies</t>
  </si>
  <si>
    <t xml:space="preserve">Cookies, chocolate chip, per lb. (453.6 gm)     </t>
  </si>
  <si>
    <t>Ground Beef</t>
  </si>
  <si>
    <t>Chuck Roast</t>
  </si>
  <si>
    <t>Round Roast</t>
  </si>
  <si>
    <t>Other Roast</t>
  </si>
  <si>
    <t>Round Steak</t>
  </si>
  <si>
    <t>Sirloin Steak</t>
  </si>
  <si>
    <t>Other Steak</t>
  </si>
  <si>
    <t>Other Beef</t>
  </si>
  <si>
    <t>Bacon</t>
  </si>
  <si>
    <t>Pork Chops</t>
  </si>
  <si>
    <t>Ham</t>
  </si>
  <si>
    <t>Pork Sauage</t>
  </si>
  <si>
    <t>Other Pork</t>
  </si>
  <si>
    <t>Frankfurters</t>
  </si>
  <si>
    <t>Bologna/Liverwurst/Salami</t>
  </si>
  <si>
    <t>Other Lunchmeat</t>
  </si>
  <si>
    <t>Lamb and Other Meat</t>
  </si>
  <si>
    <t>Other Meat</t>
  </si>
  <si>
    <t>Whole Chickens</t>
  </si>
  <si>
    <t>Chicken Parts</t>
  </si>
  <si>
    <t>Other Poultry</t>
  </si>
  <si>
    <t>Canned Fish</t>
  </si>
  <si>
    <t>Cream</t>
  </si>
  <si>
    <t>Butter</t>
  </si>
  <si>
    <t>Margarine</t>
  </si>
  <si>
    <t>Icecream</t>
  </si>
  <si>
    <t xml:space="preserve">Ice cream, prepackaged, bulk, regular, per 1/2 gal. (1.9 lit)   </t>
  </si>
  <si>
    <t>This price was converted to $/lb. The BLS price was given in $/half gallon.</t>
  </si>
  <si>
    <t>Apples</t>
  </si>
  <si>
    <t>Bananas</t>
  </si>
  <si>
    <t>Oranges</t>
  </si>
  <si>
    <t>Citrus Fruit (not oranges)</t>
  </si>
  <si>
    <t>Other Fresh Fruit</t>
  </si>
  <si>
    <t>Lettuce</t>
  </si>
  <si>
    <t xml:space="preserve">Lettuce, romaine, per lb. (453.6 gm)    </t>
  </si>
  <si>
    <t>Tomatoes</t>
  </si>
  <si>
    <t>Other Fresh Vegetables</t>
  </si>
  <si>
    <t>Prepared Salads</t>
  </si>
  <si>
    <t>Frozen Orange Juice</t>
  </si>
  <si>
    <t xml:space="preserve">Orange juice, frozen concentrate, 12 oz. can, per 16 oz. (473.2 ml)     </t>
  </si>
  <si>
    <t>Frozen Fruit Juice</t>
  </si>
  <si>
    <t>Dried Beans and Peas</t>
  </si>
  <si>
    <t xml:space="preserve">Beans, dried, any type, all sizes, per lb. (453.6 gm)   </t>
  </si>
  <si>
    <t>Misc. Dried Vegetables</t>
  </si>
  <si>
    <t>Sugar</t>
  </si>
  <si>
    <t>Artificial Sweeteners</t>
  </si>
  <si>
    <t>Peanut Butter</t>
  </si>
  <si>
    <t xml:space="preserve">Peanut butter, creamy, all sizes, per lb. (453.6 gm)    </t>
  </si>
  <si>
    <t>Potato Chips</t>
  </si>
  <si>
    <t>Roasted Coffee</t>
  </si>
  <si>
    <t>Instant Coffee</t>
  </si>
  <si>
    <t>Beer and Ale</t>
  </si>
  <si>
    <t xml:space="preserve">Malt beverages, all types, all sizes, any origin, per 16 oz. (473.2 ml) </t>
  </si>
  <si>
    <t>Wine</t>
  </si>
  <si>
    <t xml:space="preserve">Wine, red and white table, all sizes, any origin, per 1 liter (33.8 oz) </t>
  </si>
  <si>
    <t>This price was converted to $/lb. The BLS price was given in $/liter.</t>
  </si>
  <si>
    <t>Ready-to-eat &amp; Cooked Cereal</t>
  </si>
  <si>
    <t>Crackers</t>
  </si>
  <si>
    <t>Bread and Cracker Products</t>
  </si>
  <si>
    <t>Frozen and Refrigerated Bakery Goods</t>
  </si>
  <si>
    <t>USDA average price of whole grain/other frozen grains</t>
  </si>
  <si>
    <t>Pies/Tarts/Turnovers</t>
  </si>
  <si>
    <t>Biscuits/Rolls/Muffins</t>
  </si>
  <si>
    <t>Cakes and Cupcakes</t>
  </si>
  <si>
    <t>Sweet Rolls/Coffee Cakes/Donuts</t>
  </si>
  <si>
    <t>Frozen Fish &amp; Shellfish</t>
  </si>
  <si>
    <t>Fresh Fish &amp; Shellfish</t>
  </si>
  <si>
    <t>Soup</t>
  </si>
  <si>
    <t>Baby Food</t>
  </si>
  <si>
    <t>Frozen Fruit</t>
  </si>
  <si>
    <t>USDA price of fresh/frozen fruit</t>
  </si>
  <si>
    <t>Canned Fruit</t>
  </si>
  <si>
    <t>USDA price of canned fruit</t>
  </si>
  <si>
    <t>Dried Fruit</t>
  </si>
  <si>
    <t>USDA price of frozen/dried legumes</t>
  </si>
  <si>
    <t>Fresh Fruit Juice</t>
  </si>
  <si>
    <t>Bottle/Canned Fruit Juice</t>
  </si>
  <si>
    <t>Frozen Vegetables</t>
  </si>
  <si>
    <t>USDA average of prices of frozen/fresh dark green, orange, starchy, select nutrient, and other vegetables</t>
  </si>
  <si>
    <t>Canned Beans</t>
  </si>
  <si>
    <t>Canned Corn</t>
  </si>
  <si>
    <t>USDA price of canned starchy vegetables</t>
  </si>
  <si>
    <t>Misc Canned Vegetables</t>
  </si>
  <si>
    <t>Vegetable Juice</t>
  </si>
  <si>
    <t>Candy and Gum</t>
  </si>
  <si>
    <t>Jam and Jelly</t>
  </si>
  <si>
    <t>Salad Dressing</t>
  </si>
  <si>
    <t>Non-Dairy Cream and Milk</t>
  </si>
  <si>
    <t>Salts, Spices, Seasonings</t>
  </si>
  <si>
    <t>Olives, Pickles, Relishes</t>
  </si>
  <si>
    <t>Sauces and Gravies</t>
  </si>
  <si>
    <t>Other Condiments</t>
  </si>
  <si>
    <t>Prepared Desserts</t>
  </si>
  <si>
    <t>Cola Drink</t>
  </si>
  <si>
    <t>Other Carbonated Drinks</t>
  </si>
  <si>
    <t>Noncarbonated Fruit Drinks</t>
  </si>
  <si>
    <t>Other Non-carb beverages</t>
  </si>
  <si>
    <t>Sports Drinks</t>
  </si>
  <si>
    <t>Whiskey</t>
  </si>
  <si>
    <t>whiskey from gizmo.com</t>
  </si>
  <si>
    <t>other Alc</t>
  </si>
  <si>
    <t>Tea</t>
  </si>
  <si>
    <t>Misc Prepared Food</t>
  </si>
  <si>
    <t>Frozen Meals</t>
  </si>
  <si>
    <t>Other Prepared Food</t>
  </si>
  <si>
    <t>Other Dairy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</si>
</sst>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11" fontId="0" fillId="0" borderId="0" xfId="0" applyNumberFormat="1"/>
    <xf numFmtId="0" fontId="3" fillId="0" borderId="0" xfId="0" applyFont="1"/>
    <xf numFmtId="9" fontId="0" fillId="0" borderId="0" xfId="0" applyNumberFormat="1"/>
    <xf numFmtId="0" fontId="2" fillId="0" borderId="0" xfId="1"/>
    <xf numFmtId="0" fontId="3" fillId="0" borderId="0" xfId="1" applyFont="1"/>
    <xf numFmtId="10" fontId="2" fillId="0" borderId="0" xfId="1" applyNumberFormat="1"/>
    <xf numFmtId="0" fontId="3" fillId="2" borderId="0" xfId="1" applyFont="1" applyFill="1"/>
    <xf numFmtId="0" fontId="3" fillId="2" borderId="1" xfId="1" applyFont="1" applyFill="1" applyBorder="1"/>
    <xf numFmtId="0" fontId="2" fillId="2" borderId="0" xfId="1" applyFill="1"/>
    <xf numFmtId="0" fontId="2" fillId="0" borderId="1" xfId="1" applyBorder="1"/>
    <xf numFmtId="0" fontId="2" fillId="3" borderId="0" xfId="1" applyFill="1"/>
    <xf numFmtId="0" fontId="2" fillId="3" borderId="1" xfId="1" applyFill="1" applyBorder="1"/>
    <xf numFmtId="2" fontId="2" fillId="3" borderId="0" xfId="1" applyNumberFormat="1" applyFill="1"/>
    <xf numFmtId="2" fontId="2" fillId="3" borderId="1" xfId="1" applyNumberFormat="1" applyFill="1" applyBorder="1"/>
    <xf numFmtId="0" fontId="4" fillId="0" borderId="0" xfId="1" applyFont="1"/>
    <xf numFmtId="0" fontId="4" fillId="0" borderId="1" xfId="1" applyFont="1" applyBorder="1"/>
    <xf numFmtId="0" fontId="4" fillId="3" borderId="0" xfId="1" applyFont="1" applyFill="1"/>
    <xf numFmtId="0" fontId="5" fillId="3" borderId="0" xfId="1" applyFont="1" applyFill="1"/>
    <xf numFmtId="0" fontId="5" fillId="0" borderId="0" xfId="1" applyFont="1"/>
    <xf numFmtId="0" fontId="1" fillId="0" borderId="0" xfId="1" applyFont="1"/>
    <xf numFmtId="0" fontId="1" fillId="3" borderId="0" xfId="1" applyFont="1" applyFill="1"/>
    <xf numFmtId="0" fontId="2" fillId="0" borderId="0" xfId="1" applyAlignment="1">
      <alignment horizontal="left" vertical="center" wrapText="1"/>
    </xf>
    <xf numFmtId="0" fontId="5" fillId="3" borderId="0" xfId="1" applyFont="1" applyFill="1" applyAlignment="1">
      <alignment horizontal="left" vertical="center" wrapText="1"/>
    </xf>
    <xf numFmtId="2" fontId="1" fillId="3" borderId="0" xfId="1" applyNumberFormat="1" applyFont="1" applyFill="1"/>
    <xf numFmtId="2" fontId="1" fillId="4" borderId="0" xfId="1" applyNumberFormat="1" applyFont="1" applyFill="1"/>
    <xf numFmtId="0" fontId="2" fillId="4" borderId="0" xfId="1" applyFill="1"/>
    <xf numFmtId="0" fontId="2" fillId="4" borderId="0" xfId="1" applyFill="1" applyAlignment="1">
      <alignment horizontal="left" vertical="center" wrapText="1"/>
    </xf>
    <xf numFmtId="2" fontId="2" fillId="4" borderId="0" xfId="1" applyNumberFormat="1" applyFill="1"/>
    <xf numFmtId="2" fontId="2" fillId="4" borderId="1" xfId="1" applyNumberFormat="1" applyFill="1" applyBorder="1"/>
    <xf numFmtId="0" fontId="1" fillId="4" borderId="0" xfId="1" applyFont="1" applyFill="1"/>
    <xf numFmtId="2" fontId="2" fillId="0" borderId="0" xfId="1" applyNumberFormat="1"/>
    <xf numFmtId="2" fontId="2" fillId="0" borderId="1" xfId="1" applyNumberFormat="1" applyBorder="1"/>
  </cellXfs>
  <cellStyles count="7">
    <cellStyle name="Comma 2" xfId="4" xr:uid="{C1DBBF77-77F9-45DD-BFF8-8A38C7BF8FD7}"/>
    <cellStyle name="Comma 3" xfId="6" xr:uid="{61194D92-C9F6-473B-83A8-0809770295AA}"/>
    <cellStyle name="Currency 2" xfId="5" xr:uid="{53C9F519-89AD-4983-A17E-9E98A8F84C7A}"/>
    <cellStyle name="Normal" xfId="0" builtinId="0"/>
    <cellStyle name="Normal 2" xfId="2" xr:uid="{E3296490-61C7-451F-8A2B-D9C4AB75314B}"/>
    <cellStyle name="Normal 3" xfId="1" xr:uid="{0E1FE198-019F-4A51-A4F0-362FADEF6C1A}"/>
    <cellStyle name="Percent 2" xfId="3" xr:uid="{E1EA0DFC-20BA-4784-BC75-BF351158D7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2B3D-4DE2-42DE-B7B0-A50399202A90}">
  <dimension ref="A1:I19"/>
  <sheetViews>
    <sheetView workbookViewId="0">
      <selection activeCell="G1" sqref="G1"/>
    </sheetView>
  </sheetViews>
  <sheetFormatPr defaultRowHeight="15" x14ac:dyDescent="0.25"/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167</v>
      </c>
      <c r="I1" t="s">
        <v>166</v>
      </c>
    </row>
    <row r="2" spans="1:9" x14ac:dyDescent="0.25">
      <c r="A2" t="s">
        <v>13</v>
      </c>
      <c r="B2">
        <v>0</v>
      </c>
      <c r="C2">
        <v>2.9156000000000001E-2</v>
      </c>
      <c r="D2">
        <v>11.9</v>
      </c>
      <c r="F2">
        <v>950</v>
      </c>
      <c r="G2">
        <v>0.04</v>
      </c>
      <c r="H2">
        <v>22700</v>
      </c>
      <c r="I2">
        <v>2.0999999999999999E-3</v>
      </c>
    </row>
    <row r="3" spans="1:9" x14ac:dyDescent="0.25">
      <c r="A3" t="s">
        <v>14</v>
      </c>
      <c r="B3">
        <v>0</v>
      </c>
      <c r="C3">
        <v>2.8251429000000002E-2</v>
      </c>
      <c r="D3">
        <v>5</v>
      </c>
      <c r="F3">
        <v>950</v>
      </c>
      <c r="G3">
        <v>0.04</v>
      </c>
    </row>
    <row r="4" spans="1:9" x14ac:dyDescent="0.25">
      <c r="A4" t="s">
        <v>15</v>
      </c>
      <c r="B4">
        <v>0</v>
      </c>
      <c r="C4">
        <v>2.7817600000000001E-2</v>
      </c>
      <c r="D4">
        <v>4.4000000000000004</v>
      </c>
      <c r="F4">
        <v>950</v>
      </c>
      <c r="G4">
        <v>0.04</v>
      </c>
    </row>
    <row r="5" spans="1:9" x14ac:dyDescent="0.25">
      <c r="A5" t="s">
        <v>16</v>
      </c>
      <c r="B5">
        <v>0</v>
      </c>
      <c r="C5">
        <v>3.0096000000000001E-2</v>
      </c>
      <c r="D5">
        <v>3.2</v>
      </c>
      <c r="E5" t="s">
        <v>17</v>
      </c>
      <c r="F5">
        <v>65</v>
      </c>
      <c r="G5">
        <v>0.01</v>
      </c>
    </row>
    <row r="6" spans="1:9" x14ac:dyDescent="0.25">
      <c r="A6" t="s">
        <v>18</v>
      </c>
      <c r="B6">
        <v>0</v>
      </c>
      <c r="C6">
        <v>1.8549333000000001E-2</v>
      </c>
      <c r="D6">
        <v>3.5</v>
      </c>
      <c r="F6">
        <v>65</v>
      </c>
      <c r="G6">
        <v>0.04</v>
      </c>
    </row>
    <row r="7" spans="1:9" x14ac:dyDescent="0.25">
      <c r="A7" t="s">
        <v>17</v>
      </c>
      <c r="B7">
        <v>0</v>
      </c>
      <c r="C7">
        <v>6.3271109999999998E-3</v>
      </c>
      <c r="D7">
        <v>3.2</v>
      </c>
      <c r="F7">
        <v>65</v>
      </c>
      <c r="G7">
        <v>0.01</v>
      </c>
    </row>
    <row r="8" spans="1:9" x14ac:dyDescent="0.25">
      <c r="A8" t="s">
        <v>19</v>
      </c>
      <c r="B8">
        <v>0</v>
      </c>
      <c r="C8">
        <v>2.8710400000000001E-2</v>
      </c>
      <c r="D8">
        <v>5.4</v>
      </c>
      <c r="F8">
        <v>950</v>
      </c>
      <c r="G8">
        <v>0.06</v>
      </c>
    </row>
    <row r="9" spans="1:9" x14ac:dyDescent="0.25">
      <c r="A9" t="s">
        <v>20</v>
      </c>
      <c r="B9">
        <v>0</v>
      </c>
      <c r="C9">
        <v>1.4400000000000001E-3</v>
      </c>
      <c r="D9">
        <v>3.9</v>
      </c>
      <c r="E9" t="s">
        <v>21</v>
      </c>
      <c r="F9">
        <v>1350</v>
      </c>
      <c r="G9">
        <v>0.12</v>
      </c>
    </row>
    <row r="10" spans="1:9" x14ac:dyDescent="0.25">
      <c r="A10" t="s">
        <v>22</v>
      </c>
      <c r="B10">
        <v>0</v>
      </c>
      <c r="C10">
        <v>1.4822399999999999E-2</v>
      </c>
      <c r="D10">
        <v>0.7</v>
      </c>
      <c r="F10">
        <v>1500</v>
      </c>
      <c r="G10">
        <v>0.02</v>
      </c>
    </row>
    <row r="11" spans="1:9" x14ac:dyDescent="0.25">
      <c r="A11" t="s">
        <v>21</v>
      </c>
      <c r="B11">
        <v>0</v>
      </c>
      <c r="C11">
        <v>7.8399999999999997E-4</v>
      </c>
      <c r="D11">
        <v>3.9</v>
      </c>
      <c r="F11">
        <v>1500</v>
      </c>
      <c r="G11">
        <v>0.12</v>
      </c>
    </row>
    <row r="12" spans="1:9" x14ac:dyDescent="0.25">
      <c r="A12" t="s">
        <v>23</v>
      </c>
      <c r="B12">
        <v>0</v>
      </c>
      <c r="C12">
        <v>2.9686400000000002E-2</v>
      </c>
      <c r="D12">
        <v>0.41</v>
      </c>
      <c r="E12" t="s">
        <v>24</v>
      </c>
      <c r="F12">
        <v>1500</v>
      </c>
      <c r="G12">
        <v>0.12</v>
      </c>
    </row>
    <row r="13" spans="1:9" x14ac:dyDescent="0.25">
      <c r="A13" t="s">
        <v>25</v>
      </c>
      <c r="B13">
        <v>0</v>
      </c>
      <c r="C13">
        <v>5.9040000000000004E-4</v>
      </c>
      <c r="D13">
        <v>0.41</v>
      </c>
      <c r="E13" t="s">
        <v>24</v>
      </c>
      <c r="F13">
        <v>1500</v>
      </c>
      <c r="G13">
        <v>0.05</v>
      </c>
    </row>
    <row r="14" spans="1:9" x14ac:dyDescent="0.25">
      <c r="A14" t="s">
        <v>24</v>
      </c>
      <c r="B14">
        <v>0</v>
      </c>
      <c r="C14">
        <v>1.4420799999999999E-2</v>
      </c>
      <c r="D14">
        <v>0.41</v>
      </c>
      <c r="F14">
        <v>800</v>
      </c>
      <c r="G14">
        <v>0.05</v>
      </c>
    </row>
    <row r="15" spans="1:9" x14ac:dyDescent="0.25">
      <c r="A15" t="s">
        <v>26</v>
      </c>
      <c r="B15">
        <v>0</v>
      </c>
      <c r="C15">
        <v>8.8144E-3</v>
      </c>
      <c r="D15">
        <v>3.1</v>
      </c>
      <c r="E15" t="s">
        <v>27</v>
      </c>
      <c r="F15">
        <v>800</v>
      </c>
      <c r="G15">
        <v>0.02</v>
      </c>
    </row>
    <row r="16" spans="1:9" x14ac:dyDescent="0.25">
      <c r="A16" t="s">
        <v>28</v>
      </c>
      <c r="B16">
        <v>0</v>
      </c>
      <c r="C16">
        <v>3.5920000000000001E-3</v>
      </c>
      <c r="D16">
        <v>1.5</v>
      </c>
      <c r="F16">
        <v>800</v>
      </c>
      <c r="G16">
        <v>7.0000000000000007E-2</v>
      </c>
    </row>
    <row r="17" spans="1:7" x14ac:dyDescent="0.25">
      <c r="A17" t="s">
        <v>29</v>
      </c>
      <c r="B17">
        <v>0</v>
      </c>
      <c r="C17">
        <v>1.63664E-2</v>
      </c>
      <c r="D17">
        <v>3.9</v>
      </c>
      <c r="E17" t="s">
        <v>21</v>
      </c>
      <c r="F17">
        <v>1500</v>
      </c>
      <c r="G17">
        <v>0.12</v>
      </c>
    </row>
    <row r="18" spans="1:7" x14ac:dyDescent="0.25">
      <c r="A18" t="s">
        <v>30</v>
      </c>
      <c r="B18">
        <v>0</v>
      </c>
      <c r="C18">
        <v>5.1199999999999998E-4</v>
      </c>
      <c r="D18">
        <v>3.9</v>
      </c>
      <c r="E18" t="s">
        <v>21</v>
      </c>
      <c r="F18">
        <v>800</v>
      </c>
      <c r="G18">
        <v>0.12</v>
      </c>
    </row>
    <row r="19" spans="1:7" x14ac:dyDescent="0.25">
      <c r="A19" t="s">
        <v>27</v>
      </c>
      <c r="B19">
        <v>0</v>
      </c>
      <c r="C19">
        <v>2.8368E-3</v>
      </c>
      <c r="D19">
        <v>3.1</v>
      </c>
      <c r="F19">
        <v>800</v>
      </c>
      <c r="G19">
        <v>0.12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FEC1-BB2D-477D-9439-0B81213396CE}">
  <dimension ref="A1:G2"/>
  <sheetViews>
    <sheetView workbookViewId="0"/>
  </sheetViews>
  <sheetFormatPr defaultRowHeight="15" x14ac:dyDescent="0.25"/>
  <sheetData>
    <row r="1" spans="1:7" x14ac:dyDescent="0.25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168</v>
      </c>
    </row>
    <row r="2" spans="1:7" x14ac:dyDescent="0.25">
      <c r="A2">
        <v>0.55000000000000004</v>
      </c>
      <c r="C2">
        <v>0.55000000000000004</v>
      </c>
      <c r="D2">
        <v>0.266666666666666</v>
      </c>
      <c r="E2">
        <v>0.24236760124610601</v>
      </c>
      <c r="F2">
        <v>2.2046199999999998</v>
      </c>
      <c r="G2">
        <v>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93D9-B0C3-45B1-B93E-482BF0A8B158}">
  <sheetPr>
    <tabColor theme="5" tint="0.59999389629810485"/>
  </sheetPr>
  <dimension ref="A1:I188"/>
  <sheetViews>
    <sheetView workbookViewId="0">
      <selection activeCell="B10" sqref="B10"/>
    </sheetView>
  </sheetViews>
  <sheetFormatPr defaultColWidth="12.7109375" defaultRowHeight="15.75" x14ac:dyDescent="0.25"/>
  <cols>
    <col min="1" max="1" width="34.140625" style="4" bestFit="1" customWidth="1"/>
    <col min="2" max="2" width="25.85546875" style="4" bestFit="1" customWidth="1"/>
    <col min="3" max="3" width="18.85546875" style="4" bestFit="1" customWidth="1"/>
    <col min="4" max="4" width="18.85546875" style="4" customWidth="1"/>
    <col min="5" max="5" width="19.28515625" style="4" bestFit="1" customWidth="1"/>
    <col min="6" max="7" width="19.28515625" style="4" customWidth="1"/>
    <col min="8" max="8" width="21.140625" style="10" bestFit="1" customWidth="1"/>
    <col min="9" max="16384" width="12.7109375" style="4"/>
  </cols>
  <sheetData>
    <row r="1" spans="1:9" s="9" customFormat="1" x14ac:dyDescent="0.25">
      <c r="A1" s="7" t="s">
        <v>196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197</v>
      </c>
      <c r="G1" s="7" t="s">
        <v>36</v>
      </c>
      <c r="H1" s="8" t="s">
        <v>37</v>
      </c>
      <c r="I1" s="7" t="s">
        <v>38</v>
      </c>
    </row>
    <row r="2" spans="1:9" x14ac:dyDescent="0.25">
      <c r="A2" s="4" t="s">
        <v>198</v>
      </c>
      <c r="B2" s="4" t="s">
        <v>132</v>
      </c>
      <c r="C2" s="4">
        <v>0.52499999999999991</v>
      </c>
      <c r="H2" s="10">
        <f>C2</f>
        <v>0.52499999999999991</v>
      </c>
    </row>
    <row r="3" spans="1:9" s="11" customFormat="1" x14ac:dyDescent="0.25">
      <c r="A3" s="11" t="s">
        <v>199</v>
      </c>
      <c r="B3" s="11" t="s">
        <v>132</v>
      </c>
      <c r="C3" s="11">
        <v>0.52500000000000002</v>
      </c>
      <c r="H3" s="12">
        <f>C3</f>
        <v>0.52500000000000002</v>
      </c>
    </row>
    <row r="4" spans="1:9" x14ac:dyDescent="0.25">
      <c r="A4" s="4" t="s">
        <v>128</v>
      </c>
      <c r="B4" s="4" t="s">
        <v>129</v>
      </c>
      <c r="C4" s="4">
        <v>0.71616666666666673</v>
      </c>
      <c r="H4" s="10">
        <f>C4</f>
        <v>0.71616666666666673</v>
      </c>
    </row>
    <row r="5" spans="1:9" s="11" customFormat="1" x14ac:dyDescent="0.25">
      <c r="A5" s="11" t="s">
        <v>200</v>
      </c>
      <c r="B5" s="11" t="s">
        <v>121</v>
      </c>
      <c r="C5" s="13">
        <v>1.3002499999999999</v>
      </c>
      <c r="D5" s="13"/>
      <c r="E5" s="13"/>
      <c r="F5" s="13"/>
      <c r="G5" s="13"/>
      <c r="H5" s="14">
        <f>C5</f>
        <v>1.3002499999999999</v>
      </c>
    </row>
    <row r="6" spans="1:9" x14ac:dyDescent="0.25">
      <c r="A6" s="4" t="s">
        <v>201</v>
      </c>
      <c r="B6" s="4" t="s">
        <v>87</v>
      </c>
      <c r="C6" s="15">
        <v>1.3712500000000001</v>
      </c>
      <c r="D6" s="15"/>
      <c r="E6" s="15"/>
      <c r="F6" s="15"/>
      <c r="G6" s="15"/>
      <c r="H6" s="16">
        <f>C6</f>
        <v>1.3712500000000001</v>
      </c>
    </row>
    <row r="7" spans="1:9" s="11" customFormat="1" x14ac:dyDescent="0.25">
      <c r="A7" s="11" t="s">
        <v>202</v>
      </c>
      <c r="B7" s="11" t="s">
        <v>88</v>
      </c>
      <c r="C7" s="11">
        <v>1.8013333333333332</v>
      </c>
      <c r="H7" s="12">
        <f>AVERAGE(C7:C8)</f>
        <v>1.8828750000000001</v>
      </c>
    </row>
    <row r="8" spans="1:9" s="11" customFormat="1" x14ac:dyDescent="0.25">
      <c r="B8" s="11" t="s">
        <v>89</v>
      </c>
      <c r="C8" s="11">
        <v>1.9644166666666669</v>
      </c>
      <c r="H8" s="12"/>
    </row>
    <row r="9" spans="1:9" x14ac:dyDescent="0.25">
      <c r="A9" s="4" t="s">
        <v>203</v>
      </c>
      <c r="B9" s="4" t="s">
        <v>204</v>
      </c>
      <c r="C9" s="4">
        <v>3.346916666666667</v>
      </c>
      <c r="H9" s="10">
        <f>C9</f>
        <v>3.346916666666667</v>
      </c>
    </row>
    <row r="10" spans="1:9" s="11" customFormat="1" x14ac:dyDescent="0.25">
      <c r="A10" s="11" t="s">
        <v>205</v>
      </c>
      <c r="B10" s="11" t="s">
        <v>40</v>
      </c>
      <c r="C10" s="11">
        <v>3.7500833333333339</v>
      </c>
      <c r="H10" s="12">
        <f>AVERAGE(C10:C12)</f>
        <v>4.5712777777777776</v>
      </c>
    </row>
    <row r="11" spans="1:9" s="11" customFormat="1" x14ac:dyDescent="0.25">
      <c r="B11" s="11" t="s">
        <v>41</v>
      </c>
      <c r="C11" s="11">
        <v>5.7112499999999997</v>
      </c>
      <c r="H11" s="12"/>
    </row>
    <row r="12" spans="1:9" s="11" customFormat="1" x14ac:dyDescent="0.25">
      <c r="B12" s="11" t="s">
        <v>60</v>
      </c>
      <c r="C12" s="11">
        <v>4.2525000000000004</v>
      </c>
      <c r="H12" s="12"/>
    </row>
    <row r="13" spans="1:9" x14ac:dyDescent="0.25">
      <c r="A13" s="4" t="s">
        <v>206</v>
      </c>
      <c r="B13" s="4" t="s">
        <v>39</v>
      </c>
      <c r="C13" s="4">
        <v>3.8451666666666662</v>
      </c>
      <c r="H13" s="10">
        <f>AVERAGE(C13:C15)</f>
        <v>4.656416666666666</v>
      </c>
    </row>
    <row r="14" spans="1:9" x14ac:dyDescent="0.25">
      <c r="B14" s="4" t="s">
        <v>42</v>
      </c>
      <c r="C14" s="4">
        <v>4.9024166666666673</v>
      </c>
    </row>
    <row r="15" spans="1:9" x14ac:dyDescent="0.25">
      <c r="B15" s="4" t="s">
        <v>43</v>
      </c>
      <c r="C15" s="4">
        <v>5.2216666666666667</v>
      </c>
    </row>
    <row r="16" spans="1:9" s="11" customFormat="1" x14ac:dyDescent="0.25">
      <c r="A16" s="11" t="s">
        <v>207</v>
      </c>
      <c r="B16" s="11" t="s">
        <v>44</v>
      </c>
      <c r="C16" s="11">
        <v>5.2072500000000002</v>
      </c>
      <c r="H16" s="12">
        <f>C16</f>
        <v>5.2072500000000002</v>
      </c>
    </row>
    <row r="17" spans="1:8" x14ac:dyDescent="0.25">
      <c r="A17" s="4" t="s">
        <v>208</v>
      </c>
      <c r="B17" s="4" t="s">
        <v>61</v>
      </c>
      <c r="C17" s="4">
        <v>5.456666666666667</v>
      </c>
      <c r="H17" s="10">
        <f>C17</f>
        <v>5.456666666666667</v>
      </c>
    </row>
    <row r="18" spans="1:8" s="11" customFormat="1" x14ac:dyDescent="0.25">
      <c r="A18" s="11" t="s">
        <v>209</v>
      </c>
      <c r="B18" s="11" t="s">
        <v>46</v>
      </c>
      <c r="C18" s="11">
        <v>5.8968333333333334</v>
      </c>
      <c r="H18" s="12">
        <f>AVERAGE(C18:C19)</f>
        <v>5.8232083333333335</v>
      </c>
    </row>
    <row r="19" spans="1:8" s="11" customFormat="1" x14ac:dyDescent="0.25">
      <c r="B19" s="11" t="s">
        <v>47</v>
      </c>
      <c r="C19" s="11">
        <v>5.7495833333333337</v>
      </c>
      <c r="H19" s="12"/>
    </row>
    <row r="20" spans="1:8" x14ac:dyDescent="0.25">
      <c r="A20" s="4" t="s">
        <v>210</v>
      </c>
      <c r="B20" s="4" t="s">
        <v>48</v>
      </c>
      <c r="C20" s="4">
        <v>8.3857499999999998</v>
      </c>
      <c r="H20" s="10">
        <f>C20</f>
        <v>8.3857499999999998</v>
      </c>
    </row>
    <row r="21" spans="1:8" s="11" customFormat="1" x14ac:dyDescent="0.25">
      <c r="A21" s="11" t="s">
        <v>211</v>
      </c>
      <c r="B21" s="11" t="s">
        <v>62</v>
      </c>
      <c r="C21" s="11">
        <v>7.5189999999999992</v>
      </c>
      <c r="H21" s="12">
        <f>C21</f>
        <v>7.5189999999999992</v>
      </c>
    </row>
    <row r="22" spans="1:8" x14ac:dyDescent="0.25">
      <c r="A22" s="4" t="s">
        <v>212</v>
      </c>
      <c r="B22" s="4" t="s">
        <v>63</v>
      </c>
      <c r="C22" s="4">
        <v>4.4978333333333333</v>
      </c>
      <c r="H22" s="10">
        <f>AVERAGE(C22:C23)</f>
        <v>4.9085000000000001</v>
      </c>
    </row>
    <row r="23" spans="1:8" x14ac:dyDescent="0.25">
      <c r="B23" s="4" t="s">
        <v>45</v>
      </c>
      <c r="C23" s="4">
        <v>5.3191666666666668</v>
      </c>
    </row>
    <row r="24" spans="1:8" s="11" customFormat="1" x14ac:dyDescent="0.25">
      <c r="A24" s="11" t="s">
        <v>213</v>
      </c>
      <c r="B24" s="11" t="s">
        <v>49</v>
      </c>
      <c r="C24" s="11">
        <v>5.4207500000000008</v>
      </c>
      <c r="H24" s="12">
        <f>C24</f>
        <v>5.4207500000000008</v>
      </c>
    </row>
    <row r="25" spans="1:8" x14ac:dyDescent="0.25">
      <c r="A25" s="4" t="s">
        <v>214</v>
      </c>
      <c r="B25" s="4" t="s">
        <v>50</v>
      </c>
      <c r="C25" s="4">
        <v>3.870833333333334</v>
      </c>
      <c r="H25" s="10">
        <f>AVERAGE(C25:C27)</f>
        <v>3.8764166666666671</v>
      </c>
    </row>
    <row r="26" spans="1:8" x14ac:dyDescent="0.25">
      <c r="B26" s="4" t="s">
        <v>51</v>
      </c>
      <c r="C26" s="4">
        <v>4.0879166666666666</v>
      </c>
    </row>
    <row r="27" spans="1:8" x14ac:dyDescent="0.25">
      <c r="B27" s="4" t="s">
        <v>64</v>
      </c>
      <c r="C27" s="4">
        <v>3.6705000000000001</v>
      </c>
    </row>
    <row r="28" spans="1:8" s="11" customFormat="1" x14ac:dyDescent="0.25">
      <c r="A28" s="11" t="s">
        <v>215</v>
      </c>
      <c r="B28" s="11" t="s">
        <v>52</v>
      </c>
      <c r="C28" s="11">
        <v>2.1016000000000004</v>
      </c>
      <c r="H28" s="12">
        <f>AVERAGE(C28:C29)</f>
        <v>3.0673416666666666</v>
      </c>
    </row>
    <row r="29" spans="1:8" s="11" customFormat="1" x14ac:dyDescent="0.25">
      <c r="B29" s="11" t="s">
        <v>53</v>
      </c>
      <c r="C29" s="11">
        <v>4.0330833333333329</v>
      </c>
      <c r="H29" s="12"/>
    </row>
    <row r="30" spans="1:8" x14ac:dyDescent="0.25">
      <c r="A30" s="4" t="s">
        <v>216</v>
      </c>
      <c r="B30" s="4" t="s">
        <v>65</v>
      </c>
      <c r="C30" s="4">
        <v>2.6796666666666664</v>
      </c>
      <c r="H30" s="10">
        <f>C30</f>
        <v>2.6796666666666664</v>
      </c>
    </row>
    <row r="31" spans="1:8" s="11" customFormat="1" x14ac:dyDescent="0.25">
      <c r="A31" s="11" t="s">
        <v>217</v>
      </c>
      <c r="B31" s="11" t="s">
        <v>65</v>
      </c>
      <c r="C31" s="17">
        <v>2.6796666669999998</v>
      </c>
      <c r="D31" s="17"/>
      <c r="E31" s="17"/>
      <c r="F31" s="17"/>
      <c r="G31" s="17"/>
      <c r="H31" s="12">
        <f>C31</f>
        <v>2.6796666669999998</v>
      </c>
    </row>
    <row r="32" spans="1:8" x14ac:dyDescent="0.25">
      <c r="A32" s="4" t="s">
        <v>218</v>
      </c>
      <c r="B32" s="4" t="s">
        <v>54</v>
      </c>
      <c r="C32" s="15">
        <v>3.24</v>
      </c>
      <c r="D32" s="15"/>
      <c r="E32" s="15"/>
      <c r="F32" s="15"/>
      <c r="G32" s="15"/>
      <c r="H32" s="10">
        <f>C32</f>
        <v>3.24</v>
      </c>
    </row>
    <row r="33" spans="1:8" s="11" customFormat="1" x14ac:dyDescent="0.25">
      <c r="A33" s="11" t="s">
        <v>219</v>
      </c>
      <c r="B33" s="11" t="s">
        <v>55</v>
      </c>
      <c r="C33" s="17">
        <v>2.6506666669999999</v>
      </c>
      <c r="D33" s="17"/>
      <c r="E33" s="17"/>
      <c r="F33" s="17"/>
      <c r="G33" s="17"/>
      <c r="H33" s="12">
        <f>C33</f>
        <v>2.6506666669999999</v>
      </c>
    </row>
    <row r="34" spans="1:8" x14ac:dyDescent="0.25">
      <c r="A34" s="4" t="s">
        <v>220</v>
      </c>
      <c r="B34" s="4" t="s">
        <v>55</v>
      </c>
      <c r="C34" s="15">
        <v>2.6506666669999999</v>
      </c>
      <c r="D34" s="15"/>
      <c r="E34" s="15"/>
      <c r="F34" s="15"/>
      <c r="G34" s="15"/>
      <c r="H34" s="10">
        <f>C34</f>
        <v>2.6506666669999999</v>
      </c>
    </row>
    <row r="35" spans="1:8" s="11" customFormat="1" x14ac:dyDescent="0.25">
      <c r="A35" s="11" t="s">
        <v>221</v>
      </c>
      <c r="B35" s="18" t="s">
        <v>39</v>
      </c>
      <c r="C35" s="18">
        <v>3.845166667</v>
      </c>
      <c r="H35" s="12">
        <f>AVERAGE(C35:C62)</f>
        <v>4.2283250000476187</v>
      </c>
    </row>
    <row r="36" spans="1:8" s="11" customFormat="1" x14ac:dyDescent="0.25">
      <c r="B36" s="18" t="s">
        <v>40</v>
      </c>
      <c r="C36" s="18">
        <v>3.7500833330000001</v>
      </c>
      <c r="H36" s="12"/>
    </row>
    <row r="37" spans="1:8" s="11" customFormat="1" x14ac:dyDescent="0.25">
      <c r="B37" s="18" t="s">
        <v>41</v>
      </c>
      <c r="C37" s="18">
        <v>5.7112499999999997</v>
      </c>
      <c r="H37" s="12"/>
    </row>
    <row r="38" spans="1:8" s="11" customFormat="1" x14ac:dyDescent="0.25">
      <c r="B38" s="18" t="s">
        <v>42</v>
      </c>
      <c r="C38" s="18">
        <v>4.9024166669999998</v>
      </c>
      <c r="H38" s="12"/>
    </row>
    <row r="39" spans="1:8" s="11" customFormat="1" x14ac:dyDescent="0.25">
      <c r="B39" s="18" t="s">
        <v>43</v>
      </c>
      <c r="C39" s="18">
        <v>5.221666667</v>
      </c>
      <c r="H39" s="12"/>
    </row>
    <row r="40" spans="1:8" s="11" customFormat="1" x14ac:dyDescent="0.25">
      <c r="B40" s="18" t="s">
        <v>44</v>
      </c>
      <c r="C40" s="18">
        <v>5.2072500000000002</v>
      </c>
      <c r="H40" s="12"/>
    </row>
    <row r="41" spans="1:8" s="11" customFormat="1" x14ac:dyDescent="0.25">
      <c r="B41" s="18" t="s">
        <v>45</v>
      </c>
      <c r="C41" s="18">
        <v>5.3191666670000002</v>
      </c>
      <c r="H41" s="12"/>
    </row>
    <row r="42" spans="1:8" s="11" customFormat="1" x14ac:dyDescent="0.25">
      <c r="B42" s="18" t="s">
        <v>46</v>
      </c>
      <c r="C42" s="18">
        <v>5.896833333</v>
      </c>
      <c r="H42" s="12"/>
    </row>
    <row r="43" spans="1:8" s="11" customFormat="1" x14ac:dyDescent="0.25">
      <c r="B43" s="18" t="s">
        <v>47</v>
      </c>
      <c r="C43" s="18">
        <v>5.7495833330000004</v>
      </c>
      <c r="H43" s="12"/>
    </row>
    <row r="44" spans="1:8" s="11" customFormat="1" x14ac:dyDescent="0.25">
      <c r="B44" s="18" t="s">
        <v>48</v>
      </c>
      <c r="C44" s="18">
        <v>8.3857499999999998</v>
      </c>
      <c r="H44" s="12"/>
    </row>
    <row r="45" spans="1:8" s="11" customFormat="1" x14ac:dyDescent="0.25">
      <c r="B45" s="18" t="s">
        <v>49</v>
      </c>
      <c r="C45" s="18">
        <v>5.42075</v>
      </c>
      <c r="H45" s="12"/>
    </row>
    <row r="46" spans="1:8" s="11" customFormat="1" x14ac:dyDescent="0.25">
      <c r="B46" s="18" t="s">
        <v>50</v>
      </c>
      <c r="C46" s="18">
        <v>3.8708333330000002</v>
      </c>
      <c r="H46" s="12"/>
    </row>
    <row r="47" spans="1:8" s="11" customFormat="1" x14ac:dyDescent="0.25">
      <c r="B47" s="18" t="s">
        <v>51</v>
      </c>
      <c r="C47" s="18">
        <v>4.087916667</v>
      </c>
      <c r="H47" s="12"/>
    </row>
    <row r="48" spans="1:8" s="11" customFormat="1" x14ac:dyDescent="0.25">
      <c r="B48" s="18" t="s">
        <v>52</v>
      </c>
      <c r="C48" s="18">
        <v>2.1015999999999999</v>
      </c>
      <c r="H48" s="12"/>
    </row>
    <row r="49" spans="1:8" s="11" customFormat="1" x14ac:dyDescent="0.25">
      <c r="B49" s="18" t="s">
        <v>53</v>
      </c>
      <c r="C49" s="18">
        <v>4.0330833330000004</v>
      </c>
      <c r="H49" s="12"/>
    </row>
    <row r="50" spans="1:8" s="11" customFormat="1" x14ac:dyDescent="0.25">
      <c r="B50" s="18" t="s">
        <v>54</v>
      </c>
      <c r="C50" s="18">
        <v>3.24</v>
      </c>
      <c r="H50" s="12"/>
    </row>
    <row r="51" spans="1:8" s="11" customFormat="1" x14ac:dyDescent="0.25">
      <c r="B51" s="18" t="s">
        <v>55</v>
      </c>
      <c r="C51" s="18">
        <v>2.6506666669999999</v>
      </c>
      <c r="H51" s="12"/>
    </row>
    <row r="52" spans="1:8" s="11" customFormat="1" x14ac:dyDescent="0.25">
      <c r="B52" s="18" t="s">
        <v>56</v>
      </c>
      <c r="C52" s="18">
        <v>1.463666667</v>
      </c>
      <c r="H52" s="12"/>
    </row>
    <row r="53" spans="1:8" s="11" customFormat="1" x14ac:dyDescent="0.25">
      <c r="B53" s="18" t="s">
        <v>57</v>
      </c>
      <c r="C53" s="18">
        <v>1.528666667</v>
      </c>
      <c r="H53" s="12"/>
    </row>
    <row r="54" spans="1:8" s="11" customFormat="1" x14ac:dyDescent="0.25">
      <c r="B54" s="18" t="s">
        <v>58</v>
      </c>
      <c r="C54" s="18">
        <v>1.552666667</v>
      </c>
      <c r="H54" s="12"/>
    </row>
    <row r="55" spans="1:8" s="11" customFormat="1" x14ac:dyDescent="0.25">
      <c r="B55" s="18" t="s">
        <v>59</v>
      </c>
      <c r="C55" s="18">
        <v>3.1284999999999998</v>
      </c>
      <c r="H55" s="12"/>
    </row>
    <row r="56" spans="1:8" s="11" customFormat="1" x14ac:dyDescent="0.25">
      <c r="B56" s="11" t="s">
        <v>60</v>
      </c>
      <c r="C56" s="11">
        <v>4.2525000000000004</v>
      </c>
      <c r="H56" s="12"/>
    </row>
    <row r="57" spans="1:8" s="11" customFormat="1" x14ac:dyDescent="0.25">
      <c r="B57" s="11" t="s">
        <v>61</v>
      </c>
      <c r="C57" s="11">
        <v>5.456666666666667</v>
      </c>
      <c r="H57" s="12"/>
    </row>
    <row r="58" spans="1:8" s="11" customFormat="1" x14ac:dyDescent="0.25">
      <c r="B58" s="11" t="s">
        <v>62</v>
      </c>
      <c r="C58" s="11">
        <v>7.5189999999999992</v>
      </c>
      <c r="H58" s="12"/>
    </row>
    <row r="59" spans="1:8" s="11" customFormat="1" x14ac:dyDescent="0.25">
      <c r="B59" s="11" t="s">
        <v>63</v>
      </c>
      <c r="C59" s="11">
        <v>4.4978333333333333</v>
      </c>
      <c r="H59" s="12"/>
    </row>
    <row r="60" spans="1:8" s="11" customFormat="1" x14ac:dyDescent="0.25">
      <c r="B60" s="11" t="s">
        <v>64</v>
      </c>
      <c r="C60" s="11">
        <v>3.6705000000000001</v>
      </c>
      <c r="H60" s="12"/>
    </row>
    <row r="61" spans="1:8" s="11" customFormat="1" x14ac:dyDescent="0.25">
      <c r="B61" s="11" t="s">
        <v>65</v>
      </c>
      <c r="C61" s="11">
        <v>2.6796666666666664</v>
      </c>
      <c r="H61" s="12"/>
    </row>
    <row r="62" spans="1:8" s="11" customFormat="1" x14ac:dyDescent="0.25">
      <c r="B62" s="11" t="s">
        <v>66</v>
      </c>
      <c r="C62" s="11">
        <v>3.2494166666666668</v>
      </c>
      <c r="H62" s="12"/>
    </row>
    <row r="63" spans="1:8" x14ac:dyDescent="0.25">
      <c r="A63" s="4" t="s">
        <v>222</v>
      </c>
      <c r="B63" s="19" t="s">
        <v>39</v>
      </c>
      <c r="C63" s="19">
        <v>3.845166667</v>
      </c>
      <c r="H63" s="10">
        <f>AVERAGE(C63:C90)</f>
        <v>4.2283250000476187</v>
      </c>
    </row>
    <row r="64" spans="1:8" x14ac:dyDescent="0.25">
      <c r="B64" s="19" t="s">
        <v>40</v>
      </c>
      <c r="C64" s="19">
        <v>3.7500833330000001</v>
      </c>
    </row>
    <row r="65" spans="2:3" x14ac:dyDescent="0.25">
      <c r="B65" s="19" t="s">
        <v>41</v>
      </c>
      <c r="C65" s="19">
        <v>5.7112499999999997</v>
      </c>
    </row>
    <row r="66" spans="2:3" x14ac:dyDescent="0.25">
      <c r="B66" s="19" t="s">
        <v>42</v>
      </c>
      <c r="C66" s="19">
        <v>4.9024166669999998</v>
      </c>
    </row>
    <row r="67" spans="2:3" x14ac:dyDescent="0.25">
      <c r="B67" s="19" t="s">
        <v>43</v>
      </c>
      <c r="C67" s="19">
        <v>5.221666667</v>
      </c>
    </row>
    <row r="68" spans="2:3" x14ac:dyDescent="0.25">
      <c r="B68" s="19" t="s">
        <v>44</v>
      </c>
      <c r="C68" s="19">
        <v>5.2072500000000002</v>
      </c>
    </row>
    <row r="69" spans="2:3" x14ac:dyDescent="0.25">
      <c r="B69" s="19" t="s">
        <v>45</v>
      </c>
      <c r="C69" s="19">
        <v>5.3191666670000002</v>
      </c>
    </row>
    <row r="70" spans="2:3" x14ac:dyDescent="0.25">
      <c r="B70" s="19" t="s">
        <v>46</v>
      </c>
      <c r="C70" s="19">
        <v>5.896833333</v>
      </c>
    </row>
    <row r="71" spans="2:3" x14ac:dyDescent="0.25">
      <c r="B71" s="19" t="s">
        <v>47</v>
      </c>
      <c r="C71" s="19">
        <v>5.7495833330000004</v>
      </c>
    </row>
    <row r="72" spans="2:3" x14ac:dyDescent="0.25">
      <c r="B72" s="19" t="s">
        <v>48</v>
      </c>
      <c r="C72" s="19">
        <v>8.3857499999999998</v>
      </c>
    </row>
    <row r="73" spans="2:3" x14ac:dyDescent="0.25">
      <c r="B73" s="19" t="s">
        <v>49</v>
      </c>
      <c r="C73" s="19">
        <v>5.42075</v>
      </c>
    </row>
    <row r="74" spans="2:3" x14ac:dyDescent="0.25">
      <c r="B74" s="19" t="s">
        <v>50</v>
      </c>
      <c r="C74" s="19">
        <v>3.8708333330000002</v>
      </c>
    </row>
    <row r="75" spans="2:3" x14ac:dyDescent="0.25">
      <c r="B75" s="19" t="s">
        <v>51</v>
      </c>
      <c r="C75" s="19">
        <v>4.087916667</v>
      </c>
    </row>
    <row r="76" spans="2:3" x14ac:dyDescent="0.25">
      <c r="B76" s="19" t="s">
        <v>52</v>
      </c>
      <c r="C76" s="19">
        <v>2.1015999999999999</v>
      </c>
    </row>
    <row r="77" spans="2:3" x14ac:dyDescent="0.25">
      <c r="B77" s="19" t="s">
        <v>53</v>
      </c>
      <c r="C77" s="19">
        <v>4.0330833330000004</v>
      </c>
    </row>
    <row r="78" spans="2:3" x14ac:dyDescent="0.25">
      <c r="B78" s="19" t="s">
        <v>54</v>
      </c>
      <c r="C78" s="19">
        <v>3.24</v>
      </c>
    </row>
    <row r="79" spans="2:3" x14ac:dyDescent="0.25">
      <c r="B79" s="19" t="s">
        <v>55</v>
      </c>
      <c r="C79" s="19">
        <v>2.6506666669999999</v>
      </c>
    </row>
    <row r="80" spans="2:3" x14ac:dyDescent="0.25">
      <c r="B80" s="19" t="s">
        <v>56</v>
      </c>
      <c r="C80" s="19">
        <v>1.463666667</v>
      </c>
    </row>
    <row r="81" spans="1:8" x14ac:dyDescent="0.25">
      <c r="B81" s="19" t="s">
        <v>57</v>
      </c>
      <c r="C81" s="19">
        <v>1.528666667</v>
      </c>
    </row>
    <row r="82" spans="1:8" x14ac:dyDescent="0.25">
      <c r="B82" s="19" t="s">
        <v>58</v>
      </c>
      <c r="C82" s="19">
        <v>1.552666667</v>
      </c>
    </row>
    <row r="83" spans="1:8" x14ac:dyDescent="0.25">
      <c r="B83" s="19" t="s">
        <v>59</v>
      </c>
      <c r="C83" s="19">
        <v>3.1284999999999998</v>
      </c>
    </row>
    <row r="84" spans="1:8" x14ac:dyDescent="0.25">
      <c r="B84" s="4" t="s">
        <v>60</v>
      </c>
      <c r="C84" s="4">
        <v>4.2525000000000004</v>
      </c>
    </row>
    <row r="85" spans="1:8" x14ac:dyDescent="0.25">
      <c r="B85" s="4" t="s">
        <v>61</v>
      </c>
      <c r="C85" s="4">
        <v>5.456666666666667</v>
      </c>
    </row>
    <row r="86" spans="1:8" x14ac:dyDescent="0.25">
      <c r="B86" s="4" t="s">
        <v>62</v>
      </c>
      <c r="C86" s="4">
        <v>7.5189999999999992</v>
      </c>
    </row>
    <row r="87" spans="1:8" x14ac:dyDescent="0.25">
      <c r="B87" s="4" t="s">
        <v>63</v>
      </c>
      <c r="C87" s="4">
        <v>4.4978333333333333</v>
      </c>
    </row>
    <row r="88" spans="1:8" x14ac:dyDescent="0.25">
      <c r="B88" s="4" t="s">
        <v>64</v>
      </c>
      <c r="C88" s="4">
        <v>3.6705000000000001</v>
      </c>
    </row>
    <row r="89" spans="1:8" x14ac:dyDescent="0.25">
      <c r="B89" s="4" t="s">
        <v>65</v>
      </c>
      <c r="C89" s="4">
        <v>2.6796666666666664</v>
      </c>
    </row>
    <row r="90" spans="1:8" x14ac:dyDescent="0.25">
      <c r="B90" s="4" t="s">
        <v>66</v>
      </c>
      <c r="C90" s="4">
        <v>3.2494166666666668</v>
      </c>
    </row>
    <row r="91" spans="1:8" s="11" customFormat="1" x14ac:dyDescent="0.25">
      <c r="A91" s="11" t="s">
        <v>223</v>
      </c>
      <c r="B91" s="11" t="s">
        <v>56</v>
      </c>
      <c r="C91" s="17">
        <v>1.463666667</v>
      </c>
      <c r="D91" s="17"/>
      <c r="E91" s="17"/>
      <c r="F91" s="17"/>
      <c r="G91" s="17"/>
      <c r="H91" s="12">
        <f>C91</f>
        <v>1.463666667</v>
      </c>
    </row>
    <row r="92" spans="1:8" x14ac:dyDescent="0.25">
      <c r="A92" s="4" t="s">
        <v>224</v>
      </c>
      <c r="B92" s="4" t="s">
        <v>57</v>
      </c>
      <c r="C92" s="4">
        <v>1.5286666666666699</v>
      </c>
      <c r="H92" s="10">
        <f>AVERAGE(C92:C93)</f>
        <v>2.3890416666666683</v>
      </c>
    </row>
    <row r="93" spans="1:8" x14ac:dyDescent="0.25">
      <c r="B93" s="4" t="s">
        <v>66</v>
      </c>
      <c r="C93" s="4">
        <v>3.2494166666666668</v>
      </c>
    </row>
    <row r="94" spans="1:8" s="11" customFormat="1" x14ac:dyDescent="0.25">
      <c r="A94" s="11" t="s">
        <v>225</v>
      </c>
      <c r="B94" s="11" t="s">
        <v>56</v>
      </c>
      <c r="C94" s="11">
        <v>1.4636666666666669</v>
      </c>
      <c r="H94" s="12">
        <f>AVERAGE(C94:C96)</f>
        <v>2.0805833333333337</v>
      </c>
    </row>
    <row r="95" spans="1:8" s="11" customFormat="1" x14ac:dyDescent="0.25">
      <c r="B95" s="11" t="s">
        <v>57</v>
      </c>
      <c r="C95" s="11">
        <v>1.5286666666666668</v>
      </c>
      <c r="H95" s="12"/>
    </row>
    <row r="96" spans="1:8" s="11" customFormat="1" x14ac:dyDescent="0.25">
      <c r="B96" s="11" t="s">
        <v>66</v>
      </c>
      <c r="C96" s="11">
        <v>3.2494166666666668</v>
      </c>
      <c r="H96" s="12"/>
    </row>
    <row r="97" spans="1:9" x14ac:dyDescent="0.25">
      <c r="A97" s="4" t="s">
        <v>226</v>
      </c>
      <c r="B97" s="4" t="s">
        <v>59</v>
      </c>
      <c r="C97" s="4">
        <v>3.1284999999999998</v>
      </c>
      <c r="H97" s="10">
        <f t="shared" ref="H97:H102" si="0">C97</f>
        <v>3.1284999999999998</v>
      </c>
    </row>
    <row r="98" spans="1:9" s="11" customFormat="1" x14ac:dyDescent="0.25">
      <c r="A98" s="11" t="s">
        <v>18</v>
      </c>
      <c r="B98" s="11" t="s">
        <v>117</v>
      </c>
      <c r="C98" s="11">
        <f>1.68416666666667/1.5</f>
        <v>1.1227777777777799</v>
      </c>
      <c r="H98" s="12">
        <f t="shared" si="0"/>
        <v>1.1227777777777799</v>
      </c>
      <c r="I98" s="11" t="s">
        <v>118</v>
      </c>
    </row>
    <row r="99" spans="1:9" x14ac:dyDescent="0.25">
      <c r="A99" s="4" t="s">
        <v>17</v>
      </c>
      <c r="B99" s="4" t="s">
        <v>101</v>
      </c>
      <c r="C99" s="15">
        <v>0.38605421699999998</v>
      </c>
      <c r="D99" s="15"/>
      <c r="E99" s="15"/>
      <c r="F99" s="15"/>
      <c r="G99" s="15"/>
      <c r="H99" s="10">
        <f t="shared" si="0"/>
        <v>0.38605421699999998</v>
      </c>
      <c r="I99" s="4" t="s">
        <v>102</v>
      </c>
    </row>
    <row r="100" spans="1:9" s="11" customFormat="1" x14ac:dyDescent="0.25">
      <c r="A100" s="11" t="s">
        <v>227</v>
      </c>
      <c r="B100" s="11" t="s">
        <v>101</v>
      </c>
      <c r="C100" s="17">
        <v>0.38605421699999998</v>
      </c>
      <c r="D100" s="17"/>
      <c r="E100" s="17"/>
      <c r="F100" s="17"/>
      <c r="G100" s="17"/>
      <c r="H100" s="12">
        <f t="shared" si="0"/>
        <v>0.38605421699999998</v>
      </c>
      <c r="I100" s="11" t="s">
        <v>102</v>
      </c>
    </row>
    <row r="101" spans="1:9" x14ac:dyDescent="0.25">
      <c r="A101" s="4" t="s">
        <v>228</v>
      </c>
      <c r="B101" s="4" t="s">
        <v>83</v>
      </c>
      <c r="C101" s="4">
        <v>1.8219999999999998</v>
      </c>
      <c r="H101" s="10">
        <f t="shared" si="0"/>
        <v>1.8219999999999998</v>
      </c>
    </row>
    <row r="102" spans="1:9" s="11" customFormat="1" x14ac:dyDescent="0.25">
      <c r="A102" s="11" t="s">
        <v>229</v>
      </c>
      <c r="B102" s="18" t="s">
        <v>83</v>
      </c>
      <c r="C102" s="17">
        <v>1.8220000000000001</v>
      </c>
      <c r="D102" s="17"/>
      <c r="E102" s="17"/>
      <c r="F102" s="17"/>
      <c r="G102" s="17"/>
      <c r="H102" s="12">
        <f t="shared" si="0"/>
        <v>1.8220000000000001</v>
      </c>
    </row>
    <row r="103" spans="1:9" x14ac:dyDescent="0.25">
      <c r="A103" s="4" t="s">
        <v>16</v>
      </c>
      <c r="B103" s="4" t="s">
        <v>84</v>
      </c>
      <c r="C103" s="4">
        <v>4.3669166666666666</v>
      </c>
      <c r="H103" s="10">
        <f>AVERAGE(C103:C104)</f>
        <v>4.8008333333333333</v>
      </c>
    </row>
    <row r="104" spans="1:9" x14ac:dyDescent="0.25">
      <c r="B104" s="4" t="s">
        <v>85</v>
      </c>
      <c r="C104" s="4">
        <v>5.2347499999999991</v>
      </c>
    </row>
    <row r="105" spans="1:9" s="11" customFormat="1" x14ac:dyDescent="0.25">
      <c r="A105" s="11" t="s">
        <v>230</v>
      </c>
      <c r="B105" s="11" t="s">
        <v>231</v>
      </c>
      <c r="C105" s="18">
        <v>1.1474899599999999</v>
      </c>
      <c r="H105" s="12">
        <f>C105</f>
        <v>1.1474899599999999</v>
      </c>
      <c r="I105" s="11" t="s">
        <v>232</v>
      </c>
    </row>
    <row r="106" spans="1:9" x14ac:dyDescent="0.25">
      <c r="A106" s="4" t="s">
        <v>233</v>
      </c>
      <c r="B106" s="4" t="s">
        <v>95</v>
      </c>
      <c r="C106" s="15">
        <v>1.442272727</v>
      </c>
      <c r="D106" s="15"/>
      <c r="E106" s="15"/>
      <c r="F106" s="15"/>
      <c r="G106" s="15"/>
      <c r="H106" s="10">
        <f>C106</f>
        <v>1.442272727</v>
      </c>
    </row>
    <row r="107" spans="1:9" s="11" customFormat="1" x14ac:dyDescent="0.25">
      <c r="A107" s="11" t="s">
        <v>234</v>
      </c>
      <c r="B107" s="11" t="s">
        <v>96</v>
      </c>
      <c r="C107" s="17">
        <v>0.57299999999999995</v>
      </c>
      <c r="D107" s="17"/>
      <c r="E107" s="17"/>
      <c r="F107" s="17"/>
      <c r="G107" s="17"/>
      <c r="H107" s="12">
        <f>C107</f>
        <v>0.57299999999999995</v>
      </c>
    </row>
    <row r="108" spans="1:9" x14ac:dyDescent="0.25">
      <c r="A108" s="4" t="s">
        <v>235</v>
      </c>
      <c r="B108" s="4" t="s">
        <v>97</v>
      </c>
      <c r="C108" s="4">
        <v>1.2459166666666668</v>
      </c>
      <c r="H108" s="10">
        <f>C108</f>
        <v>1.2459166666666668</v>
      </c>
    </row>
    <row r="109" spans="1:9" s="11" customFormat="1" x14ac:dyDescent="0.25">
      <c r="A109" s="11" t="s">
        <v>236</v>
      </c>
      <c r="B109" s="11" t="s">
        <v>98</v>
      </c>
      <c r="C109" s="11">
        <v>2.0374166666666667</v>
      </c>
      <c r="H109" s="12">
        <f>AVERAGE(C109:C110)</f>
        <v>1.6005583333333333</v>
      </c>
    </row>
    <row r="110" spans="1:9" s="11" customFormat="1" x14ac:dyDescent="0.25">
      <c r="B110" s="11" t="s">
        <v>99</v>
      </c>
      <c r="C110" s="11">
        <v>1.1637</v>
      </c>
      <c r="H110" s="12"/>
    </row>
    <row r="111" spans="1:9" x14ac:dyDescent="0.25">
      <c r="A111" s="4" t="s">
        <v>237</v>
      </c>
      <c r="B111" s="4" t="s">
        <v>91</v>
      </c>
      <c r="C111" s="4">
        <v>1.6739999999999999</v>
      </c>
      <c r="H111" s="10">
        <f>AVERAGE(C111:C115)</f>
        <v>2.5853499999999996</v>
      </c>
    </row>
    <row r="112" spans="1:9" x14ac:dyDescent="0.25">
      <c r="B112" s="4" t="s">
        <v>92</v>
      </c>
      <c r="C112" s="4">
        <v>1.7819999999999998</v>
      </c>
    </row>
    <row r="113" spans="1:8" x14ac:dyDescent="0.25">
      <c r="B113" s="4" t="s">
        <v>93</v>
      </c>
      <c r="C113" s="4">
        <f>2.43525/0.75</f>
        <v>3.2469999999999999</v>
      </c>
    </row>
    <row r="114" spans="1:8" x14ac:dyDescent="0.25">
      <c r="B114" s="4" t="s">
        <v>94</v>
      </c>
      <c r="C114" s="4">
        <v>2.7577500000000001</v>
      </c>
    </row>
    <row r="115" spans="1:8" x14ac:dyDescent="0.25">
      <c r="B115" s="4" t="s">
        <v>100</v>
      </c>
      <c r="C115" s="4">
        <v>3.4660000000000002</v>
      </c>
    </row>
    <row r="116" spans="1:8" s="11" customFormat="1" x14ac:dyDescent="0.25">
      <c r="A116" s="11" t="s">
        <v>28</v>
      </c>
      <c r="B116" s="11" t="s">
        <v>76</v>
      </c>
      <c r="C116" s="11">
        <v>0.68125000000000002</v>
      </c>
      <c r="H116" s="12">
        <f>C116</f>
        <v>0.68125000000000002</v>
      </c>
    </row>
    <row r="117" spans="1:8" x14ac:dyDescent="0.25">
      <c r="A117" s="4" t="s">
        <v>238</v>
      </c>
      <c r="B117" s="4" t="s">
        <v>72</v>
      </c>
      <c r="C117" s="4">
        <v>1.0635833333333331</v>
      </c>
      <c r="H117" s="10">
        <f>AVERAGE(C117:C118)</f>
        <v>1.4936666666666665</v>
      </c>
    </row>
    <row r="118" spans="1:8" x14ac:dyDescent="0.25">
      <c r="B118" s="4" t="s">
        <v>239</v>
      </c>
      <c r="C118" s="4">
        <v>1.9237500000000001</v>
      </c>
    </row>
    <row r="119" spans="1:8" s="11" customFormat="1" x14ac:dyDescent="0.25">
      <c r="A119" s="11" t="s">
        <v>240</v>
      </c>
      <c r="B119" s="11" t="s">
        <v>73</v>
      </c>
      <c r="C119" s="11">
        <v>1.9255833333333332</v>
      </c>
      <c r="H119" s="12">
        <f>C119</f>
        <v>1.9255833333333332</v>
      </c>
    </row>
    <row r="120" spans="1:8" x14ac:dyDescent="0.25">
      <c r="A120" s="4" t="s">
        <v>241</v>
      </c>
      <c r="B120" s="19" t="s">
        <v>72</v>
      </c>
      <c r="C120" s="19">
        <v>1.063583333</v>
      </c>
      <c r="H120" s="10">
        <f>AVERAGE(C120:C123)</f>
        <v>1.7487847222499999</v>
      </c>
    </row>
    <row r="121" spans="1:8" x14ac:dyDescent="0.25">
      <c r="B121" s="19" t="s">
        <v>73</v>
      </c>
      <c r="C121" s="19">
        <v>1.9255833330000001</v>
      </c>
    </row>
    <row r="122" spans="1:8" x14ac:dyDescent="0.25">
      <c r="B122" s="19" t="s">
        <v>74</v>
      </c>
      <c r="C122" s="19">
        <v>2.3775555559999999</v>
      </c>
    </row>
    <row r="123" spans="1:8" x14ac:dyDescent="0.25">
      <c r="B123" s="19" t="s">
        <v>75</v>
      </c>
      <c r="C123" s="19">
        <v>1.628416667</v>
      </c>
    </row>
    <row r="124" spans="1:8" s="11" customFormat="1" x14ac:dyDescent="0.25">
      <c r="A124" s="11" t="s">
        <v>242</v>
      </c>
      <c r="B124" s="18" t="s">
        <v>72</v>
      </c>
      <c r="C124" s="18">
        <v>1.063583333</v>
      </c>
      <c r="H124" s="12">
        <f>AVERAGE(C124:C127)</f>
        <v>1.7487847222499999</v>
      </c>
    </row>
    <row r="125" spans="1:8" s="11" customFormat="1" x14ac:dyDescent="0.25">
      <c r="B125" s="18" t="s">
        <v>73</v>
      </c>
      <c r="C125" s="18">
        <v>1.9255833330000001</v>
      </c>
      <c r="H125" s="12"/>
    </row>
    <row r="126" spans="1:8" s="11" customFormat="1" x14ac:dyDescent="0.25">
      <c r="B126" s="18" t="s">
        <v>74</v>
      </c>
      <c r="C126" s="18">
        <v>2.3775555559999999</v>
      </c>
      <c r="H126" s="12"/>
    </row>
    <row r="127" spans="1:8" s="11" customFormat="1" x14ac:dyDescent="0.25">
      <c r="B127" s="18" t="s">
        <v>75</v>
      </c>
      <c r="C127" s="18">
        <v>1.628416667</v>
      </c>
      <c r="H127" s="12"/>
    </row>
    <row r="128" spans="1:8" x14ac:dyDescent="0.25">
      <c r="A128" s="4" t="s">
        <v>243</v>
      </c>
      <c r="B128" s="4" t="s">
        <v>244</v>
      </c>
      <c r="C128" s="15">
        <v>2.7132499999999999</v>
      </c>
      <c r="D128" s="15"/>
      <c r="E128" s="15"/>
      <c r="F128" s="15"/>
      <c r="G128" s="15"/>
      <c r="H128" s="10">
        <f>C128</f>
        <v>2.7132499999999999</v>
      </c>
    </row>
    <row r="129" spans="1:9" s="11" customFormat="1" x14ac:dyDescent="0.25">
      <c r="A129" s="11" t="s">
        <v>245</v>
      </c>
      <c r="B129" s="11" t="s">
        <v>244</v>
      </c>
      <c r="C129" s="17">
        <v>2.7132499999999999</v>
      </c>
      <c r="D129" s="17"/>
      <c r="E129" s="17"/>
      <c r="F129" s="17"/>
      <c r="G129" s="17"/>
      <c r="H129" s="12">
        <f>C129</f>
        <v>2.7132499999999999</v>
      </c>
    </row>
    <row r="130" spans="1:9" x14ac:dyDescent="0.25">
      <c r="A130" s="4" t="s">
        <v>246</v>
      </c>
      <c r="B130" s="4" t="s">
        <v>247</v>
      </c>
      <c r="C130" s="4">
        <v>1.41225</v>
      </c>
      <c r="H130" s="10">
        <f>C130</f>
        <v>1.41225</v>
      </c>
    </row>
    <row r="131" spans="1:9" s="11" customFormat="1" x14ac:dyDescent="0.25">
      <c r="A131" s="11" t="s">
        <v>248</v>
      </c>
      <c r="B131" s="18" t="s">
        <v>247</v>
      </c>
      <c r="C131" s="17">
        <v>1.41225</v>
      </c>
      <c r="D131" s="17"/>
      <c r="E131" s="17"/>
      <c r="F131" s="17"/>
      <c r="G131" s="17"/>
      <c r="H131" s="12">
        <f>C131</f>
        <v>1.41225</v>
      </c>
    </row>
    <row r="132" spans="1:9" x14ac:dyDescent="0.25">
      <c r="A132" s="4" t="s">
        <v>249</v>
      </c>
      <c r="B132" s="4" t="s">
        <v>123</v>
      </c>
      <c r="C132" s="4">
        <v>0.6419166666666668</v>
      </c>
      <c r="H132" s="10">
        <f>AVERAGE(C132:C133)</f>
        <v>0.6336250000000001</v>
      </c>
    </row>
    <row r="133" spans="1:9" x14ac:dyDescent="0.25">
      <c r="B133" s="4" t="s">
        <v>124</v>
      </c>
      <c r="C133" s="4">
        <v>0.6253333333333333</v>
      </c>
    </row>
    <row r="134" spans="1:9" s="11" customFormat="1" x14ac:dyDescent="0.25">
      <c r="A134" s="11" t="s">
        <v>250</v>
      </c>
      <c r="B134" s="18" t="s">
        <v>123</v>
      </c>
      <c r="C134" s="11">
        <v>0.6419166666666668</v>
      </c>
      <c r="H134" s="12">
        <f>AVERAGE(C134:C135)</f>
        <v>0.6336250000000001</v>
      </c>
    </row>
    <row r="135" spans="1:9" s="11" customFormat="1" x14ac:dyDescent="0.25">
      <c r="B135" s="18" t="s">
        <v>124</v>
      </c>
      <c r="C135" s="11">
        <v>0.6253333333333333</v>
      </c>
      <c r="H135" s="12"/>
    </row>
    <row r="136" spans="1:9" x14ac:dyDescent="0.25">
      <c r="A136" s="4" t="s">
        <v>251</v>
      </c>
      <c r="B136" s="4" t="s">
        <v>252</v>
      </c>
      <c r="C136" s="4">
        <v>2.5835000000000004</v>
      </c>
      <c r="H136" s="10">
        <f t="shared" ref="H136:H141" si="1">C136</f>
        <v>2.5835000000000004</v>
      </c>
    </row>
    <row r="137" spans="1:9" s="11" customFormat="1" x14ac:dyDescent="0.25">
      <c r="A137" s="11" t="s">
        <v>253</v>
      </c>
      <c r="B137" s="11" t="s">
        <v>104</v>
      </c>
      <c r="C137" s="11">
        <v>4.4609999999999994</v>
      </c>
      <c r="H137" s="12">
        <f t="shared" si="1"/>
        <v>4.4609999999999994</v>
      </c>
    </row>
    <row r="138" spans="1:9" x14ac:dyDescent="0.25">
      <c r="A138" s="4" t="s">
        <v>254</v>
      </c>
      <c r="B138" s="4" t="s">
        <v>116</v>
      </c>
      <c r="C138" s="4">
        <v>4.3928333333333329</v>
      </c>
      <c r="H138" s="10">
        <f t="shared" si="1"/>
        <v>4.3928333333333329</v>
      </c>
    </row>
    <row r="139" spans="1:9" s="11" customFormat="1" x14ac:dyDescent="0.25">
      <c r="A139" s="11" t="s">
        <v>255</v>
      </c>
      <c r="B139" s="18" t="s">
        <v>116</v>
      </c>
      <c r="C139" s="17">
        <v>4.3928333329999996</v>
      </c>
      <c r="D139" s="17"/>
      <c r="E139" s="17"/>
      <c r="F139" s="17"/>
      <c r="G139" s="17"/>
      <c r="H139" s="12">
        <f t="shared" si="1"/>
        <v>4.3928333329999996</v>
      </c>
    </row>
    <row r="140" spans="1:9" x14ac:dyDescent="0.25">
      <c r="A140" s="4" t="s">
        <v>256</v>
      </c>
      <c r="B140" s="4" t="s">
        <v>257</v>
      </c>
      <c r="C140" s="4">
        <v>1.35375</v>
      </c>
      <c r="H140" s="10">
        <f t="shared" si="1"/>
        <v>1.35375</v>
      </c>
    </row>
    <row r="141" spans="1:9" s="11" customFormat="1" x14ac:dyDescent="0.25">
      <c r="A141" s="11" t="s">
        <v>258</v>
      </c>
      <c r="B141" s="11" t="s">
        <v>259</v>
      </c>
      <c r="C141" s="11">
        <v>2.3228342749529189</v>
      </c>
      <c r="H141" s="11">
        <f t="shared" si="1"/>
        <v>2.3228342749529189</v>
      </c>
      <c r="I141" s="11" t="s">
        <v>260</v>
      </c>
    </row>
    <row r="142" spans="1:9" x14ac:dyDescent="0.25">
      <c r="A142" s="20" t="s">
        <v>261</v>
      </c>
      <c r="D142" s="4" t="s">
        <v>90</v>
      </c>
      <c r="E142" s="15">
        <v>2.1750728879999999</v>
      </c>
      <c r="F142" s="15"/>
      <c r="G142" s="15"/>
      <c r="H142" s="10">
        <f>E142</f>
        <v>2.1750728879999999</v>
      </c>
    </row>
    <row r="143" spans="1:9" s="11" customFormat="1" x14ac:dyDescent="0.25">
      <c r="A143" s="21" t="s">
        <v>262</v>
      </c>
      <c r="D143" s="18" t="s">
        <v>90</v>
      </c>
      <c r="E143" s="17">
        <v>2.1750728879999999</v>
      </c>
      <c r="F143" s="17"/>
      <c r="G143" s="17"/>
      <c r="H143" s="12">
        <f t="shared" ref="H143:H167" si="2">E143</f>
        <v>2.1750728879999999</v>
      </c>
    </row>
    <row r="144" spans="1:9" x14ac:dyDescent="0.25">
      <c r="A144" s="20" t="s">
        <v>263</v>
      </c>
      <c r="D144" s="19" t="s">
        <v>90</v>
      </c>
      <c r="E144" s="15">
        <v>2.1750728879999999</v>
      </c>
      <c r="F144" s="15"/>
      <c r="G144" s="15"/>
      <c r="H144" s="10">
        <f t="shared" si="2"/>
        <v>2.1750728879999999</v>
      </c>
    </row>
    <row r="145" spans="1:8" s="11" customFormat="1" x14ac:dyDescent="0.25">
      <c r="A145" s="21" t="s">
        <v>264</v>
      </c>
      <c r="D145" s="11" t="s">
        <v>265</v>
      </c>
      <c r="E145" s="17">
        <v>4.1498027830000002</v>
      </c>
      <c r="F145" s="17"/>
      <c r="G145" s="17"/>
      <c r="H145" s="12">
        <f t="shared" si="2"/>
        <v>4.1498027830000002</v>
      </c>
    </row>
    <row r="146" spans="1:8" x14ac:dyDescent="0.25">
      <c r="A146" s="20" t="s">
        <v>266</v>
      </c>
      <c r="D146" s="19" t="s">
        <v>81</v>
      </c>
      <c r="E146" s="15">
        <v>2.7938121929999999</v>
      </c>
      <c r="F146" s="15"/>
      <c r="G146" s="15"/>
      <c r="H146" s="10">
        <f t="shared" si="2"/>
        <v>2.7938121929999999</v>
      </c>
    </row>
    <row r="147" spans="1:8" s="11" customFormat="1" x14ac:dyDescent="0.25">
      <c r="A147" s="21" t="s">
        <v>267</v>
      </c>
      <c r="D147" s="18" t="s">
        <v>90</v>
      </c>
      <c r="E147" s="17">
        <v>2.1750728879999999</v>
      </c>
      <c r="F147" s="17"/>
      <c r="G147" s="17"/>
      <c r="H147" s="12">
        <f t="shared" si="2"/>
        <v>2.1750728879999999</v>
      </c>
    </row>
    <row r="148" spans="1:8" x14ac:dyDescent="0.25">
      <c r="A148" s="20" t="s">
        <v>268</v>
      </c>
      <c r="D148" s="4" t="s">
        <v>81</v>
      </c>
      <c r="E148" s="15">
        <v>2.7938121929999999</v>
      </c>
      <c r="F148" s="15"/>
      <c r="G148" s="15"/>
      <c r="H148" s="10">
        <f t="shared" si="2"/>
        <v>2.7938121929999999</v>
      </c>
    </row>
    <row r="149" spans="1:8" s="11" customFormat="1" x14ac:dyDescent="0.25">
      <c r="A149" s="21" t="s">
        <v>269</v>
      </c>
      <c r="D149" s="18" t="s">
        <v>81</v>
      </c>
      <c r="E149" s="17">
        <v>2.7938121929999999</v>
      </c>
      <c r="F149" s="17"/>
      <c r="G149" s="17"/>
      <c r="H149" s="12">
        <f t="shared" si="2"/>
        <v>2.7938121929999999</v>
      </c>
    </row>
    <row r="150" spans="1:8" ht="31.5" x14ac:dyDescent="0.25">
      <c r="A150" s="20" t="s">
        <v>270</v>
      </c>
      <c r="D150" s="22" t="s">
        <v>67</v>
      </c>
      <c r="E150" s="15">
        <v>5.7045648660000001</v>
      </c>
      <c r="F150" s="15"/>
      <c r="G150" s="15"/>
      <c r="H150" s="10">
        <f t="shared" si="2"/>
        <v>5.7045648660000001</v>
      </c>
    </row>
    <row r="151" spans="1:8" s="11" customFormat="1" ht="31.5" x14ac:dyDescent="0.25">
      <c r="A151" s="21" t="s">
        <v>271</v>
      </c>
      <c r="D151" s="23" t="s">
        <v>67</v>
      </c>
      <c r="E151" s="17">
        <v>5.7045648660000001</v>
      </c>
      <c r="F151" s="17"/>
      <c r="G151" s="17"/>
      <c r="H151" s="12">
        <f t="shared" si="2"/>
        <v>5.7045648660000001</v>
      </c>
    </row>
    <row r="152" spans="1:8" x14ac:dyDescent="0.25">
      <c r="A152" s="20" t="s">
        <v>272</v>
      </c>
      <c r="D152" s="15" t="s">
        <v>108</v>
      </c>
      <c r="E152" s="15">
        <v>1.2182307320000001</v>
      </c>
      <c r="F152" s="15"/>
      <c r="G152" s="15"/>
      <c r="H152" s="10">
        <f t="shared" si="2"/>
        <v>1.2182307320000001</v>
      </c>
    </row>
    <row r="153" spans="1:8" s="11" customFormat="1" x14ac:dyDescent="0.25">
      <c r="A153" s="24" t="s">
        <v>273</v>
      </c>
      <c r="D153" s="17" t="s">
        <v>108</v>
      </c>
      <c r="E153" s="17">
        <v>1.2182307320000001</v>
      </c>
      <c r="F153" s="17"/>
      <c r="G153" s="17"/>
      <c r="H153" s="12">
        <f t="shared" si="2"/>
        <v>1.2182307320000001</v>
      </c>
    </row>
    <row r="154" spans="1:8" x14ac:dyDescent="0.25">
      <c r="A154" s="20" t="s">
        <v>274</v>
      </c>
      <c r="D154" s="15" t="s">
        <v>275</v>
      </c>
      <c r="E154" s="15">
        <v>2.176438783</v>
      </c>
      <c r="F154" s="15"/>
      <c r="G154" s="15"/>
      <c r="H154" s="10">
        <f t="shared" si="2"/>
        <v>2.176438783</v>
      </c>
    </row>
    <row r="155" spans="1:8" s="11" customFormat="1" x14ac:dyDescent="0.25">
      <c r="A155" s="21" t="s">
        <v>276</v>
      </c>
      <c r="D155" s="17" t="s">
        <v>277</v>
      </c>
      <c r="E155" s="17">
        <v>1.4804522449999999</v>
      </c>
      <c r="F155" s="17"/>
      <c r="G155" s="17"/>
      <c r="H155" s="12">
        <f t="shared" si="2"/>
        <v>1.4804522449999999</v>
      </c>
    </row>
    <row r="156" spans="1:8" x14ac:dyDescent="0.25">
      <c r="A156" s="20" t="s">
        <v>278</v>
      </c>
      <c r="D156" s="15" t="s">
        <v>279</v>
      </c>
      <c r="E156" s="15">
        <v>1.2644395150000001</v>
      </c>
      <c r="F156" s="15"/>
      <c r="G156" s="15"/>
      <c r="H156" s="10">
        <f t="shared" si="2"/>
        <v>1.2644395150000001</v>
      </c>
    </row>
    <row r="157" spans="1:8" s="11" customFormat="1" x14ac:dyDescent="0.25">
      <c r="A157" s="21" t="s">
        <v>280</v>
      </c>
      <c r="D157" s="17" t="s">
        <v>71</v>
      </c>
      <c r="E157" s="17">
        <v>0.87133347800000005</v>
      </c>
      <c r="F157" s="17"/>
      <c r="G157" s="17"/>
      <c r="H157" s="12">
        <f t="shared" si="2"/>
        <v>0.87133347800000005</v>
      </c>
    </row>
    <row r="158" spans="1:8" x14ac:dyDescent="0.25">
      <c r="A158" s="20" t="s">
        <v>281</v>
      </c>
      <c r="D158" s="15" t="s">
        <v>71</v>
      </c>
      <c r="E158" s="15">
        <v>0.87133347800000005</v>
      </c>
      <c r="F158" s="15"/>
      <c r="G158" s="15"/>
      <c r="H158" s="10">
        <f t="shared" si="2"/>
        <v>0.87133347800000005</v>
      </c>
    </row>
    <row r="159" spans="1:8" s="11" customFormat="1" x14ac:dyDescent="0.25">
      <c r="A159" s="21" t="s">
        <v>282</v>
      </c>
      <c r="D159" s="17" t="s">
        <v>283</v>
      </c>
      <c r="E159" s="17">
        <v>1.778460486</v>
      </c>
      <c r="F159" s="17"/>
      <c r="G159" s="17"/>
      <c r="H159" s="12">
        <f t="shared" si="2"/>
        <v>1.778460486</v>
      </c>
    </row>
    <row r="160" spans="1:8" x14ac:dyDescent="0.25">
      <c r="A160" s="20" t="s">
        <v>284</v>
      </c>
      <c r="D160" s="15" t="s">
        <v>127</v>
      </c>
      <c r="E160" s="15">
        <v>1.3018721799999999</v>
      </c>
      <c r="F160" s="15"/>
      <c r="G160" s="15"/>
      <c r="H160" s="10">
        <f t="shared" si="2"/>
        <v>1.3018721799999999</v>
      </c>
    </row>
    <row r="161" spans="1:9" s="11" customFormat="1" x14ac:dyDescent="0.25">
      <c r="A161" s="21" t="s">
        <v>285</v>
      </c>
      <c r="D161" s="17" t="s">
        <v>286</v>
      </c>
      <c r="E161" s="17">
        <v>0.88708668599999996</v>
      </c>
      <c r="F161" s="17"/>
      <c r="G161" s="17"/>
      <c r="H161" s="12">
        <f t="shared" si="2"/>
        <v>0.88708668599999996</v>
      </c>
    </row>
    <row r="162" spans="1:9" x14ac:dyDescent="0.25">
      <c r="A162" s="20" t="s">
        <v>287</v>
      </c>
      <c r="D162" s="15" t="s">
        <v>127</v>
      </c>
      <c r="E162" s="15">
        <v>1.3018721799999999</v>
      </c>
      <c r="F162" s="15"/>
      <c r="G162" s="15"/>
      <c r="H162" s="10">
        <f t="shared" si="2"/>
        <v>1.3018721799999999</v>
      </c>
    </row>
    <row r="163" spans="1:9" s="11" customFormat="1" x14ac:dyDescent="0.25">
      <c r="A163" s="21" t="s">
        <v>288</v>
      </c>
      <c r="D163" s="17" t="s">
        <v>71</v>
      </c>
      <c r="E163" s="17">
        <v>0.87133347800000005</v>
      </c>
      <c r="F163" s="17"/>
      <c r="G163" s="17"/>
      <c r="H163" s="12">
        <f t="shared" si="2"/>
        <v>0.87133347800000005</v>
      </c>
    </row>
    <row r="164" spans="1:9" x14ac:dyDescent="0.25">
      <c r="A164" s="20" t="s">
        <v>289</v>
      </c>
      <c r="D164" s="15" t="s">
        <v>112</v>
      </c>
      <c r="E164" s="15">
        <v>4.4569957530000002</v>
      </c>
      <c r="F164" s="15"/>
      <c r="G164" s="15"/>
      <c r="H164" s="10">
        <f t="shared" si="2"/>
        <v>4.4569957530000002</v>
      </c>
    </row>
    <row r="165" spans="1:9" s="11" customFormat="1" x14ac:dyDescent="0.25">
      <c r="A165" s="21" t="s">
        <v>290</v>
      </c>
      <c r="D165" s="17" t="s">
        <v>108</v>
      </c>
      <c r="E165" s="17">
        <v>1.2182307320000001</v>
      </c>
      <c r="F165" s="17"/>
      <c r="G165" s="17"/>
      <c r="H165" s="12">
        <f t="shared" si="2"/>
        <v>1.2182307320000001</v>
      </c>
    </row>
    <row r="166" spans="1:9" x14ac:dyDescent="0.25">
      <c r="A166" s="20" t="s">
        <v>109</v>
      </c>
      <c r="D166" s="15" t="s">
        <v>110</v>
      </c>
      <c r="E166" s="15">
        <v>2.650459546</v>
      </c>
      <c r="F166" s="15"/>
      <c r="G166" s="15"/>
      <c r="H166" s="10">
        <f t="shared" si="2"/>
        <v>2.650459546</v>
      </c>
    </row>
    <row r="167" spans="1:9" s="11" customFormat="1" x14ac:dyDescent="0.25">
      <c r="A167" s="21" t="s">
        <v>291</v>
      </c>
      <c r="D167" s="17" t="s">
        <v>108</v>
      </c>
      <c r="E167" s="17">
        <v>1.2182307320000001</v>
      </c>
      <c r="F167" s="17"/>
      <c r="G167" s="17"/>
      <c r="H167" s="12">
        <f t="shared" si="2"/>
        <v>1.2182307320000001</v>
      </c>
    </row>
    <row r="168" spans="1:9" x14ac:dyDescent="0.25">
      <c r="A168" s="20" t="s">
        <v>292</v>
      </c>
      <c r="B168" s="4" t="s">
        <v>101</v>
      </c>
      <c r="C168" s="15">
        <v>0.38605421699999998</v>
      </c>
      <c r="H168" s="10">
        <f>C168</f>
        <v>0.38605421699999998</v>
      </c>
      <c r="I168" s="4" t="s">
        <v>102</v>
      </c>
    </row>
    <row r="169" spans="1:9" s="11" customFormat="1" x14ac:dyDescent="0.25">
      <c r="A169" s="24" t="s">
        <v>23</v>
      </c>
      <c r="D169" s="17" t="s">
        <v>126</v>
      </c>
      <c r="E169" s="17">
        <v>3.4092085139999999</v>
      </c>
      <c r="F169" s="17"/>
      <c r="G169" s="17"/>
      <c r="H169" s="12">
        <f>E169</f>
        <v>3.4092085139999999</v>
      </c>
    </row>
    <row r="170" spans="1:9" x14ac:dyDescent="0.25">
      <c r="A170" s="20" t="s">
        <v>293</v>
      </c>
      <c r="B170" s="4" t="s">
        <v>123</v>
      </c>
      <c r="C170" s="4">
        <v>0.6419166666666668</v>
      </c>
      <c r="D170" s="15"/>
      <c r="E170" s="15"/>
      <c r="F170" s="15"/>
      <c r="G170" s="15"/>
      <c r="H170" s="10">
        <f>AVERAGE(C170:C171)</f>
        <v>0.6336250000000001</v>
      </c>
    </row>
    <row r="171" spans="1:9" x14ac:dyDescent="0.25">
      <c r="B171" s="4" t="s">
        <v>124</v>
      </c>
      <c r="C171" s="4">
        <v>0.6253333333333333</v>
      </c>
    </row>
    <row r="172" spans="1:9" s="11" customFormat="1" x14ac:dyDescent="0.25">
      <c r="A172" s="21" t="s">
        <v>294</v>
      </c>
      <c r="D172" s="17" t="s">
        <v>127</v>
      </c>
      <c r="E172" s="17">
        <v>1.3018721799999999</v>
      </c>
      <c r="F172" s="17"/>
      <c r="G172" s="17"/>
      <c r="H172" s="12">
        <f t="shared" ref="H172:H182" si="3">E172</f>
        <v>1.3018721799999999</v>
      </c>
    </row>
    <row r="173" spans="1:9" x14ac:dyDescent="0.25">
      <c r="A173" s="20" t="s">
        <v>295</v>
      </c>
      <c r="D173" s="15" t="s">
        <v>108</v>
      </c>
      <c r="E173" s="15">
        <v>1.2182307320000001</v>
      </c>
      <c r="F173" s="15"/>
      <c r="G173" s="15"/>
      <c r="H173" s="10">
        <f t="shared" si="3"/>
        <v>1.2182307320000001</v>
      </c>
    </row>
    <row r="174" spans="1:9" s="11" customFormat="1" x14ac:dyDescent="0.25">
      <c r="A174" s="21" t="s">
        <v>296</v>
      </c>
      <c r="D174" s="17" t="s">
        <v>108</v>
      </c>
      <c r="E174" s="17">
        <v>1.2182307320000001</v>
      </c>
      <c r="F174" s="17"/>
      <c r="G174" s="17"/>
      <c r="H174" s="12">
        <f t="shared" si="3"/>
        <v>1.2182307320000001</v>
      </c>
    </row>
    <row r="175" spans="1:9" x14ac:dyDescent="0.25">
      <c r="A175" s="20" t="s">
        <v>297</v>
      </c>
      <c r="D175" s="15" t="s">
        <v>81</v>
      </c>
      <c r="E175" s="15">
        <v>2.7938121929999999</v>
      </c>
      <c r="F175" s="15"/>
      <c r="G175" s="15"/>
      <c r="H175" s="10">
        <f t="shared" si="3"/>
        <v>2.7938121929999999</v>
      </c>
    </row>
    <row r="176" spans="1:9" s="11" customFormat="1" x14ac:dyDescent="0.25">
      <c r="A176" s="21" t="s">
        <v>298</v>
      </c>
      <c r="D176" s="17" t="s">
        <v>69</v>
      </c>
      <c r="E176" s="17">
        <v>0.460279414</v>
      </c>
      <c r="F176" s="17"/>
      <c r="G176" s="17"/>
      <c r="H176" s="12">
        <f t="shared" si="3"/>
        <v>0.460279414</v>
      </c>
    </row>
    <row r="177" spans="1:9" x14ac:dyDescent="0.25">
      <c r="A177" s="20" t="s">
        <v>299</v>
      </c>
      <c r="D177" s="15" t="s">
        <v>69</v>
      </c>
      <c r="E177" s="15">
        <v>0.460279414</v>
      </c>
      <c r="F177" s="15"/>
      <c r="G177" s="15"/>
      <c r="H177" s="10">
        <f t="shared" si="3"/>
        <v>0.460279414</v>
      </c>
    </row>
    <row r="178" spans="1:9" s="11" customFormat="1" x14ac:dyDescent="0.25">
      <c r="A178" s="21" t="s">
        <v>300</v>
      </c>
      <c r="D178" s="17" t="s">
        <v>70</v>
      </c>
      <c r="E178" s="17">
        <v>0.52489916700000006</v>
      </c>
      <c r="F178" s="17"/>
      <c r="G178" s="17"/>
      <c r="H178" s="12">
        <f t="shared" si="3"/>
        <v>0.52489916700000006</v>
      </c>
    </row>
    <row r="179" spans="1:9" x14ac:dyDescent="0.25">
      <c r="A179" s="20" t="s">
        <v>301</v>
      </c>
      <c r="D179" s="15" t="s">
        <v>70</v>
      </c>
      <c r="E179" s="15">
        <v>0.52489916700000006</v>
      </c>
      <c r="F179" s="15"/>
      <c r="G179" s="15"/>
      <c r="H179" s="10">
        <f t="shared" si="3"/>
        <v>0.52489916700000006</v>
      </c>
    </row>
    <row r="180" spans="1:9" s="11" customFormat="1" x14ac:dyDescent="0.25">
      <c r="A180" s="21" t="s">
        <v>302</v>
      </c>
      <c r="D180" s="17" t="s">
        <v>70</v>
      </c>
      <c r="E180" s="17">
        <v>0.52489916700000006</v>
      </c>
      <c r="F180" s="17"/>
      <c r="G180" s="17"/>
      <c r="H180" s="12">
        <f t="shared" si="3"/>
        <v>0.52489916700000006</v>
      </c>
    </row>
    <row r="181" spans="1:9" s="26" customFormat="1" ht="31.5" x14ac:dyDescent="0.25">
      <c r="A181" s="25" t="s">
        <v>303</v>
      </c>
      <c r="D181" s="27" t="s">
        <v>304</v>
      </c>
      <c r="E181" s="28">
        <v>14.54</v>
      </c>
      <c r="F181" s="28"/>
      <c r="G181" s="28"/>
      <c r="H181" s="29">
        <f t="shared" si="3"/>
        <v>14.54</v>
      </c>
    </row>
    <row r="182" spans="1:9" s="26" customFormat="1" ht="31.5" x14ac:dyDescent="0.25">
      <c r="A182" s="30" t="s">
        <v>305</v>
      </c>
      <c r="D182" s="27" t="s">
        <v>304</v>
      </c>
      <c r="E182" s="28">
        <v>14.54</v>
      </c>
      <c r="F182" s="28"/>
      <c r="G182" s="28"/>
      <c r="H182" s="29">
        <f t="shared" si="3"/>
        <v>14.54</v>
      </c>
    </row>
    <row r="183" spans="1:9" s="11" customFormat="1" x14ac:dyDescent="0.25">
      <c r="A183" s="21" t="s">
        <v>306</v>
      </c>
      <c r="B183" s="11" t="s">
        <v>116</v>
      </c>
      <c r="C183" s="11">
        <v>4.3928333333333329</v>
      </c>
      <c r="D183" s="17"/>
      <c r="E183" s="17"/>
      <c r="F183" s="17"/>
      <c r="G183" s="17"/>
      <c r="H183" s="12">
        <f>C183</f>
        <v>4.3928333333333329</v>
      </c>
    </row>
    <row r="184" spans="1:9" x14ac:dyDescent="0.25">
      <c r="A184" s="4" t="s">
        <v>307</v>
      </c>
      <c r="F184" s="4" t="s">
        <v>78</v>
      </c>
      <c r="G184" s="4">
        <f>10.4/2.116438</f>
        <v>4.9139166845426132</v>
      </c>
      <c r="H184" s="10">
        <f>G184</f>
        <v>4.9139166845426132</v>
      </c>
      <c r="I184" s="4" t="s">
        <v>79</v>
      </c>
    </row>
    <row r="185" spans="1:9" s="11" customFormat="1" x14ac:dyDescent="0.25">
      <c r="A185" s="11" t="s">
        <v>308</v>
      </c>
      <c r="F185" s="11" t="s">
        <v>78</v>
      </c>
      <c r="G185" s="11">
        <f>10.4/2.116438</f>
        <v>4.9139166845426132</v>
      </c>
      <c r="H185" s="12">
        <f>G185</f>
        <v>4.9139166845426132</v>
      </c>
      <c r="I185" s="11" t="s">
        <v>79</v>
      </c>
    </row>
    <row r="186" spans="1:9" x14ac:dyDescent="0.25">
      <c r="A186" s="4" t="s">
        <v>309</v>
      </c>
      <c r="F186" s="4" t="s">
        <v>78</v>
      </c>
      <c r="G186" s="4">
        <f>10.4/2.116438</f>
        <v>4.9139166845426132</v>
      </c>
      <c r="H186" s="10">
        <f>G186</f>
        <v>4.9139166845426132</v>
      </c>
      <c r="I186" s="4" t="s">
        <v>79</v>
      </c>
    </row>
    <row r="187" spans="1:9" s="11" customFormat="1" x14ac:dyDescent="0.25">
      <c r="A187" s="11" t="s">
        <v>310</v>
      </c>
      <c r="B187" s="11" t="s">
        <v>101</v>
      </c>
      <c r="C187" s="17">
        <v>0.38605421699999998</v>
      </c>
      <c r="H187" s="12">
        <f>AVERAGE(C187:C188)</f>
        <v>2.3764854418333332</v>
      </c>
    </row>
    <row r="188" spans="1:9" s="11" customFormat="1" x14ac:dyDescent="0.25">
      <c r="B188" s="11" t="s">
        <v>84</v>
      </c>
      <c r="C188" s="11">
        <v>4.3669166666666666</v>
      </c>
      <c r="H18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1AE4-E9D1-4BBD-A9D8-93049B52A7F3}">
  <dimension ref="A1:B19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165</v>
      </c>
      <c r="B1" t="s">
        <v>164</v>
      </c>
    </row>
    <row r="2" spans="1:2" x14ac:dyDescent="0.25">
      <c r="A2" t="s">
        <v>78</v>
      </c>
      <c r="B2">
        <v>10.4</v>
      </c>
    </row>
    <row r="3" spans="1:2" x14ac:dyDescent="0.25">
      <c r="A3" t="s">
        <v>136</v>
      </c>
      <c r="B3">
        <v>23.21</v>
      </c>
    </row>
    <row r="4" spans="1:2" x14ac:dyDescent="0.25">
      <c r="A4" t="s">
        <v>137</v>
      </c>
      <c r="B4">
        <v>16.809999999999999</v>
      </c>
    </row>
    <row r="5" spans="1:2" x14ac:dyDescent="0.25">
      <c r="A5" t="s">
        <v>138</v>
      </c>
      <c r="B5">
        <v>10.4</v>
      </c>
    </row>
    <row r="6" spans="1:2" x14ac:dyDescent="0.25">
      <c r="A6" t="s">
        <v>139</v>
      </c>
      <c r="B6">
        <v>10.4</v>
      </c>
    </row>
    <row r="7" spans="1:2" x14ac:dyDescent="0.25">
      <c r="A7" t="s">
        <v>140</v>
      </c>
      <c r="B7">
        <v>25</v>
      </c>
    </row>
    <row r="8" spans="1:2" x14ac:dyDescent="0.25">
      <c r="A8" t="s">
        <v>141</v>
      </c>
      <c r="B8">
        <v>16.809999999999999</v>
      </c>
    </row>
    <row r="9" spans="1:2" x14ac:dyDescent="0.25">
      <c r="A9" t="s">
        <v>142</v>
      </c>
      <c r="B9">
        <v>10.4</v>
      </c>
    </row>
    <row r="10" spans="1:2" x14ac:dyDescent="0.25">
      <c r="A10" t="s">
        <v>143</v>
      </c>
      <c r="B10">
        <v>10.4</v>
      </c>
    </row>
    <row r="11" spans="1:2" x14ac:dyDescent="0.25">
      <c r="A11" t="s">
        <v>144</v>
      </c>
      <c r="B11">
        <v>23.21</v>
      </c>
    </row>
    <row r="12" spans="1:2" x14ac:dyDescent="0.25">
      <c r="A12" t="s">
        <v>145</v>
      </c>
      <c r="B12">
        <v>16.809999999999999</v>
      </c>
    </row>
    <row r="13" spans="1:2" x14ac:dyDescent="0.25">
      <c r="A13" t="s">
        <v>146</v>
      </c>
      <c r="B13">
        <v>10.4</v>
      </c>
    </row>
    <row r="14" spans="1:2" x14ac:dyDescent="0.25">
      <c r="A14" t="s">
        <v>147</v>
      </c>
      <c r="B14">
        <v>10.4</v>
      </c>
    </row>
    <row r="15" spans="1:2" x14ac:dyDescent="0.25">
      <c r="A15" t="s">
        <v>148</v>
      </c>
      <c r="B15">
        <v>23.21</v>
      </c>
    </row>
    <row r="16" spans="1:2" x14ac:dyDescent="0.25">
      <c r="A16" t="s">
        <v>149</v>
      </c>
      <c r="B16">
        <v>16.809999999999999</v>
      </c>
    </row>
    <row r="17" spans="1:2" x14ac:dyDescent="0.25">
      <c r="A17" t="s">
        <v>150</v>
      </c>
      <c r="B17">
        <v>10.4</v>
      </c>
    </row>
    <row r="18" spans="1:2" x14ac:dyDescent="0.25">
      <c r="A18" t="s">
        <v>151</v>
      </c>
      <c r="B18">
        <v>2.85</v>
      </c>
    </row>
    <row r="19" spans="1:2" x14ac:dyDescent="0.25">
      <c r="A19" t="s">
        <v>152</v>
      </c>
      <c r="B19">
        <v>23.21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4E0F-202F-42A4-909A-764D6BDEEBDD}">
  <sheetPr>
    <tabColor theme="5" tint="0.59999389629810485"/>
  </sheetPr>
  <dimension ref="A1:C23"/>
  <sheetViews>
    <sheetView workbookViewId="0">
      <selection activeCell="C18" sqref="C18"/>
    </sheetView>
  </sheetViews>
  <sheetFormatPr defaultColWidth="12.7109375" defaultRowHeight="15.75" x14ac:dyDescent="0.25"/>
  <cols>
    <col min="1" max="1" width="14.7109375" style="4" bestFit="1" customWidth="1"/>
    <col min="2" max="2" width="12.7109375" style="4"/>
    <col min="3" max="3" width="29" style="4" bestFit="1" customWidth="1"/>
    <col min="4" max="16384" width="12.7109375" style="4"/>
  </cols>
  <sheetData>
    <row r="1" spans="1:3" x14ac:dyDescent="0.25">
      <c r="A1" s="5" t="s">
        <v>186</v>
      </c>
      <c r="B1" s="5" t="s">
        <v>187</v>
      </c>
      <c r="C1" s="5" t="s">
        <v>188</v>
      </c>
    </row>
    <row r="2" spans="1:3" x14ac:dyDescent="0.25">
      <c r="A2" s="4" t="s">
        <v>29</v>
      </c>
      <c r="B2" s="4">
        <v>0.09</v>
      </c>
      <c r="C2" s="6">
        <f>B2/SUM($B$2:$B$17)</f>
        <v>6.8130204390613172E-3</v>
      </c>
    </row>
    <row r="3" spans="1:3" x14ac:dyDescent="0.25">
      <c r="A3" s="4" t="s">
        <v>189</v>
      </c>
      <c r="B3" s="4">
        <v>1.38</v>
      </c>
      <c r="C3" s="6">
        <f t="shared" ref="C3:C17" si="0">B3/SUM($B$2:$B$17)</f>
        <v>0.10446631339894019</v>
      </c>
    </row>
    <row r="4" spans="1:3" x14ac:dyDescent="0.25">
      <c r="A4" s="4" t="s">
        <v>128</v>
      </c>
      <c r="B4" s="4">
        <v>0.11</v>
      </c>
      <c r="C4" s="6">
        <f t="shared" si="0"/>
        <v>8.3270249810749441E-3</v>
      </c>
    </row>
    <row r="5" spans="1:3" x14ac:dyDescent="0.25">
      <c r="A5" s="4" t="s">
        <v>190</v>
      </c>
      <c r="B5" s="4">
        <v>1.34</v>
      </c>
      <c r="C5" s="6">
        <f t="shared" si="0"/>
        <v>0.10143830431491296</v>
      </c>
    </row>
    <row r="6" spans="1:3" x14ac:dyDescent="0.25">
      <c r="A6" s="4" t="s">
        <v>24</v>
      </c>
      <c r="B6" s="4">
        <v>0.08</v>
      </c>
      <c r="C6" s="6">
        <f t="shared" si="0"/>
        <v>6.056018168054505E-3</v>
      </c>
    </row>
    <row r="7" spans="1:3" x14ac:dyDescent="0.25">
      <c r="A7" s="4" t="s">
        <v>28</v>
      </c>
      <c r="B7" s="4">
        <v>0.69</v>
      </c>
      <c r="C7" s="6">
        <f t="shared" si="0"/>
        <v>5.2233156699470096E-2</v>
      </c>
    </row>
    <row r="8" spans="1:3" x14ac:dyDescent="0.25">
      <c r="A8" s="4" t="s">
        <v>27</v>
      </c>
      <c r="B8" s="4">
        <v>1.49</v>
      </c>
      <c r="C8" s="6">
        <f t="shared" si="0"/>
        <v>0.11279333838001515</v>
      </c>
    </row>
    <row r="9" spans="1:3" x14ac:dyDescent="0.25">
      <c r="A9" s="4" t="s">
        <v>23</v>
      </c>
      <c r="B9" s="4">
        <v>0.06</v>
      </c>
      <c r="C9" s="6">
        <f t="shared" si="0"/>
        <v>4.5420136260408781E-3</v>
      </c>
    </row>
    <row r="10" spans="1:3" x14ac:dyDescent="0.25">
      <c r="A10" s="4" t="s">
        <v>20</v>
      </c>
      <c r="B10" s="4">
        <v>1.35</v>
      </c>
      <c r="C10" s="6">
        <f t="shared" si="0"/>
        <v>0.10219530658591977</v>
      </c>
    </row>
    <row r="11" spans="1:3" x14ac:dyDescent="0.25">
      <c r="A11" s="4" t="s">
        <v>15</v>
      </c>
      <c r="B11" s="4">
        <v>0.8</v>
      </c>
      <c r="C11" s="6">
        <f t="shared" si="0"/>
        <v>6.0560181680545049E-2</v>
      </c>
    </row>
    <row r="12" spans="1:3" x14ac:dyDescent="0.25">
      <c r="A12" s="4" t="s">
        <v>14</v>
      </c>
      <c r="B12" s="4">
        <v>0.49</v>
      </c>
      <c r="C12" s="6">
        <f t="shared" si="0"/>
        <v>3.7093111279333839E-2</v>
      </c>
    </row>
    <row r="13" spans="1:3" x14ac:dyDescent="0.25">
      <c r="A13" s="4" t="s">
        <v>13</v>
      </c>
      <c r="B13" s="4">
        <v>0.65</v>
      </c>
      <c r="C13" s="6">
        <f t="shared" si="0"/>
        <v>4.9205147615442854E-2</v>
      </c>
    </row>
    <row r="14" spans="1:3" x14ac:dyDescent="0.25">
      <c r="A14" s="4" t="s">
        <v>17</v>
      </c>
      <c r="B14" s="4">
        <v>3.93</v>
      </c>
      <c r="C14" s="6">
        <f t="shared" si="0"/>
        <v>0.29750189250567755</v>
      </c>
    </row>
    <row r="15" spans="1:3" x14ac:dyDescent="0.25">
      <c r="A15" s="4" t="s">
        <v>16</v>
      </c>
      <c r="B15" s="4">
        <v>0.24</v>
      </c>
      <c r="C15" s="6">
        <f t="shared" si="0"/>
        <v>1.8168054504163512E-2</v>
      </c>
    </row>
    <row r="16" spans="1:3" x14ac:dyDescent="0.25">
      <c r="A16" s="4" t="s">
        <v>18</v>
      </c>
      <c r="B16" s="4">
        <v>0.23</v>
      </c>
      <c r="C16" s="6">
        <f t="shared" si="0"/>
        <v>1.7411052233156702E-2</v>
      </c>
    </row>
    <row r="17" spans="1:3" x14ac:dyDescent="0.25">
      <c r="A17" s="4" t="s">
        <v>19</v>
      </c>
      <c r="B17" s="4">
        <v>0.28000000000000003</v>
      </c>
      <c r="C17" s="6">
        <f t="shared" si="0"/>
        <v>2.1196063588190768E-2</v>
      </c>
    </row>
    <row r="18" spans="1:3" x14ac:dyDescent="0.25">
      <c r="C18" s="6"/>
    </row>
    <row r="19" spans="1:3" x14ac:dyDescent="0.25">
      <c r="A19" s="4" t="s">
        <v>191</v>
      </c>
    </row>
    <row r="20" spans="1:3" x14ac:dyDescent="0.25">
      <c r="A20" s="4" t="s">
        <v>192</v>
      </c>
    </row>
    <row r="21" spans="1:3" x14ac:dyDescent="0.25">
      <c r="A21" s="4" t="s">
        <v>193</v>
      </c>
    </row>
    <row r="22" spans="1:3" x14ac:dyDescent="0.25">
      <c r="A22" s="4" t="s">
        <v>194</v>
      </c>
    </row>
    <row r="23" spans="1:3" x14ac:dyDescent="0.25">
      <c r="A23" s="4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253F-EFFA-4889-9F20-A667FD03D4A3}">
  <sheetPr>
    <tabColor theme="5" tint="0.59999389629810485"/>
  </sheetPr>
  <dimension ref="A1:I82"/>
  <sheetViews>
    <sheetView workbookViewId="0">
      <selection activeCell="B18" sqref="B18"/>
    </sheetView>
  </sheetViews>
  <sheetFormatPr defaultColWidth="12.7109375" defaultRowHeight="15.75" x14ac:dyDescent="0.25"/>
  <cols>
    <col min="1" max="1" width="23.28515625" style="4" bestFit="1" customWidth="1"/>
    <col min="2" max="2" width="85.140625" style="4" bestFit="1" customWidth="1"/>
    <col min="3" max="3" width="17.140625" style="4" bestFit="1" customWidth="1"/>
    <col min="4" max="4" width="13.85546875" style="4" bestFit="1" customWidth="1"/>
    <col min="5" max="5" width="19.28515625" style="4" bestFit="1" customWidth="1"/>
    <col min="6" max="7" width="19.28515625" style="4" customWidth="1"/>
    <col min="8" max="8" width="19.85546875" style="10" bestFit="1" customWidth="1"/>
    <col min="9" max="16384" width="12.7109375" style="4"/>
  </cols>
  <sheetData>
    <row r="1" spans="1:9" x14ac:dyDescent="0.25">
      <c r="A1" s="7" t="s">
        <v>0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8" t="s">
        <v>37</v>
      </c>
      <c r="I1" s="7" t="s">
        <v>38</v>
      </c>
    </row>
    <row r="2" spans="1:9" x14ac:dyDescent="0.25">
      <c r="B2" s="19" t="s">
        <v>39</v>
      </c>
      <c r="C2" s="19">
        <v>3.845166667</v>
      </c>
      <c r="H2" s="10">
        <f>AVERAGE(C2:C29,E30)</f>
        <v>4.2792298230114936</v>
      </c>
    </row>
    <row r="3" spans="1:9" x14ac:dyDescent="0.25">
      <c r="B3" s="19" t="s">
        <v>40</v>
      </c>
      <c r="C3" s="19">
        <v>3.7500833330000001</v>
      </c>
    </row>
    <row r="4" spans="1:9" x14ac:dyDescent="0.25">
      <c r="B4" s="19" t="s">
        <v>41</v>
      </c>
      <c r="C4" s="19">
        <v>5.7112499999999997</v>
      </c>
    </row>
    <row r="5" spans="1:9" x14ac:dyDescent="0.25">
      <c r="B5" s="19" t="s">
        <v>42</v>
      </c>
      <c r="C5" s="19">
        <v>4.9024166669999998</v>
      </c>
    </row>
    <row r="6" spans="1:9" x14ac:dyDescent="0.25">
      <c r="B6" s="19" t="s">
        <v>43</v>
      </c>
      <c r="C6" s="19">
        <v>5.221666667</v>
      </c>
    </row>
    <row r="7" spans="1:9" x14ac:dyDescent="0.25">
      <c r="B7" s="19" t="s">
        <v>44</v>
      </c>
      <c r="C7" s="19">
        <v>5.2072500000000002</v>
      </c>
    </row>
    <row r="8" spans="1:9" x14ac:dyDescent="0.25">
      <c r="B8" s="19" t="s">
        <v>45</v>
      </c>
      <c r="C8" s="19">
        <v>5.3191666670000002</v>
      </c>
    </row>
    <row r="9" spans="1:9" x14ac:dyDescent="0.25">
      <c r="B9" s="19" t="s">
        <v>46</v>
      </c>
      <c r="C9" s="19">
        <v>5.896833333</v>
      </c>
    </row>
    <row r="10" spans="1:9" x14ac:dyDescent="0.25">
      <c r="B10" s="19" t="s">
        <v>47</v>
      </c>
      <c r="C10" s="19">
        <v>5.7495833330000004</v>
      </c>
    </row>
    <row r="11" spans="1:9" x14ac:dyDescent="0.25">
      <c r="B11" s="19" t="s">
        <v>48</v>
      </c>
      <c r="C11" s="19">
        <v>8.3857499999999998</v>
      </c>
    </row>
    <row r="12" spans="1:9" x14ac:dyDescent="0.25">
      <c r="B12" s="19" t="s">
        <v>49</v>
      </c>
      <c r="C12" s="19">
        <v>5.42075</v>
      </c>
    </row>
    <row r="13" spans="1:9" x14ac:dyDescent="0.25">
      <c r="B13" s="19" t="s">
        <v>50</v>
      </c>
      <c r="C13" s="19">
        <v>3.8708333330000002</v>
      </c>
    </row>
    <row r="14" spans="1:9" x14ac:dyDescent="0.25">
      <c r="B14" s="19" t="s">
        <v>51</v>
      </c>
      <c r="C14" s="19">
        <v>4.087916667</v>
      </c>
    </row>
    <row r="15" spans="1:9" x14ac:dyDescent="0.25">
      <c r="B15" s="19" t="s">
        <v>52</v>
      </c>
      <c r="C15" s="19">
        <v>2.1015999999999999</v>
      </c>
    </row>
    <row r="16" spans="1:9" x14ac:dyDescent="0.25">
      <c r="B16" s="19" t="s">
        <v>53</v>
      </c>
      <c r="C16" s="19">
        <v>4.0330833330000004</v>
      </c>
    </row>
    <row r="17" spans="1:8" x14ac:dyDescent="0.25">
      <c r="B17" s="19" t="s">
        <v>54</v>
      </c>
      <c r="C17" s="19">
        <v>3.24</v>
      </c>
    </row>
    <row r="18" spans="1:8" x14ac:dyDescent="0.25">
      <c r="B18" s="19" t="s">
        <v>55</v>
      </c>
      <c r="C18" s="19">
        <v>2.6506666669999999</v>
      </c>
    </row>
    <row r="19" spans="1:8" x14ac:dyDescent="0.25">
      <c r="B19" s="19" t="s">
        <v>56</v>
      </c>
      <c r="C19" s="19">
        <v>1.463666667</v>
      </c>
    </row>
    <row r="20" spans="1:8" x14ac:dyDescent="0.25">
      <c r="B20" s="19" t="s">
        <v>57</v>
      </c>
      <c r="C20" s="19">
        <v>1.528666667</v>
      </c>
    </row>
    <row r="21" spans="1:8" x14ac:dyDescent="0.25">
      <c r="B21" s="19" t="s">
        <v>58</v>
      </c>
      <c r="C21" s="19">
        <v>1.552666667</v>
      </c>
    </row>
    <row r="22" spans="1:8" x14ac:dyDescent="0.25">
      <c r="B22" s="19" t="s">
        <v>59</v>
      </c>
      <c r="C22" s="19">
        <v>3.1284999999999998</v>
      </c>
    </row>
    <row r="23" spans="1:8" x14ac:dyDescent="0.25">
      <c r="B23" s="4" t="s">
        <v>60</v>
      </c>
      <c r="C23" s="4">
        <v>4.2525000000000004</v>
      </c>
    </row>
    <row r="24" spans="1:8" x14ac:dyDescent="0.25">
      <c r="B24" s="4" t="s">
        <v>61</v>
      </c>
      <c r="C24" s="4">
        <v>5.456666666666667</v>
      </c>
    </row>
    <row r="25" spans="1:8" x14ac:dyDescent="0.25">
      <c r="B25" s="4" t="s">
        <v>62</v>
      </c>
      <c r="C25" s="4">
        <v>7.5189999999999992</v>
      </c>
    </row>
    <row r="26" spans="1:8" x14ac:dyDescent="0.25">
      <c r="B26" s="4" t="s">
        <v>63</v>
      </c>
      <c r="C26" s="4">
        <v>4.4978333333333333</v>
      </c>
    </row>
    <row r="27" spans="1:8" x14ac:dyDescent="0.25">
      <c r="B27" s="4" t="s">
        <v>64</v>
      </c>
      <c r="C27" s="4">
        <v>3.6705000000000001</v>
      </c>
    </row>
    <row r="28" spans="1:8" x14ac:dyDescent="0.25">
      <c r="B28" s="4" t="s">
        <v>65</v>
      </c>
      <c r="C28" s="4">
        <v>2.6796666666666664</v>
      </c>
    </row>
    <row r="29" spans="1:8" x14ac:dyDescent="0.25">
      <c r="B29" s="4" t="s">
        <v>66</v>
      </c>
      <c r="C29" s="4">
        <v>3.2494166666666668</v>
      </c>
    </row>
    <row r="30" spans="1:8" ht="47.25" x14ac:dyDescent="0.25">
      <c r="C30" s="15"/>
      <c r="D30" s="22" t="s">
        <v>67</v>
      </c>
      <c r="E30" s="15">
        <v>5.7045648660000001</v>
      </c>
      <c r="F30" s="15"/>
      <c r="G30" s="15"/>
    </row>
    <row r="31" spans="1:8" s="11" customFormat="1" x14ac:dyDescent="0.25">
      <c r="A31" s="11" t="s">
        <v>68</v>
      </c>
      <c r="D31" s="17" t="s">
        <v>69</v>
      </c>
      <c r="E31" s="17">
        <v>0.460279414</v>
      </c>
      <c r="F31" s="17"/>
      <c r="G31" s="17"/>
      <c r="H31" s="12">
        <f>AVERAGE(E31:E33)</f>
        <v>0.61883735299999998</v>
      </c>
    </row>
    <row r="32" spans="1:8" s="11" customFormat="1" x14ac:dyDescent="0.25">
      <c r="D32" s="17" t="s">
        <v>70</v>
      </c>
      <c r="E32" s="17">
        <v>0.52489916700000006</v>
      </c>
      <c r="F32" s="17"/>
      <c r="G32" s="17"/>
      <c r="H32" s="12"/>
    </row>
    <row r="33" spans="1:9" s="11" customFormat="1" x14ac:dyDescent="0.25">
      <c r="D33" s="17" t="s">
        <v>71</v>
      </c>
      <c r="E33" s="17">
        <v>0.87133347800000005</v>
      </c>
      <c r="F33" s="17"/>
      <c r="G33" s="17"/>
      <c r="H33" s="12"/>
    </row>
    <row r="34" spans="1:9" x14ac:dyDescent="0.25">
      <c r="A34" s="4" t="s">
        <v>27</v>
      </c>
      <c r="B34" s="19" t="s">
        <v>72</v>
      </c>
      <c r="C34" s="19">
        <v>1.063583333</v>
      </c>
      <c r="H34" s="10">
        <f>AVERAGE(C34:C38)</f>
        <v>1.5352777778</v>
      </c>
    </row>
    <row r="35" spans="1:9" x14ac:dyDescent="0.25">
      <c r="B35" s="19" t="s">
        <v>73</v>
      </c>
      <c r="C35" s="19">
        <v>1.9255833330000001</v>
      </c>
    </row>
    <row r="36" spans="1:9" x14ac:dyDescent="0.25">
      <c r="B36" s="19" t="s">
        <v>74</v>
      </c>
      <c r="C36" s="19">
        <v>2.3775555559999999</v>
      </c>
    </row>
    <row r="37" spans="1:9" x14ac:dyDescent="0.25">
      <c r="B37" s="19" t="s">
        <v>75</v>
      </c>
      <c r="C37" s="19">
        <v>1.628416667</v>
      </c>
    </row>
    <row r="38" spans="1:9" x14ac:dyDescent="0.25">
      <c r="B38" s="4" t="s">
        <v>76</v>
      </c>
      <c r="C38" s="4">
        <v>0.68125000000000002</v>
      </c>
    </row>
    <row r="39" spans="1:9" s="11" customFormat="1" x14ac:dyDescent="0.25">
      <c r="A39" s="11" t="s">
        <v>77</v>
      </c>
      <c r="F39" s="11" t="s">
        <v>78</v>
      </c>
      <c r="G39" s="11">
        <f>10.4/2.116438</f>
        <v>4.9139166845426132</v>
      </c>
      <c r="H39" s="12">
        <f>G39</f>
        <v>4.9139166845426132</v>
      </c>
      <c r="I39" s="11" t="s">
        <v>79</v>
      </c>
    </row>
    <row r="40" spans="1:9" x14ac:dyDescent="0.25">
      <c r="A40" s="4" t="s">
        <v>80</v>
      </c>
      <c r="D40" s="4" t="s">
        <v>81</v>
      </c>
      <c r="E40" s="15">
        <v>2.7938121929999999</v>
      </c>
      <c r="F40" s="15"/>
      <c r="G40" s="15"/>
      <c r="H40" s="10">
        <f>E40</f>
        <v>2.7938121929999999</v>
      </c>
    </row>
    <row r="41" spans="1:9" s="11" customFormat="1" x14ac:dyDescent="0.25">
      <c r="A41" s="11" t="s">
        <v>82</v>
      </c>
      <c r="B41" s="18" t="s">
        <v>83</v>
      </c>
      <c r="C41" s="18">
        <v>1.8220000000000001</v>
      </c>
      <c r="H41" s="12">
        <f>AVERAGE(C41:C43)</f>
        <v>3.8078888888888884</v>
      </c>
    </row>
    <row r="42" spans="1:9" s="11" customFormat="1" x14ac:dyDescent="0.25">
      <c r="B42" s="11" t="s">
        <v>84</v>
      </c>
      <c r="C42" s="11">
        <v>4.3669166666666666</v>
      </c>
      <c r="H42" s="12"/>
    </row>
    <row r="43" spans="1:9" s="11" customFormat="1" x14ac:dyDescent="0.25">
      <c r="B43" s="11" t="s">
        <v>85</v>
      </c>
      <c r="C43" s="11">
        <v>5.2347499999999991</v>
      </c>
      <c r="H43" s="12"/>
    </row>
    <row r="44" spans="1:9" x14ac:dyDescent="0.25">
      <c r="A44" s="4" t="s">
        <v>86</v>
      </c>
      <c r="B44" s="4" t="s">
        <v>87</v>
      </c>
      <c r="C44" s="15">
        <v>1.3712500000000001</v>
      </c>
      <c r="H44" s="10">
        <f>AVERAGE(C44:C46,E47)</f>
        <v>1.8280182220000001</v>
      </c>
    </row>
    <row r="45" spans="1:9" x14ac:dyDescent="0.25">
      <c r="B45" s="4" t="s">
        <v>88</v>
      </c>
      <c r="C45" s="4">
        <v>1.8013333333333332</v>
      </c>
    </row>
    <row r="46" spans="1:9" x14ac:dyDescent="0.25">
      <c r="B46" s="4" t="s">
        <v>89</v>
      </c>
      <c r="C46" s="4">
        <v>1.9644166666666669</v>
      </c>
    </row>
    <row r="47" spans="1:9" x14ac:dyDescent="0.25">
      <c r="D47" s="4" t="s">
        <v>90</v>
      </c>
      <c r="E47" s="15">
        <v>2.1750728879999999</v>
      </c>
      <c r="F47" s="15"/>
      <c r="G47" s="15"/>
    </row>
    <row r="48" spans="1:9" s="11" customFormat="1" x14ac:dyDescent="0.25">
      <c r="A48" s="11" t="s">
        <v>21</v>
      </c>
      <c r="B48" s="11" t="s">
        <v>91</v>
      </c>
      <c r="C48" s="11">
        <v>1.6739999999999999</v>
      </c>
      <c r="H48" s="12">
        <f>AVERAGE(C48:C57)</f>
        <v>1.9389056060333334</v>
      </c>
    </row>
    <row r="49" spans="1:9" s="11" customFormat="1" x14ac:dyDescent="0.25">
      <c r="B49" s="11" t="s">
        <v>92</v>
      </c>
      <c r="C49" s="11">
        <v>1.7819999999999998</v>
      </c>
      <c r="H49" s="12"/>
    </row>
    <row r="50" spans="1:9" s="11" customFormat="1" x14ac:dyDescent="0.25">
      <c r="B50" s="11" t="s">
        <v>93</v>
      </c>
      <c r="C50" s="11">
        <f>2.43525/0.75</f>
        <v>3.2469999999999999</v>
      </c>
      <c r="H50" s="12"/>
    </row>
    <row r="51" spans="1:9" s="11" customFormat="1" x14ac:dyDescent="0.25">
      <c r="B51" s="11" t="s">
        <v>94</v>
      </c>
      <c r="C51" s="11">
        <v>2.7577500000000001</v>
      </c>
      <c r="H51" s="12"/>
    </row>
    <row r="52" spans="1:9" s="11" customFormat="1" x14ac:dyDescent="0.25">
      <c r="B52" s="11" t="s">
        <v>95</v>
      </c>
      <c r="C52" s="17">
        <v>1.442272727</v>
      </c>
      <c r="H52" s="12"/>
    </row>
    <row r="53" spans="1:9" s="11" customFormat="1" x14ac:dyDescent="0.25">
      <c r="B53" s="11" t="s">
        <v>96</v>
      </c>
      <c r="C53" s="17">
        <v>0.57299999999999995</v>
      </c>
      <c r="H53" s="12"/>
    </row>
    <row r="54" spans="1:9" s="11" customFormat="1" x14ac:dyDescent="0.25">
      <c r="B54" s="11" t="s">
        <v>97</v>
      </c>
      <c r="C54" s="11">
        <v>1.2459166666666668</v>
      </c>
      <c r="H54" s="12"/>
    </row>
    <row r="55" spans="1:9" s="11" customFormat="1" x14ac:dyDescent="0.25">
      <c r="B55" s="11" t="s">
        <v>98</v>
      </c>
      <c r="C55" s="11">
        <v>2.0374166666666667</v>
      </c>
      <c r="H55" s="12"/>
    </row>
    <row r="56" spans="1:9" s="11" customFormat="1" x14ac:dyDescent="0.25">
      <c r="B56" s="11" t="s">
        <v>99</v>
      </c>
      <c r="C56" s="11">
        <v>1.1637</v>
      </c>
      <c r="H56" s="12"/>
    </row>
    <row r="57" spans="1:9" s="11" customFormat="1" x14ac:dyDescent="0.25">
      <c r="B57" s="11" t="s">
        <v>100</v>
      </c>
      <c r="C57" s="11">
        <v>3.4660000000000002</v>
      </c>
      <c r="H57" s="12"/>
    </row>
    <row r="58" spans="1:9" x14ac:dyDescent="0.25">
      <c r="A58" s="4" t="s">
        <v>17</v>
      </c>
      <c r="B58" s="4" t="s">
        <v>101</v>
      </c>
      <c r="C58" s="15">
        <v>0.38605421699999998</v>
      </c>
      <c r="H58" s="10">
        <f>C58</f>
        <v>0.38605421699999998</v>
      </c>
      <c r="I58" s="4" t="s">
        <v>102</v>
      </c>
    </row>
    <row r="59" spans="1:9" s="11" customFormat="1" x14ac:dyDescent="0.25">
      <c r="A59" s="11" t="s">
        <v>103</v>
      </c>
      <c r="B59" s="11" t="s">
        <v>104</v>
      </c>
      <c r="C59" s="11">
        <v>4.4609999999999994</v>
      </c>
      <c r="H59" s="12">
        <f>C59</f>
        <v>4.4609999999999994</v>
      </c>
    </row>
    <row r="60" spans="1:9" x14ac:dyDescent="0.25">
      <c r="A60" s="4" t="s">
        <v>105</v>
      </c>
      <c r="F60" s="4" t="s">
        <v>78</v>
      </c>
      <c r="G60" s="4">
        <f>10.4/2.116438</f>
        <v>4.9139166845426132</v>
      </c>
      <c r="H60" s="10">
        <f>G60</f>
        <v>4.9139166845426132</v>
      </c>
      <c r="I60" s="4" t="s">
        <v>79</v>
      </c>
    </row>
    <row r="61" spans="1:9" s="11" customFormat="1" x14ac:dyDescent="0.25">
      <c r="A61" s="11" t="s">
        <v>106</v>
      </c>
      <c r="D61" s="11" t="s">
        <v>90</v>
      </c>
      <c r="E61" s="17">
        <v>2.1750728879999999</v>
      </c>
      <c r="F61" s="17"/>
      <c r="G61" s="17"/>
      <c r="H61" s="12">
        <f t="shared" ref="H61:H66" si="0">E61</f>
        <v>2.1750728879999999</v>
      </c>
    </row>
    <row r="62" spans="1:9" x14ac:dyDescent="0.25">
      <c r="A62" s="4" t="s">
        <v>107</v>
      </c>
      <c r="D62" s="15" t="s">
        <v>108</v>
      </c>
      <c r="E62" s="15">
        <v>1.2182307320000001</v>
      </c>
      <c r="F62" s="15"/>
      <c r="G62" s="15"/>
      <c r="H62" s="10">
        <f t="shared" si="0"/>
        <v>1.2182307320000001</v>
      </c>
    </row>
    <row r="63" spans="1:9" s="11" customFormat="1" x14ac:dyDescent="0.25">
      <c r="A63" s="11" t="s">
        <v>109</v>
      </c>
      <c r="D63" s="17" t="s">
        <v>110</v>
      </c>
      <c r="E63" s="17">
        <v>2.650459546</v>
      </c>
      <c r="F63" s="17"/>
      <c r="G63" s="17"/>
      <c r="H63" s="12">
        <f t="shared" si="0"/>
        <v>2.650459546</v>
      </c>
    </row>
    <row r="64" spans="1:9" x14ac:dyDescent="0.25">
      <c r="A64" s="4" t="s">
        <v>111</v>
      </c>
      <c r="D64" s="15" t="s">
        <v>112</v>
      </c>
      <c r="E64" s="15">
        <v>4.4569957530000002</v>
      </c>
      <c r="F64" s="15"/>
      <c r="G64" s="15"/>
      <c r="H64" s="10">
        <f t="shared" si="0"/>
        <v>4.4569957530000002</v>
      </c>
    </row>
    <row r="65" spans="1:9" s="11" customFormat="1" x14ac:dyDescent="0.25">
      <c r="A65" s="11" t="s">
        <v>113</v>
      </c>
      <c r="D65" s="17" t="s">
        <v>108</v>
      </c>
      <c r="E65" s="17">
        <v>1.2182307320000001</v>
      </c>
      <c r="F65" s="17"/>
      <c r="G65" s="17"/>
      <c r="H65" s="12">
        <f t="shared" si="0"/>
        <v>1.2182307320000001</v>
      </c>
    </row>
    <row r="66" spans="1:9" x14ac:dyDescent="0.25">
      <c r="A66" s="4" t="s">
        <v>114</v>
      </c>
      <c r="D66" s="15" t="s">
        <v>71</v>
      </c>
      <c r="E66" s="15">
        <v>0.87133347800000005</v>
      </c>
      <c r="F66" s="15"/>
      <c r="G66" s="15"/>
      <c r="H66" s="10">
        <f t="shared" si="0"/>
        <v>0.87133347800000005</v>
      </c>
    </row>
    <row r="67" spans="1:9" s="11" customFormat="1" x14ac:dyDescent="0.25">
      <c r="A67" s="11" t="s">
        <v>115</v>
      </c>
      <c r="B67" s="11" t="s">
        <v>116</v>
      </c>
      <c r="C67" s="11">
        <v>4.3928333333333329</v>
      </c>
      <c r="H67" s="12">
        <f>C67</f>
        <v>4.3928333333333329</v>
      </c>
    </row>
    <row r="68" spans="1:9" x14ac:dyDescent="0.25">
      <c r="A68" s="4" t="s">
        <v>18</v>
      </c>
      <c r="B68" s="4" t="s">
        <v>117</v>
      </c>
      <c r="C68" s="4">
        <f>1.68416666666667/1.5</f>
        <v>1.1227777777777799</v>
      </c>
      <c r="H68" s="10">
        <f>C68</f>
        <v>1.1227777777777799</v>
      </c>
      <c r="I68" s="4" t="s">
        <v>118</v>
      </c>
    </row>
    <row r="69" spans="1:9" s="11" customFormat="1" x14ac:dyDescent="0.25">
      <c r="A69" s="11" t="s">
        <v>119</v>
      </c>
      <c r="B69" s="11" t="s">
        <v>101</v>
      </c>
      <c r="C69" s="17">
        <v>0.38605421699999998</v>
      </c>
      <c r="H69" s="12">
        <f>AVERAGE(C69:C73)</f>
        <v>2.586499732288889</v>
      </c>
    </row>
    <row r="70" spans="1:9" s="11" customFormat="1" x14ac:dyDescent="0.25">
      <c r="B70" s="18" t="s">
        <v>83</v>
      </c>
      <c r="C70" s="18">
        <v>1.8220000000000001</v>
      </c>
      <c r="H70" s="12"/>
    </row>
    <row r="71" spans="1:9" s="11" customFormat="1" x14ac:dyDescent="0.25">
      <c r="B71" s="11" t="s">
        <v>84</v>
      </c>
      <c r="C71" s="11">
        <v>4.3669166666666666</v>
      </c>
      <c r="H71" s="12"/>
    </row>
    <row r="72" spans="1:9" s="11" customFormat="1" x14ac:dyDescent="0.25">
      <c r="B72" s="11" t="s">
        <v>85</v>
      </c>
      <c r="C72" s="11">
        <v>5.2347499999999991</v>
      </c>
      <c r="H72" s="12"/>
    </row>
    <row r="73" spans="1:9" s="11" customFormat="1" x14ac:dyDescent="0.25">
      <c r="B73" s="11" t="s">
        <v>117</v>
      </c>
      <c r="C73" s="11">
        <f>1.68416666666667/1.5</f>
        <v>1.1227777777777799</v>
      </c>
      <c r="H73" s="12"/>
    </row>
    <row r="74" spans="1:9" x14ac:dyDescent="0.25">
      <c r="A74" s="4" t="s">
        <v>120</v>
      </c>
      <c r="B74" s="4" t="s">
        <v>121</v>
      </c>
      <c r="C74" s="31">
        <v>1.3002499999999999</v>
      </c>
      <c r="H74" s="32">
        <f>C74</f>
        <v>1.3002499999999999</v>
      </c>
    </row>
    <row r="75" spans="1:9" s="11" customFormat="1" x14ac:dyDescent="0.25">
      <c r="A75" s="11" t="s">
        <v>122</v>
      </c>
      <c r="D75" s="17" t="s">
        <v>108</v>
      </c>
      <c r="E75" s="17">
        <v>1.2182307320000001</v>
      </c>
      <c r="F75" s="17"/>
      <c r="G75" s="17"/>
      <c r="H75" s="12">
        <f>E75</f>
        <v>1.2182307320000001</v>
      </c>
    </row>
    <row r="76" spans="1:9" x14ac:dyDescent="0.25">
      <c r="A76" s="4" t="s">
        <v>30</v>
      </c>
      <c r="B76" s="4" t="s">
        <v>123</v>
      </c>
      <c r="C76" s="4">
        <v>0.6419166666666668</v>
      </c>
      <c r="H76" s="10">
        <f>AVERAGE(C76:C77)</f>
        <v>0.6336250000000001</v>
      </c>
    </row>
    <row r="77" spans="1:9" x14ac:dyDescent="0.25">
      <c r="B77" s="4" t="s">
        <v>124</v>
      </c>
      <c r="C77" s="4">
        <v>0.6253333333333333</v>
      </c>
    </row>
    <row r="78" spans="1:9" s="11" customFormat="1" x14ac:dyDescent="0.25">
      <c r="A78" s="11" t="s">
        <v>125</v>
      </c>
      <c r="D78" s="17" t="s">
        <v>126</v>
      </c>
      <c r="E78" s="17">
        <v>3.4092085139999999</v>
      </c>
      <c r="F78" s="17"/>
      <c r="G78" s="17"/>
      <c r="H78" s="12">
        <f>E78</f>
        <v>3.4092085139999999</v>
      </c>
    </row>
    <row r="79" spans="1:9" x14ac:dyDescent="0.25">
      <c r="A79" s="4" t="s">
        <v>24</v>
      </c>
      <c r="D79" s="15" t="s">
        <v>127</v>
      </c>
      <c r="E79" s="15">
        <v>1.3018721799999999</v>
      </c>
      <c r="F79" s="15"/>
      <c r="G79" s="15"/>
      <c r="H79" s="10">
        <f>E79</f>
        <v>1.3018721799999999</v>
      </c>
    </row>
    <row r="80" spans="1:9" s="11" customFormat="1" x14ac:dyDescent="0.25">
      <c r="A80" s="11" t="s">
        <v>128</v>
      </c>
      <c r="B80" s="11" t="s">
        <v>129</v>
      </c>
      <c r="C80" s="11">
        <v>0.71616666666666673</v>
      </c>
      <c r="H80" s="12">
        <f>C80</f>
        <v>0.71616666666666673</v>
      </c>
    </row>
    <row r="81" spans="1:8" x14ac:dyDescent="0.25">
      <c r="A81" s="4" t="s">
        <v>130</v>
      </c>
      <c r="D81" s="15" t="s">
        <v>108</v>
      </c>
      <c r="E81" s="15">
        <v>1.2182307320000001</v>
      </c>
      <c r="F81" s="15"/>
      <c r="G81" s="15"/>
      <c r="H81" s="10">
        <f>E81</f>
        <v>1.2182307320000001</v>
      </c>
    </row>
    <row r="82" spans="1:8" s="11" customFormat="1" x14ac:dyDescent="0.25">
      <c r="A82" s="11" t="s">
        <v>131</v>
      </c>
      <c r="B82" s="11" t="s">
        <v>132</v>
      </c>
      <c r="C82" s="11">
        <v>0.52499999999999991</v>
      </c>
      <c r="H82" s="12">
        <f>C82</f>
        <v>0.52499999999999991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3AC7-76D2-427F-AB30-1F7FBE3E651F}">
  <dimension ref="A1:C8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133</v>
      </c>
      <c r="C1" t="s">
        <v>134</v>
      </c>
    </row>
    <row r="2" spans="1:3" x14ac:dyDescent="0.25">
      <c r="A2" t="s">
        <v>169</v>
      </c>
      <c r="B2">
        <v>0.26666666666666639</v>
      </c>
      <c r="C2">
        <v>0.24236760124610607</v>
      </c>
    </row>
    <row r="3" spans="1:3" x14ac:dyDescent="0.25">
      <c r="A3" t="s">
        <v>135</v>
      </c>
      <c r="B3">
        <v>0.17272727299999999</v>
      </c>
      <c r="C3">
        <v>0.32</v>
      </c>
    </row>
    <row r="4" spans="1:3" x14ac:dyDescent="0.25">
      <c r="A4" t="s">
        <v>15</v>
      </c>
      <c r="B4">
        <v>0.3</v>
      </c>
      <c r="C4">
        <v>0.6</v>
      </c>
    </row>
    <row r="5" spans="1:3" x14ac:dyDescent="0.25">
      <c r="A5" t="s">
        <v>22</v>
      </c>
      <c r="B5">
        <v>0.1</v>
      </c>
      <c r="C5">
        <v>0.2</v>
      </c>
    </row>
    <row r="6" spans="1:3" x14ac:dyDescent="0.25">
      <c r="A6" t="s">
        <v>13</v>
      </c>
      <c r="B6">
        <v>0.3</v>
      </c>
      <c r="C6">
        <v>0</v>
      </c>
    </row>
    <row r="7" spans="1:3" x14ac:dyDescent="0.25">
      <c r="A7" t="s">
        <v>19</v>
      </c>
      <c r="B7">
        <v>0.3</v>
      </c>
      <c r="C7">
        <v>0</v>
      </c>
    </row>
    <row r="8" spans="1:3" x14ac:dyDescent="0.25">
      <c r="A8" t="s">
        <v>24</v>
      </c>
      <c r="B8">
        <v>0</v>
      </c>
      <c r="C8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7C98-09BB-48C1-AA8B-02DBC65049A9}">
  <dimension ref="A1:C5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1</v>
      </c>
      <c r="B1" t="s">
        <v>170</v>
      </c>
      <c r="C1" t="s">
        <v>171</v>
      </c>
    </row>
    <row r="2" spans="1:3" x14ac:dyDescent="0.25">
      <c r="A2" t="s">
        <v>2</v>
      </c>
      <c r="B2">
        <v>2.72155E-4</v>
      </c>
      <c r="C2">
        <v>3.4149290000000001E-3</v>
      </c>
    </row>
    <row r="3" spans="1:3" x14ac:dyDescent="0.25">
      <c r="A3" t="s">
        <v>3</v>
      </c>
      <c r="B3" s="1">
        <v>4.0823300000000003E-6</v>
      </c>
      <c r="C3">
        <v>1.0550000000000001E-5</v>
      </c>
    </row>
    <row r="4" spans="1:3" x14ac:dyDescent="0.25">
      <c r="A4" t="s">
        <v>4</v>
      </c>
      <c r="B4">
        <v>0.30434782599999999</v>
      </c>
      <c r="C4">
        <v>0.30434782599999999</v>
      </c>
    </row>
    <row r="5" spans="1:3" x14ac:dyDescent="0.25">
      <c r="A5" t="s">
        <v>5</v>
      </c>
      <c r="B5">
        <v>0.63636363600000001</v>
      </c>
      <c r="C5">
        <v>0.63636363600000001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3A37-1CF2-410A-8269-FC43B6EAA592}">
  <dimension ref="A1:P14"/>
  <sheetViews>
    <sheetView tabSelected="1" workbookViewId="0">
      <selection activeCell="J8" sqref="J8"/>
    </sheetView>
  </sheetViews>
  <sheetFormatPr defaultRowHeight="15" x14ac:dyDescent="0.25"/>
  <sheetData>
    <row r="1" spans="1:16" x14ac:dyDescent="0.25">
      <c r="A1" t="s">
        <v>1</v>
      </c>
      <c r="B1" t="s">
        <v>184</v>
      </c>
      <c r="C1" t="s">
        <v>185</v>
      </c>
      <c r="D1" t="s">
        <v>172</v>
      </c>
      <c r="E1" t="s">
        <v>174</v>
      </c>
      <c r="F1" t="s">
        <v>173</v>
      </c>
      <c r="G1" t="s">
        <v>183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</row>
    <row r="2" spans="1:16" x14ac:dyDescent="0.25">
      <c r="A2" t="s">
        <v>162</v>
      </c>
      <c r="B2">
        <v>0.30434782599999999</v>
      </c>
      <c r="C2">
        <v>2.5599999999999999E-4</v>
      </c>
      <c r="D2">
        <v>5.9299999999999999E-4</v>
      </c>
      <c r="E2">
        <v>5.9299999999999999E-4</v>
      </c>
      <c r="F2">
        <v>1.75E-3</v>
      </c>
      <c r="G2">
        <v>1.75E-3</v>
      </c>
      <c r="H2" s="3">
        <v>1</v>
      </c>
      <c r="I2" s="3">
        <v>0</v>
      </c>
      <c r="J2" s="3">
        <v>0.99</v>
      </c>
      <c r="K2" s="3">
        <v>0.01</v>
      </c>
      <c r="L2" s="3">
        <v>0.97</v>
      </c>
      <c r="M2" s="3">
        <v>0.03</v>
      </c>
      <c r="N2" s="3">
        <v>0.17</v>
      </c>
      <c r="O2" s="3">
        <v>0.83</v>
      </c>
    </row>
    <row r="3" spans="1:16" x14ac:dyDescent="0.25">
      <c r="A3" t="s">
        <v>163</v>
      </c>
      <c r="B3">
        <v>0.63636363600000001</v>
      </c>
      <c r="C3">
        <v>3.5999999999999998E-6</v>
      </c>
      <c r="D3">
        <v>3.5999999999999998E-6</v>
      </c>
      <c r="E3">
        <v>3.5999999999999998E-6</v>
      </c>
      <c r="F3">
        <v>6.7999999999999995E-7</v>
      </c>
      <c r="G3">
        <v>9.9999999999999995E-7</v>
      </c>
    </row>
    <row r="6" spans="1:16" ht="15.75" x14ac:dyDescent="0.25">
      <c r="L6" s="2"/>
      <c r="O6" s="2"/>
    </row>
    <row r="7" spans="1:16" ht="15.75" x14ac:dyDescent="0.25">
      <c r="K7" s="2"/>
      <c r="N7" s="2"/>
    </row>
    <row r="8" spans="1:16" ht="15.75" x14ac:dyDescent="0.25">
      <c r="K8" s="2"/>
      <c r="N8" s="2"/>
    </row>
    <row r="9" spans="1:16" ht="15.75" x14ac:dyDescent="0.25">
      <c r="K9" s="2"/>
      <c r="N9" s="2"/>
    </row>
    <row r="10" spans="1:16" ht="15.75" x14ac:dyDescent="0.25">
      <c r="K10" s="2"/>
      <c r="N10" s="2"/>
      <c r="P10" s="2"/>
    </row>
    <row r="11" spans="1:16" ht="15.75" x14ac:dyDescent="0.25">
      <c r="K11" s="2"/>
      <c r="N11" s="2"/>
    </row>
    <row r="12" spans="1:16" ht="15.75" x14ac:dyDescent="0.25">
      <c r="N12" s="2"/>
    </row>
    <row r="13" spans="1:16" ht="15.75" x14ac:dyDescent="0.25">
      <c r="N13" s="2"/>
    </row>
    <row r="14" spans="1:16" ht="15.75" x14ac:dyDescent="0.25">
      <c r="N1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63A9-E488-46D2-A202-C9348297582D}">
  <dimension ref="A1:C2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159</v>
      </c>
      <c r="B1" t="s">
        <v>160</v>
      </c>
      <c r="C1" t="s">
        <v>161</v>
      </c>
    </row>
    <row r="2" spans="1:3" x14ac:dyDescent="0.25">
      <c r="A2">
        <v>1.8899999999999999E-5</v>
      </c>
      <c r="B2">
        <v>0</v>
      </c>
      <c r="C2">
        <v>1.8899999999999999E-5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foodFactors</vt:lpstr>
      <vt:lpstr>FAH $ to Weight</vt:lpstr>
      <vt:lpstr>foodOutCost</vt:lpstr>
      <vt:lpstr>mealPercentages</vt:lpstr>
      <vt:lpstr>SNAP $ to Weight</vt:lpstr>
      <vt:lpstr>pet</vt:lpstr>
      <vt:lpstr>electricityAndNatGas</vt:lpstr>
      <vt:lpstr>transportation</vt:lpstr>
      <vt:lpstr>wastewater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Marshall</dc:creator>
  <cp:lastModifiedBy>Megan Marshall</cp:lastModifiedBy>
  <dcterms:created xsi:type="dcterms:W3CDTF">2020-02-19T13:53:12Z</dcterms:created>
  <dcterms:modified xsi:type="dcterms:W3CDTF">2020-04-06T15:24:56Z</dcterms:modified>
</cp:coreProperties>
</file>