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mc:AlternateContent xmlns:mc="http://schemas.openxmlformats.org/markup-compatibility/2006">
    <mc:Choice Requires="x15">
      <x15ac:absPath xmlns:x15ac="http://schemas.microsoft.com/office/spreadsheetml/2010/11/ac" url="E:\2025\EXCEL\"/>
    </mc:Choice>
  </mc:AlternateContent>
  <xr:revisionPtr revIDLastSave="0" documentId="13_ncr:1_{EF1FE3AC-5653-4A36-BA8F-A8EA2B46E495}" xr6:coauthVersionLast="47" xr6:coauthVersionMax="47" xr10:uidLastSave="{00000000-0000-0000-0000-000000000000}"/>
  <bookViews>
    <workbookView xWindow="-120" yWindow="-120" windowWidth="29040" windowHeight="15720" firstSheet="1" activeTab="1" xr2:uid="{26D4546B-D2A1-4444-8EAF-A6228F96F0C1}"/>
  </bookViews>
  <sheets>
    <sheet name="Data" sheetId="2" state="hidden" r:id="rId1"/>
    <sheet name="Customer Center Report" sheetId="5" r:id="rId2"/>
    <sheet name="Assets" sheetId="4" state="hidden" r:id="rId3"/>
    <sheet name="Pivots" sheetId="6" state="hidden" r:id="rId4"/>
  </sheets>
  <definedNames>
    <definedName name="_xlnm._FilterDatabase" localSheetId="0"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 r:id="rId6"/>
    <pivotCache cacheId="6" r:id="rId7"/>
    <pivotCache cacheId="90" r:id="rId8"/>
    <pivotCache cacheId="393" r:id="rId9"/>
    <pivotCache cacheId="396" r:id="rId10"/>
    <pivotCache cacheId="399" r:id="rId11"/>
    <pivotCache cacheId="402" r:id="rId12"/>
    <pivotCache cacheId="405" r:id="rId13"/>
  </pivotCaches>
  <extLst>
    <ext xmlns:x14="http://schemas.microsoft.com/office/spreadsheetml/2009/9/main" uri="{876F7934-8845-4945-9796-88D515C7AA90}">
      <x14:pivotCaches>
        <pivotCache cacheId="7"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8" i="6" l="1"/>
  <c r="M29" i="5" s="1"/>
  <c r="H57" i="6"/>
  <c r="H65" i="6" s="1"/>
  <c r="M33" i="5" s="1"/>
  <c r="Q17" i="5" a="1"/>
  <c r="Q17" i="5" s="1"/>
  <c r="P18" i="5" a="1"/>
  <c r="P18" i="5" s="1"/>
  <c r="I38" i="6"/>
  <c r="F42" i="6" a="1"/>
  <c r="F42" i="6" s="1"/>
  <c r="H59" i="6" s="1"/>
  <c r="H62" i="6" s="1"/>
  <c r="H67" i="6" s="1"/>
  <c r="M35" i="5"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58" i="6" l="1"/>
  <c r="H61" i="6" s="1"/>
  <c r="H66" i="6" s="1"/>
  <c r="M34" i="5" s="1"/>
  <c r="I45" i="6"/>
  <c r="I42" i="6"/>
  <c r="I44" i="6"/>
  <c r="I43" i="6"/>
  <c r="J42" i="6"/>
  <c r="J46" i="6"/>
  <c r="J45" i="6"/>
  <c r="J44" i="6"/>
  <c r="I46" i="6"/>
  <c r="J4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404C4D-C591-4A51-BEAD-0A9094DA67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B1ADF00-25A9-4B7D-B22D-17FE5F73F8D1}"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B57E3570-C3C7-406A-AD94-C0036317936B}"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<sst xmlns="http://schemas.openxmlformats.org/spreadsheetml/2006/main" count="3173" uniqueCount="1086">
  <si>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</si>
  <si>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</si>
  <si>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</si>
  <si>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</si>
  <si>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</si>
  <si>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</si>
  <si>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</si>
  <si>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</si>
  <si>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</si>
  <si>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</si>
  <si>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</si>
  <si>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</si>
  <si>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</si>
  <si>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</si>
  <si>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</si>
  <si>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</si>
  <si>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</si>
  <si>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</si>
  <si>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</si>
  <si>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</si>
  <si>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</si>
  <si>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</si>
  <si>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</si>
  <si>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</si>
  <si>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</si>
  <si>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</si>
  <si>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</si>
  <si>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</si>
  <si>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</si>
  <si>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</si>
  <si>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</si>
  <si>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</si>
  <si>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</si>
  <si>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</si>
  <si>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</si>
  <si>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</si>
  <si>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</si>
  <si>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</si>
  <si>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</si>
  <si>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</si>
  <si>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</si>
  <si>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</si>
  <si>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</si>
  <si>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</si>
  <si>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</si>
  <si>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</si>
  <si>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</si>
  <si>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</si>
  <si>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</si>
  <si>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</si>
  <si>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</si>
  <si>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</si>
  <si>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</si>
  <si>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</si>
  <si>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</si>
  <si>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</si>
  <si>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</si>
  <si>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</si>
  <si>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</si>
  <si>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</si>
  <si>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</si>
  <si>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</si>
  <si>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</si>
  <si>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</si>
  <si>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</si>
  <si>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</si>
  <si>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</si>
  <si>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</si>
  <si>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</si>
  <si>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</si>
  <si>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</si>
  <si>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</si>
  <si>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</si>
  <si>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</si>
  <si>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</si>
  <si>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</si>
  <si>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</si>
  <si>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</si>
  <si>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</si>
  <si>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</si>
  <si>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</si>
  <si>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</si>
  <si>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</si>
  <si>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</si>
  <si>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</si>
  <si>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</si>
  <si>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</si>
  <si>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</si>
  <si>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</si>
  <si>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</si>
  <si>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</si>
  <si>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</si>
  <si>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</si>
  <si>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</si>
  <si>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</si>
  <si>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</si>
  <si>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</si>
  <si>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</si>
  <si>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</si>
  <si>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</si>
  <si>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</si>
  <si>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</si>
  <si>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</si>
  <si>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</si>
  <si>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</si>
  <si>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</si>
  <si>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</si>
  <si>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</si>
  <si>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</si>
  <si>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</si>
  <si>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</si>
  <si>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</si>
  <si>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</si>
  <si>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</si>
  <si>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</si>
  <si>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</si>
  <si>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</si>
  <si>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</si>
  <si>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</si>
  <si>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</si>
  <si>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</si>
  <si>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</si>
  <si>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</si>
  <si>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</si>
  <si>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</si>
  <si>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</si>
  <si>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</si>
  <si>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</si>
  <si>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</si>
  <si>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</si>
  <si>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</si>
  <si>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</si>
  <si>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</si>
  <si>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</si>
  <si>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</si>
  <si>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</si>
  <si>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</si>
  <si>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</si>
  <si>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</si>
  <si>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</si>
  <si>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</si>
  <si>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</si>
  <si>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</si>
  <si>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</si>
  <si>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</si>
  <si>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</si>
  <si>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</si>
  <si>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</si>
  <si>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</si>
  <si>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</si>
  <si>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</si>
  <si>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</si>
  <si>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</si>
  <si>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</si>
  <si>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</si>
  <si>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</si>
  <si>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</si>
  <si>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</si>
  <si>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</si>
  <si>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</si>
  <si>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</si>
  <si>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</si>
  <si>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</si>
  <si>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</si>
  <si>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</si>
  <si>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</si>
  <si>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</si>
  <si>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</si>
  <si>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</si>
  <si>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</si>
  <si>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</si>
  <si>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</si>
  <si>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</si>
  <si>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</si>
  <si>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</si>
  <si>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</si>
  <si>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</si>
  <si>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</si>
  <si>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</si>
  <si>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</si>
  <si>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</si>
  <si>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</si>
  <si>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</si>
  <si>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</si>
  <si>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</si>
  <si>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</si>
  <si>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</si>
  <si>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</si>
  <si>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</si>
  <si>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</si>
  <si>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</si>
  <si>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</si>
  <si>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</si>
  <si>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</si>
  <si>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</si>
  <si>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</si>
  <si>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</si>
  <si>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</si>
  <si>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</si>
  <si>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</si>
  <si>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</si>
  <si>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</si>
  <si>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</si>
  <si>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</si>
  <si>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</si>
  <si>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</si>
  <si>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</si>
  <si>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</si>
  <si>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</si>
  <si>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</si>
  <si>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</si>
  <si>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</si>
  <si>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</si>
  <si>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</si>
  <si>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</si>
  <si>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</si>
  <si>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</si>
  <si>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</si>
  <si>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</si>
  <si>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</si>
  <si>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</si>
  <si>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</si>
  <si>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</si>
  <si>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</si>
  <si>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</si>
  <si>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</si>
  <si>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</si>
  <si>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</si>
  <si>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</si>
  <si>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</si>
  <si>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</si>
  <si>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</si>
  <si>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</si>
  <si>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</si>
  <si>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</si>
  <si>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</si>
  <si>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</si>
  <si>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</si>
  <si>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</si>
  <si>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</si>
  <si>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</si>
  <si>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</si>
  <si>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</si>
  <si>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</si>
  <si>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</si>
  <si>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</si>
  <si>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</si>
  <si>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</si>
  <si>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</si>
  <si>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</si>
  <si>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</si>
  <si>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</si>
  <si>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</si>
  <si>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</si>
  <si>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</si>
  <si>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</si>
  <si>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</si>
  <si>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</si>
  <si>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</si>
  <si>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</si>
  <si>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</si>
  <si>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</si>
  <si>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</si>
  <si>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</si>
  <si>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</si>
  <si>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</si>
  <si>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</si>
  <si>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</si>
  <si>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</si>
  <si>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</si>
  <si>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</si>
  <si>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</si>
  <si>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</si>
  <si>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</si>
  <si>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</si>
  <si>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</si>
  <si>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</si>
  <si>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</si>
  <si>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</si>
  <si>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</si>
  <si>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</si>
  <si>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</si>
  <si>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</si>
  <si>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</si>
  <si>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</si>
  <si>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</si>
  <si>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</si>
  <si>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</si>
  <si>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</si>
  <si>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</si>
  <si>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</si>
  <si>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</si>
  <si>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</si>
  <si>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</si>
  <si>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</si>
  <si>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</si>
  <si>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</si>
  <si>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</si>
  <si>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</si>
  <si>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</si>
  <si>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</si>
  <si>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</si>
  <si>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</si>
  <si>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</si>
  <si>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</si>
  <si>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</si>
  <si>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</si>
  <si>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</si>
  <si>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</si>
  <si>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</si>
  <si>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</si>
  <si>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</si>
  <si>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</si>
  <si>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</si>
  <si>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</si>
  <si>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</si>
  <si>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</si>
  <si>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</si>
  <si>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</si>
  <si>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</si>
  <si>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</si>
  <si>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</si>
  <si>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</si>
  <si>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</si>
  <si>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</si>
  <si>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</si>
  <si>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</si>
  <si>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</si>
  <si>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</si>
  <si>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</si>
  <si>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</si>
  <si>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</si>
  <si>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</si>
  <si>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</si>
  <si>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</si>
  <si>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</si>
  <si>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</si>
  <si>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</si>
  <si>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</si>
  <si>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</si>
  <si>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</si>
  <si>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</si>
  <si>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</si>
  <si>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</si>
  <si>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</si>
  <si>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</si>
  <si>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</si>
  <si>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</si>
  <si>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</si>
  <si>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</si>
  <si>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</si>
  <si>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</si>
  <si>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</si>
  <si>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</si>
  <si>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</si>
  <si>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</si>
  <si>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</si>
  <si>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</si>
  <si>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</si>
  <si>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</si>
  <si>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</si>
  <si>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</si>
  <si>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</si>
  <si>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</si>
  <si>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</si>
  <si>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</si>
  <si>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</si>
  <si>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</si>
  <si>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</si>
  <si>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</si>
  <si>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</si>
  <si>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</si>
  <si>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</si>
  <si>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</si>
  <si>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</si>
  <si>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</si>
  <si>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</si>
  <si>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</si>
  <si>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</si>
  <si>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</si>
  <si>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</si>
  <si>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</si>
  <si>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</si>
  <si>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</si>
  <si>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</si>
  <si>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</si>
  <si>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</si>
  <si>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</si>
  <si>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</si>
  <si>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</si>
  <si>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</si>
  <si>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</si>
  <si>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</si>
  <si>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</si>
  <si>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</si>
  <si>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</si>
  <si>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</si>
  <si>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</si>
  <si>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</si>
  <si>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</si>
  <si>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</si>
  <si>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</si>
  <si>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</si>
  <si>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</si>
  <si>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</si>
  <si>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</si>
  <si>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</si>
  <si>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</si>
  <si>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</si>
  <si>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</si>
  <si>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</si>
  <si>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</si>
  <si>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</si>
  <si>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</si>
  <si>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</si>
  <si>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</si>
  <si>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</si>
  <si>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</si>
  <si>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</si>
  <si>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</si>
  <si>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</si>
  <si>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</si>
  <si>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</si>
  <si>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</si>
  <si>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</si>
  <si>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</si>
  <si>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</si>
  <si>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</si>
  <si>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</si>
  <si>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</si>
  <si>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</si>
  <si>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</si>
  <si>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</si>
  <si>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</si>
  <si>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</si>
  <si>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</si>
  <si>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</si>
  <si>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</si>
  <si>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</si>
  <si>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</si>
  <si>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</si>
  <si>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</si>
  <si>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</si>
  <si>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</si>
  <si>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</si>
  <si>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</si>
  <si>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</si>
  <si>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</si>
  <si>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</si>
  <si>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</si>
  <si>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</si>
  <si>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</si>
  <si>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</si>
  <si>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</si>
  <si>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</si>
  <si>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</si>
  <si>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</si>
  <si>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</si>
  <si>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</si>
  <si>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</si>
  <si>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</si>
  <si>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</si>
  <si>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</si>
  <si>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</si>
  <si>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</si>
  <si>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</si>
  <si>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</si>
  <si>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</si>
  <si>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</si>
  <si>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</si>
  <si>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</si>
  <si>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</si>
  <si>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</si>
  <si>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</si>
  <si>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</si>
  <si>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</si>
  <si>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</si>
  <si>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</si>
  <si>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</si>
  <si>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</si>
  <si>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</si>
  <si>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</si>
  <si>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</si>
  <si>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</si>
  <si>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</si>
  <si>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</si>
  <si>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</si>
  <si>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</si>
  <si>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</si>
  <si>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</si>
  <si>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</si>
  <si>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</si>
  <si>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</si>
  <si>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</si>
  <si>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</si>
  <si>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</si>
  <si>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</si>
  <si>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</si>
  <si>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</si>
  <si>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</si>
  <si>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</si>
  <si>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</si>
  <si>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</si>
  <si>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</si>
  <si>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</si>
  <si>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</si>
  <si>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</si>
  <si>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</si>
  <si>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</si>
  <si>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</si>
  <si>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</si>
  <si>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</si>
  <si>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</si>
  <si>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</si>
  <si>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</si>
  <si>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</si>
  <si>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</si>
  <si>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</si>
  <si>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</si>
  <si>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</si>
  <si>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</si>
  <si>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</si>
  <si>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</si>
  <si>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</si>
  <si>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</si>
  <si>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</si>
  <si>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</si>
  <si>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</si>
  <si>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</si>
  <si>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</si>
  <si>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</si>
  <si>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</si>
  <si>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</si>
  <si>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</si>
  <si>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</si>
  <si>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</si>
  <si>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</si>
  <si>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</si>
  <si>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</si>
  <si>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</si>
  <si>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</si>
  <si>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</si>
  <si>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</si>
  <si>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</si>
  <si>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</si>
  <si>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</si>
  <si>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</si>
  <si>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</si>
  <si>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</si>
  <si>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</si>
  <si>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</si>
  <si>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</si>
  <si>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</si>
  <si>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</si>
  <si>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</si>
  <si>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</si>
  <si>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</si>
  <si>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</si>
  <si>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</si>
  <si>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</si>
  <si>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</si>
  <si>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</si>
  <si>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</si>
  <si>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</si>
  <si>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</si>
  <si>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</si>
  <si>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</si>
  <si>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</si>
  <si>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</si>
  <si>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</si>
  <si>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</si>
  <si>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</si>
  <si>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</si>
  <si>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</si>
  <si>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</si>
  <si>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</si>
  <si>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</si>
  <si>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</si>
  <si>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</si>
  <si>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</si>
  <si>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</si>
  <si>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</si>
  <si>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</si>
  <si>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</si>
  <si>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</si>
  <si>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</si>
  <si>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</si>
  <si>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</si>
  <si>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</si>
  <si>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</si>
  <si>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</si>
  <si>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</si>
  <si>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</si>
  <si>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</si>
  <si>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</si>
  <si>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</si>
  <si>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</si>
  <si>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</si>
  <si>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</si>
  <si>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</si>
  <si>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</si>
  <si>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</si>
  <si>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</si>
  <si>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</si>
  <si>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</si>
  <si>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</si>
  <si>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</si>
  <si>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</si>
  <si>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</si>
  <si>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</si>
  <si>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</si>
  <si>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</si>
  <si>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</si>
  <si>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</si>
  <si>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</si>
  <si>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</si>
  <si>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</si>
  <si>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</si>
  <si>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</si>
  <si>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</si>
  <si>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</si>
  <si>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</si>
  <si>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</si>
  <si>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</si>
  <si>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</si>
  <si>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</si>
  <si>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</si>
  <si>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</si>
  <si>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</si>
  <si>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</si>
  <si>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</si>
  <si>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</si>
  <si>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</si>
  <si>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</si>
  <si>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</si>
  <si>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</si>
  <si>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</si>
  <si>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</si>
  <si>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</si>
  <si>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</si>
  <si>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</si>
  <si>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</si>
  <si>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</si>
  <si>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</si>
  <si>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</si>
  <si>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</si>
  <si>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</si>
  <si>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</si>
  <si>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</si>
  <si>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</si>
  <si>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</si>
  <si>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</si>
  <si>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</si>
  <si>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</si>
  <si>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</si>
  <si>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</si>
  <si>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</si>
  <si>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</si>
  <si>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</si>
  <si>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</si>
  <si>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</si>
  <si>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</si>
  <si>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</si>
  <si>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</si>
  <si>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</si>
  <si>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</si>
  <si>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</si>
  <si>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</si>
  <si>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</si>
  <si>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</si>
  <si>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</si>
  <si>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</si>
  <si>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</si>
  <si>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</si>
  <si>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</si>
  <si>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</si>
  <si>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</si>
  <si>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</si>
  <si>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</si>
  <si>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</si>
  <si>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</si>
  <si>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</si>
  <si>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</si>
  <si>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</si>
  <si>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</si>
  <si>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</si>
  <si>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</si>
  <si>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</si>
  <si>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</si>
  <si>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</si>
  <si>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</si>
  <si>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</si>
  <si>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</si>
  <si>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</si>
  <si>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</si>
  <si>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</si>
  <si>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</si>
  <si>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</si>
  <si>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</si>
  <si>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</si>
  <si>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</si>
  <si>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</si>
  <si>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</si>
  <si>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</si>
  <si>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</si>
  <si>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</si>
  <si>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</si>
  <si>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</si>
  <si>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</si>
  <si>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</si>
  <si>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</si>
  <si>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</si>
  <si>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</si>
  <si>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</si>
  <si>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</si>
  <si>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</si>
  <si>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</si>
  <si>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</si>
  <si>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</si>
  <si>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</si>
  <si>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</si>
  <si>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</si>
  <si>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</si>
  <si>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</si>
  <si>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</si>
  <si>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</si>
  <si>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</si>
  <si>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</si>
  <si>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</si>
  <si>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</si>
  <si>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</si>
  <si>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</si>
  <si>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</si>
  <si>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</si>
  <si>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</si>
  <si>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</si>
  <si>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</si>
  <si>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</si>
  <si>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</si>
  <si>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</si>
  <si>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</si>
  <si>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</si>
  <si>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</si>
  <si>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</si>
  <si>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</si>
  <si>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</si>
  <si>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</si>
  <si>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</si>
  <si>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</si>
  <si>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</si>
  <si>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</si>
  <si>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</si>
  <si>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</si>
  <si>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</si>
  <si>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</si>
  <si>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</si>
  <si>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</si>
  <si>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</si>
  <si>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</si>
  <si>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</si>
  <si>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</si>
  <si>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</si>
  <si>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</si>
  <si>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</si>
  <si>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</si>
  <si>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</si>
  <si>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</si>
  <si>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</si>
  <si>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</si>
  <si>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</si>
  <si>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</si>
  <si>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</si>
  <si>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</si>
  <si>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</si>
  <si>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</si>
  <si>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</si>
  <si>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</si>
  <si>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</si>
  <si>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</si>
  <si>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</si>
  <si>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</si>
  <si>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</si>
  <si>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</si>
  <si>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</si>
  <si>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</si>
  <si>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</si>
  <si>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</si>
  <si>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</si>
  <si>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</si>
  <si>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</si>
  <si>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</si>
  <si>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</si>
  <si>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</si>
  <si>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</si>
  <si>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</si>
  <si>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</si>
  <si>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</si>
  <si>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</si>
  <si>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</si>
  <si>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</si>
  <si>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</si>
  <si>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</si>
  <si>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</si>
  <si>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</si>
  <si>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</si>
  <si>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</si>
  <si>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</si>
  <si>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</si>
  <si>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</si>
  <si>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</si>
  <si>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</si>
  <si>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</si>
  <si>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</si>
  <si>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</si>
  <si>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</si>
  <si>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</si>
  <si>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</si>
  <si>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</si>
  <si>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</si>
  <si>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</si>
  <si>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</si>
  <si>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</si>
  <si>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</si>
  <si>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</si>
  <si>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</si>
  <si>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</si>
  <si>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</si>
  <si>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</si>
  <si>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</si>
  <si>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</si>
  <si>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</si>
  <si>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</si>
  <si>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</si>
  <si>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</si>
  <si>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</si>
  <si>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</si>
  <si>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</si>
  <si>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</si>
  <si>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</si>
  <si>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</si>
  <si>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</si>
  <si>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</si>
  <si>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</si>
  <si>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</si>
  <si>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</si>
  <si>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</si>
  <si>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</si>
  <si>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</si>
  <si>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</si>
  <si>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</si>
  <si>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</si>
  <si>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</si>
  <si>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</si>
  <si>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</si>
  <si>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</si>
  <si>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</si>
  <si>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</si>
  <si>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</si>
  <si>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</si>
  <si>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</si>
  <si>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</si>
  <si>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</si>
  <si>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</si>
  <si>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</si>
  <si>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</si>
  <si>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</si>
  <si>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</si>
  <si>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</si>
  <si>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</si>
  <si>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</si>
  <si>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</si>
  <si>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</si>
  <si>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</si>
  <si>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</si>
  <si>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</si>
  <si>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</si>
  <si>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</si>
  <si>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</si>
  <si>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</si>
  <si>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</si>
  <si>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</si>
  <si>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</si>
  <si>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</si>
  <si>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</si>
  <si>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</si>
  <si>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</si>
  <si>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</si>
  <si>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</si>
  <si>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</si>
  <si>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</si>
  <si>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</si>
  <si>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</si>
  <si>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</si>
  <si>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</si>
  <si>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</si>
  <si>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</si>
  <si>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</si>
  <si>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</si>
  <si>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</si>
  <si>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</si>
  <si>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</si>
  <si>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</si>
  <si>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</si>
  <si>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</si>
  <si>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</si>
  <si>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</si>
  <si>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</si>
  <si>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</si>
  <si>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</si>
  <si>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</si>
  <si>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</si>
  <si>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</si>
  <si>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</si>
  <si>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</si>
  <si>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</si>
  <si>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</si>
  <si>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</si>
  <si>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</si>
  <si>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</si>
  <si>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</si>
  <si>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</si>
  <si>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</si>
  <si>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</si>
  <si>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</si>
  <si>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</si>
  <si>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</si>
  <si>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</si>
  <si>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</si>
  <si>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</si>
  <si>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</si>
  <si>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</si>
  <si>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</si>
  <si>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</si>
  <si>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</si>
  <si>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</si>
  <si>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</si>
  <si>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</si>
  <si>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</si>
  <si>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</si>
  <si>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</si>
  <si>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</si>
  <si>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</si>
  <si>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</si>
  <si>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</si>
  <si>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</si>
  <si>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</si>
  <si>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</si>
  <si>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</si>
  <si>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</si>
  <si>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</si>
  <si>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</si>
  <si>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</si>
  <si>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</si>
  <si>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</si>
  <si>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</si>
  <si>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</si>
  <si>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</si>
  <si>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</si>
  <si>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</si>
  <si>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</si>
  <si>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</si>
  <si>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</si>
  <si>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</si>
  <si>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</si>
  <si>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</si>
  <si>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</si>
  <si>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</si>
  <si>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</si>
  <si>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</si>
  <si>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</si>
  <si>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</si>
  <si>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</si>
  <si>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</si>
  <si>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</si>
  <si>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</si>
  <si>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</si>
  <si>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</si>
  <si>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</si>
  <si>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</si>
  <si>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</si>
  <si>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</si>
  <si>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</si>
  <si>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</si>
  <si>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</si>
  <si>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</si>
  <si>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</si>
  <si>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</si>
  <si>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</si>
  <si>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</si>
  <si>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</si>
  <si>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</si>
  <si>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</si>
  <si>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</si>
  <si>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</si>
  <si>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</si>
  <si>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</si>
  <si>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</si>
  <si>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</si>
  <si>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</si>
  <si>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</si>
  <si>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</si>
  <si>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</si>
  <si>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</si>
  <si>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</si>
  <si>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</si>
  <si>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</si>
  <si>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</si>
  <si>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</si>
  <si>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</si>
  <si>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</si>
  <si>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</si>
  <si>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</si>
  <si>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</si>
  <si>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</si>
  <si>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</si>
  <si>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</si>
  <si>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</si>
  <si>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</si>
  <si>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</si>
  <si>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</si>
  <si>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</si>
  <si>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</si>
  <si>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</si>
  <si>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</si>
  <si>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</si>
  <si>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</si>
  <si>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</si>
  <si>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</si>
  <si>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</si>
  <si>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</si>
  <si>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</si>
  <si>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</si>
  <si>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</si>
  <si>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</si>
  <si>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</si>
  <si>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</si>
  <si>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</si>
  <si>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</si>
  <si>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</si>
  <si>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</si>
  <si>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</si>
  <si>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</si>
  <si>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</si>
  <si>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</si>
  <si>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</si>
  <si>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Ratings</t>
  </si>
  <si>
    <t>5* Rating</t>
  </si>
  <si>
    <t>Row Labels</t>
  </si>
  <si>
    <t>Grand Total</t>
  </si>
  <si>
    <t>Jan</t>
  </si>
  <si>
    <t>Feb</t>
  </si>
  <si>
    <t>Mar</t>
  </si>
  <si>
    <t>Apr</t>
  </si>
  <si>
    <t>May</t>
  </si>
  <si>
    <t>Jun</t>
  </si>
  <si>
    <t>Jul</t>
  </si>
  <si>
    <t>Aug</t>
  </si>
  <si>
    <t>Sep</t>
  </si>
  <si>
    <t>Oct</t>
  </si>
  <si>
    <t>Nov</t>
  </si>
  <si>
    <t>Dec</t>
  </si>
  <si>
    <t>Call Count2</t>
  </si>
  <si>
    <t>Column Labels</t>
  </si>
  <si>
    <t>Friday</t>
  </si>
  <si>
    <t>Monday</t>
  </si>
  <si>
    <t>Saturday</t>
  </si>
  <si>
    <t>Sunday</t>
  </si>
  <si>
    <t>Thursday</t>
  </si>
  <si>
    <t>Tuesday</t>
  </si>
  <si>
    <t>Wednesday</t>
  </si>
  <si>
    <t>For Graph</t>
  </si>
  <si>
    <t xml:space="preserve">Rep </t>
  </si>
  <si>
    <t>Calls</t>
  </si>
  <si>
    <t>Amount</t>
  </si>
  <si>
    <t>Sel. Calls</t>
  </si>
  <si>
    <t>Sel. Amount</t>
  </si>
  <si>
    <t>Selected Rep</t>
  </si>
  <si>
    <t xml:space="preserve"> </t>
  </si>
  <si>
    <t>TOTAL</t>
  </si>
  <si>
    <t>Rep Summary</t>
  </si>
  <si>
    <t>% of calls</t>
  </si>
  <si>
    <t>Call Rank</t>
  </si>
  <si>
    <t>Amount Rank</t>
  </si>
  <si>
    <t>Labels:</t>
  </si>
  <si>
    <t>Image:</t>
  </si>
  <si>
    <t>CALL CENTER REPORT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</si>
</sst>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
    <numFmt numFmtId="166" formatCode="&quot;₹&quot;\ #,##0;#,##0\ \-&quot;₹&quot;;&quot;₹&quot;\ #,##0"/>
    <numFmt numFmtId="167" formatCode="&quot;₹&quot;#,###.0,\k"/>
    <numFmt numFmtId="168" formatCode="&quot;₹&quot;\ #,##0;#,##0\ \-&quot;₹&quot;;&quot;₹&quot;\ #,##0"/>
    <numFmt numFmtId="169" formatCode="&quot;₹&quot;\ #,##0"/>
  </numFmts>
  <fonts count="7"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1"/>
      <color theme="0" tint="-0.499984740745262"/>
      <name val="Aptos"/>
      <family val="2"/>
      <scheme val="minor"/>
    </font>
    <font>
      <b/>
      <sz val="28"/>
      <color theme="1" tint="0.499984740745262"/>
      <name val="Aptos"/>
      <family val="2"/>
      <scheme val="minor"/>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applyBorder="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6" fontId="0" fillId="0" borderId="0" xfId="0" applyNumberFormat="1"/>
    <xf numFmtId="167" fontId="0" fillId="0" borderId="0" xfId="0" applyNumberFormat="1"/>
    <xf numFmtId="168" fontId="0" fillId="0" borderId="0" xfId="0" applyNumberFormat="1"/>
    <xf numFmtId="0" fontId="0" fillId="0" borderId="0" xfId="0" applyNumberFormat="1"/>
    <xf numFmtId="0" fontId="0" fillId="0" borderId="0" xfId="0" applyAlignment="1">
      <alignment horizontal="left" indent="1"/>
    </xf>
    <xf numFmtId="0" fontId="0" fillId="3" borderId="0" xfId="0" applyFill="1" applyAlignment="1">
      <alignment horizontal="left" indent="1"/>
    </xf>
    <xf numFmtId="168" fontId="0" fillId="3" borderId="0" xfId="0" applyNumberFormat="1" applyFill="1"/>
    <xf numFmtId="0" fontId="0" fillId="4" borderId="10" xfId="0" applyFont="1" applyFill="1" applyBorder="1"/>
    <xf numFmtId="0" fontId="0" fillId="4" borderId="0" xfId="0" applyFont="1" applyFill="1" applyBorder="1"/>
    <xf numFmtId="0" fontId="0" fillId="4" borderId="14" xfId="0" applyFont="1" applyFill="1" applyBorder="1"/>
    <xf numFmtId="0" fontId="0" fillId="4" borderId="13" xfId="0" applyFont="1" applyFill="1" applyBorder="1" applyAlignment="1">
      <alignment horizontal="left" indent="1"/>
    </xf>
    <xf numFmtId="169" fontId="0" fillId="4" borderId="0" xfId="0" applyNumberFormat="1" applyFont="1" applyFill="1" applyBorder="1"/>
    <xf numFmtId="169" fontId="0" fillId="4" borderId="14" xfId="0" applyNumberFormat="1" applyFont="1" applyFill="1" applyBorder="1"/>
    <xf numFmtId="0" fontId="0" fillId="4" borderId="15" xfId="0" applyFont="1" applyFill="1" applyBorder="1" applyAlignment="1">
      <alignment horizontal="left" indent="1"/>
    </xf>
    <xf numFmtId="169" fontId="0" fillId="4" borderId="16" xfId="0" applyNumberFormat="1" applyFont="1" applyFill="1" applyBorder="1"/>
    <xf numFmtId="169" fontId="0" fillId="4" borderId="17" xfId="0" applyNumberFormat="1" applyFont="1" applyFill="1" applyBorder="1"/>
    <xf numFmtId="0" fontId="1" fillId="4" borderId="13" xfId="0" applyFont="1" applyFill="1" applyBorder="1"/>
    <xf numFmtId="0" fontId="1" fillId="4" borderId="11" xfId="0" applyFont="1" applyFill="1" applyBorder="1" applyAlignment="1">
      <alignment horizontal="right"/>
    </xf>
    <xf numFmtId="0" fontId="1" fillId="4" borderId="12" xfId="0" applyFont="1" applyFill="1" applyBorder="1" applyAlignment="1">
      <alignment horizontal="right"/>
    </xf>
    <xf numFmtId="9" fontId="0" fillId="0" borderId="0" xfId="1" applyFont="1"/>
    <xf numFmtId="0" fontId="0" fillId="3" borderId="0" xfId="0" applyFill="1" applyBorder="1" applyAlignment="1">
      <alignment horizontal="center"/>
    </xf>
    <xf numFmtId="0" fontId="5" fillId="3" borderId="0" xfId="0" applyFont="1" applyFill="1" applyBorder="1" applyAlignment="1">
      <alignment horizontal="center" vertical="center"/>
    </xf>
    <xf numFmtId="0" fontId="6" fillId="3" borderId="0" xfId="0" applyFont="1" applyFill="1" applyBorder="1" applyAlignment="1">
      <alignment horizontal="left" vertical="center"/>
    </xf>
  </cellXfs>
  <cellStyles count="2">
    <cellStyle name="Normal" xfId="0" builtinId="0"/>
    <cellStyle name="Percent" xfId="1" builtinId="5"/>
  </cellStyles>
  <dxfs count="21">
    <dxf>
      <fill>
        <patternFill>
          <bgColor theme="8" tint="0.7999816888943144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dxf>
      <fill>
        <patternFill>
          <bgColor theme="8" tint="0.59996337778862885"/>
        </patternFill>
      </fill>
      <border>
        <left style="thin">
          <color auto="1"/>
        </left>
        <right style="thin">
          <color auto="1"/>
        </right>
        <top style="thin">
          <color auto="1"/>
        </top>
        <bottom style="thin">
          <color auto="1"/>
        </bottom>
        <vertical/>
        <horizontal/>
      </border>
    </dxf>
    <dxf>
      <fill>
        <patternFill>
          <bgColor theme="8" tint="0.39994506668294322"/>
        </patternFill>
      </fill>
      <border>
        <left style="thin">
          <color auto="1"/>
        </left>
        <right style="thin">
          <color auto="1"/>
        </right>
        <top style="thin">
          <color auto="1"/>
        </top>
        <bottom style="thin">
          <color auto="1"/>
        </bottom>
        <vertical/>
        <horizontal/>
      </border>
    </dxf>
    <dxf>
      <fill>
        <patternFill>
          <bgColor theme="8" tint="0.59996337778862885"/>
        </patternFill>
      </fill>
      <border>
        <left style="thin">
          <color auto="1"/>
        </left>
        <right style="thin">
          <color auto="1"/>
        </right>
        <top style="thin">
          <color auto="1"/>
        </top>
        <bottom style="thin">
          <color auto="1"/>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0"/>
    </tableStyle>
    <tableStyle name="SlicerStyleDark5 2" pivot="0" table="0" count="10" xr9:uid="{33D05A9E-142E-482D-A589-DDFCD3060D8B}">
      <tableStyleElement type="wholeTable" dxfId="19"/>
      <tableStyleElement type="headerRow" dxfId="1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4.9989318521683403E-2"/>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[07.sample-data-excel-portfolio-project.xlsx]Pivots!Weekly Trend</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Pivots!$G$17</c:f>
              <c:strCache>
                <c:ptCount val="1"/>
                <c:pt idx="0">
                  <c:v>Total</c:v>
                </c:pt>
              </c:strCache>
            </c:strRef>
          </c:tx>
          <c:spPr>
            <a:solidFill>
              <a:schemeClr val="accent6">
                <a:lumMod val="60000"/>
                <a:lumOff val="40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Pivots!$F$18:$F$25</c:f>
              <c:strCache>
                <c:ptCount val="7"/>
                <c:pt idx="0">
                  <c:v>Sunday</c:v>
                </c:pt>
                <c:pt idx="1">
                  <c:v>Monday</c:v>
                </c:pt>
                <c:pt idx="2">
                  <c:v>Tuesday</c:v>
                </c:pt>
                <c:pt idx="3">
                  <c:v>Wednesday</c:v>
                </c:pt>
                <c:pt idx="4">
                  <c:v>Thursday</c:v>
                </c:pt>
                <c:pt idx="5">
                  <c:v>Friday</c:v>
                </c:pt>
                <c:pt idx="6">
                  <c:v>Saturday</c:v>
                </c:pt>
              </c:strCache>
            </c:strRef>
          </c:cat>
          <c:val>
            <c:numRef>
              <c:f>Pivots!$G$18:$G$25</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BF53-4FEC-B446-3506D6D0F7A3}"/>
            </c:ext>
          </c:extLst>
        </c:ser>
        <c:dLbls>
          <c:showLegendKey val="0"/>
          <c:showVal val="0"/>
          <c:showCatName val="0"/>
          <c:showSerName val="0"/>
          <c:showPercent val="0"/>
          <c:showBubbleSize val="0"/>
        </c:dLbls>
        <c:gapWidth val="25"/>
        <c:axId val="125728511"/>
        <c:axId val="125723711"/>
      </c:barChart>
      <c:catAx>
        <c:axId val="125728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23711"/>
        <c:crosses val="autoZero"/>
        <c:auto val="1"/>
        <c:lblAlgn val="ctr"/>
        <c:lblOffset val="100"/>
        <c:noMultiLvlLbl val="0"/>
      </c:catAx>
      <c:valAx>
        <c:axId val="125723711"/>
        <c:scaling>
          <c:orientation val="minMax"/>
        </c:scaling>
        <c:delete val="1"/>
        <c:axPos val="b"/>
        <c:numFmt formatCode="#,##0" sourceLinked="1"/>
        <c:majorTickMark val="out"/>
        <c:minorTickMark val="none"/>
        <c:tickLblPos val="nextTo"/>
        <c:crossAx val="12572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solidFill>
                  <a:schemeClr val="accent6">
                    <a:lumMod val="75000"/>
                  </a:schemeClr>
                </a:solidFill>
              </a:rPr>
              <a:t>Call Trend</a:t>
            </a:r>
          </a:p>
        </c:rich>
      </c:tx>
      <c:layout>
        <c:manualLayout>
          <c:xMode val="edge"/>
          <c:yMode val="edge"/>
          <c:x val="3.5289896938983226E-2"/>
          <c:y val="3.53982300884955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40000"/>
                  <a:lumOff val="60000"/>
                  <a:alpha val="50000"/>
                </a:schemeClr>
              </a:gs>
              <a:gs pos="100000">
                <a:schemeClr val="accent6">
                  <a:lumMod val="75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circle"/>
          <c:size val="7"/>
          <c:spPr>
            <a:solidFill>
              <a:schemeClr val="bg1"/>
            </a:solidFill>
            <a:ln w="25400">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Pivots!$C$17</c:f>
              <c:strCache>
                <c:ptCount val="1"/>
                <c:pt idx="0">
                  <c:v>Call Count2</c:v>
                </c:pt>
              </c:strCache>
            </c:strRef>
          </c:tx>
          <c:spPr>
            <a:gradFill flip="none" rotWithShape="1">
              <a:gsLst>
                <a:gs pos="0">
                  <a:schemeClr val="accent6">
                    <a:lumMod val="40000"/>
                    <a:lumOff val="60000"/>
                    <a:alpha val="50000"/>
                  </a:schemeClr>
                </a:gs>
                <a:gs pos="100000">
                  <a:schemeClr val="accent6">
                    <a:lumMod val="75000"/>
                  </a:schemeClr>
                </a:gs>
              </a:gsLst>
              <a:lin ang="16200000" scaled="1"/>
              <a:tileRect/>
            </a:gradFill>
            <a:ln>
              <a:noFill/>
            </a:ln>
            <a:effectLst/>
          </c:spPr>
          <c:cat>
            <c:strRef>
              <c:f>Pivots!$A$18:$A$30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Pivots!$C$18:$C$30</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3956-4869-9828-D89947E70AC4}"/>
            </c:ext>
          </c:extLst>
        </c:ser>
        <c:dLbls>
          <c:showLegendKey val="0"/>
          <c:showVal val="0"/>
          <c:showCatName val="0"/>
          <c:showSerName val="0"/>
          <c:showPercent val="0"/>
          <c:showBubbleSize val="0"/>
        </c:dLbls>
        <c:axId val="986942208"/>
        <c:axId val="986936448"/>
      </c:areaChart>
      <c:lineChart>
        <c:grouping val="standard"/>
        <c:varyColors val="0"/>
        <c:ser>
          <c:idx val="0"/>
          <c:order val="0"/>
          <c:tx>
            <c:strRef>
              <c:f>Pivots!$B$17</c:f>
              <c:strCache>
                <c:ptCount val="1"/>
                <c:pt idx="0">
                  <c:v>Call Count</c:v>
                </c:pt>
              </c:strCache>
            </c:strRef>
          </c:tx>
          <c:spPr>
            <a:ln w="28575" cap="rnd">
              <a:solidFill>
                <a:schemeClr val="accent6">
                  <a:lumMod val="75000"/>
                </a:schemeClr>
              </a:solidFill>
              <a:round/>
            </a:ln>
            <a:effectLst/>
          </c:spPr>
          <c:marker>
            <c:symbol val="circle"/>
            <c:size val="7"/>
            <c:spPr>
              <a:solidFill>
                <a:schemeClr val="bg1"/>
              </a:solidFill>
              <a:ln w="25400">
                <a:solidFill>
                  <a:schemeClr val="tx1">
                    <a:lumMod val="75000"/>
                    <a:lumOff val="25000"/>
                  </a:schemeClr>
                </a:solidFill>
              </a:ln>
              <a:effectLst/>
            </c:spPr>
          </c:marker>
          <c:cat>
            <c:strRef>
              <c:f>Pivots!$A$18:$A$30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Pivots!$B$18:$B$30</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3956-4869-9828-D89947E70AC4}"/>
            </c:ext>
          </c:extLst>
        </c:ser>
        <c:dLbls>
          <c:showLegendKey val="0"/>
          <c:showVal val="0"/>
          <c:showCatName val="0"/>
          <c:showSerName val="0"/>
          <c:showPercent val="0"/>
          <c:showBubbleSize val="0"/>
        </c:dLbls>
        <c:marker val="1"/>
        <c:smooth val="0"/>
        <c:axId val="986942208"/>
        <c:axId val="986936448"/>
      </c:lineChart>
      <c:catAx>
        <c:axId val="98694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36448"/>
        <c:crosses val="autoZero"/>
        <c:auto val="1"/>
        <c:lblAlgn val="ctr"/>
        <c:lblOffset val="100"/>
        <c:noMultiLvlLbl val="0"/>
      </c:catAx>
      <c:valAx>
        <c:axId val="9869364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9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lang="en-IN" sz="2000" b="1" i="0" u="none" strike="noStrike" kern="1200" spc="0" baseline="0">
                <a:solidFill>
                  <a:schemeClr val="accent6">
                    <a:lumMod val="75000"/>
                  </a:schemeClr>
                </a:solidFill>
                <a:latin typeface="+mn-lt"/>
                <a:ea typeface="+mn-ea"/>
                <a:cs typeface="+mn-cs"/>
              </a:defRPr>
            </a:pPr>
            <a:r>
              <a:rPr lang="en-IN" sz="2000" b="1" i="0" u="none" strike="noStrike" kern="1200" spc="0" baseline="0">
                <a:solidFill>
                  <a:schemeClr val="accent6">
                    <a:lumMod val="75000"/>
                  </a:schemeClr>
                </a:solidFill>
                <a:latin typeface="+mn-lt"/>
                <a:ea typeface="+mn-ea"/>
                <a:cs typeface="+mn-cs"/>
              </a:rPr>
              <a:t>Calls</a:t>
            </a:r>
          </a:p>
        </c:rich>
      </c:tx>
      <c:layout>
        <c:manualLayout>
          <c:xMode val="edge"/>
          <c:yMode val="edge"/>
          <c:x val="0.14589626623009955"/>
          <c:y val="1.8752927376261688E-2"/>
        </c:manualLayout>
      </c:layout>
      <c:overlay val="0"/>
    </c:title>
    <c:autoTitleDeleted val="0"/>
    <c:plotArea>
      <c:layout/>
      <c:barChart>
        <c:barDir val="bar"/>
        <c:grouping val="clustered"/>
        <c:varyColors val="0"/>
        <c:ser>
          <c:idx val="1"/>
          <c:order val="0"/>
          <c:spPr>
            <a:solidFill>
              <a:schemeClr val="bg1">
                <a:lumMod val="85000"/>
              </a:schemeClr>
            </a:solidFill>
          </c:spPr>
          <c:invertIfNegative val="0"/>
          <c:dLbls>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Pivots!$F$42:$F$46</c:f>
              <c:strCache>
                <c:ptCount val="5"/>
                <c:pt idx="0">
                  <c:v>R01</c:v>
                </c:pt>
                <c:pt idx="1">
                  <c:v>R02</c:v>
                </c:pt>
                <c:pt idx="2">
                  <c:v>R03</c:v>
                </c:pt>
                <c:pt idx="3">
                  <c:v>R04</c:v>
                </c:pt>
                <c:pt idx="4">
                  <c:v>R05</c:v>
                </c:pt>
              </c:strCache>
            </c:strRef>
          </c:cat>
          <c:val>
            <c:numRef>
              <c:f>Pivots!$G$42:$G$46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D552-4106-ACD6-79A24DA17D3D}"/>
            </c:ext>
          </c:extLst>
        </c:ser>
        <c:ser>
          <c:idx val="0"/>
          <c:order val="1"/>
          <c:tx>
            <c:strRef>
              <c:f>Pivots!$I$41</c:f>
              <c:strCache>
                <c:ptCount val="1"/>
                <c:pt idx="0">
                  <c:v>Sel. Calls</c:v>
                </c:pt>
              </c:strCache>
            </c:strRef>
          </c:tx>
          <c:spPr>
            <a:gradFill flip="none" rotWithShape="1">
              <a:gsLst>
                <a:gs pos="0">
                  <a:schemeClr val="accent6">
                    <a:lumMod val="60000"/>
                    <a:lumOff val="40000"/>
                  </a:schemeClr>
                </a:gs>
                <a:gs pos="100000">
                  <a:schemeClr val="accent6">
                    <a:lumMod val="75000"/>
                  </a:schemeClr>
                </a:gs>
              </a:gsLst>
              <a:lin ang="0" scaled="1"/>
              <a:tileRect/>
            </a:gradFill>
          </c:spPr>
          <c:invertIfNegative val="0"/>
          <c:dLbls>
            <c:delete val="1"/>
          </c:dLbls>
          <c:val>
            <c:numRef>
              <c:f>Pivots!$I$42:$I$46</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D552-4106-ACD6-79A24DA17D3D}"/>
            </c:ext>
          </c:extLst>
        </c:ser>
        <c:dLbls>
          <c:dLblPos val="outEnd"/>
          <c:showLegendKey val="0"/>
          <c:showVal val="1"/>
          <c:showCatName val="0"/>
          <c:showSerName val="0"/>
          <c:showPercent val="0"/>
          <c:showBubbleSize val="0"/>
        </c:dLbls>
        <c:gapWidth val="25"/>
        <c:overlap val="100"/>
        <c:axId val="82781199"/>
        <c:axId val="82777359"/>
      </c:barChart>
      <c:catAx>
        <c:axId val="8278119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77359"/>
        <c:crosses val="autoZero"/>
        <c:auto val="1"/>
        <c:lblAlgn val="ctr"/>
        <c:lblOffset val="100"/>
        <c:noMultiLvlLbl val="0"/>
      </c:catAx>
      <c:valAx>
        <c:axId val="82777359"/>
        <c:scaling>
          <c:orientation val="minMax"/>
          <c:min val="0"/>
        </c:scaling>
        <c:delete val="1"/>
        <c:axPos val="t"/>
        <c:numFmt formatCode="General" sourceLinked="1"/>
        <c:majorTickMark val="out"/>
        <c:minorTickMark val="none"/>
        <c:tickLblPos val="nextTo"/>
        <c:crossAx val="82781199"/>
        <c:crosses val="autoZero"/>
        <c:crossBetween val="between"/>
      </c:valAx>
      <c:spPr>
        <a:noFill/>
      </c:spPr>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lang="en-IN" sz="2000" b="1" i="0" u="none" strike="noStrike" kern="1200" spc="0" baseline="0">
                <a:solidFill>
                  <a:schemeClr val="accent5">
                    <a:lumMod val="75000"/>
                  </a:schemeClr>
                </a:solidFill>
                <a:latin typeface="+mn-lt"/>
                <a:ea typeface="+mn-ea"/>
                <a:cs typeface="+mn-cs"/>
              </a:defRPr>
            </a:pPr>
            <a:r>
              <a:rPr lang="en-IN" sz="2000" b="1" i="0" u="none" strike="noStrike" kern="1200" spc="0" baseline="0">
                <a:solidFill>
                  <a:schemeClr val="accent5">
                    <a:lumMod val="75000"/>
                  </a:schemeClr>
                </a:solidFill>
                <a:latin typeface="+mn-lt"/>
                <a:ea typeface="+mn-ea"/>
                <a:cs typeface="+mn-cs"/>
              </a:rPr>
              <a:t>Amount</a:t>
            </a:r>
          </a:p>
        </c:rich>
      </c:tx>
      <c:layout>
        <c:manualLayout>
          <c:xMode val="edge"/>
          <c:yMode val="edge"/>
          <c:x val="0.1233153475254906"/>
          <c:y val="2.9962546816479401E-2"/>
        </c:manualLayout>
      </c:layout>
      <c:overlay val="0"/>
    </c:title>
    <c:autoTitleDeleted val="0"/>
    <c:plotArea>
      <c:layout/>
      <c:barChart>
        <c:barDir val="bar"/>
        <c:grouping val="clustered"/>
        <c:varyColors val="0"/>
        <c:ser>
          <c:idx val="1"/>
          <c:order val="0"/>
          <c:spPr>
            <a:solidFill>
              <a:schemeClr val="bg1">
                <a:lumMod val="85000"/>
              </a:schemeClr>
            </a:solidFill>
          </c:spPr>
          <c:invertIfNegative val="0"/>
          <c:dLbls>
            <c:dLbl>
              <c:idx val="0"/>
              <c:spPr>
                <a:noFill/>
                <a:ln>
                  <a:noFill/>
                </a:ln>
                <a:effectLst/>
              </c:spPr>
              <c:txPr>
                <a:bodyPr wrap="square" lIns="38100" tIns="19050" rIns="38100" bIns="19050" anchor="ctr">
                  <a:noAutofit/>
                </a:bodyPr>
                <a:lstStyle/>
                <a:p>
                  <a:pPr>
                    <a:defRPr sz="1200" b="1"/>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442811740227271"/>
                      <c:h val="7.4563820018365479E-2"/>
                    </c:manualLayout>
                  </c15:layout>
                </c:ext>
                <c:ext xmlns:c16="http://schemas.microsoft.com/office/drawing/2014/chart" uri="{C3380CC4-5D6E-409C-BE32-E72D297353CC}">
                  <c16:uniqueId val="{00000002-EB26-4817-AD86-2324ACABB64A}"/>
                </c:ext>
              </c:extLst>
            </c:dLbl>
            <c:dLbl>
              <c:idx val="1"/>
              <c:spPr>
                <a:noFill/>
                <a:ln>
                  <a:noFill/>
                </a:ln>
                <a:effectLst/>
              </c:spPr>
              <c:txPr>
                <a:bodyPr wrap="square" lIns="38100" tIns="19050" rIns="38100" bIns="19050" anchor="ctr" anchorCtr="0">
                  <a:noAutofit/>
                </a:bodyPr>
                <a:lstStyle/>
                <a:p>
                  <a:pPr algn="ctr" rtl="0">
                    <a:defRPr lang="en-US"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14350825350163"/>
                      <c:h val="6.3544536271809005E-2"/>
                    </c:manualLayout>
                  </c15:layout>
                </c:ext>
                <c:ext xmlns:c16="http://schemas.microsoft.com/office/drawing/2014/chart" uri="{C3380CC4-5D6E-409C-BE32-E72D297353CC}">
                  <c16:uniqueId val="{00000003-EB26-4817-AD86-2324ACABB64A}"/>
                </c:ext>
              </c:extLst>
            </c:dLbl>
            <c:dLbl>
              <c:idx val="2"/>
              <c:spPr>
                <a:noFill/>
                <a:ln>
                  <a:noFill/>
                </a:ln>
                <a:effectLst/>
              </c:spPr>
              <c:txPr>
                <a:bodyPr wrap="square" lIns="38100" tIns="19050" rIns="38100" bIns="19050" anchor="ctr">
                  <a:noAutofit/>
                </a:bodyPr>
                <a:lstStyle/>
                <a:p>
                  <a:pPr>
                    <a:defRPr sz="1200" b="1"/>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157166166133384"/>
                      <c:h val="7.8236914600550961E-2"/>
                    </c:manualLayout>
                  </c15:layout>
                </c:ext>
                <c:ext xmlns:c16="http://schemas.microsoft.com/office/drawing/2014/chart" uri="{C3380CC4-5D6E-409C-BE32-E72D297353CC}">
                  <c16:uniqueId val="{00000004-EB26-4817-AD86-2324ACABB64A}"/>
                </c:ext>
              </c:extLst>
            </c:dLbl>
            <c:dLbl>
              <c:idx val="3"/>
              <c:spPr>
                <a:noFill/>
                <a:ln>
                  <a:noFill/>
                </a:ln>
                <a:effectLst/>
              </c:spPr>
              <c:txPr>
                <a:bodyPr wrap="square" lIns="38100" tIns="19050" rIns="38100" bIns="19050" anchor="ctr">
                  <a:noAutofit/>
                </a:bodyPr>
                <a:lstStyle/>
                <a:p>
                  <a:pPr>
                    <a:defRPr sz="1200" b="1"/>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46462330937574"/>
                      <c:h val="7.0890725436179969E-2"/>
                    </c:manualLayout>
                  </c15:layout>
                </c:ext>
                <c:ext xmlns:c16="http://schemas.microsoft.com/office/drawing/2014/chart" uri="{C3380CC4-5D6E-409C-BE32-E72D297353CC}">
                  <c16:uniqueId val="{00000005-EB26-4817-AD86-2324ACABB64A}"/>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1157166166133384"/>
                      <c:h val="0.11864095500459135"/>
                    </c:manualLayout>
                  </c15:layout>
                </c:ext>
                <c:ext xmlns:c16="http://schemas.microsoft.com/office/drawing/2014/chart" uri="{C3380CC4-5D6E-409C-BE32-E72D297353CC}">
                  <c16:uniqueId val="{00000006-EB26-4817-AD86-2324ACABB64A}"/>
                </c:ext>
              </c:extLst>
            </c:dLbl>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Pivots!$F$42:$F$46</c:f>
              <c:strCache>
                <c:ptCount val="5"/>
                <c:pt idx="0">
                  <c:v>R01</c:v>
                </c:pt>
                <c:pt idx="1">
                  <c:v>R02</c:v>
                </c:pt>
                <c:pt idx="2">
                  <c:v>R03</c:v>
                </c:pt>
                <c:pt idx="3">
                  <c:v>R04</c:v>
                </c:pt>
                <c:pt idx="4">
                  <c:v>R05</c:v>
                </c:pt>
              </c:strCache>
            </c:strRef>
          </c:cat>
          <c:val>
            <c:numRef>
              <c:f>Pivots!$H$42:$H$46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EB26-4817-AD86-2324ACABB64A}"/>
            </c:ext>
          </c:extLst>
        </c:ser>
        <c:ser>
          <c:idx val="0"/>
          <c:order val="1"/>
          <c:tx>
            <c:strRef>
              <c:f>Pivots!$J$41</c:f>
              <c:strCache>
                <c:ptCount val="1"/>
                <c:pt idx="0">
                  <c:v>Sel. Amount</c:v>
                </c:pt>
              </c:strCache>
            </c:strRef>
          </c:tx>
          <c:spPr>
            <a:gradFill flip="none" rotWithShape="1">
              <a:gsLst>
                <a:gs pos="0">
                  <a:schemeClr val="accent5">
                    <a:lumMod val="60000"/>
                    <a:lumOff val="40000"/>
                  </a:schemeClr>
                </a:gs>
                <a:gs pos="100000">
                  <a:schemeClr val="accent5">
                    <a:lumMod val="75000"/>
                  </a:schemeClr>
                </a:gs>
              </a:gsLst>
              <a:lin ang="0" scaled="1"/>
              <a:tileRect/>
            </a:gradFill>
          </c:spPr>
          <c:invertIfNegative val="0"/>
          <c:val>
            <c:numRef>
              <c:f>Pivots!$J$42:$J$46</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EB26-4817-AD86-2324ACABB64A}"/>
            </c:ext>
          </c:extLst>
        </c:ser>
        <c:dLbls>
          <c:showLegendKey val="0"/>
          <c:showVal val="0"/>
          <c:showCatName val="0"/>
          <c:showSerName val="0"/>
          <c:showPercent val="0"/>
          <c:showBubbleSize val="0"/>
        </c:dLbls>
        <c:gapWidth val="25"/>
        <c:overlap val="100"/>
        <c:axId val="82781199"/>
        <c:axId val="82777359"/>
      </c:barChart>
      <c:catAx>
        <c:axId val="82781199"/>
        <c:scaling>
          <c:orientation val="maxMin"/>
        </c:scaling>
        <c:delete val="1"/>
        <c:axPos val="l"/>
        <c:numFmt formatCode="General" sourceLinked="1"/>
        <c:majorTickMark val="none"/>
        <c:minorTickMark val="none"/>
        <c:tickLblPos val="nextTo"/>
        <c:crossAx val="82777359"/>
        <c:crosses val="autoZero"/>
        <c:auto val="1"/>
        <c:lblAlgn val="ctr"/>
        <c:lblOffset val="100"/>
        <c:noMultiLvlLbl val="0"/>
      </c:catAx>
      <c:valAx>
        <c:axId val="82777359"/>
        <c:scaling>
          <c:orientation val="minMax"/>
        </c:scaling>
        <c:delete val="1"/>
        <c:axPos val="t"/>
        <c:numFmt formatCode="&quot;₹&quot;#,###.0,\k" sourceLinked="1"/>
        <c:majorTickMark val="none"/>
        <c:minorTickMark val="none"/>
        <c:tickLblPos val="nextTo"/>
        <c:crossAx val="82781199"/>
        <c:crosses val="autoZero"/>
        <c:crossBetween val="between"/>
      </c:valAx>
      <c:spPr>
        <a:noFill/>
        <a:ln>
          <a:noFill/>
        </a:ln>
      </c:spPr>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[07.sample-data-excel-portfolio-project.xlsx]Pivots!PivotTable6</c:name>
    <c:fmtId val="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solidFill>
                  <a:schemeClr val="accent5"/>
                </a:solidFill>
              </a:rPr>
              <a:t>Female</a:t>
            </a:r>
            <a:r>
              <a:rPr lang="en-IN" sz="1200" b="1"/>
              <a:t> vs </a:t>
            </a:r>
            <a:r>
              <a:rPr lang="en-IN" sz="1200" b="1">
                <a:solidFill>
                  <a:schemeClr val="accent4">
                    <a:lumMod val="75000"/>
                  </a:schemeClr>
                </a:solidFill>
              </a:rPr>
              <a:t>Male</a:t>
            </a:r>
            <a:r>
              <a:rPr lang="en-IN" sz="1200" b="1"/>
              <a:t> Callers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75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Pivots!$B$67:$B$68</c:f>
              <c:strCache>
                <c:ptCount val="1"/>
                <c:pt idx="0">
                  <c:v>Female</c:v>
                </c:pt>
              </c:strCache>
            </c:strRef>
          </c:tx>
          <c:spPr>
            <a:solidFill>
              <a:schemeClr val="accent5"/>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Pivots!$A$69:$A$72</c:f>
              <c:strCache>
                <c:ptCount val="3"/>
                <c:pt idx="0">
                  <c:v>Cincinnati</c:v>
                </c:pt>
                <c:pt idx="1">
                  <c:v>Cleveland</c:v>
                </c:pt>
                <c:pt idx="2">
                  <c:v>Columbus</c:v>
                </c:pt>
              </c:strCache>
            </c:strRef>
          </c:cat>
          <c:val>
            <c:numRef>
              <c:f>Pivots!$B$69:$B$72</c:f>
              <c:numCache>
                <c:formatCode>#,##0</c:formatCode>
                <c:ptCount val="3"/>
                <c:pt idx="0">
                  <c:v>144</c:v>
                </c:pt>
                <c:pt idx="1">
                  <c:v>326</c:v>
                </c:pt>
                <c:pt idx="2">
                  <c:v>129</c:v>
                </c:pt>
              </c:numCache>
            </c:numRef>
          </c:val>
          <c:extLst>
            <c:ext xmlns:c16="http://schemas.microsoft.com/office/drawing/2014/chart" uri="{C3380CC4-5D6E-409C-BE32-E72D297353CC}">
              <c16:uniqueId val="{00000000-748B-4A7C-8087-8F0710214DDF}"/>
            </c:ext>
          </c:extLst>
        </c:ser>
        <c:ser>
          <c:idx val="1"/>
          <c:order val="1"/>
          <c:tx>
            <c:strRef>
              <c:f>Pivots!$C$67:$C$68</c:f>
              <c:strCache>
                <c:ptCount val="1"/>
                <c:pt idx="0">
                  <c:v>Male</c:v>
                </c:pt>
              </c:strCache>
            </c:strRef>
          </c:tx>
          <c:spPr>
            <a:solidFill>
              <a:schemeClr val="accent4">
                <a:lumMod val="75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Pivots!$A$69:$A$72</c:f>
              <c:strCache>
                <c:ptCount val="3"/>
                <c:pt idx="0">
                  <c:v>Cincinnati</c:v>
                </c:pt>
                <c:pt idx="1">
                  <c:v>Cleveland</c:v>
                </c:pt>
                <c:pt idx="2">
                  <c:v>Columbus</c:v>
                </c:pt>
              </c:strCache>
            </c:strRef>
          </c:cat>
          <c:val>
            <c:numRef>
              <c:f>Pivots!$C$69:$C$72</c:f>
              <c:numCache>
                <c:formatCode>#,##0</c:formatCode>
                <c:ptCount val="3"/>
                <c:pt idx="0">
                  <c:v>132</c:v>
                </c:pt>
                <c:pt idx="1">
                  <c:v>63</c:v>
                </c:pt>
                <c:pt idx="2">
                  <c:v>206</c:v>
                </c:pt>
              </c:numCache>
            </c:numRef>
          </c:val>
          <c:extLst>
            <c:ext xmlns:c16="http://schemas.microsoft.com/office/drawing/2014/chart" uri="{C3380CC4-5D6E-409C-BE32-E72D297353CC}">
              <c16:uniqueId val="{00000001-748B-4A7C-8087-8F0710214DDF}"/>
            </c:ext>
          </c:extLst>
        </c:ser>
        <c:dLbls>
          <c:dLblPos val="ctr"/>
          <c:showLegendKey val="0"/>
          <c:showVal val="1"/>
          <c:showCatName val="0"/>
          <c:showSerName val="0"/>
          <c:showPercent val="0"/>
          <c:showBubbleSize val="0"/>
        </c:dLbls>
        <c:gapWidth val="25"/>
        <c:overlap val="100"/>
        <c:axId val="1525992799"/>
        <c:axId val="1525989439"/>
      </c:barChart>
      <c:catAx>
        <c:axId val="1525992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989439"/>
        <c:crosses val="autoZero"/>
        <c:auto val="1"/>
        <c:lblAlgn val="ctr"/>
        <c:lblOffset val="100"/>
        <c:noMultiLvlLbl val="0"/>
      </c:catAx>
      <c:valAx>
        <c:axId val="1525989439"/>
        <c:scaling>
          <c:orientation val="minMax"/>
        </c:scaling>
        <c:delete val="1"/>
        <c:axPos val="l"/>
        <c:numFmt formatCode="0%" sourceLinked="1"/>
        <c:majorTickMark val="out"/>
        <c:minorTickMark val="none"/>
        <c:tickLblPos val="nextTo"/>
        <c:crossAx val="152599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satisfaction</c:name>
    <c:fmtId val="13"/>
  </c:pivotSource>
  <c:chart>
    <c:title>
      <c:tx>
        <c:rich>
          <a:bodyPr rot="0" spcFirstLastPara="1" vertOverflow="ellipsis" vert="horz" wrap="square" anchor="ctr" anchorCtr="1"/>
          <a:lstStyle/>
          <a:p>
            <a:pPr>
              <a:defRPr sz="1600" b="1" i="0" u="none" strike="noStrike" kern="1200" spc="0" baseline="0">
                <a:solidFill>
                  <a:schemeClr val="bg2">
                    <a:lumMod val="75000"/>
                  </a:schemeClr>
                </a:solidFill>
                <a:latin typeface="+mn-lt"/>
                <a:ea typeface="+mn-ea"/>
                <a:cs typeface="+mn-cs"/>
              </a:defRPr>
            </a:pPr>
            <a:r>
              <a:rPr lang="en-US" sz="1600" b="1">
                <a:solidFill>
                  <a:schemeClr val="bg2">
                    <a:lumMod val="75000"/>
                  </a:schemeClr>
                </a:solidFill>
              </a:rPr>
              <a:t>Rating</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Pivots!$B$76</c:f>
              <c:strCache>
                <c:ptCount val="1"/>
                <c:pt idx="0">
                  <c:v>Total</c:v>
                </c:pt>
              </c:strCache>
            </c:strRef>
          </c:tx>
          <c:spPr>
            <a:solidFill>
              <a:schemeClr val="bg2">
                <a:lumMod val="75000"/>
              </a:schemeClr>
            </a:solidFill>
            <a:ln>
              <a:noFill/>
            </a:ln>
            <a:effectLst/>
          </c:spPr>
          <c:invertIfNegative val="0"/>
          <c:cat>
            <c:strRef>
              <c:f>Pivots!$A$77:$A$81</c:f>
              <c:strCache>
                <c:ptCount val="4"/>
                <c:pt idx="0">
                  <c:v>2</c:v>
                </c:pt>
                <c:pt idx="1">
                  <c:v>3</c:v>
                </c:pt>
                <c:pt idx="2">
                  <c:v>4</c:v>
                </c:pt>
                <c:pt idx="3">
                  <c:v>5</c:v>
                </c:pt>
              </c:strCache>
            </c:strRef>
          </c:cat>
          <c:val>
            <c:numRef>
              <c:f>Pivots!$B$77:$B$81</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0D7E-4C5D-80BD-9D3C2FFF18DC}"/>
            </c:ext>
          </c:extLst>
        </c:ser>
        <c:dLbls>
          <c:showLegendKey val="0"/>
          <c:showVal val="0"/>
          <c:showCatName val="0"/>
          <c:showSerName val="0"/>
          <c:showPercent val="0"/>
          <c:showBubbleSize val="0"/>
        </c:dLbls>
        <c:gapWidth val="10"/>
        <c:overlap val="-27"/>
        <c:axId val="1187763663"/>
        <c:axId val="1187774223"/>
      </c:barChart>
      <c:catAx>
        <c:axId val="118776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774223"/>
        <c:crosses val="autoZero"/>
        <c:auto val="1"/>
        <c:lblAlgn val="ctr"/>
        <c:lblOffset val="100"/>
        <c:noMultiLvlLbl val="0"/>
      </c:catAx>
      <c:valAx>
        <c:axId val="1187774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76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257174</xdr:colOff>
      <xdr:row>2</xdr:row>
      <xdr:rowOff>142875</xdr:rowOff>
    </xdr:from>
    <xdr:to>
      <xdr:col>21</xdr:col>
      <xdr:colOff>676275</xdr:colOff>
      <xdr:row>35</xdr:row>
      <xdr:rowOff>28575</xdr:rowOff>
    </xdr:to>
    <xdr:grpSp>
      <xdr:nvGrpSpPr>
        <xdr:cNvPr id="13" name="Group 12">
          <a:extLst>
            <a:ext uri="{FF2B5EF4-FFF2-40B4-BE49-F238E27FC236}">
              <a16:creationId xmlns:a16="http://schemas.microsoft.com/office/drawing/2014/main" id="{4ACBE3E0-FBAE-6C63-AAD5-3C7808BC29FA}"/>
            </a:ext>
          </a:extLst>
        </xdr:cNvPr>
        <xdr:cNvGrpSpPr/>
      </xdr:nvGrpSpPr>
      <xdr:grpSpPr>
        <a:xfrm>
          <a:off x="552449" y="1057275"/>
          <a:ext cx="13344526" cy="6115050"/>
          <a:chOff x="552449" y="1057275"/>
          <a:chExt cx="13344526" cy="6115050"/>
        </a:xfrm>
      </xdr:grpSpPr>
      <xdr:sp macro="" textlink="Pivots!A4">
        <xdr:nvSpPr>
          <xdr:cNvPr id="2" name="Rectangle 1">
            <a:extLst>
              <a:ext uri="{FF2B5EF4-FFF2-40B4-BE49-F238E27FC236}">
                <a16:creationId xmlns:a16="http://schemas.microsoft.com/office/drawing/2014/main" id="{E3EDCFA0-19BE-71D7-B4B0-6B8A2E6C6205}"/>
              </a:ext>
            </a:extLst>
          </xdr:cNvPr>
          <xdr:cNvSpPr/>
        </xdr:nvSpPr>
        <xdr:spPr>
          <a:xfrm>
            <a:off x="552449" y="1114425"/>
            <a:ext cx="1419225" cy="866775"/>
          </a:xfrm>
          <a:prstGeom prst="rect">
            <a:avLst/>
          </a:prstGeom>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95C0E916-9801-4DCE-98F0-02F30CCD510F}" type="TxLink">
              <a:rPr lang="en-US" sz="2000" b="0" i="0" u="none" strike="noStrike">
                <a:solidFill>
                  <a:schemeClr val="bg1"/>
                </a:solidFill>
                <a:latin typeface="Arial Black" panose="020B0A04020102020204" pitchFamily="34" charset="0"/>
              </a:rPr>
              <a:pPr algn="ctr"/>
              <a:t>1,000</a:t>
            </a:fld>
            <a:endParaRPr lang="en-IN" sz="2000">
              <a:solidFill>
                <a:schemeClr val="bg1"/>
              </a:solidFill>
              <a:latin typeface="Arial Black" panose="020B0A04020102020204" pitchFamily="34" charset="0"/>
            </a:endParaRPr>
          </a:p>
        </xdr:txBody>
      </xdr:sp>
      <xdr:sp macro="" textlink="">
        <xdr:nvSpPr>
          <xdr:cNvPr id="3" name="TextBox 2">
            <a:extLst>
              <a:ext uri="{FF2B5EF4-FFF2-40B4-BE49-F238E27FC236}">
                <a16:creationId xmlns:a16="http://schemas.microsoft.com/office/drawing/2014/main" id="{406A9F14-CE51-4CE0-B3C8-B26880C45385}"/>
              </a:ext>
            </a:extLst>
          </xdr:cNvPr>
          <xdr:cNvSpPr txBox="1"/>
        </xdr:nvSpPr>
        <xdr:spPr>
          <a:xfrm>
            <a:off x="733425" y="1190626"/>
            <a:ext cx="1047750" cy="190499"/>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rial Black" panose="020B0A04020102020204" pitchFamily="34" charset="0"/>
              </a:rPr>
              <a:t> Calls</a:t>
            </a:r>
          </a:p>
        </xdr:txBody>
      </xdr:sp>
      <xdr:pic>
        <xdr:nvPicPr>
          <xdr:cNvPr id="4" name="Graphic 3" descr="Receiver with solid fill">
            <a:extLst>
              <a:ext uri="{FF2B5EF4-FFF2-40B4-BE49-F238E27FC236}">
                <a16:creationId xmlns:a16="http://schemas.microsoft.com/office/drawing/2014/main" id="{3D22108D-A614-4FD6-82B6-0E9896BC37E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673011">
            <a:off x="881085" y="1170465"/>
            <a:ext cx="213896" cy="213896"/>
          </a:xfrm>
          <a:prstGeom prst="rect">
            <a:avLst/>
          </a:prstGeom>
        </xdr:spPr>
      </xdr:pic>
      <xdr:sp macro="" textlink="Pivots!A11">
        <xdr:nvSpPr>
          <xdr:cNvPr id="5" name="TextBox 4">
            <a:extLst>
              <a:ext uri="{FF2B5EF4-FFF2-40B4-BE49-F238E27FC236}">
                <a16:creationId xmlns:a16="http://schemas.microsoft.com/office/drawing/2014/main" id="{DA0179FD-79CF-2441-1A7B-B3AD7D219D50}"/>
              </a:ext>
            </a:extLst>
          </xdr:cNvPr>
          <xdr:cNvSpPr txBox="1"/>
        </xdr:nvSpPr>
        <xdr:spPr>
          <a:xfrm>
            <a:off x="895350" y="1752600"/>
            <a:ext cx="6762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08ECAE-7016-475E-87C5-2152F6ADA92E}" type="TxLink">
              <a:rPr lang="en-US" sz="1200" b="1" i="0" u="none" strike="noStrike">
                <a:solidFill>
                  <a:schemeClr val="bg1"/>
                </a:solidFill>
                <a:latin typeface="Arial Black" panose="020B0A04020102020204" pitchFamily="34" charset="0"/>
              </a:rPr>
              <a:pPr algn="ctr"/>
              <a:t>200</a:t>
            </a:fld>
            <a:endParaRPr lang="en-IN" sz="1200" b="1">
              <a:solidFill>
                <a:schemeClr val="bg1"/>
              </a:solidFill>
              <a:latin typeface="Arial Black" panose="020B0A04020102020204" pitchFamily="34" charset="0"/>
            </a:endParaRPr>
          </a:p>
        </xdr:txBody>
      </xdr:sp>
      <xdr:sp macro="" textlink="Pivots!B4">
        <xdr:nvSpPr>
          <xdr:cNvPr id="22" name="Rectangle 21">
            <a:extLst>
              <a:ext uri="{FF2B5EF4-FFF2-40B4-BE49-F238E27FC236}">
                <a16:creationId xmlns:a16="http://schemas.microsoft.com/office/drawing/2014/main" id="{4ED0C883-6D65-4CF8-A685-2550AF9FC6AF}"/>
              </a:ext>
            </a:extLst>
          </xdr:cNvPr>
          <xdr:cNvSpPr/>
        </xdr:nvSpPr>
        <xdr:spPr>
          <a:xfrm>
            <a:off x="561975" y="2381250"/>
            <a:ext cx="1419225" cy="914399"/>
          </a:xfrm>
          <a:prstGeom prst="rect">
            <a:avLst/>
          </a:prstGeom>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6FDA7EF2-8F63-47B0-A6DD-FF82F0CD2584}" type="TxLink">
              <a:rPr lang="en-US" sz="1800" b="0" i="0" u="none" strike="noStrike">
                <a:solidFill>
                  <a:schemeClr val="bg1"/>
                </a:solidFill>
                <a:latin typeface="Arial Black" panose="020B0A04020102020204" pitchFamily="34" charset="0"/>
              </a:rPr>
              <a:pPr algn="ctr"/>
              <a:t>₹ 96,623</a:t>
            </a:fld>
            <a:endParaRPr lang="en-IN" sz="1800">
              <a:solidFill>
                <a:schemeClr val="bg1"/>
              </a:solidFill>
              <a:latin typeface="Arial Black" panose="020B0A04020102020204" pitchFamily="34" charset="0"/>
            </a:endParaRPr>
          </a:p>
        </xdr:txBody>
      </xdr:sp>
      <xdr:sp macro="" textlink="">
        <xdr:nvSpPr>
          <xdr:cNvPr id="23" name="TextBox 22">
            <a:extLst>
              <a:ext uri="{FF2B5EF4-FFF2-40B4-BE49-F238E27FC236}">
                <a16:creationId xmlns:a16="http://schemas.microsoft.com/office/drawing/2014/main" id="{D899798E-EF87-4360-9951-A90D6A4E0DBE}"/>
              </a:ext>
            </a:extLst>
          </xdr:cNvPr>
          <xdr:cNvSpPr txBox="1"/>
        </xdr:nvSpPr>
        <xdr:spPr>
          <a:xfrm>
            <a:off x="752476" y="2428876"/>
            <a:ext cx="1047750" cy="190499"/>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rial Black" panose="020B0A04020102020204" pitchFamily="34" charset="0"/>
              </a:rPr>
              <a:t> Amount</a:t>
            </a:r>
          </a:p>
        </xdr:txBody>
      </xdr:sp>
      <xdr:sp macro="" textlink="Pivots!B11">
        <xdr:nvSpPr>
          <xdr:cNvPr id="25" name="TextBox 24">
            <a:extLst>
              <a:ext uri="{FF2B5EF4-FFF2-40B4-BE49-F238E27FC236}">
                <a16:creationId xmlns:a16="http://schemas.microsoft.com/office/drawing/2014/main" id="{F6352E95-C24E-4972-8FCB-F65772D6B7B5}"/>
              </a:ext>
            </a:extLst>
          </xdr:cNvPr>
          <xdr:cNvSpPr txBox="1"/>
        </xdr:nvSpPr>
        <xdr:spPr>
          <a:xfrm>
            <a:off x="828676" y="2990850"/>
            <a:ext cx="92392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53C0A0-3CEB-4336-93D4-C3A45514501D}" type="TxLink">
              <a:rPr lang="en-US" sz="1100" b="0" i="0" u="none" strike="noStrike">
                <a:solidFill>
                  <a:schemeClr val="bg1"/>
                </a:solidFill>
                <a:latin typeface="Arial Black" panose="020B0A04020102020204" pitchFamily="34" charset="0"/>
              </a:rPr>
              <a:pPr algn="ctr"/>
              <a:t>₹ 20,104</a:t>
            </a:fld>
            <a:endParaRPr lang="en-IN" sz="1200" b="1">
              <a:solidFill>
                <a:schemeClr val="bg1"/>
              </a:solidFill>
              <a:latin typeface="Arial Black" panose="020B0A04020102020204" pitchFamily="34" charset="0"/>
            </a:endParaRPr>
          </a:p>
        </xdr:txBody>
      </xdr:sp>
      <xdr:sp macro="" textlink="Pivots!C4">
        <xdr:nvSpPr>
          <xdr:cNvPr id="26" name="Rectangle 25">
            <a:extLst>
              <a:ext uri="{FF2B5EF4-FFF2-40B4-BE49-F238E27FC236}">
                <a16:creationId xmlns:a16="http://schemas.microsoft.com/office/drawing/2014/main" id="{5984F298-D665-4156-B00F-0A31B22F1CE0}"/>
              </a:ext>
            </a:extLst>
          </xdr:cNvPr>
          <xdr:cNvSpPr/>
        </xdr:nvSpPr>
        <xdr:spPr>
          <a:xfrm>
            <a:off x="571500" y="3762375"/>
            <a:ext cx="1419225" cy="866775"/>
          </a:xfrm>
          <a:prstGeom prst="rect">
            <a:avLst/>
          </a:prstGeom>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5E3B1346-24E2-4852-BCD8-C157BC6E6988}" type="TxLink">
              <a:rPr lang="en-US" sz="1800" b="0" i="0" u="none" strike="noStrike">
                <a:solidFill>
                  <a:schemeClr val="bg1"/>
                </a:solidFill>
                <a:latin typeface="Arial Black" panose="020B0A04020102020204" pitchFamily="34" charset="0"/>
              </a:rPr>
              <a:pPr algn="ctr"/>
              <a:t>89,850</a:t>
            </a:fld>
            <a:endParaRPr lang="en-IN" sz="1800">
              <a:solidFill>
                <a:schemeClr val="bg1"/>
              </a:solidFill>
              <a:latin typeface="Arial Black" panose="020B0A04020102020204" pitchFamily="34" charset="0"/>
            </a:endParaRPr>
          </a:p>
        </xdr:txBody>
      </xdr:sp>
      <xdr:sp macro="" textlink="">
        <xdr:nvSpPr>
          <xdr:cNvPr id="27" name="TextBox 26">
            <a:extLst>
              <a:ext uri="{FF2B5EF4-FFF2-40B4-BE49-F238E27FC236}">
                <a16:creationId xmlns:a16="http://schemas.microsoft.com/office/drawing/2014/main" id="{3B721459-2114-495A-B2A4-4B8FA55ECBDC}"/>
              </a:ext>
            </a:extLst>
          </xdr:cNvPr>
          <xdr:cNvSpPr txBox="1"/>
        </xdr:nvSpPr>
        <xdr:spPr>
          <a:xfrm>
            <a:off x="752476" y="3838576"/>
            <a:ext cx="1047750" cy="190499"/>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rial Black" panose="020B0A04020102020204" pitchFamily="34" charset="0"/>
              </a:rPr>
              <a:t> Duration</a:t>
            </a:r>
          </a:p>
        </xdr:txBody>
      </xdr:sp>
      <xdr:sp macro="" textlink="Pivots!C11">
        <xdr:nvSpPr>
          <xdr:cNvPr id="29" name="TextBox 28">
            <a:extLst>
              <a:ext uri="{FF2B5EF4-FFF2-40B4-BE49-F238E27FC236}">
                <a16:creationId xmlns:a16="http://schemas.microsoft.com/office/drawing/2014/main" id="{B644893F-B4FA-42FA-869A-50177D6F4270}"/>
              </a:ext>
            </a:extLst>
          </xdr:cNvPr>
          <xdr:cNvSpPr txBox="1"/>
        </xdr:nvSpPr>
        <xdr:spPr>
          <a:xfrm>
            <a:off x="914401" y="4400550"/>
            <a:ext cx="6762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6330A6-EEB7-40DD-A8A2-EEEFA694FDF7}" type="TxLink">
              <a:rPr lang="en-US" sz="1100" b="0" i="0" u="none" strike="noStrike">
                <a:solidFill>
                  <a:schemeClr val="bg1"/>
                </a:solidFill>
                <a:latin typeface="Arial Black" panose="020B0A04020102020204" pitchFamily="34" charset="0"/>
                <a:ea typeface="+mn-ea"/>
                <a:cs typeface="+mn-cs"/>
              </a:rPr>
              <a:pPr marL="0" indent="0" algn="ctr"/>
              <a:t>18,209</a:t>
            </a:fld>
            <a:endParaRPr lang="en-IN" sz="1100" b="0" i="0" u="none" strike="noStrike">
              <a:solidFill>
                <a:schemeClr val="bg1"/>
              </a:solidFill>
              <a:latin typeface="Arial Black" panose="020B0A04020102020204" pitchFamily="34" charset="0"/>
              <a:ea typeface="+mn-ea"/>
              <a:cs typeface="+mn-cs"/>
            </a:endParaRPr>
          </a:p>
        </xdr:txBody>
      </xdr:sp>
      <xdr:sp macro="" textlink="Pivots!D4">
        <xdr:nvSpPr>
          <xdr:cNvPr id="30" name="Rectangle 29">
            <a:extLst>
              <a:ext uri="{FF2B5EF4-FFF2-40B4-BE49-F238E27FC236}">
                <a16:creationId xmlns:a16="http://schemas.microsoft.com/office/drawing/2014/main" id="{5ED7DF81-D7B5-45B6-AE7C-CE8D3425AA05}"/>
              </a:ext>
            </a:extLst>
          </xdr:cNvPr>
          <xdr:cNvSpPr/>
        </xdr:nvSpPr>
        <xdr:spPr>
          <a:xfrm>
            <a:off x="581025" y="4981575"/>
            <a:ext cx="1419225" cy="866775"/>
          </a:xfrm>
          <a:prstGeom prst="rect">
            <a:avLst/>
          </a:prstGeom>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E1936A77-0399-4E5C-B8C2-8CEB2B6D194F}" type="TxLink">
              <a:rPr lang="en-US" sz="1800" b="0" i="0" u="none" strike="noStrike">
                <a:solidFill>
                  <a:schemeClr val="bg1"/>
                </a:solidFill>
                <a:latin typeface="Arial Black" panose="020B0A04020102020204" pitchFamily="34" charset="0"/>
              </a:rPr>
              <a:pPr algn="ctr"/>
              <a:t>3.9</a:t>
            </a:fld>
            <a:endParaRPr lang="en-IN" sz="4000">
              <a:solidFill>
                <a:schemeClr val="bg1"/>
              </a:solidFill>
              <a:latin typeface="Arial Black" panose="020B0A04020102020204" pitchFamily="34" charset="0"/>
            </a:endParaRPr>
          </a:p>
        </xdr:txBody>
      </xdr:sp>
      <xdr:sp macro="" textlink="">
        <xdr:nvSpPr>
          <xdr:cNvPr id="31" name="TextBox 30">
            <a:extLst>
              <a:ext uri="{FF2B5EF4-FFF2-40B4-BE49-F238E27FC236}">
                <a16:creationId xmlns:a16="http://schemas.microsoft.com/office/drawing/2014/main" id="{5F7B26A9-6D1F-43BE-916B-1FAE1D3129BB}"/>
              </a:ext>
            </a:extLst>
          </xdr:cNvPr>
          <xdr:cNvSpPr txBox="1"/>
        </xdr:nvSpPr>
        <xdr:spPr>
          <a:xfrm>
            <a:off x="819151" y="5057776"/>
            <a:ext cx="1047750" cy="190499"/>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00">
                <a:solidFill>
                  <a:schemeClr val="bg1"/>
                </a:solidFill>
                <a:latin typeface="Arial Black" panose="020B0A04020102020204" pitchFamily="34" charset="0"/>
                <a:ea typeface="+mn-ea"/>
                <a:cs typeface="+mn-cs"/>
              </a:rPr>
              <a:t> Avg Rating</a:t>
            </a:r>
          </a:p>
        </xdr:txBody>
      </xdr:sp>
      <xdr:sp macro="" textlink="Pivots!D11">
        <xdr:nvSpPr>
          <xdr:cNvPr id="33" name="TextBox 32">
            <a:extLst>
              <a:ext uri="{FF2B5EF4-FFF2-40B4-BE49-F238E27FC236}">
                <a16:creationId xmlns:a16="http://schemas.microsoft.com/office/drawing/2014/main" id="{832B0A39-CE46-4A03-A5A4-948A1F942D22}"/>
              </a:ext>
            </a:extLst>
          </xdr:cNvPr>
          <xdr:cNvSpPr txBox="1"/>
        </xdr:nvSpPr>
        <xdr:spPr>
          <a:xfrm>
            <a:off x="923926" y="5619750"/>
            <a:ext cx="6762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521866-CC15-4B4E-B091-479DE62CCDE4}" type="TxLink">
              <a:rPr lang="en-US" sz="1100" b="0" i="0" u="none" strike="noStrike">
                <a:solidFill>
                  <a:schemeClr val="bg1"/>
                </a:solidFill>
                <a:latin typeface="Arial Black" panose="020B0A04020102020204" pitchFamily="34" charset="0"/>
                <a:ea typeface="+mn-ea"/>
                <a:cs typeface="+mn-cs"/>
              </a:rPr>
              <a:pPr marL="0" indent="0" algn="ctr"/>
              <a:t>3.9</a:t>
            </a:fld>
            <a:endParaRPr lang="en-IN" sz="1100" b="0" i="0" u="none" strike="noStrike">
              <a:solidFill>
                <a:schemeClr val="bg1"/>
              </a:solidFill>
              <a:latin typeface="Arial Black" panose="020B0A04020102020204" pitchFamily="34" charset="0"/>
              <a:ea typeface="+mn-ea"/>
              <a:cs typeface="+mn-cs"/>
            </a:endParaRPr>
          </a:p>
        </xdr:txBody>
      </xdr:sp>
      <xdr:sp macro="" textlink="Pivots!E4">
        <xdr:nvSpPr>
          <xdr:cNvPr id="34" name="Rectangle 33">
            <a:extLst>
              <a:ext uri="{FF2B5EF4-FFF2-40B4-BE49-F238E27FC236}">
                <a16:creationId xmlns:a16="http://schemas.microsoft.com/office/drawing/2014/main" id="{D8E0AD02-1730-422C-993A-E261B3F516AC}"/>
              </a:ext>
            </a:extLst>
          </xdr:cNvPr>
          <xdr:cNvSpPr/>
        </xdr:nvSpPr>
        <xdr:spPr>
          <a:xfrm>
            <a:off x="600075" y="6267450"/>
            <a:ext cx="1419225" cy="866775"/>
          </a:xfrm>
          <a:prstGeom prst="rect">
            <a:avLst/>
          </a:prstGeom>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21706924-0263-442D-946E-8E05FA1A5A74}" type="TxLink">
              <a:rPr lang="en-US" sz="2000" b="0" i="0" u="none" strike="noStrike">
                <a:solidFill>
                  <a:schemeClr val="bg1"/>
                </a:solidFill>
                <a:latin typeface="Arial Black" panose="020B0A04020102020204" pitchFamily="34" charset="0"/>
                <a:ea typeface="+mn-ea"/>
                <a:cs typeface="+mn-cs"/>
              </a:rPr>
              <a:pPr marL="0" indent="0" algn="ctr"/>
              <a:t>307</a:t>
            </a:fld>
            <a:endParaRPr lang="en-IN" sz="2000" b="0" i="0" u="none" strike="noStrike">
              <a:solidFill>
                <a:schemeClr val="bg1"/>
              </a:solidFill>
              <a:latin typeface="Arial Black" panose="020B0A04020102020204" pitchFamily="34" charset="0"/>
              <a:ea typeface="+mn-ea"/>
              <a:cs typeface="+mn-cs"/>
            </a:endParaRPr>
          </a:p>
        </xdr:txBody>
      </xdr:sp>
      <xdr:sp macro="" textlink="">
        <xdr:nvSpPr>
          <xdr:cNvPr id="35" name="TextBox 34">
            <a:extLst>
              <a:ext uri="{FF2B5EF4-FFF2-40B4-BE49-F238E27FC236}">
                <a16:creationId xmlns:a16="http://schemas.microsoft.com/office/drawing/2014/main" id="{566A965C-2E48-46DA-BC4A-AC404A41A2C7}"/>
              </a:ext>
            </a:extLst>
          </xdr:cNvPr>
          <xdr:cNvSpPr txBox="1"/>
        </xdr:nvSpPr>
        <xdr:spPr>
          <a:xfrm>
            <a:off x="771525" y="6353176"/>
            <a:ext cx="1200150" cy="200024"/>
          </a:xfrm>
          <a:prstGeom prst="rect">
            <a:avLst/>
          </a:prstGeom>
          <a:no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Arial Black" panose="020B0A04020102020204" pitchFamily="34" charset="0"/>
              </a:rPr>
              <a:t> Happy Callers</a:t>
            </a:r>
          </a:p>
        </xdr:txBody>
      </xdr:sp>
      <xdr:sp macro="" textlink="Pivots!A11">
        <xdr:nvSpPr>
          <xdr:cNvPr id="37" name="TextBox 36">
            <a:extLst>
              <a:ext uri="{FF2B5EF4-FFF2-40B4-BE49-F238E27FC236}">
                <a16:creationId xmlns:a16="http://schemas.microsoft.com/office/drawing/2014/main" id="{901DBC81-ECB7-4D70-BC57-D364B642F217}"/>
              </a:ext>
            </a:extLst>
          </xdr:cNvPr>
          <xdr:cNvSpPr txBox="1"/>
        </xdr:nvSpPr>
        <xdr:spPr>
          <a:xfrm>
            <a:off x="971551" y="6905625"/>
            <a:ext cx="6762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08ECAE-7016-475E-87C5-2152F6ADA92E}" type="TxLink">
              <a:rPr lang="en-US" sz="1200" b="1" i="0" u="none" strike="noStrike">
                <a:solidFill>
                  <a:schemeClr val="bg1"/>
                </a:solidFill>
                <a:latin typeface="Arial Black" panose="020B0A04020102020204" pitchFamily="34" charset="0"/>
              </a:rPr>
              <a:pPr algn="ctr"/>
              <a:t>200</a:t>
            </a:fld>
            <a:endParaRPr lang="en-IN" sz="1200" b="1">
              <a:solidFill>
                <a:schemeClr val="bg1"/>
              </a:solidFill>
              <a:latin typeface="Arial Black" panose="020B0A04020102020204" pitchFamily="34" charset="0"/>
            </a:endParaRPr>
          </a:p>
        </xdr:txBody>
      </xdr:sp>
      <xdr:pic>
        <xdr:nvPicPr>
          <xdr:cNvPr id="38" name="Graphic 37" descr="Shopping cart with solid fill">
            <a:extLst>
              <a:ext uri="{FF2B5EF4-FFF2-40B4-BE49-F238E27FC236}">
                <a16:creationId xmlns:a16="http://schemas.microsoft.com/office/drawing/2014/main" id="{2A488D67-588A-470D-9C4E-43ACE6C5862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90586" y="2399190"/>
            <a:ext cx="258285" cy="258285"/>
          </a:xfrm>
          <a:prstGeom prst="rect">
            <a:avLst/>
          </a:prstGeom>
        </xdr:spPr>
      </xdr:pic>
      <xdr:pic>
        <xdr:nvPicPr>
          <xdr:cNvPr id="39" name="Graphic 38" descr="Hourglass Finished with solid fill">
            <a:extLst>
              <a:ext uri="{FF2B5EF4-FFF2-40B4-BE49-F238E27FC236}">
                <a16:creationId xmlns:a16="http://schemas.microsoft.com/office/drawing/2014/main" id="{927415B8-3BB3-44C0-B0C0-B58312741DD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14375" y="3829050"/>
            <a:ext cx="209550" cy="209550"/>
          </a:xfrm>
          <a:prstGeom prst="rect">
            <a:avLst/>
          </a:prstGeom>
        </xdr:spPr>
      </xdr:pic>
      <xdr:pic>
        <xdr:nvPicPr>
          <xdr:cNvPr id="40" name="Graphic 39" descr="Rating Star with solid fill">
            <a:extLst>
              <a:ext uri="{FF2B5EF4-FFF2-40B4-BE49-F238E27FC236}">
                <a16:creationId xmlns:a16="http://schemas.microsoft.com/office/drawing/2014/main" id="{0B1DFCEF-6057-4C50-BBEA-9780794C89F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619125" y="5000625"/>
            <a:ext cx="304800" cy="304800"/>
          </a:xfrm>
          <a:prstGeom prst="rect">
            <a:avLst/>
          </a:prstGeom>
        </xdr:spPr>
      </xdr:pic>
      <xdr:pic>
        <xdr:nvPicPr>
          <xdr:cNvPr id="41" name="Graphic 40" descr="Star-struck face outline with solid fill">
            <a:extLst>
              <a:ext uri="{FF2B5EF4-FFF2-40B4-BE49-F238E27FC236}">
                <a16:creationId xmlns:a16="http://schemas.microsoft.com/office/drawing/2014/main" id="{86338A79-D0FE-4DB3-95B8-CB804A5F7F9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8650" y="6343650"/>
            <a:ext cx="257175" cy="257175"/>
          </a:xfrm>
          <a:prstGeom prst="rect">
            <a:avLst/>
          </a:prstGeom>
        </xdr:spPr>
      </xdr:pic>
      <mc:AlternateContent xmlns:mc="http://schemas.openxmlformats.org/markup-compatibility/2006">
        <mc:Choice xmlns:a14="http://schemas.microsoft.com/office/drawing/2010/main" Requires="a14">
          <xdr:graphicFrame macro="">
            <xdr:nvGraphicFramePr>
              <xdr:cNvPr id="43" name="Representative">
                <a:extLst>
                  <a:ext uri="{FF2B5EF4-FFF2-40B4-BE49-F238E27FC236}">
                    <a16:creationId xmlns:a16="http://schemas.microsoft.com/office/drawing/2014/main" id="{722619DC-BA33-4D5F-8289-FAF4EECC6DBF}"/>
                  </a:ext>
                </a:extLst>
              </xdr:cNvPr>
              <xdr:cNvGraphicFramePr/>
            </xdr:nvGraphicFramePr>
            <xdr:xfrm>
              <a:off x="6915150" y="3914775"/>
              <a:ext cx="1514475" cy="1876425"/>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915150" y="3914775"/>
                <a:ext cx="1514475" cy="1876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7" name="Chart 6">
            <a:extLst>
              <a:ext uri="{FF2B5EF4-FFF2-40B4-BE49-F238E27FC236}">
                <a16:creationId xmlns:a16="http://schemas.microsoft.com/office/drawing/2014/main" id="{1F3AF266-0BD4-4D15-8BCD-B0A63A07C263}"/>
              </a:ext>
            </a:extLst>
          </xdr:cNvPr>
          <xdr:cNvGraphicFramePr>
            <a:graphicFrameLocks/>
          </xdr:cNvGraphicFramePr>
        </xdr:nvGraphicFramePr>
        <xdr:xfrm>
          <a:off x="6248401" y="1314451"/>
          <a:ext cx="2190749" cy="169545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 name="Chart 5">
            <a:extLst>
              <a:ext uri="{FF2B5EF4-FFF2-40B4-BE49-F238E27FC236}">
                <a16:creationId xmlns:a16="http://schemas.microsoft.com/office/drawing/2014/main" id="{3085FD55-FE4B-4702-AF27-EAD2F67857C2}"/>
              </a:ext>
            </a:extLst>
          </xdr:cNvPr>
          <xdr:cNvGraphicFramePr>
            <a:graphicFrameLocks/>
          </xdr:cNvGraphicFramePr>
        </xdr:nvGraphicFramePr>
        <xdr:xfrm>
          <a:off x="2247899" y="1095376"/>
          <a:ext cx="4057651" cy="2228849"/>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1" name="Rectangle 10">
            <a:extLst>
              <a:ext uri="{FF2B5EF4-FFF2-40B4-BE49-F238E27FC236}">
                <a16:creationId xmlns:a16="http://schemas.microsoft.com/office/drawing/2014/main" id="{9994F8EE-150A-80CB-4422-23E90D39E411}"/>
              </a:ext>
            </a:extLst>
          </xdr:cNvPr>
          <xdr:cNvSpPr/>
        </xdr:nvSpPr>
        <xdr:spPr>
          <a:xfrm>
            <a:off x="2238375" y="3733800"/>
            <a:ext cx="4724400" cy="34385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 name="Chart 7">
            <a:extLst>
              <a:ext uri="{FF2B5EF4-FFF2-40B4-BE49-F238E27FC236}">
                <a16:creationId xmlns:a16="http://schemas.microsoft.com/office/drawing/2014/main" id="{F906DE90-178E-4959-B1EB-8373A96EFB2E}"/>
              </a:ext>
            </a:extLst>
          </xdr:cNvPr>
          <xdr:cNvGraphicFramePr>
            <a:graphicFrameLocks/>
          </xdr:cNvGraphicFramePr>
        </xdr:nvGraphicFramePr>
        <xdr:xfrm>
          <a:off x="2257426" y="3767137"/>
          <a:ext cx="2390774" cy="338613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9" name="Chart 8">
            <a:extLst>
              <a:ext uri="{FF2B5EF4-FFF2-40B4-BE49-F238E27FC236}">
                <a16:creationId xmlns:a16="http://schemas.microsoft.com/office/drawing/2014/main" id="{3B141E52-55A3-4344-9EE0-CE32905A1758}"/>
              </a:ext>
            </a:extLst>
          </xdr:cNvPr>
          <xdr:cNvGraphicFramePr>
            <a:graphicFrameLocks/>
          </xdr:cNvGraphicFramePr>
        </xdr:nvGraphicFramePr>
        <xdr:xfrm>
          <a:off x="4367209" y="3762375"/>
          <a:ext cx="2595565" cy="3390900"/>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12" name="Chart 11">
            <a:extLst>
              <a:ext uri="{FF2B5EF4-FFF2-40B4-BE49-F238E27FC236}">
                <a16:creationId xmlns:a16="http://schemas.microsoft.com/office/drawing/2014/main" id="{029DF1CA-C47C-41F2-A173-7BD94655688F}"/>
              </a:ext>
            </a:extLst>
          </xdr:cNvPr>
          <xdr:cNvGraphicFramePr>
            <a:graphicFrameLocks/>
          </xdr:cNvGraphicFramePr>
        </xdr:nvGraphicFramePr>
        <xdr:xfrm>
          <a:off x="8629650" y="1066800"/>
          <a:ext cx="2162175" cy="2219325"/>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10" name="Chart 9">
            <a:extLst>
              <a:ext uri="{FF2B5EF4-FFF2-40B4-BE49-F238E27FC236}">
                <a16:creationId xmlns:a16="http://schemas.microsoft.com/office/drawing/2014/main" id="{D05C3D71-EB82-486A-AAF7-7BFE7F645D1B}"/>
              </a:ext>
            </a:extLst>
          </xdr:cNvPr>
          <xdr:cNvGraphicFramePr>
            <a:graphicFrameLocks/>
          </xdr:cNvGraphicFramePr>
        </xdr:nvGraphicFramePr>
        <xdr:xfrm>
          <a:off x="10829925" y="1057275"/>
          <a:ext cx="3067050" cy="2219325"/>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10100</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oneCellAnchor>
    <xdr:from>
      <xdr:col>6</xdr:col>
      <xdr:colOff>0</xdr:colOff>
      <xdr:row>15</xdr:row>
      <xdr:rowOff>99391</xdr:rowOff>
    </xdr:from>
    <xdr:ext cx="2162175" cy="233205"/>
    <xdr:sp macro="" textlink="">
      <xdr:nvSpPr>
        <xdr:cNvPr id="10" name="TextBox 9">
          <a:extLst>
            <a:ext uri="{FF2B5EF4-FFF2-40B4-BE49-F238E27FC236}">
              <a16:creationId xmlns:a16="http://schemas.microsoft.com/office/drawing/2014/main" id="{014C4032-5033-88BD-2C76-68E97A56C782}"/>
            </a:ext>
          </a:extLst>
        </xdr:cNvPr>
        <xdr:cNvSpPr txBox="1"/>
      </xdr:nvSpPr>
      <xdr:spPr>
        <a:xfrm>
          <a:off x="4480891" y="3619500"/>
          <a:ext cx="21621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3.548561111114" backgroundQuery="1" createdVersion="8" refreshedVersion="8" minRefreshableVersion="3" recordCount="0" supportSubquery="1" supportAdvancedDrill="1" xr:uid="{02A20C80-817F-4453-B168-BCA57BD7232D}">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s]" caption="average Ratings" numFmtId="0" hierarchy="20" level="32767"/>
    <cacheField name="[Measures].[5* Rating]" caption="5* Rating"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s]" caption="average Ratings"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4.70005821759" backgroundQuery="1" createdVersion="8" refreshedVersion="8" minRefreshableVersion="3" recordCount="0" supportSubquery="1" supportAdvancedDrill="1" xr:uid="{876D7E95-D4D8-4C58-B071-2C6E1FCDC610}">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4.783752083335" backgroundQuery="1" createdVersion="8" refreshedVersion="8" minRefreshableVersion="3" recordCount="0" supportSubquery="1" supportAdvancedDrill="1" xr:uid="{10776BD3-36ED-4460-A445-874B34D19B7E}">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8.019456365742" backgroundQuery="1" createdVersion="8" refreshedVersion="8" minRefreshableVersion="3" recordCount="0" supportSubquery="1" supportAdvancedDrill="1" xr:uid="{3FE50370-6684-4851-87A1-37D054A204AF}">
  <cacheSource type="external" connectionId="1"/>
  <cacheFields count="4">
    <cacheField name="[calls].[Representative].[Representative]" caption="Representative" numFmtId="0" hierarchy="3" level="1">
      <sharedItems count="5">
        <s v="R01"/>
        <s v="R02"/>
        <s v="R03"/>
        <s v="R04"/>
        <s v="R05"/>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8.662517245371" backgroundQuery="1" createdVersion="8" refreshedVersion="8" minRefreshableVersion="3" recordCount="0" supportSubquery="1" supportAdvancedDrill="1" xr:uid="{141DFEA9-7FF8-46FD-A5A9-ADB23BC6BB73}">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s]" caption="average Ratings" numFmtId="0" hierarchy="20" level="32767"/>
    <cacheField name="[Measures].[5* Rating]" caption="5* Rating"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s]" caption="average Ratings"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8.662518055557" backgroundQuery="1" createdVersion="8" refreshedVersion="8" minRefreshableVersion="3" recordCount="0" supportSubquery="1" supportAdvancedDrill="1" xr:uid="{72C4B15C-B252-481F-A4BA-4A0DE33598D8}">
  <cacheSource type="external" connectionId="1"/>
  <cacheFields count="5">
    <cacheField name="[calls].[Date of Call].[Date of Call]" caption="Date of Call" numFmtId="0" hierarchy="4" level="1">
      <sharedItems containsSemiMixedTypes="0" containsNonDate="0" containsDate="1" containsString="0" minDate="2023-01-01T00:00:00" maxDate="2023-02-01T00:00:00" count="28">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8.662518634257" backgroundQuery="1" createdVersion="8" refreshedVersion="8" minRefreshableVersion="3" recordCount="0" supportSubquery="1" supportAdvancedDrill="1" xr:uid="{ACA79C9B-999F-4762-AE61-A705088E2500}">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8.66251898148" backgroundQuery="1" createdVersion="8" refreshedVersion="8" minRefreshableVersion="3" recordCount="0" supportSubquery="1" supportAdvancedDrill="1" xr:uid="{EB544370-90E1-453B-B1D7-2535218CB630}">
  <cacheSource type="external" connectionId="1"/>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8.662519560188" backgroundQuery="1" createdVersion="8" refreshedVersion="8" minRefreshableVersion="3" recordCount="0" supportSubquery="1" supportAdvancedDrill="1" xr:uid="{EE57A6AE-92CC-49F9-8713-219DC4C2DF76}">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bohr" refreshedDate="45783.548556134258" backgroundQuery="1" createdVersion="3" refreshedVersion="8" minRefreshableVersion="3" recordCount="0" supportSubquery="1" supportAdvancedDrill="1" xr:uid="{748D9147-26BB-465C-A446-ABDA18B87065}">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s]" caption="average Ratings"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137855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3D6C51-617A-47D6-A092-17BF4E8A26F3}" name="rep amounts" cacheId="9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86:G10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2"/>
    <field x="1"/>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DBC16A-C1A2-4601-B386-C8AB3EDDEDD2}" name="rep satisfaction" cacheId="4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76:B8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1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FA6F98-B28E-4FE5-8217-C0D00D1362B6}" name="Weekly Trend" cacheId="3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F17:G25"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8EA675-9B05-4A23-85DD-278686978CC5}"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569E5B-94F5-45E2-BEC0-8AE8F510FF9D}" name="Monthly Trend" cacheId="3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7:C30" firstHeaderRow="0" firstDataRow="1" firstDataCol="1"/>
  <pivotFields count="5">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4">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5EDB22-2934-4136-8798-68176C3602BF}"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7:D7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7" format="2" series="1">
      <pivotArea type="data" outline="0" fieldPosition="0">
        <references count="2">
          <reference field="4294967294" count="1" selected="0">
            <x v="0"/>
          </reference>
          <reference field="1" count="1" selected="0">
            <x v="0"/>
          </reference>
        </references>
      </pivotArea>
    </chartFormat>
    <chartFormat chart="7" format="3"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FB40F5-FCEB-45D1-AB31-C7A50D14A3DB}" name="selected rep pivot" cacheId="40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7:A5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640B55-5A4C-449F-9EED-7EA2728BCC56}" name="Rep Pivot" cacheId="3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028D9F-386D-47C1-85D2-5330C4E104F3}"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C4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Businessman pointing up</v>
  </rv>
  <rv s="0">
    <v>1</v>
    <v>5</v>
    <v>Businesswoman explaining</v>
  </rv>
  <rv s="0">
    <v>2</v>
    <v>5</v>
    <v>Customer service man talking happily</v>
  </rv>
  <rv s="0">
    <v>3</v>
    <v>5</v>
    <v>Elderly woman angry</v>
  </rv>
  <rv s="0">
    <v>4</v>
    <v>5</v>
    <v>Young boy using tablet</v>
  </rv>
  <rv s="0">
    <v>0</v>
    <v>5</v>
    <v>Businessman pointing up</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3BB1612-7030-49AE-B2F8-9572B9C02F93}" sourceName="[calls].[Representative]">
  <pivotTables>
    <pivotTable tabId="6" name="Rep Pivot"/>
    <pivotTable tabId="6" name="Monthly Trend"/>
    <pivotTable tabId="6" name="Weekly Trend"/>
    <pivotTable tabId="6" name="selected rep pivot"/>
    <pivotTable tabId="6" name="rep satisfaction"/>
  </pivotTables>
  <data>
    <olap pivotCacheId="61378553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198071F-12CA-40C0-9DE5-47693DEA9D01}"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dn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Display"/>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M7" sqref="M7"/>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111FB-3A63-4531-A29A-BD9088919EE9}">
  <dimension ref="A1:BF198"/>
  <sheetViews>
    <sheetView tabSelected="1" workbookViewId="0">
      <selection activeCell="L1" sqref="L1"/>
    </sheetView>
  </sheetViews>
  <sheetFormatPr defaultRowHeight="15" x14ac:dyDescent="0.25"/>
  <cols>
    <col min="1" max="2" width="3.875" customWidth="1"/>
    <col min="5" max="5" width="4" customWidth="1"/>
    <col min="12" max="12" width="7.75" customWidth="1"/>
    <col min="14" max="14" width="9.875" customWidth="1"/>
    <col min="15" max="15" width="4.375" customWidth="1"/>
    <col min="16" max="16" width="14.875" customWidth="1"/>
    <col min="19" max="19" width="7.875" customWidth="1"/>
  </cols>
  <sheetData>
    <row r="1" spans="1:58" ht="57" customHeight="1" x14ac:dyDescent="0.25">
      <c r="A1" s="20"/>
      <c r="B1" s="20"/>
      <c r="C1" s="48" t="s">
        <v>1085</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row>
    <row r="2" spans="1:58"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row>
    <row r="3" spans="1:58"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row>
    <row r="4" spans="1:58"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row>
    <row r="5" spans="1:58"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row>
    <row r="6" spans="1:58"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row>
    <row r="7" spans="1:58"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row>
    <row r="8" spans="1:58"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row>
    <row r="9" spans="1:58"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row>
    <row r="10" spans="1:58"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row>
    <row r="11" spans="1:58"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row>
    <row r="12" spans="1:58"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row>
    <row r="13" spans="1:58"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row>
    <row r="14" spans="1:58"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row>
    <row r="15" spans="1:58"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row>
    <row r="16" spans="1:58" ht="12.75" customHeight="1"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row>
    <row r="17" spans="1:58" ht="12.75" customHeight="1" x14ac:dyDescent="0.25">
      <c r="A17" s="20"/>
      <c r="B17" s="20"/>
      <c r="C17" s="20"/>
      <c r="D17" s="20"/>
      <c r="E17" s="20"/>
      <c r="F17" s="20"/>
      <c r="G17" s="20"/>
      <c r="H17" s="20"/>
      <c r="I17" s="20"/>
      <c r="J17" s="20"/>
      <c r="K17" s="20"/>
      <c r="L17" s="20"/>
      <c r="M17" s="20"/>
      <c r="N17" s="20"/>
      <c r="O17" s="20"/>
      <c r="P17" s="33"/>
      <c r="Q17" s="43" t="str" cm="1">
        <f t="array" ref="Q17:U17">Pivots!B87:F87</f>
        <v>R01</v>
      </c>
      <c r="R17" s="43" t="str">
        <v>R02</v>
      </c>
      <c r="S17" s="43" t="str">
        <v>R03</v>
      </c>
      <c r="T17" s="43" t="str">
        <v>R04</v>
      </c>
      <c r="U17" s="43" t="str">
        <v>R05</v>
      </c>
      <c r="V17" s="44" t="s">
        <v>1078</v>
      </c>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row>
    <row r="18" spans="1:58" x14ac:dyDescent="0.25">
      <c r="A18" s="20"/>
      <c r="B18" s="20"/>
      <c r="C18" s="20"/>
      <c r="D18" s="20"/>
      <c r="E18" s="20"/>
      <c r="F18" s="20"/>
      <c r="G18" s="20"/>
      <c r="H18" s="20"/>
      <c r="I18" s="20"/>
      <c r="J18" s="20"/>
      <c r="K18" s="20"/>
      <c r="L18" s="20"/>
      <c r="M18" s="20"/>
      <c r="N18" s="20"/>
      <c r="O18" s="20"/>
      <c r="P18" s="42" t="str" cm="1">
        <f t="array" ref="P18:V35">IF(Pivots!A88:G105="","",Pivots!A88:G105)</f>
        <v>Cincinnati</v>
      </c>
      <c r="Q18" s="34" t="str">
        <v/>
      </c>
      <c r="R18" s="34" t="str">
        <v/>
      </c>
      <c r="S18" s="34" t="str">
        <v/>
      </c>
      <c r="T18" s="34" t="str">
        <v/>
      </c>
      <c r="U18" s="34" t="str">
        <v/>
      </c>
      <c r="V18" s="35" t="str">
        <v/>
      </c>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row>
    <row r="19" spans="1:58" x14ac:dyDescent="0.25">
      <c r="A19" s="20"/>
      <c r="B19" s="20"/>
      <c r="C19" s="20"/>
      <c r="D19" s="20"/>
      <c r="E19" s="20"/>
      <c r="F19" s="20"/>
      <c r="G19" s="20"/>
      <c r="H19" s="20"/>
      <c r="I19" s="20"/>
      <c r="J19" s="20"/>
      <c r="K19" s="20"/>
      <c r="L19" s="20"/>
      <c r="M19" s="20"/>
      <c r="N19" s="20"/>
      <c r="O19" s="20"/>
      <c r="P19" s="36" t="str">
        <v>C0003</v>
      </c>
      <c r="Q19" s="37">
        <v>891</v>
      </c>
      <c r="R19" s="37">
        <v>1332</v>
      </c>
      <c r="S19" s="37">
        <v>1282</v>
      </c>
      <c r="T19" s="37">
        <v>739</v>
      </c>
      <c r="U19" s="37">
        <v>560</v>
      </c>
      <c r="V19" s="38">
        <v>4804</v>
      </c>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row>
    <row r="20" spans="1:58" x14ac:dyDescent="0.25">
      <c r="A20" s="20"/>
      <c r="B20" s="20"/>
      <c r="C20" s="20"/>
      <c r="D20" s="20"/>
      <c r="E20" s="20"/>
      <c r="F20" s="20"/>
      <c r="G20" s="20"/>
      <c r="H20" s="20"/>
      <c r="I20" s="20"/>
      <c r="J20" s="20"/>
      <c r="K20" s="20"/>
      <c r="L20" s="20"/>
      <c r="M20" s="20"/>
      <c r="N20" s="20"/>
      <c r="O20" s="20"/>
      <c r="P20" s="36" t="str">
        <v>C0004</v>
      </c>
      <c r="Q20" s="37">
        <v>1991</v>
      </c>
      <c r="R20" s="37">
        <v>1886</v>
      </c>
      <c r="S20" s="37">
        <v>1206</v>
      </c>
      <c r="T20" s="37">
        <v>884</v>
      </c>
      <c r="U20" s="37">
        <v>1722</v>
      </c>
      <c r="V20" s="38">
        <v>7689</v>
      </c>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row>
    <row r="21" spans="1:58" x14ac:dyDescent="0.25">
      <c r="A21" s="20"/>
      <c r="B21" s="20"/>
      <c r="C21" s="20"/>
      <c r="D21" s="20"/>
      <c r="E21" s="20"/>
      <c r="F21" s="20"/>
      <c r="G21" s="20"/>
      <c r="H21" s="20"/>
      <c r="I21" s="20"/>
      <c r="J21" s="20"/>
      <c r="K21" s="20"/>
      <c r="L21" s="20"/>
      <c r="M21" s="20"/>
      <c r="N21" s="20"/>
      <c r="O21" s="20"/>
      <c r="P21" s="36" t="str">
        <v>C0011</v>
      </c>
      <c r="Q21" s="37">
        <v>1163</v>
      </c>
      <c r="R21" s="37">
        <v>1180</v>
      </c>
      <c r="S21" s="37">
        <v>1616</v>
      </c>
      <c r="T21" s="37">
        <v>1043</v>
      </c>
      <c r="U21" s="37">
        <v>1747</v>
      </c>
      <c r="V21" s="38">
        <v>6749</v>
      </c>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row>
    <row r="22" spans="1:58" x14ac:dyDescent="0.25">
      <c r="A22" s="20"/>
      <c r="B22" s="20"/>
      <c r="C22" s="20"/>
      <c r="D22" s="20"/>
      <c r="E22" s="20"/>
      <c r="F22" s="20"/>
      <c r="G22" s="20"/>
      <c r="H22" s="20"/>
      <c r="I22" s="20"/>
      <c r="J22" s="20"/>
      <c r="K22" s="20"/>
      <c r="L22" s="20"/>
      <c r="M22" s="20"/>
      <c r="N22" s="20"/>
      <c r="O22" s="20"/>
      <c r="P22" s="36" t="str">
        <v>C0012</v>
      </c>
      <c r="Q22" s="37">
        <v>1438</v>
      </c>
      <c r="R22" s="37">
        <v>1616</v>
      </c>
      <c r="S22" s="37">
        <v>866</v>
      </c>
      <c r="T22" s="37">
        <v>829</v>
      </c>
      <c r="U22" s="37">
        <v>2070</v>
      </c>
      <c r="V22" s="38">
        <v>6819</v>
      </c>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row>
    <row r="23" spans="1:58" x14ac:dyDescent="0.25">
      <c r="A23" s="20"/>
      <c r="B23" s="20"/>
      <c r="C23" s="20"/>
      <c r="D23" s="20"/>
      <c r="E23" s="20"/>
      <c r="F23" s="20"/>
      <c r="G23" s="20"/>
      <c r="H23" s="20"/>
      <c r="I23" s="20"/>
      <c r="J23" s="20"/>
      <c r="K23" s="20"/>
      <c r="L23" s="20"/>
      <c r="M23" s="20"/>
      <c r="N23" s="20"/>
      <c r="O23" s="20"/>
      <c r="P23" s="42" t="str">
        <v>Cleveland</v>
      </c>
      <c r="Q23" s="37" t="str">
        <v/>
      </c>
      <c r="R23" s="37" t="str">
        <v/>
      </c>
      <c r="S23" s="37" t="str">
        <v/>
      </c>
      <c r="T23" s="37" t="str">
        <v/>
      </c>
      <c r="U23" s="37" t="str">
        <v/>
      </c>
      <c r="V23" s="38" t="str">
        <v/>
      </c>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row>
    <row r="24" spans="1:58" x14ac:dyDescent="0.25">
      <c r="A24" s="20"/>
      <c r="B24" s="20"/>
      <c r="C24" s="20"/>
      <c r="D24" s="20"/>
      <c r="E24" s="20"/>
      <c r="F24" s="20"/>
      <c r="G24" s="20"/>
      <c r="H24" s="20"/>
      <c r="I24" s="20"/>
      <c r="J24" s="20"/>
      <c r="K24" s="20"/>
      <c r="L24" s="20"/>
      <c r="M24" s="20"/>
      <c r="N24" s="20"/>
      <c r="O24" s="20"/>
      <c r="P24" s="36" t="str">
        <v>C0002</v>
      </c>
      <c r="Q24" s="37">
        <v>1233</v>
      </c>
      <c r="R24" s="37">
        <v>223</v>
      </c>
      <c r="S24" s="37">
        <v>1680</v>
      </c>
      <c r="T24" s="37">
        <v>990</v>
      </c>
      <c r="U24" s="37">
        <v>1508</v>
      </c>
      <c r="V24" s="38">
        <v>5634</v>
      </c>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row>
    <row r="25" spans="1:58" x14ac:dyDescent="0.25">
      <c r="A25" s="20"/>
      <c r="B25" s="20"/>
      <c r="C25" s="20"/>
      <c r="D25" s="20"/>
      <c r="E25" s="20"/>
      <c r="F25" s="20"/>
      <c r="G25" s="20"/>
      <c r="H25" s="20"/>
      <c r="I25" s="20"/>
      <c r="J25" s="20"/>
      <c r="K25" s="20"/>
      <c r="L25" s="20"/>
      <c r="M25" s="20"/>
      <c r="N25" s="20"/>
      <c r="O25" s="20"/>
      <c r="P25" s="36" t="str">
        <v>C0007</v>
      </c>
      <c r="Q25" s="37">
        <v>1598</v>
      </c>
      <c r="R25" s="37">
        <v>1907</v>
      </c>
      <c r="S25" s="37">
        <v>869</v>
      </c>
      <c r="T25" s="37">
        <v>1426</v>
      </c>
      <c r="U25" s="37">
        <v>1416</v>
      </c>
      <c r="V25" s="38">
        <v>7216</v>
      </c>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row>
    <row r="26" spans="1:58" x14ac:dyDescent="0.25">
      <c r="A26" s="20"/>
      <c r="B26" s="20"/>
      <c r="C26" s="20"/>
      <c r="D26" s="20"/>
      <c r="E26" s="20"/>
      <c r="F26" s="20"/>
      <c r="G26" s="20"/>
      <c r="H26" s="20"/>
      <c r="I26" s="20"/>
      <c r="J26" s="20"/>
      <c r="K26" s="20"/>
      <c r="L26" s="20"/>
      <c r="M26" s="20"/>
      <c r="N26" s="20"/>
      <c r="O26" s="20"/>
      <c r="P26" s="36" t="str">
        <v>C0008</v>
      </c>
      <c r="Q26" s="37">
        <v>900</v>
      </c>
      <c r="R26" s="37">
        <v>1016</v>
      </c>
      <c r="S26" s="37">
        <v>960</v>
      </c>
      <c r="T26" s="37">
        <v>940</v>
      </c>
      <c r="U26" s="37">
        <v>1193</v>
      </c>
      <c r="V26" s="38">
        <v>5009</v>
      </c>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row>
    <row r="27" spans="1:58" x14ac:dyDescent="0.25">
      <c r="A27" s="20"/>
      <c r="B27" s="20"/>
      <c r="C27" s="20"/>
      <c r="D27" s="20"/>
      <c r="E27" s="20"/>
      <c r="F27" s="20"/>
      <c r="G27" s="20"/>
      <c r="H27" s="20"/>
      <c r="I27" s="20"/>
      <c r="J27" s="20"/>
      <c r="K27" s="20"/>
      <c r="L27" s="20"/>
      <c r="M27" s="20"/>
      <c r="N27" s="20"/>
      <c r="O27" s="20"/>
      <c r="P27" s="36" t="str">
        <v>C0010</v>
      </c>
      <c r="Q27" s="37">
        <v>900</v>
      </c>
      <c r="R27" s="37">
        <v>1470</v>
      </c>
      <c r="S27" s="37">
        <v>1617</v>
      </c>
      <c r="T27" s="37">
        <v>1314</v>
      </c>
      <c r="U27" s="37">
        <v>941</v>
      </c>
      <c r="V27" s="38">
        <v>6242</v>
      </c>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row>
    <row r="28" spans="1:58" x14ac:dyDescent="0.25">
      <c r="A28" s="20"/>
      <c r="B28" s="20"/>
      <c r="C28" s="20"/>
      <c r="D28" s="20"/>
      <c r="E28" s="20"/>
      <c r="F28" s="20"/>
      <c r="G28" s="20"/>
      <c r="H28" s="20"/>
      <c r="I28" s="20"/>
      <c r="J28" s="20"/>
      <c r="K28" s="20"/>
      <c r="L28" s="20"/>
      <c r="M28" s="20"/>
      <c r="N28" s="20"/>
      <c r="O28" s="20"/>
      <c r="P28" s="36" t="str">
        <v>C0013</v>
      </c>
      <c r="Q28" s="37">
        <v>1255</v>
      </c>
      <c r="R28" s="37">
        <v>516</v>
      </c>
      <c r="S28" s="37">
        <v>1874</v>
      </c>
      <c r="T28" s="37">
        <v>1863</v>
      </c>
      <c r="U28" s="37">
        <v>1722</v>
      </c>
      <c r="V28" s="38">
        <v>7230</v>
      </c>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row>
    <row r="29" spans="1:58" x14ac:dyDescent="0.25">
      <c r="A29" s="20"/>
      <c r="B29" s="20"/>
      <c r="C29" s="20"/>
      <c r="D29" s="20"/>
      <c r="E29" s="20"/>
      <c r="F29" s="20"/>
      <c r="G29" s="20"/>
      <c r="H29" s="20"/>
      <c r="I29" s="20"/>
      <c r="J29" s="20"/>
      <c r="K29" s="20"/>
      <c r="L29" s="20"/>
      <c r="M29" s="46" t="e" vm="1">
        <f>Pivots!H68</f>
        <v>#VALUE!</v>
      </c>
      <c r="N29" s="46"/>
      <c r="O29" s="20"/>
      <c r="P29" s="36" t="str">
        <v>C0015</v>
      </c>
      <c r="Q29" s="37">
        <v>1138</v>
      </c>
      <c r="R29" s="37">
        <v>1898</v>
      </c>
      <c r="S29" s="37">
        <v>1482</v>
      </c>
      <c r="T29" s="37">
        <v>846</v>
      </c>
      <c r="U29" s="37">
        <v>1154</v>
      </c>
      <c r="V29" s="38">
        <v>6518</v>
      </c>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row>
    <row r="30" spans="1:58" x14ac:dyDescent="0.25">
      <c r="A30" s="20"/>
      <c r="B30" s="20"/>
      <c r="C30" s="20"/>
      <c r="D30" s="20"/>
      <c r="E30" s="20"/>
      <c r="F30" s="20"/>
      <c r="G30" s="20"/>
      <c r="H30" s="20"/>
      <c r="I30" s="20"/>
      <c r="J30" s="20"/>
      <c r="K30" s="20"/>
      <c r="L30" s="20"/>
      <c r="M30" s="46"/>
      <c r="N30" s="46"/>
      <c r="O30" s="20"/>
      <c r="P30" s="42" t="str">
        <v>Columbus</v>
      </c>
      <c r="Q30" s="37" t="str">
        <v/>
      </c>
      <c r="R30" s="37" t="str">
        <v/>
      </c>
      <c r="S30" s="37" t="str">
        <v/>
      </c>
      <c r="T30" s="37" t="str">
        <v/>
      </c>
      <c r="U30" s="37" t="str">
        <v/>
      </c>
      <c r="V30" s="38" t="str">
        <v/>
      </c>
      <c r="W30" s="20" t="s">
        <v>1077</v>
      </c>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row>
    <row r="31" spans="1:58" x14ac:dyDescent="0.25">
      <c r="A31" s="20"/>
      <c r="B31" s="20"/>
      <c r="C31" s="20"/>
      <c r="D31" s="20"/>
      <c r="E31" s="20"/>
      <c r="F31" s="20"/>
      <c r="G31" s="20"/>
      <c r="H31" s="20"/>
      <c r="I31" s="20"/>
      <c r="J31" s="20"/>
      <c r="K31" s="20"/>
      <c r="L31" s="20"/>
      <c r="M31" s="46"/>
      <c r="N31" s="46"/>
      <c r="O31" s="20"/>
      <c r="P31" s="36" t="str">
        <v>C0001</v>
      </c>
      <c r="Q31" s="37">
        <v>1655</v>
      </c>
      <c r="R31" s="37">
        <v>805</v>
      </c>
      <c r="S31" s="37">
        <v>2263</v>
      </c>
      <c r="T31" s="37">
        <v>987</v>
      </c>
      <c r="U31" s="37">
        <v>1075</v>
      </c>
      <c r="V31" s="38">
        <v>6785</v>
      </c>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row>
    <row r="32" spans="1:58" x14ac:dyDescent="0.25">
      <c r="A32" s="20"/>
      <c r="B32" s="20"/>
      <c r="C32" s="20"/>
      <c r="D32" s="20"/>
      <c r="E32" s="20"/>
      <c r="F32" s="20"/>
      <c r="G32" s="20"/>
      <c r="H32" s="20"/>
      <c r="I32" s="20"/>
      <c r="J32" s="20"/>
      <c r="K32" s="20"/>
      <c r="L32" s="20"/>
      <c r="M32" s="46"/>
      <c r="N32" s="46"/>
      <c r="O32" s="20"/>
      <c r="P32" s="36" t="str">
        <v>C0005</v>
      </c>
      <c r="Q32" s="37">
        <v>1104</v>
      </c>
      <c r="R32" s="37">
        <v>2280</v>
      </c>
      <c r="S32" s="37">
        <v>1445</v>
      </c>
      <c r="T32" s="37">
        <v>1722</v>
      </c>
      <c r="U32" s="37">
        <v>1196</v>
      </c>
      <c r="V32" s="38">
        <v>7747</v>
      </c>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row>
    <row r="33" spans="1:58" x14ac:dyDescent="0.25">
      <c r="A33" s="20"/>
      <c r="B33" s="20"/>
      <c r="C33" s="20"/>
      <c r="D33" s="20"/>
      <c r="E33" s="20"/>
      <c r="F33" s="20"/>
      <c r="G33" s="20"/>
      <c r="H33" s="20"/>
      <c r="I33" s="20"/>
      <c r="J33" s="20"/>
      <c r="K33" s="20"/>
      <c r="L33" s="20"/>
      <c r="M33" s="47" t="str">
        <f>Pivots!H65</f>
        <v>% of Calls: 20%</v>
      </c>
      <c r="N33" s="47"/>
      <c r="O33" s="20"/>
      <c r="P33" s="36" t="str">
        <v>C0006</v>
      </c>
      <c r="Q33" s="37">
        <v>372</v>
      </c>
      <c r="R33" s="37">
        <v>1818</v>
      </c>
      <c r="S33" s="37">
        <v>1346</v>
      </c>
      <c r="T33" s="37">
        <v>1156</v>
      </c>
      <c r="U33" s="37">
        <v>1484</v>
      </c>
      <c r="V33" s="38">
        <v>6176</v>
      </c>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row>
    <row r="34" spans="1:58" x14ac:dyDescent="0.25">
      <c r="A34" s="20"/>
      <c r="B34" s="20"/>
      <c r="C34" s="20"/>
      <c r="D34" s="20"/>
      <c r="E34" s="20"/>
      <c r="F34" s="20"/>
      <c r="G34" s="20"/>
      <c r="H34" s="20"/>
      <c r="I34" s="20"/>
      <c r="J34" s="20"/>
      <c r="K34" s="20"/>
      <c r="L34" s="20"/>
      <c r="M34" s="47" t="str">
        <f>Pivots!H66</f>
        <v>Call Rank: 3</v>
      </c>
      <c r="N34" s="47"/>
      <c r="O34" s="20"/>
      <c r="P34" s="36" t="str">
        <v>C0009</v>
      </c>
      <c r="Q34" s="37">
        <v>1415</v>
      </c>
      <c r="R34" s="37">
        <v>1271</v>
      </c>
      <c r="S34" s="37">
        <v>1214</v>
      </c>
      <c r="T34" s="37">
        <v>1135</v>
      </c>
      <c r="U34" s="37">
        <v>1566</v>
      </c>
      <c r="V34" s="38">
        <v>6601</v>
      </c>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row>
    <row r="35" spans="1:58" x14ac:dyDescent="0.25">
      <c r="A35" s="20"/>
      <c r="B35" s="20"/>
      <c r="C35" s="20"/>
      <c r="D35" s="20"/>
      <c r="E35" s="20"/>
      <c r="F35" s="20"/>
      <c r="G35" s="20"/>
      <c r="H35" s="20"/>
      <c r="I35" s="20"/>
      <c r="J35" s="20"/>
      <c r="K35" s="20"/>
      <c r="L35" s="20"/>
      <c r="M35" s="47" t="str">
        <f>Pivots!H67</f>
        <v>Amount Rank: 3</v>
      </c>
      <c r="N35" s="47"/>
      <c r="O35" s="20"/>
      <c r="P35" s="39" t="str">
        <v>C0014</v>
      </c>
      <c r="Q35" s="40">
        <v>1362</v>
      </c>
      <c r="R35" s="40">
        <v>1363</v>
      </c>
      <c r="S35" s="40">
        <v>1152</v>
      </c>
      <c r="T35" s="40">
        <v>777</v>
      </c>
      <c r="U35" s="40">
        <v>750</v>
      </c>
      <c r="V35" s="41">
        <v>5404</v>
      </c>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row>
    <row r="36" spans="1:58" x14ac:dyDescent="0.25">
      <c r="A36" s="20"/>
      <c r="B36" s="20"/>
      <c r="C36" s="20"/>
      <c r="D36" s="20"/>
      <c r="E36" s="20"/>
      <c r="F36" s="20"/>
      <c r="G36" s="20"/>
      <c r="H36" s="20"/>
      <c r="I36" s="20"/>
      <c r="J36" s="20"/>
      <c r="K36" s="20"/>
      <c r="L36" s="20"/>
      <c r="M36" s="20"/>
      <c r="N36" s="20"/>
      <c r="O36" s="20"/>
      <c r="P36" s="31"/>
      <c r="Q36" s="32"/>
      <c r="R36" s="32"/>
      <c r="S36" s="32"/>
      <c r="T36" s="32"/>
      <c r="U36" s="32"/>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row>
    <row r="37" spans="1:58" x14ac:dyDescent="0.25">
      <c r="A37" s="20"/>
      <c r="B37" s="20"/>
      <c r="C37" s="20"/>
      <c r="D37" s="20"/>
      <c r="E37" s="20"/>
      <c r="F37" s="20"/>
      <c r="G37" s="20"/>
      <c r="H37" s="20"/>
      <c r="I37" s="20"/>
      <c r="J37" s="20"/>
      <c r="K37" s="20"/>
      <c r="L37" s="20"/>
      <c r="M37" s="20"/>
      <c r="N37" s="20"/>
      <c r="O37" s="20"/>
      <c r="P37" s="31"/>
      <c r="Q37" s="32"/>
      <c r="R37" s="32"/>
      <c r="S37" s="32"/>
      <c r="T37" s="32"/>
      <c r="U37" s="32"/>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row>
    <row r="38" spans="1:58" x14ac:dyDescent="0.25">
      <c r="A38" s="20"/>
      <c r="B38" s="20"/>
      <c r="C38" s="20"/>
      <c r="D38" s="20"/>
      <c r="E38" s="20"/>
      <c r="F38" s="20"/>
      <c r="G38" s="20"/>
      <c r="H38" s="20"/>
      <c r="I38" s="20"/>
      <c r="J38" s="20"/>
      <c r="K38" s="20"/>
      <c r="L38" s="20"/>
      <c r="M38" s="20"/>
      <c r="N38" s="20"/>
      <c r="O38" s="20"/>
      <c r="P38" s="31"/>
      <c r="Q38" s="32"/>
      <c r="R38" s="32"/>
      <c r="S38" s="32"/>
      <c r="T38" s="32"/>
      <c r="U38" s="32"/>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row>
    <row r="39" spans="1:58"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row>
    <row r="40" spans="1:58"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row>
    <row r="41" spans="1:58"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row>
    <row r="42" spans="1:58"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row>
    <row r="43" spans="1:58"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row>
    <row r="44" spans="1:58"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row>
    <row r="45" spans="1:58"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row>
    <row r="46" spans="1:58"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row>
    <row r="47" spans="1:58"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row>
    <row r="48" spans="1:58"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row>
    <row r="49" spans="1:58"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row>
    <row r="50" spans="1:58"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row>
    <row r="51" spans="1:58"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row>
    <row r="52" spans="1:58"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row>
    <row r="53" spans="1:58"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row>
    <row r="54" spans="1:58"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row>
    <row r="55" spans="1:58"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row>
    <row r="56" spans="1:58"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row>
    <row r="57" spans="1:58"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row>
    <row r="58" spans="1:58"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row>
    <row r="59" spans="1:58"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row>
    <row r="60" spans="1:58"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row>
    <row r="61" spans="1:58"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row>
    <row r="62" spans="1:58"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row>
    <row r="63" spans="1:58"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row>
    <row r="64" spans="1:58"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row>
    <row r="65" spans="1:58"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row>
    <row r="66" spans="1:58"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row>
    <row r="67" spans="1:58"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row>
    <row r="68" spans="1:58"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row>
    <row r="69" spans="1:58"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row>
    <row r="70" spans="1:58"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row>
    <row r="71" spans="1:58"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row>
    <row r="72" spans="1:58"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row>
    <row r="73" spans="1:58"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row>
    <row r="74" spans="1:58"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row>
    <row r="75" spans="1:58"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row>
    <row r="76" spans="1:58"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row>
    <row r="77" spans="1:58"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row>
    <row r="78" spans="1:58" x14ac:dyDescent="0.2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row>
    <row r="79" spans="1:58" x14ac:dyDescent="0.2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row>
    <row r="80" spans="1:58" x14ac:dyDescent="0.2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row>
    <row r="81" spans="1:58" x14ac:dyDescent="0.2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row>
    <row r="82" spans="1:58" x14ac:dyDescent="0.2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row>
    <row r="83" spans="1:58" x14ac:dyDescent="0.2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row>
    <row r="84" spans="1:58" x14ac:dyDescent="0.2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row>
    <row r="85" spans="1:58" x14ac:dyDescent="0.2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row>
    <row r="86" spans="1:58" x14ac:dyDescent="0.2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row>
    <row r="87" spans="1:58" x14ac:dyDescent="0.2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row>
    <row r="88" spans="1:58" x14ac:dyDescent="0.2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row>
    <row r="89" spans="1:58" x14ac:dyDescent="0.2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row>
    <row r="90" spans="1:58" x14ac:dyDescent="0.2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row>
    <row r="91" spans="1:58" x14ac:dyDescent="0.2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row>
    <row r="92" spans="1:58" x14ac:dyDescent="0.2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row>
    <row r="93" spans="1:58" x14ac:dyDescent="0.2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row>
    <row r="94" spans="1:58" x14ac:dyDescent="0.2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row>
    <row r="95" spans="1:58" x14ac:dyDescent="0.2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row>
    <row r="96" spans="1:58" x14ac:dyDescent="0.2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row>
    <row r="97" spans="1:58" x14ac:dyDescent="0.2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row>
    <row r="98" spans="1:58" x14ac:dyDescent="0.2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row>
    <row r="99" spans="1:58" x14ac:dyDescent="0.2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row>
    <row r="100" spans="1:58" x14ac:dyDescent="0.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row>
    <row r="101" spans="1:58" x14ac:dyDescent="0.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row>
    <row r="102" spans="1:58" x14ac:dyDescent="0.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row>
    <row r="103" spans="1:58" x14ac:dyDescent="0.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row>
    <row r="104" spans="1:58" x14ac:dyDescent="0.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row>
    <row r="105" spans="1:58" x14ac:dyDescent="0.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row>
    <row r="106" spans="1:58" x14ac:dyDescent="0.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row>
    <row r="107" spans="1:58" x14ac:dyDescent="0.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row>
    <row r="108" spans="1:58" x14ac:dyDescent="0.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row>
    <row r="109" spans="1:58" x14ac:dyDescent="0.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row>
    <row r="110" spans="1:58" x14ac:dyDescent="0.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row>
    <row r="111" spans="1:58" x14ac:dyDescent="0.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row>
    <row r="112" spans="1:58" x14ac:dyDescent="0.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row>
    <row r="113" spans="1:58" x14ac:dyDescent="0.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row>
    <row r="114" spans="1:58" x14ac:dyDescent="0.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row>
    <row r="115" spans="1:58" x14ac:dyDescent="0.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row>
    <row r="116" spans="1:58" x14ac:dyDescent="0.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row>
    <row r="117" spans="1:58" x14ac:dyDescent="0.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row>
    <row r="118" spans="1:58" x14ac:dyDescent="0.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row>
    <row r="119" spans="1:58" x14ac:dyDescent="0.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row>
    <row r="120" spans="1:58" x14ac:dyDescent="0.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row>
    <row r="121" spans="1:58" x14ac:dyDescent="0.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row>
    <row r="122" spans="1:58" x14ac:dyDescent="0.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row>
    <row r="123" spans="1:58" x14ac:dyDescent="0.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row>
    <row r="124" spans="1:58" x14ac:dyDescent="0.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row>
    <row r="125" spans="1:58" x14ac:dyDescent="0.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row>
    <row r="126" spans="1:58" x14ac:dyDescent="0.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row>
    <row r="127" spans="1:58" x14ac:dyDescent="0.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row>
    <row r="128" spans="1:58" x14ac:dyDescent="0.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row>
    <row r="129" spans="1:58" x14ac:dyDescent="0.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row>
    <row r="130" spans="1:58" x14ac:dyDescent="0.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row>
    <row r="131" spans="1:58" x14ac:dyDescent="0.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row>
    <row r="132" spans="1:58" x14ac:dyDescent="0.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row>
    <row r="133" spans="1:58" x14ac:dyDescent="0.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row>
    <row r="134" spans="1:58" x14ac:dyDescent="0.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row>
    <row r="135" spans="1:58" x14ac:dyDescent="0.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row>
    <row r="136" spans="1:58" x14ac:dyDescent="0.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row>
    <row r="137" spans="1:58" x14ac:dyDescent="0.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row>
    <row r="138" spans="1:58" x14ac:dyDescent="0.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row>
    <row r="139" spans="1:58" x14ac:dyDescent="0.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row>
    <row r="140" spans="1:58" x14ac:dyDescent="0.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row>
    <row r="141" spans="1:58" x14ac:dyDescent="0.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row>
    <row r="142" spans="1:58" x14ac:dyDescent="0.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row>
    <row r="143" spans="1:58" x14ac:dyDescent="0.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row>
    <row r="144" spans="1:58" x14ac:dyDescent="0.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row>
    <row r="145" spans="1:58" x14ac:dyDescent="0.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row>
    <row r="146" spans="1:58" x14ac:dyDescent="0.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row>
    <row r="147" spans="1:58" x14ac:dyDescent="0.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row>
    <row r="148" spans="1:58" x14ac:dyDescent="0.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row>
    <row r="149" spans="1:58" x14ac:dyDescent="0.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row>
    <row r="150" spans="1:58" x14ac:dyDescent="0.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row>
    <row r="151" spans="1:58" x14ac:dyDescent="0.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row>
    <row r="152" spans="1:58" x14ac:dyDescent="0.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row>
    <row r="153" spans="1:58" x14ac:dyDescent="0.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row>
    <row r="154" spans="1:58" x14ac:dyDescent="0.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row>
    <row r="155" spans="1:58" x14ac:dyDescent="0.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row>
    <row r="156" spans="1:58" x14ac:dyDescent="0.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row>
    <row r="157" spans="1:58" x14ac:dyDescent="0.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row>
    <row r="158" spans="1:58" x14ac:dyDescent="0.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row>
    <row r="159" spans="1:58" x14ac:dyDescent="0.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row>
    <row r="160" spans="1:58" x14ac:dyDescent="0.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row>
    <row r="161" spans="1:58" x14ac:dyDescent="0.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row>
    <row r="162" spans="1:58" x14ac:dyDescent="0.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row>
    <row r="163" spans="1:58" x14ac:dyDescent="0.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row>
    <row r="164" spans="1:58" x14ac:dyDescent="0.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row>
    <row r="165" spans="1:58" x14ac:dyDescent="0.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row>
    <row r="166" spans="1:58" x14ac:dyDescent="0.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row>
    <row r="167" spans="1:58" x14ac:dyDescent="0.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row>
    <row r="168" spans="1:58" x14ac:dyDescent="0.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row>
    <row r="169" spans="1:58" x14ac:dyDescent="0.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row>
    <row r="170" spans="1:58" x14ac:dyDescent="0.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row>
    <row r="171" spans="1:58" x14ac:dyDescent="0.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row>
    <row r="172" spans="1:58" x14ac:dyDescent="0.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row>
    <row r="173" spans="1:58" x14ac:dyDescent="0.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row>
    <row r="174" spans="1:58" x14ac:dyDescent="0.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row>
    <row r="175" spans="1:58" x14ac:dyDescent="0.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row>
    <row r="176" spans="1:58" x14ac:dyDescent="0.2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row>
    <row r="177" spans="1:58" x14ac:dyDescent="0.2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row>
    <row r="178" spans="1:58" x14ac:dyDescent="0.2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row>
    <row r="179" spans="1:58" x14ac:dyDescent="0.2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row>
    <row r="180" spans="1:58" x14ac:dyDescent="0.2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row>
    <row r="181" spans="1:58" x14ac:dyDescent="0.2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row>
    <row r="182" spans="1:58" x14ac:dyDescent="0.2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row>
    <row r="183" spans="1:58" x14ac:dyDescent="0.2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row>
    <row r="184" spans="1:58" x14ac:dyDescent="0.2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row>
    <row r="185" spans="1:58" x14ac:dyDescent="0.2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row>
    <row r="186" spans="1:58" x14ac:dyDescent="0.2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row>
    <row r="187" spans="1:58" x14ac:dyDescent="0.2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row>
    <row r="188" spans="1:58" x14ac:dyDescent="0.2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row>
    <row r="189" spans="1:58" x14ac:dyDescent="0.2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row>
    <row r="190" spans="1:58" x14ac:dyDescent="0.2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row>
    <row r="191" spans="1:58" x14ac:dyDescent="0.2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row>
    <row r="192" spans="1:58" x14ac:dyDescent="0.2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row>
    <row r="193" spans="1:58" x14ac:dyDescent="0.2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row>
    <row r="194" spans="1:58" x14ac:dyDescent="0.2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row>
    <row r="195" spans="1:58" x14ac:dyDescent="0.2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row>
    <row r="196" spans="1:58" x14ac:dyDescent="0.2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row>
    <row r="197" spans="1:58" x14ac:dyDescent="0.2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row>
    <row r="198" spans="1:58" x14ac:dyDescent="0.2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row>
  </sheetData>
  <mergeCells count="4">
    <mergeCell ref="M29:N32"/>
    <mergeCell ref="M33:N33"/>
    <mergeCell ref="M34:N34"/>
    <mergeCell ref="M35:N35"/>
  </mergeCells>
  <conditionalFormatting sqref="Q19:U35">
    <cfRule type="dataBar" priority="2">
      <dataBar>
        <cfvo type="num" val="0"/>
        <cfvo type="formula" val="MAX($Q$19:$U$35)*2"/>
        <color theme="1" tint="0.499984740745262"/>
      </dataBar>
      <extLst>
        <ext xmlns:x14="http://schemas.microsoft.com/office/spreadsheetml/2009/9/main" uri="{B025F937-C7B1-47D3-B67F-A62EFF666E3E}">
          <x14:id>{4126FB55-2996-400E-BDC6-54D830A47D08}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126FB55-2996-400E-BDC6-54D830A47D08}">
            <x14:dataBar minLength="0" maxLength="100" gradient="0">
              <x14:cfvo type="num">
                <xm:f>0</xm:f>
              </x14:cfvo>
              <x14:cfvo type="formula">
                <xm:f>MAX($Q$19:$U$35)*2</xm:f>
              </x14:cfvo>
              <x14:negativeFillColor rgb="FFFF0000"/>
              <x14:axisColor rgb="FF000000"/>
            </x14:dataBar>
          </x14:cfRule>
          <xm:sqref>Q19:U35</xm:sqref>
        </x14:conditionalFormatting>
        <x14:conditionalFormatting xmlns:xm="http://schemas.microsoft.com/office/excel/2006/main">
          <x14:cfRule type="expression" priority="1" id="{1BCEC311-7DC8-4ECC-A3D1-D3749876ACB2}">
            <xm:f>Q$17=Pivots!$A$58</xm:f>
            <x14:dxf>
              <fill>
                <patternFill>
                  <bgColor theme="8" tint="0.7999816888943144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x14:dxf>
          </x14:cfRule>
          <xm:sqref>Q17:U35</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7" sqref="F7"/>
    </sheetView>
  </sheetViews>
  <sheetFormatPr defaultRowHeight="15" x14ac:dyDescent="0.25"/>
  <cols>
    <col min="5" max="5" width="10.875" customWidth="1"/>
    <col min="6" max="6" width="11.875" customWidth="1"/>
  </cols>
  <sheetData>
    <row r="2" spans="5:6" x14ac:dyDescent="0.25">
      <c r="E2" t="s">
        <v>1040</v>
      </c>
      <c r="F2" t="s">
        <v>1041</v>
      </c>
    </row>
    <row r="3" spans="5:6" ht="39" customHeight="1" x14ac:dyDescent="0.25">
      <c r="E3" t="s">
        <v>11</v>
      </c>
      <c r="F3" t="e" vm="2">
        <v>#VALUE!</v>
      </c>
    </row>
    <row r="4" spans="5:6" ht="39" customHeight="1" x14ac:dyDescent="0.25">
      <c r="E4" t="s">
        <v>9</v>
      </c>
      <c r="F4" t="e" vm="3">
        <v>#VALUE!</v>
      </c>
    </row>
    <row r="5" spans="5:6" ht="39" customHeight="1" x14ac:dyDescent="0.25">
      <c r="E5" t="s">
        <v>6</v>
      </c>
      <c r="F5" t="e" vm="4">
        <v>#VALUE!</v>
      </c>
    </row>
    <row r="6" spans="5:6" ht="39" customHeight="1" x14ac:dyDescent="0.25">
      <c r="E6" t="s">
        <v>13</v>
      </c>
      <c r="F6" t="e" vm="5">
        <v>#VALUE!</v>
      </c>
    </row>
    <row r="7" spans="5:6" ht="39" customHeight="1" x14ac:dyDescent="0.25">
      <c r="E7" t="s">
        <v>10</v>
      </c>
      <c r="F7" t="e" vm="6">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8DF1C-3102-4529-B84E-958FD15B580C}">
  <dimension ref="A3:J105"/>
  <sheetViews>
    <sheetView topLeftCell="A38" workbookViewId="0">
      <selection activeCell="H69" sqref="H69"/>
    </sheetView>
  </sheetViews>
  <sheetFormatPr defaultRowHeight="15" x14ac:dyDescent="0.25"/>
  <cols>
    <col min="1" max="1" width="12.625" bestFit="1" customWidth="1"/>
    <col min="2" max="2" width="10" bestFit="1" customWidth="1"/>
    <col min="3" max="3" width="11" bestFit="1" customWidth="1"/>
    <col min="4" max="4" width="14.5" bestFit="1" customWidth="1"/>
    <col min="5" max="5" width="8.625" bestFit="1" customWidth="1"/>
    <col min="6" max="6" width="12.625" bestFit="1" customWidth="1"/>
    <col min="7" max="7" width="10" bestFit="1" customWidth="1"/>
    <col min="8" max="8" width="14.375" customWidth="1"/>
    <col min="9" max="10" width="10.5" customWidth="1"/>
    <col min="11" max="11" width="4.25" bestFit="1" customWidth="1"/>
    <col min="12" max="12" width="3.875" bestFit="1" customWidth="1"/>
    <col min="13" max="13" width="3.25" bestFit="1" customWidth="1"/>
    <col min="14" max="15" width="4.125" bestFit="1" customWidth="1"/>
    <col min="16" max="16" width="3.875" bestFit="1" customWidth="1"/>
    <col min="17" max="18" width="4.25" bestFit="1" customWidth="1"/>
    <col min="19" max="19" width="10.875" bestFit="1" customWidth="1"/>
    <col min="20" max="335" width="15.875" bestFit="1" customWidth="1"/>
    <col min="336" max="336" width="10.875" bestFit="1" customWidth="1"/>
  </cols>
  <sheetData>
    <row r="3" spans="1:5" x14ac:dyDescent="0.25">
      <c r="A3" t="s">
        <v>1042</v>
      </c>
      <c r="B3" t="s">
        <v>1043</v>
      </c>
      <c r="C3" t="s">
        <v>1044</v>
      </c>
      <c r="D3" t="s">
        <v>1045</v>
      </c>
      <c r="E3" t="s">
        <v>1046</v>
      </c>
    </row>
    <row r="4" spans="1:5" x14ac:dyDescent="0.25">
      <c r="A4" s="21">
        <v>1000</v>
      </c>
      <c r="B4" s="25">
        <v>96623</v>
      </c>
      <c r="C4" s="21">
        <v>89850</v>
      </c>
      <c r="D4" s="22">
        <v>3.8854000000000033</v>
      </c>
      <c r="E4" s="21">
        <v>307</v>
      </c>
    </row>
    <row r="10" spans="1:5" x14ac:dyDescent="0.25">
      <c r="A10" t="s">
        <v>1042</v>
      </c>
      <c r="B10" t="s">
        <v>1043</v>
      </c>
      <c r="C10" t="s">
        <v>1044</v>
      </c>
      <c r="D10" t="s">
        <v>1045</v>
      </c>
      <c r="E10" t="s">
        <v>1046</v>
      </c>
    </row>
    <row r="11" spans="1:5" x14ac:dyDescent="0.25">
      <c r="A11" s="21">
        <v>200</v>
      </c>
      <c r="B11" s="28">
        <v>20104</v>
      </c>
      <c r="C11" s="21">
        <v>18209</v>
      </c>
      <c r="D11" s="22">
        <v>3.8824999999999998</v>
      </c>
      <c r="E11" s="21">
        <v>51</v>
      </c>
    </row>
    <row r="17" spans="1:7" x14ac:dyDescent="0.25">
      <c r="A17" s="23" t="s">
        <v>1047</v>
      </c>
      <c r="B17" t="s">
        <v>1042</v>
      </c>
      <c r="C17" t="s">
        <v>1061</v>
      </c>
      <c r="F17" s="23" t="s">
        <v>1047</v>
      </c>
      <c r="G17" t="s">
        <v>1042</v>
      </c>
    </row>
    <row r="18" spans="1:7" x14ac:dyDescent="0.25">
      <c r="A18" s="24" t="s">
        <v>1049</v>
      </c>
      <c r="B18" s="21">
        <v>21</v>
      </c>
      <c r="C18" s="21">
        <v>21</v>
      </c>
      <c r="F18" s="24" t="s">
        <v>1066</v>
      </c>
      <c r="G18" s="21">
        <v>27</v>
      </c>
    </row>
    <row r="19" spans="1:7" x14ac:dyDescent="0.25">
      <c r="A19" s="24" t="s">
        <v>1050</v>
      </c>
      <c r="B19" s="21">
        <v>18</v>
      </c>
      <c r="C19" s="21">
        <v>18</v>
      </c>
      <c r="F19" s="24" t="s">
        <v>1064</v>
      </c>
      <c r="G19" s="21">
        <v>22</v>
      </c>
    </row>
    <row r="20" spans="1:7" x14ac:dyDescent="0.25">
      <c r="A20" s="24" t="s">
        <v>1051</v>
      </c>
      <c r="B20" s="21">
        <v>31</v>
      </c>
      <c r="C20" s="21">
        <v>31</v>
      </c>
      <c r="F20" s="24" t="s">
        <v>1068</v>
      </c>
      <c r="G20" s="21">
        <v>27</v>
      </c>
    </row>
    <row r="21" spans="1:7" x14ac:dyDescent="0.25">
      <c r="A21" s="24" t="s">
        <v>1052</v>
      </c>
      <c r="B21" s="21">
        <v>20</v>
      </c>
      <c r="C21" s="21">
        <v>20</v>
      </c>
      <c r="F21" s="24" t="s">
        <v>1069</v>
      </c>
      <c r="G21" s="21">
        <v>27</v>
      </c>
    </row>
    <row r="22" spans="1:7" x14ac:dyDescent="0.25">
      <c r="A22" s="24" t="s">
        <v>1053</v>
      </c>
      <c r="B22" s="21">
        <v>8</v>
      </c>
      <c r="C22" s="21">
        <v>8</v>
      </c>
      <c r="F22" s="24" t="s">
        <v>1067</v>
      </c>
      <c r="G22" s="21">
        <v>27</v>
      </c>
    </row>
    <row r="23" spans="1:7" x14ac:dyDescent="0.25">
      <c r="A23" s="24" t="s">
        <v>1054</v>
      </c>
      <c r="B23" s="21">
        <v>12</v>
      </c>
      <c r="C23" s="21">
        <v>12</v>
      </c>
      <c r="F23" s="24" t="s">
        <v>1063</v>
      </c>
      <c r="G23" s="21">
        <v>32</v>
      </c>
    </row>
    <row r="24" spans="1:7" x14ac:dyDescent="0.25">
      <c r="A24" s="24" t="s">
        <v>1055</v>
      </c>
      <c r="B24" s="21">
        <v>12</v>
      </c>
      <c r="C24" s="21">
        <v>12</v>
      </c>
      <c r="F24" s="24" t="s">
        <v>1065</v>
      </c>
      <c r="G24" s="21">
        <v>38</v>
      </c>
    </row>
    <row r="25" spans="1:7" x14ac:dyDescent="0.25">
      <c r="A25" s="24" t="s">
        <v>1056</v>
      </c>
      <c r="B25" s="21">
        <v>7</v>
      </c>
      <c r="C25" s="21">
        <v>7</v>
      </c>
      <c r="F25" s="24" t="s">
        <v>1048</v>
      </c>
      <c r="G25" s="21">
        <v>200</v>
      </c>
    </row>
    <row r="26" spans="1:7" x14ac:dyDescent="0.25">
      <c r="A26" s="24" t="s">
        <v>1057</v>
      </c>
      <c r="B26" s="21">
        <v>20</v>
      </c>
      <c r="C26" s="21">
        <v>20</v>
      </c>
    </row>
    <row r="27" spans="1:7" x14ac:dyDescent="0.25">
      <c r="A27" s="24" t="s">
        <v>1058</v>
      </c>
      <c r="B27" s="21">
        <v>24</v>
      </c>
      <c r="C27" s="21">
        <v>24</v>
      </c>
    </row>
    <row r="28" spans="1:7" x14ac:dyDescent="0.25">
      <c r="A28" s="24" t="s">
        <v>1059</v>
      </c>
      <c r="B28" s="21">
        <v>12</v>
      </c>
      <c r="C28" s="21">
        <v>12</v>
      </c>
    </row>
    <row r="29" spans="1:7" x14ac:dyDescent="0.25">
      <c r="A29" s="24" t="s">
        <v>1060</v>
      </c>
      <c r="B29" s="21">
        <v>15</v>
      </c>
      <c r="C29" s="21">
        <v>15</v>
      </c>
    </row>
    <row r="30" spans="1:7" x14ac:dyDescent="0.25">
      <c r="A30" s="24" t="s">
        <v>1048</v>
      </c>
      <c r="B30" s="21">
        <v>200</v>
      </c>
      <c r="C30" s="21">
        <v>200</v>
      </c>
    </row>
    <row r="38" spans="1:10" x14ac:dyDescent="0.25">
      <c r="F38" t="s">
        <v>1070</v>
      </c>
      <c r="H38" t="s">
        <v>1076</v>
      </c>
      <c r="I38" t="str">
        <f>A58</f>
        <v>R05</v>
      </c>
    </row>
    <row r="41" spans="1:10" x14ac:dyDescent="0.25">
      <c r="A41" s="23" t="s">
        <v>1047</v>
      </c>
      <c r="B41" t="s">
        <v>1042</v>
      </c>
      <c r="C41" t="s">
        <v>1043</v>
      </c>
      <c r="F41" t="s">
        <v>1071</v>
      </c>
      <c r="G41" t="s">
        <v>1072</v>
      </c>
      <c r="H41" t="s">
        <v>1073</v>
      </c>
      <c r="I41" t="s">
        <v>1074</v>
      </c>
      <c r="J41" t="s">
        <v>1075</v>
      </c>
    </row>
    <row r="42" spans="1:10" x14ac:dyDescent="0.25">
      <c r="A42" s="24" t="s">
        <v>11</v>
      </c>
      <c r="B42" s="21">
        <v>189</v>
      </c>
      <c r="C42" s="26">
        <v>18415</v>
      </c>
      <c r="F42" t="str" cm="1">
        <f t="array" ref="F42:H46">A42:C46</f>
        <v>R01</v>
      </c>
      <c r="G42">
        <v>189</v>
      </c>
      <c r="H42" s="27">
        <v>18415</v>
      </c>
      <c r="I42" t="e">
        <f>IF(F42=$I$38,G42,NA())</f>
        <v>#N/A</v>
      </c>
      <c r="J42" t="e">
        <f>IF(F42=$I$38,H42,NA())</f>
        <v>#N/A</v>
      </c>
    </row>
    <row r="43" spans="1:10" x14ac:dyDescent="0.25">
      <c r="A43" s="24" t="s">
        <v>9</v>
      </c>
      <c r="B43" s="21">
        <v>218</v>
      </c>
      <c r="C43" s="26">
        <v>20581</v>
      </c>
      <c r="F43" t="str">
        <v>R02</v>
      </c>
      <c r="G43">
        <v>218</v>
      </c>
      <c r="H43" s="27">
        <v>20581</v>
      </c>
      <c r="I43" t="e">
        <f t="shared" ref="I43:I46" si="0">IF(F43=$I$38,G43,NA())</f>
        <v>#N/A</v>
      </c>
      <c r="J43" t="e">
        <f>IF(F43=$I$38,H43,NA())</f>
        <v>#N/A</v>
      </c>
    </row>
    <row r="44" spans="1:10" x14ac:dyDescent="0.25">
      <c r="A44" s="24" t="s">
        <v>6</v>
      </c>
      <c r="B44" s="21">
        <v>207</v>
      </c>
      <c r="C44" s="26">
        <v>20872</v>
      </c>
      <c r="F44" t="str">
        <v>R03</v>
      </c>
      <c r="G44">
        <v>207</v>
      </c>
      <c r="H44" s="27">
        <v>20872</v>
      </c>
      <c r="I44" t="e">
        <f t="shared" si="0"/>
        <v>#N/A</v>
      </c>
      <c r="J44" t="e">
        <f>IF(F44=$I$38,H44,NA())</f>
        <v>#N/A</v>
      </c>
    </row>
    <row r="45" spans="1:10" x14ac:dyDescent="0.25">
      <c r="A45" s="24" t="s">
        <v>13</v>
      </c>
      <c r="B45" s="21">
        <v>186</v>
      </c>
      <c r="C45" s="26">
        <v>16651</v>
      </c>
      <c r="F45" t="str">
        <v>R04</v>
      </c>
      <c r="G45">
        <v>186</v>
      </c>
      <c r="H45" s="27">
        <v>16651</v>
      </c>
      <c r="I45" t="e">
        <f t="shared" si="0"/>
        <v>#N/A</v>
      </c>
      <c r="J45" t="e">
        <f>IF(F45=$I$38,H45,NA())</f>
        <v>#N/A</v>
      </c>
    </row>
    <row r="46" spans="1:10" x14ac:dyDescent="0.25">
      <c r="A46" s="24" t="s">
        <v>10</v>
      </c>
      <c r="B46" s="21">
        <v>200</v>
      </c>
      <c r="C46" s="26">
        <v>20104</v>
      </c>
      <c r="F46" t="str">
        <v>R05</v>
      </c>
      <c r="G46">
        <v>200</v>
      </c>
      <c r="H46" s="27">
        <v>20104</v>
      </c>
      <c r="I46">
        <f t="shared" si="0"/>
        <v>200</v>
      </c>
      <c r="J46">
        <f>IF(F46=$I$38,H46,NA())</f>
        <v>20104</v>
      </c>
    </row>
    <row r="47" spans="1:10" x14ac:dyDescent="0.25">
      <c r="A47" s="24" t="s">
        <v>1048</v>
      </c>
      <c r="B47" s="21">
        <v>1000</v>
      </c>
      <c r="C47" s="26">
        <v>96623</v>
      </c>
    </row>
    <row r="56" spans="1:8" x14ac:dyDescent="0.25">
      <c r="G56" s="14" t="s">
        <v>1079</v>
      </c>
    </row>
    <row r="57" spans="1:8" x14ac:dyDescent="0.25">
      <c r="A57" s="23" t="s">
        <v>1047</v>
      </c>
      <c r="G57" t="s">
        <v>1080</v>
      </c>
      <c r="H57" s="45">
        <f>A11/A4</f>
        <v>0.2</v>
      </c>
    </row>
    <row r="58" spans="1:8" x14ac:dyDescent="0.25">
      <c r="A58" s="24" t="s">
        <v>10</v>
      </c>
      <c r="G58" t="s">
        <v>1072</v>
      </c>
      <c r="H58">
        <f>_xlfn.XLOOKUP(A58,F42:F46,G42:G46)</f>
        <v>200</v>
      </c>
    </row>
    <row r="59" spans="1:8" x14ac:dyDescent="0.25">
      <c r="G59" t="s">
        <v>1073</v>
      </c>
      <c r="H59">
        <f>_xlfn.XLOOKUP(A58,F42:F46,H42:H46)</f>
        <v>20104</v>
      </c>
    </row>
    <row r="61" spans="1:8" x14ac:dyDescent="0.25">
      <c r="G61" t="s">
        <v>1081</v>
      </c>
      <c r="H61">
        <f>_xlfn.RANK.AVG(H58,G42:G46)</f>
        <v>3</v>
      </c>
    </row>
    <row r="62" spans="1:8" x14ac:dyDescent="0.25">
      <c r="G62" t="s">
        <v>1082</v>
      </c>
      <c r="H62">
        <f>_xlfn.RANK.AVG(H59,H42:H46)</f>
        <v>3</v>
      </c>
    </row>
    <row r="64" spans="1:8" x14ac:dyDescent="0.25">
      <c r="G64" t="s">
        <v>1083</v>
      </c>
    </row>
    <row r="65" spans="1:8" x14ac:dyDescent="0.25">
      <c r="H65" t="str">
        <f>"% of Calls: "&amp;TEXT(H57,"0%")</f>
        <v>% of Calls: 20%</v>
      </c>
    </row>
    <row r="66" spans="1:8" x14ac:dyDescent="0.25">
      <c r="H66" t="str">
        <f>IF(COUNTA(A58:A62)&gt;1,"","Call Rank: "&amp;H61)</f>
        <v>Call Rank: 3</v>
      </c>
    </row>
    <row r="67" spans="1:8" x14ac:dyDescent="0.25">
      <c r="A67" s="23" t="s">
        <v>1042</v>
      </c>
      <c r="B67" s="23" t="s">
        <v>1062</v>
      </c>
      <c r="H67" t="str">
        <f>IF(COUNTA(A58:A62)&gt;1,"","Amount Rank: "&amp; H62)</f>
        <v>Amount Rank: 3</v>
      </c>
    </row>
    <row r="68" spans="1:8" ht="60" customHeight="1" x14ac:dyDescent="0.25">
      <c r="A68" s="23" t="s">
        <v>1047</v>
      </c>
      <c r="B68" t="s">
        <v>999</v>
      </c>
      <c r="C68" t="s">
        <v>998</v>
      </c>
      <c r="D68" t="s">
        <v>1048</v>
      </c>
      <c r="G68" t="s">
        <v>1084</v>
      </c>
      <c r="H68" t="e" vm="1">
        <f>IF(COUNTA(A58:A62)&gt;1,"",_xlfn.XLOOKUP(A58,Assets!E3:E7,Assets!F3:F7))</f>
        <v>#VALUE!</v>
      </c>
    </row>
    <row r="69" spans="1:8" x14ac:dyDescent="0.25">
      <c r="A69" s="24" t="s">
        <v>1002</v>
      </c>
      <c r="B69" s="21">
        <v>144</v>
      </c>
      <c r="C69" s="21">
        <v>132</v>
      </c>
      <c r="D69" s="21">
        <v>276</v>
      </c>
    </row>
    <row r="70" spans="1:8" x14ac:dyDescent="0.25">
      <c r="A70" s="24" t="s">
        <v>1001</v>
      </c>
      <c r="B70" s="21">
        <v>326</v>
      </c>
      <c r="C70" s="21">
        <v>63</v>
      </c>
      <c r="D70" s="21">
        <v>389</v>
      </c>
    </row>
    <row r="71" spans="1:8" x14ac:dyDescent="0.25">
      <c r="A71" s="24" t="s">
        <v>1000</v>
      </c>
      <c r="B71" s="21">
        <v>129</v>
      </c>
      <c r="C71" s="21">
        <v>206</v>
      </c>
      <c r="D71" s="21">
        <v>335</v>
      </c>
    </row>
    <row r="72" spans="1:8" x14ac:dyDescent="0.25">
      <c r="A72" s="24" t="s">
        <v>1048</v>
      </c>
      <c r="B72" s="21">
        <v>599</v>
      </c>
      <c r="C72" s="21">
        <v>401</v>
      </c>
      <c r="D72" s="21">
        <v>1000</v>
      </c>
    </row>
    <row r="76" spans="1:8" x14ac:dyDescent="0.25">
      <c r="A76" s="23" t="s">
        <v>1047</v>
      </c>
      <c r="B76" t="s">
        <v>1042</v>
      </c>
    </row>
    <row r="77" spans="1:8" x14ac:dyDescent="0.25">
      <c r="A77" s="24">
        <v>2</v>
      </c>
      <c r="B77" s="21">
        <v>10</v>
      </c>
    </row>
    <row r="78" spans="1:8" x14ac:dyDescent="0.25">
      <c r="A78" s="24">
        <v>3</v>
      </c>
      <c r="B78" s="21">
        <v>44</v>
      </c>
    </row>
    <row r="79" spans="1:8" x14ac:dyDescent="0.25">
      <c r="A79" s="24">
        <v>4</v>
      </c>
      <c r="B79" s="21">
        <v>95</v>
      </c>
    </row>
    <row r="80" spans="1:8" x14ac:dyDescent="0.25">
      <c r="A80" s="24">
        <v>5</v>
      </c>
      <c r="B80" s="21">
        <v>51</v>
      </c>
    </row>
    <row r="81" spans="1:7" x14ac:dyDescent="0.25">
      <c r="A81" s="24" t="s">
        <v>1048</v>
      </c>
      <c r="B81" s="21">
        <v>200</v>
      </c>
    </row>
    <row r="86" spans="1:7" x14ac:dyDescent="0.25">
      <c r="A86" s="23" t="s">
        <v>1043</v>
      </c>
      <c r="B86" s="23" t="s">
        <v>1062</v>
      </c>
    </row>
    <row r="87" spans="1:7" x14ac:dyDescent="0.25">
      <c r="A87" s="23" t="s">
        <v>1047</v>
      </c>
      <c r="B87" t="s">
        <v>11</v>
      </c>
      <c r="C87" t="s">
        <v>9</v>
      </c>
      <c r="D87" t="s">
        <v>6</v>
      </c>
      <c r="E87" t="s">
        <v>13</v>
      </c>
      <c r="F87" t="s">
        <v>10</v>
      </c>
      <c r="G87" t="s">
        <v>1048</v>
      </c>
    </row>
    <row r="88" spans="1:7" x14ac:dyDescent="0.25">
      <c r="A88" s="24" t="s">
        <v>1002</v>
      </c>
      <c r="B88" s="29"/>
      <c r="C88" s="29"/>
      <c r="D88" s="29"/>
      <c r="E88" s="29"/>
      <c r="F88" s="29"/>
      <c r="G88" s="29"/>
    </row>
    <row r="89" spans="1:7" x14ac:dyDescent="0.25">
      <c r="A89" s="30" t="s">
        <v>20</v>
      </c>
      <c r="B89" s="28">
        <v>891</v>
      </c>
      <c r="C89" s="28">
        <v>1332</v>
      </c>
      <c r="D89" s="28">
        <v>1282</v>
      </c>
      <c r="E89" s="28">
        <v>739</v>
      </c>
      <c r="F89" s="28">
        <v>560</v>
      </c>
      <c r="G89" s="28">
        <v>4804</v>
      </c>
    </row>
    <row r="90" spans="1:7" x14ac:dyDescent="0.25">
      <c r="A90" s="30" t="s">
        <v>12</v>
      </c>
      <c r="B90" s="28">
        <v>1991</v>
      </c>
      <c r="C90" s="28">
        <v>1886</v>
      </c>
      <c r="D90" s="28">
        <v>1206</v>
      </c>
      <c r="E90" s="28">
        <v>884</v>
      </c>
      <c r="F90" s="28">
        <v>1722</v>
      </c>
      <c r="G90" s="28">
        <v>7689</v>
      </c>
    </row>
    <row r="91" spans="1:7" x14ac:dyDescent="0.25">
      <c r="A91" s="30" t="s">
        <v>8</v>
      </c>
      <c r="B91" s="28">
        <v>1163</v>
      </c>
      <c r="C91" s="28">
        <v>1180</v>
      </c>
      <c r="D91" s="28">
        <v>1616</v>
      </c>
      <c r="E91" s="28">
        <v>1043</v>
      </c>
      <c r="F91" s="28">
        <v>1747</v>
      </c>
      <c r="G91" s="28">
        <v>6749</v>
      </c>
    </row>
    <row r="92" spans="1:7" x14ac:dyDescent="0.25">
      <c r="A92" s="30" t="s">
        <v>16</v>
      </c>
      <c r="B92" s="28">
        <v>1438</v>
      </c>
      <c r="C92" s="28">
        <v>1616</v>
      </c>
      <c r="D92" s="28">
        <v>866</v>
      </c>
      <c r="E92" s="28">
        <v>829</v>
      </c>
      <c r="F92" s="28">
        <v>2070</v>
      </c>
      <c r="G92" s="28">
        <v>6819</v>
      </c>
    </row>
    <row r="93" spans="1:7" x14ac:dyDescent="0.25">
      <c r="A93" s="24" t="s">
        <v>1001</v>
      </c>
      <c r="B93" s="29"/>
      <c r="C93" s="29"/>
      <c r="D93" s="29"/>
      <c r="E93" s="29"/>
      <c r="F93" s="29"/>
      <c r="G93" s="29"/>
    </row>
    <row r="94" spans="1:7" x14ac:dyDescent="0.25">
      <c r="A94" s="30" t="s">
        <v>24</v>
      </c>
      <c r="B94" s="28">
        <v>1233</v>
      </c>
      <c r="C94" s="28">
        <v>223</v>
      </c>
      <c r="D94" s="28">
        <v>1680</v>
      </c>
      <c r="E94" s="28">
        <v>990</v>
      </c>
      <c r="F94" s="28">
        <v>1508</v>
      </c>
      <c r="G94" s="28">
        <v>5634</v>
      </c>
    </row>
    <row r="95" spans="1:7" x14ac:dyDescent="0.25">
      <c r="A95" s="30" t="s">
        <v>15</v>
      </c>
      <c r="B95" s="28">
        <v>1598</v>
      </c>
      <c r="C95" s="28">
        <v>1907</v>
      </c>
      <c r="D95" s="28">
        <v>869</v>
      </c>
      <c r="E95" s="28">
        <v>1426</v>
      </c>
      <c r="F95" s="28">
        <v>1416</v>
      </c>
      <c r="G95" s="28">
        <v>7216</v>
      </c>
    </row>
    <row r="96" spans="1:7" x14ac:dyDescent="0.25">
      <c r="A96" s="30" t="s">
        <v>5</v>
      </c>
      <c r="B96" s="28">
        <v>900</v>
      </c>
      <c r="C96" s="28">
        <v>1016</v>
      </c>
      <c r="D96" s="28">
        <v>960</v>
      </c>
      <c r="E96" s="28">
        <v>940</v>
      </c>
      <c r="F96" s="28">
        <v>1193</v>
      </c>
      <c r="G96" s="28">
        <v>5009</v>
      </c>
    </row>
    <row r="97" spans="1:7" x14ac:dyDescent="0.25">
      <c r="A97" s="30" t="s">
        <v>18</v>
      </c>
      <c r="B97" s="28">
        <v>900</v>
      </c>
      <c r="C97" s="28">
        <v>1470</v>
      </c>
      <c r="D97" s="28">
        <v>1617</v>
      </c>
      <c r="E97" s="28">
        <v>1314</v>
      </c>
      <c r="F97" s="28">
        <v>941</v>
      </c>
      <c r="G97" s="28">
        <v>6242</v>
      </c>
    </row>
    <row r="98" spans="1:7" x14ac:dyDescent="0.25">
      <c r="A98" s="30" t="s">
        <v>14</v>
      </c>
      <c r="B98" s="28">
        <v>1255</v>
      </c>
      <c r="C98" s="28">
        <v>516</v>
      </c>
      <c r="D98" s="28">
        <v>1874</v>
      </c>
      <c r="E98" s="28">
        <v>1863</v>
      </c>
      <c r="F98" s="28">
        <v>1722</v>
      </c>
      <c r="G98" s="28">
        <v>7230</v>
      </c>
    </row>
    <row r="99" spans="1:7" x14ac:dyDescent="0.25">
      <c r="A99" s="30" t="s">
        <v>19</v>
      </c>
      <c r="B99" s="28">
        <v>1138</v>
      </c>
      <c r="C99" s="28">
        <v>1898</v>
      </c>
      <c r="D99" s="28">
        <v>1482</v>
      </c>
      <c r="E99" s="28">
        <v>846</v>
      </c>
      <c r="F99" s="28">
        <v>1154</v>
      </c>
      <c r="G99" s="28">
        <v>6518</v>
      </c>
    </row>
    <row r="100" spans="1:7" x14ac:dyDescent="0.25">
      <c r="A100" s="24" t="s">
        <v>1000</v>
      </c>
      <c r="B100" s="29"/>
      <c r="C100" s="29"/>
      <c r="D100" s="29"/>
      <c r="E100" s="29"/>
      <c r="F100" s="29"/>
      <c r="G100" s="29"/>
    </row>
    <row r="101" spans="1:7" x14ac:dyDescent="0.25">
      <c r="A101" s="30" t="s">
        <v>17</v>
      </c>
      <c r="B101" s="28">
        <v>1655</v>
      </c>
      <c r="C101" s="28">
        <v>805</v>
      </c>
      <c r="D101" s="28">
        <v>2263</v>
      </c>
      <c r="E101" s="28">
        <v>987</v>
      </c>
      <c r="F101" s="28">
        <v>1075</v>
      </c>
      <c r="G101" s="28">
        <v>6785</v>
      </c>
    </row>
    <row r="102" spans="1:7" x14ac:dyDescent="0.25">
      <c r="A102" s="30" t="s">
        <v>23</v>
      </c>
      <c r="B102" s="28">
        <v>1104</v>
      </c>
      <c r="C102" s="28">
        <v>2280</v>
      </c>
      <c r="D102" s="28">
        <v>1445</v>
      </c>
      <c r="E102" s="28">
        <v>1722</v>
      </c>
      <c r="F102" s="28">
        <v>1196</v>
      </c>
      <c r="G102" s="28">
        <v>7747</v>
      </c>
    </row>
    <row r="103" spans="1:7" x14ac:dyDescent="0.25">
      <c r="A103" s="30" t="s">
        <v>7</v>
      </c>
      <c r="B103" s="28">
        <v>372</v>
      </c>
      <c r="C103" s="28">
        <v>1818</v>
      </c>
      <c r="D103" s="28">
        <v>1346</v>
      </c>
      <c r="E103" s="28">
        <v>1156</v>
      </c>
      <c r="F103" s="28">
        <v>1484</v>
      </c>
      <c r="G103" s="28">
        <v>6176</v>
      </c>
    </row>
    <row r="104" spans="1:7" x14ac:dyDescent="0.25">
      <c r="A104" s="30" t="s">
        <v>22</v>
      </c>
      <c r="B104" s="28">
        <v>1415</v>
      </c>
      <c r="C104" s="28">
        <v>1271</v>
      </c>
      <c r="D104" s="28">
        <v>1214</v>
      </c>
      <c r="E104" s="28">
        <v>1135</v>
      </c>
      <c r="F104" s="28">
        <v>1566</v>
      </c>
      <c r="G104" s="28">
        <v>6601</v>
      </c>
    </row>
    <row r="105" spans="1:7" x14ac:dyDescent="0.25">
      <c r="A105" s="30" t="s">
        <v>21</v>
      </c>
      <c r="B105" s="28">
        <v>1362</v>
      </c>
      <c r="C105" s="28">
        <v>1363</v>
      </c>
      <c r="D105" s="28">
        <v>1152</v>
      </c>
      <c r="E105" s="28">
        <v>777</v>
      </c>
      <c r="F105" s="28">
        <v>750</v>
      </c>
      <c r="G105" s="28">
        <v>5404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Center Report</vt:lpstr>
      <vt:lpstr>Assets</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Neha Bohra</cp:lastModifiedBy>
  <dcterms:created xsi:type="dcterms:W3CDTF">2021-03-14T20:21:32Z</dcterms:created>
  <dcterms:modified xsi:type="dcterms:W3CDTF">2025-05-11T10:29:21Z</dcterms:modified>
</cp:coreProperties>
</file>