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neha\studies\trent study material\wecareer\Projects for Enercare\supply chain\"/>
    </mc:Choice>
  </mc:AlternateContent>
  <xr:revisionPtr revIDLastSave="0" documentId="13_ncr:1_{1BEC4E02-6CD9-4F88-BD9B-C7FD938CD3A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urve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J8" i="1"/>
  <c r="J7" i="1"/>
  <c r="J6" i="1"/>
  <c r="J5" i="1"/>
  <c r="J4" i="1"/>
  <c r="N4" i="1"/>
  <c r="N5" i="1"/>
  <c r="N3" i="1"/>
  <c r="M5" i="1"/>
  <c r="M4" i="1"/>
  <c r="M3" i="1"/>
  <c r="M11" i="1"/>
  <c r="M12" i="1"/>
  <c r="M13" i="1"/>
</calcChain>
</file>

<file path=xl/sharedStrings.xml><?xml version="1.0" encoding="utf-8"?>
<sst xmlns="http://schemas.openxmlformats.org/spreadsheetml/2006/main" count="24" uniqueCount="23">
  <si>
    <t>Customer Satisfaction Survey</t>
  </si>
  <si>
    <t>Wait Time</t>
  </si>
  <si>
    <t>Quality</t>
  </si>
  <si>
    <t>Service</t>
  </si>
  <si>
    <t>Store #</t>
  </si>
  <si>
    <t>Survey Key</t>
  </si>
  <si>
    <t>Rating</t>
  </si>
  <si>
    <t>Highly dissatisfied</t>
  </si>
  <si>
    <t>Dissatisfied</t>
  </si>
  <si>
    <t>Satisfied</t>
  </si>
  <si>
    <t>Highly satisfied</t>
  </si>
  <si>
    <t>Results</t>
  </si>
  <si>
    <t>Legend</t>
  </si>
  <si>
    <t>Correlation</t>
  </si>
  <si>
    <t>Average Service Satisfaction</t>
  </si>
  <si>
    <t>Rank</t>
  </si>
  <si>
    <t>Neither</t>
  </si>
  <si>
    <t>&lt;=2</t>
  </si>
  <si>
    <t>in wait time and service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</si>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</sst>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1" fillId="6" borderId="5" xfId="3" applyBorder="1"/>
    <xf numFmtId="0" fontId="1" fillId="6" borderId="6" xfId="3" applyBorder="1"/>
    <xf numFmtId="0" fontId="2" fillId="2" borderId="10" xfId="1" applyBorder="1" applyAlignment="1"/>
    <xf numFmtId="0" fontId="2" fillId="2" borderId="11" xfId="1" applyBorder="1" applyAlignment="1"/>
    <xf numFmtId="0" fontId="1" fillId="0" borderId="0" xfId="4"/>
    <xf numFmtId="0" fontId="1" fillId="0" borderId="0" xfId="5" applyAlignment="1"/>
    <xf numFmtId="0" fontId="1" fillId="0" borderId="2" xfId="6" applyBorder="1"/>
    <xf numFmtId="0" fontId="1" fillId="0" borderId="4" xfId="7" applyBorder="1"/>
    <xf numFmtId="0" fontId="2" fillId="2" borderId="1" xfId="8" applyBorder="1"/>
    <xf numFmtId="0" fontId="1" fillId="3" borderId="1" xfId="9" applyBorder="1"/>
    <xf numFmtId="0" fontId="1" fillId="7" borderId="3" xfId="10" applyFill="1" applyBorder="1"/>
    <xf numFmtId="0" fontId="1" fillId="4" borderId="2" xfId="12" applyBorder="1"/>
    <xf numFmtId="0" fontId="1" fillId="4" borderId="0" xfId="13" applyBorder="1"/>
    <xf numFmtId="0" fontId="1" fillId="4" borderId="3" xfId="14" applyBorder="1"/>
    <xf numFmtId="0" fontId="1" fillId="4" borderId="4" xfId="15" applyBorder="1"/>
    <xf numFmtId="0" fontId="1" fillId="4" borderId="5" xfId="16" applyBorder="1"/>
    <xf numFmtId="0" fontId="1" fillId="4" borderId="6" xfId="17" applyBorder="1"/>
    <xf numFmtId="0" fontId="1" fillId="5" borderId="2" xfId="18" applyBorder="1"/>
    <xf numFmtId="0" fontId="1" fillId="5" borderId="0" xfId="19" applyBorder="1"/>
    <xf numFmtId="0" fontId="1" fillId="5" borderId="3" xfId="20" applyBorder="1"/>
    <xf numFmtId="0" fontId="1" fillId="5" borderId="4" xfId="21" applyBorder="1"/>
    <xf numFmtId="0" fontId="1" fillId="5" borderId="5" xfId="22" applyBorder="1"/>
    <xf numFmtId="0" fontId="1" fillId="5" borderId="6" xfId="23" applyBorder="1"/>
    <xf numFmtId="0" fontId="1" fillId="6" borderId="2" xfId="24" applyBorder="1"/>
    <xf numFmtId="0" fontId="1" fillId="6" borderId="0" xfId="25" applyBorder="1"/>
    <xf numFmtId="0" fontId="1" fillId="6" borderId="3" xfId="26" applyBorder="1"/>
    <xf numFmtId="0" fontId="1" fillId="6" borderId="4" xfId="27" applyBorder="1"/>
    <xf numFmtId="2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2" xfId="0" applyNumberFormat="1" applyFill="1" applyBorder="1" applyAlignment="1"/>
    <xf numFmtId="0" fontId="0" fillId="0" borderId="5" xfId="0" applyBorder="1" applyAlignment="1">
      <alignment horizontal="left"/>
    </xf>
    <xf numFmtId="0" fontId="0" fillId="3" borderId="1" xfId="2" applyFont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</cellXfs>
  <cellStyles count="28">
    <cellStyle name="149+Y4SyyLTFdiysmT7qpRJtLAhMQ8EgFNVHfaTgxs4=-~tAcT5w/0+eSLs5NL5JTJ3w==" xfId="13" xr:uid="{00000000-0005-0000-0000-000010000000}"/>
    <cellStyle name="1sXanxNXjbKtcpgjH5okE7SCCl572GyTOiht9eUhNLc=-~DJQavKoj/f0FQ9oDXPdc/A==" xfId="14" xr:uid="{00000000-0005-0000-0000-000011000000}"/>
    <cellStyle name="20% - Accent6" xfId="3" builtinId="50"/>
    <cellStyle name="40% - Accent1" xfId="2" builtinId="31"/>
    <cellStyle name="5oNHitVR0jvYYh01mOiNfaDfv/njMgJMSe3r2rVNpok=-~gOXmD0k6iVnbjMKUWCGhTA==" xfId="21" xr:uid="{00000000-0005-0000-0000-000018000000}"/>
    <cellStyle name="Accent1" xfId="1" builtinId="29"/>
    <cellStyle name="FTDl6IuApb7ogtMbnaNaZMwOJ4GyK+OSbCFJiKvTmDE=-~iWQ/qN4hinmgPyTFUjcR0w==" xfId="12" xr:uid="{00000000-0005-0000-0000-00000F000000}"/>
    <cellStyle name="h8w0CFbP7Z0pd7QbJhaX+drf3Z8EEP8ydVoVtTd1Vss=-~o0Vg1mn85oLGucTzY48YlQ==" xfId="27" xr:uid="{00000000-0005-0000-0000-00001E000000}"/>
    <cellStyle name="IN0iSSb/7arRY6YdN6/Nk9AClwJSe+n1F7h961BAcWE=-~VDt5RQGhde1IilGijptUuQ==" xfId="11" xr:uid="{00000000-0005-0000-0000-00000E000000}"/>
    <cellStyle name="jk7baxkGsRytKytNZi5m1LwjczOUm5wX3xM84ywlFwc=-~qCgbFjXzipfwEsqO28QB9A==" xfId="20" xr:uid="{00000000-0005-0000-0000-000017000000}"/>
    <cellStyle name="kpfY/xCS6OWKnxZf3wN7hj+eFxQm2ffdmZRM9SWIbvI=-~4DNflj/mm+bk8UJi0vTxeg==" xfId="25" xr:uid="{00000000-0005-0000-0000-00001C000000}"/>
    <cellStyle name="ksKIFtQU0HQUteXohGXBZuIfF6xcypPc9jIYu+TCvZE=-~WGg/hLdrHoUBCKlr1hAD2Q==" xfId="6" xr:uid="{00000000-0005-0000-0000-000009000000}"/>
    <cellStyle name="N1hg6Gyp24JrkeDgr2GvDuffxagfGB7+XFAG3bkAUPU=-~pJWvOhkMZ+RqGqDdwkZpww==" xfId="8" xr:uid="{00000000-0005-0000-0000-00000B000000}"/>
    <cellStyle name="Normal" xfId="0" builtinId="0"/>
    <cellStyle name="NYhf97y4mLxoREeXEPsv9ezdztgIByHpwyVNfH4MDuM=-~rt2N1jwyniJ2bbEOZQBGXw==" xfId="7" xr:uid="{00000000-0005-0000-0000-00000A000000}"/>
    <cellStyle name="OHT5bA9znCt8rYxWXntiBzvuerARLNvZTMvhiU53naQ=-~PtEBsK7zCcvGKv0kMRfGKw==" xfId="19" xr:uid="{00000000-0005-0000-0000-000016000000}"/>
    <cellStyle name="QBIOe8fB+QBMdFjmXAsAIsWCNXmU5N/MdENKa1A+7dQ=-~+rtZWxS7BJREVRV/c1E8rQ==" xfId="26" xr:uid="{00000000-0005-0000-0000-00001D000000}"/>
    <cellStyle name="qmi2DvUngODJIAkGG48j6tM2NFW7pQqjhAUcm/SP8m0=-~v7JrcXvC+UTP0bbdKkpSBw==" xfId="22" xr:uid="{00000000-0005-0000-0000-000019000000}"/>
    <cellStyle name="QY5jHWGL9lrjlUHBvtddHJLlvRljIyBsZXW3SiGlRpg=-~l9rTne20o09m4688cJhbmA==" xfId="18" xr:uid="{00000000-0005-0000-0000-000015000000}"/>
    <cellStyle name="Snh2nlskukmEtAe6Dph5PK7E/b0gYOOw3G2g6LlQp0o=-~utVVUc/7Esa7qHbR/HVkCA==" xfId="24" xr:uid="{00000000-0005-0000-0000-00001B000000}"/>
    <cellStyle name="SW0JTVnjf7biMWqV4jCZIL5PcBchGGTqFS7PdZ6r9rE=-~eOdbkeZTkxi04XdhDZH9qA==" xfId="9" xr:uid="{00000000-0005-0000-0000-00000C000000}"/>
    <cellStyle name="tpZajicx5TycNvWoq1izSBzrshqjHUIgnaste+ZsYbQ=-~+JmbC/a7hnBq3XvEjf74Xw==" xfId="17" xr:uid="{00000000-0005-0000-0000-000014000000}"/>
    <cellStyle name="uIof91Bej1lfaAabWXr1AJ8s4D2VV+/xJumc8Ws1EFI=-~jzc81VIHSWKznMuzGpowFQ==" xfId="16" xr:uid="{00000000-0005-0000-0000-000013000000}"/>
    <cellStyle name="VcPsW0udg2GSLCoySwbvZG21zpiL8BvxglE6Tpdf50A=-~IQvwnyYqDDsnEICMU9CghA==" xfId="15" xr:uid="{00000000-0005-0000-0000-000012000000}"/>
    <cellStyle name="XCDMTYoP1qq2K4U4Pp0ncImQB/7feDZmTJARBCphv88=-~ZT9+GWKK/Vhry45Qyp8Rjw==" xfId="23" xr:uid="{00000000-0005-0000-0000-00001A000000}"/>
    <cellStyle name="ylPuSnCoafZPRpMQnLpVBULPeVe6IJlPrVfmKjNSkzY=-~bbcrK6Vun+89NX9vHlHDKw==" xfId="10" xr:uid="{00000000-0005-0000-0000-00000D000000}"/>
    <cellStyle name="yPe8H0qR3XuAqiKMSrRglncjSpqxa5BDaN47kVdiK64=-~/r4w3AH6SwTnFchPL0vNxw==" xfId="4" xr:uid="{00000000-0005-0000-0000-000007000000}"/>
    <cellStyle name="z09S80c1GauqLSzdGCdyXA8TcYTc5OecHa2MQqBYI7w=-~85aPvrm7Z9aSv6aiSx4d7Q==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Survey!$G$15:$G$20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Survey!$H$15:$H$20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21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9-4C36-8180-AE802E40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94560"/>
        <c:axId val="5416955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Survey!$G$15:$G$20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More</c:v>
                </c:pt>
              </c:strCache>
            </c:strRef>
          </c:cat>
          <c:val>
            <c:numRef>
              <c:f>Survey!$I$15:$I$20</c:f>
              <c:numCache>
                <c:formatCode>0.00%</c:formatCode>
                <c:ptCount val="6"/>
                <c:pt idx="0">
                  <c:v>0.22222222222222221</c:v>
                </c:pt>
                <c:pt idx="1">
                  <c:v>0.3888888888888889</c:v>
                </c:pt>
                <c:pt idx="2">
                  <c:v>0.53333333333333333</c:v>
                </c:pt>
                <c:pt idx="3">
                  <c:v>0.76666666666666672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9-4C36-8180-AE802E40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20480"/>
        <c:axId val="545032936"/>
      </c:lineChart>
      <c:catAx>
        <c:axId val="5416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695544"/>
        <c:crosses val="autoZero"/>
        <c:auto val="1"/>
        <c:lblAlgn val="ctr"/>
        <c:lblOffset val="100"/>
        <c:noMultiLvlLbl val="0"/>
      </c:catAx>
      <c:valAx>
        <c:axId val="541695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694560"/>
        <c:crosses val="autoZero"/>
        <c:crossBetween val="between"/>
      </c:valAx>
      <c:valAx>
        <c:axId val="545032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5120480"/>
        <c:crosses val="max"/>
        <c:crossBetween val="between"/>
      </c:valAx>
      <c:catAx>
        <c:axId val="365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0329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13</xdr:row>
      <xdr:rowOff>177800</xdr:rowOff>
    </xdr:from>
    <xdr:to>
      <xdr:col>16</xdr:col>
      <xdr:colOff>247650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C8EC8-C74B-421F-8A4C-795AA54C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3"/>
  <sheetViews>
    <sheetView tabSelected="1" workbookViewId="0">
      <selection activeCell="H25" sqref="H25"/>
    </sheetView>
  </sheetViews>
  <sheetFormatPr defaultRowHeight="14.5" x14ac:dyDescent="0.35"/>
  <cols>
    <col min="1" max="1" width="4" customWidth="1"/>
    <col min="3" max="3" width="10" bestFit="1" customWidth="1"/>
    <col min="6" max="6" width="5.54296875" customWidth="1"/>
    <col min="7" max="7" width="11" bestFit="1" customWidth="1"/>
    <col min="8" max="8" width="11.6328125" customWidth="1"/>
    <col min="9" max="9" width="13.81640625" customWidth="1"/>
    <col min="11" max="11" width="5.1796875" customWidth="1"/>
    <col min="13" max="13" width="26.453125" bestFit="1" customWidth="1"/>
  </cols>
  <sheetData>
    <row r="2" spans="2:14" x14ac:dyDescent="0.35">
      <c r="B2" s="37" t="s">
        <v>0</v>
      </c>
      <c r="C2" s="38"/>
      <c r="D2" s="38"/>
      <c r="E2" s="39"/>
      <c r="F2" s="6"/>
      <c r="G2" s="37" t="s">
        <v>5</v>
      </c>
      <c r="H2" s="38"/>
      <c r="I2" s="38"/>
      <c r="J2" s="39"/>
      <c r="L2" s="9" t="s">
        <v>4</v>
      </c>
      <c r="M2" s="9" t="s">
        <v>14</v>
      </c>
      <c r="N2" s="9" t="s">
        <v>15</v>
      </c>
    </row>
    <row r="3" spans="2:14" x14ac:dyDescent="0.35">
      <c r="B3" s="10" t="s">
        <v>4</v>
      </c>
      <c r="C3" s="10" t="s">
        <v>1</v>
      </c>
      <c r="D3" s="10" t="s">
        <v>2</v>
      </c>
      <c r="E3" s="10" t="s">
        <v>3</v>
      </c>
      <c r="G3" s="10" t="s">
        <v>6</v>
      </c>
      <c r="H3" s="36" t="s">
        <v>12</v>
      </c>
      <c r="I3" s="36"/>
      <c r="J3" s="10" t="s">
        <v>11</v>
      </c>
      <c r="L3" s="5">
        <v>251</v>
      </c>
      <c r="M3">
        <f>AVERAGE(E4:E13)</f>
        <v>2.6</v>
      </c>
      <c r="N3">
        <f>_xlfn.RANK.AVG(M3,$M$3:$M$5,1)</f>
        <v>1</v>
      </c>
    </row>
    <row r="4" spans="2:14" x14ac:dyDescent="0.35">
      <c r="B4" s="12">
        <v>251</v>
      </c>
      <c r="C4" s="13">
        <v>2</v>
      </c>
      <c r="D4" s="13">
        <v>4</v>
      </c>
      <c r="E4" s="14">
        <v>3</v>
      </c>
      <c r="G4" s="7">
        <v>1</v>
      </c>
      <c r="H4" s="40" t="s">
        <v>7</v>
      </c>
      <c r="I4" s="40"/>
      <c r="J4" s="11">
        <f>COUNTIF($E$4:$E$33,1)</f>
        <v>7</v>
      </c>
      <c r="L4" s="5">
        <v>372</v>
      </c>
      <c r="M4">
        <f>AVERAGE(E25:E34)</f>
        <v>2.7777777777777777</v>
      </c>
      <c r="N4">
        <f t="shared" ref="N4:N5" si="0">_xlfn.RANK.AVG(M4,$M$3:$M$5,1)</f>
        <v>2</v>
      </c>
    </row>
    <row r="5" spans="2:14" x14ac:dyDescent="0.35">
      <c r="B5" s="12">
        <v>251</v>
      </c>
      <c r="C5" s="13">
        <v>5</v>
      </c>
      <c r="D5" s="13">
        <v>5</v>
      </c>
      <c r="E5" s="14">
        <v>5</v>
      </c>
      <c r="G5" s="7">
        <v>2</v>
      </c>
      <c r="H5" s="40" t="s">
        <v>8</v>
      </c>
      <c r="I5" s="40"/>
      <c r="J5" s="11">
        <f>COUNTIF($E$4:$E$33,2)</f>
        <v>6</v>
      </c>
      <c r="L5" s="5">
        <v>679</v>
      </c>
      <c r="M5">
        <f>AVERAGE(E16:E25)</f>
        <v>3.3</v>
      </c>
      <c r="N5">
        <f t="shared" si="0"/>
        <v>3</v>
      </c>
    </row>
    <row r="6" spans="2:14" x14ac:dyDescent="0.35">
      <c r="B6" s="12">
        <v>251</v>
      </c>
      <c r="C6" s="13">
        <v>1</v>
      </c>
      <c r="D6" s="13">
        <v>3</v>
      </c>
      <c r="E6" s="14">
        <v>2</v>
      </c>
      <c r="G6" s="7">
        <v>3</v>
      </c>
      <c r="H6" s="41" t="s">
        <v>16</v>
      </c>
      <c r="I6" s="41"/>
      <c r="J6" s="11">
        <f>COUNTIF($E$4:$E$33,3)</f>
        <v>4</v>
      </c>
    </row>
    <row r="7" spans="2:14" x14ac:dyDescent="0.35">
      <c r="B7" s="12">
        <v>251</v>
      </c>
      <c r="C7" s="13">
        <v>2</v>
      </c>
      <c r="D7" s="13">
        <v>3</v>
      </c>
      <c r="E7" s="14">
        <v>2</v>
      </c>
      <c r="G7" s="7">
        <v>4</v>
      </c>
      <c r="H7" s="40" t="s">
        <v>9</v>
      </c>
      <c r="I7" s="40"/>
      <c r="J7" s="11">
        <f>COUNTIF($E$4:$E$33,4)</f>
        <v>7</v>
      </c>
    </row>
    <row r="8" spans="2:14" x14ac:dyDescent="0.35">
      <c r="B8" s="12">
        <v>251</v>
      </c>
      <c r="C8" s="13">
        <v>5</v>
      </c>
      <c r="D8" s="13">
        <v>4</v>
      </c>
      <c r="E8" s="14">
        <v>4</v>
      </c>
      <c r="G8" s="8">
        <v>5</v>
      </c>
      <c r="H8" s="35" t="s">
        <v>10</v>
      </c>
      <c r="I8" s="35"/>
      <c r="J8" s="11">
        <f>COUNTIF($E$4:$E$33,5)</f>
        <v>6</v>
      </c>
    </row>
    <row r="9" spans="2:14" ht="15" thickBot="1" x14ac:dyDescent="0.4">
      <c r="B9" s="12">
        <v>251</v>
      </c>
      <c r="C9" s="13">
        <v>3</v>
      </c>
      <c r="D9" s="13">
        <v>3</v>
      </c>
      <c r="E9" s="14">
        <v>2</v>
      </c>
    </row>
    <row r="10" spans="2:14" ht="15" thickBot="1" x14ac:dyDescent="0.4">
      <c r="B10" s="12">
        <v>251</v>
      </c>
      <c r="C10" s="13">
        <v>1</v>
      </c>
      <c r="D10" s="13">
        <v>1</v>
      </c>
      <c r="E10" s="14">
        <v>1</v>
      </c>
      <c r="G10" s="9" t="s">
        <v>13</v>
      </c>
      <c r="L10" s="3" t="s">
        <v>17</v>
      </c>
      <c r="M10" s="4" t="s">
        <v>18</v>
      </c>
    </row>
    <row r="11" spans="2:14" x14ac:dyDescent="0.35">
      <c r="B11" s="12">
        <v>251</v>
      </c>
      <c r="C11" s="13">
        <v>1</v>
      </c>
      <c r="D11" s="13">
        <v>1</v>
      </c>
      <c r="E11" s="14">
        <v>1</v>
      </c>
      <c r="G11" s="28">
        <f>CORREL(C4:C33,E4:E33)</f>
        <v>0.84494255889580094</v>
      </c>
      <c r="L11" s="5">
        <v>251</v>
      </c>
      <c r="M11">
        <f>COUNTIFS(C4:C13,"&lt;=2",E4:E13,"&lt;=2")</f>
        <v>5</v>
      </c>
    </row>
    <row r="12" spans="2:14" x14ac:dyDescent="0.35">
      <c r="B12" s="12">
        <v>251</v>
      </c>
      <c r="C12" s="13">
        <v>2</v>
      </c>
      <c r="D12" s="13">
        <v>4</v>
      </c>
      <c r="E12" s="14">
        <v>2</v>
      </c>
      <c r="L12" s="5">
        <v>372</v>
      </c>
      <c r="M12">
        <f>COUNTIFS(C24:C33,"&lt;=2",E24:E33,"&lt;=2")</f>
        <v>3</v>
      </c>
    </row>
    <row r="13" spans="2:14" ht="15" thickBot="1" x14ac:dyDescent="0.4">
      <c r="B13" s="15">
        <v>251</v>
      </c>
      <c r="C13" s="16">
        <v>5</v>
      </c>
      <c r="D13" s="16">
        <v>4</v>
      </c>
      <c r="E13" s="17">
        <v>4</v>
      </c>
      <c r="L13" s="5">
        <v>679</v>
      </c>
      <c r="M13">
        <f>COUNTIFS(C14:C23,"&lt;=2",E14:E23,"&lt;=2")</f>
        <v>3</v>
      </c>
    </row>
    <row r="14" spans="2:14" x14ac:dyDescent="0.35">
      <c r="B14" s="18">
        <v>679</v>
      </c>
      <c r="C14" s="19">
        <v>5</v>
      </c>
      <c r="D14" s="19">
        <v>5</v>
      </c>
      <c r="E14" s="20">
        <v>5</v>
      </c>
      <c r="G14" s="31" t="s">
        <v>19</v>
      </c>
      <c r="H14" s="31" t="s">
        <v>21</v>
      </c>
      <c r="I14" s="31" t="s">
        <v>22</v>
      </c>
    </row>
    <row r="15" spans="2:14" x14ac:dyDescent="0.35">
      <c r="B15" s="18">
        <v>679</v>
      </c>
      <c r="C15" s="19">
        <v>5</v>
      </c>
      <c r="D15" s="19">
        <v>5</v>
      </c>
      <c r="E15" s="20">
        <v>5</v>
      </c>
      <c r="G15" s="32">
        <v>1</v>
      </c>
      <c r="H15" s="29">
        <v>20</v>
      </c>
      <c r="I15" s="33">
        <v>0.22222222222222221</v>
      </c>
    </row>
    <row r="16" spans="2:14" x14ac:dyDescent="0.35">
      <c r="B16" s="18">
        <v>679</v>
      </c>
      <c r="C16" s="19">
        <v>4</v>
      </c>
      <c r="D16" s="19">
        <v>3</v>
      </c>
      <c r="E16" s="20">
        <v>4</v>
      </c>
      <c r="G16" s="32">
        <v>2</v>
      </c>
      <c r="H16" s="29">
        <v>15</v>
      </c>
      <c r="I16" s="33">
        <v>0.3888888888888889</v>
      </c>
    </row>
    <row r="17" spans="2:9" x14ac:dyDescent="0.35">
      <c r="B17" s="18">
        <v>679</v>
      </c>
      <c r="C17" s="19">
        <v>4</v>
      </c>
      <c r="D17" s="19">
        <v>4</v>
      </c>
      <c r="E17" s="20">
        <v>5</v>
      </c>
      <c r="G17" s="32">
        <v>3</v>
      </c>
      <c r="H17" s="29">
        <v>13</v>
      </c>
      <c r="I17" s="33">
        <v>0.53333333333333333</v>
      </c>
    </row>
    <row r="18" spans="2:9" x14ac:dyDescent="0.35">
      <c r="B18" s="18">
        <v>679</v>
      </c>
      <c r="C18" s="19">
        <v>5</v>
      </c>
      <c r="D18" s="19">
        <v>4</v>
      </c>
      <c r="E18" s="20">
        <v>5</v>
      </c>
      <c r="G18" s="32">
        <v>4</v>
      </c>
      <c r="H18" s="29">
        <v>21</v>
      </c>
      <c r="I18" s="33">
        <v>0.76666666666666672</v>
      </c>
    </row>
    <row r="19" spans="2:9" x14ac:dyDescent="0.35">
      <c r="B19" s="18">
        <v>679</v>
      </c>
      <c r="C19" s="19">
        <v>5</v>
      </c>
      <c r="D19" s="19">
        <v>3</v>
      </c>
      <c r="E19" s="20">
        <v>3</v>
      </c>
      <c r="G19" s="32">
        <v>5</v>
      </c>
      <c r="H19" s="29">
        <v>21</v>
      </c>
      <c r="I19" s="33">
        <v>1</v>
      </c>
    </row>
    <row r="20" spans="2:9" ht="15" thickBot="1" x14ac:dyDescent="0.4">
      <c r="B20" s="18">
        <v>679</v>
      </c>
      <c r="C20" s="19">
        <v>3</v>
      </c>
      <c r="D20" s="19">
        <v>3</v>
      </c>
      <c r="E20" s="20">
        <v>3</v>
      </c>
      <c r="G20" s="30" t="s">
        <v>20</v>
      </c>
      <c r="H20" s="30">
        <v>0</v>
      </c>
      <c r="I20" s="34">
        <v>1</v>
      </c>
    </row>
    <row r="21" spans="2:9" x14ac:dyDescent="0.35">
      <c r="B21" s="18">
        <v>679</v>
      </c>
      <c r="C21" s="19">
        <v>1</v>
      </c>
      <c r="D21" s="19">
        <v>2</v>
      </c>
      <c r="E21" s="20">
        <v>2</v>
      </c>
    </row>
    <row r="22" spans="2:9" x14ac:dyDescent="0.35">
      <c r="B22" s="18">
        <v>679</v>
      </c>
      <c r="C22" s="19">
        <v>1</v>
      </c>
      <c r="D22" s="19">
        <v>1</v>
      </c>
      <c r="E22" s="20">
        <v>1</v>
      </c>
    </row>
    <row r="23" spans="2:9" x14ac:dyDescent="0.35">
      <c r="B23" s="21">
        <v>679</v>
      </c>
      <c r="C23" s="22">
        <v>1</v>
      </c>
      <c r="D23" s="22">
        <v>1</v>
      </c>
      <c r="E23" s="23">
        <v>1</v>
      </c>
    </row>
    <row r="24" spans="2:9" x14ac:dyDescent="0.35">
      <c r="B24" s="24">
        <v>372</v>
      </c>
      <c r="C24" s="25">
        <v>5</v>
      </c>
      <c r="D24" s="25">
        <v>5</v>
      </c>
      <c r="E24" s="26">
        <v>4</v>
      </c>
    </row>
    <row r="25" spans="2:9" x14ac:dyDescent="0.35">
      <c r="B25" s="24">
        <v>372</v>
      </c>
      <c r="C25" s="25">
        <v>4</v>
      </c>
      <c r="D25" s="25">
        <v>5</v>
      </c>
      <c r="E25" s="26">
        <v>5</v>
      </c>
    </row>
    <row r="26" spans="2:9" x14ac:dyDescent="0.35">
      <c r="B26" s="24">
        <v>372</v>
      </c>
      <c r="C26" s="25">
        <v>4</v>
      </c>
      <c r="D26" s="25">
        <v>5</v>
      </c>
      <c r="E26" s="26">
        <v>4</v>
      </c>
    </row>
    <row r="27" spans="2:9" x14ac:dyDescent="0.35">
      <c r="B27" s="24">
        <v>372</v>
      </c>
      <c r="C27" s="25">
        <v>4</v>
      </c>
      <c r="D27" s="25">
        <v>4</v>
      </c>
      <c r="E27" s="26">
        <v>4</v>
      </c>
    </row>
    <row r="28" spans="2:9" x14ac:dyDescent="0.35">
      <c r="B28" s="24">
        <v>372</v>
      </c>
      <c r="C28" s="25">
        <v>3</v>
      </c>
      <c r="D28" s="25">
        <v>4</v>
      </c>
      <c r="E28" s="26">
        <v>1</v>
      </c>
    </row>
    <row r="29" spans="2:9" x14ac:dyDescent="0.35">
      <c r="B29" s="24">
        <v>372</v>
      </c>
      <c r="C29" s="25">
        <v>2</v>
      </c>
      <c r="D29" s="25">
        <v>4</v>
      </c>
      <c r="E29" s="26">
        <v>4</v>
      </c>
    </row>
    <row r="30" spans="2:9" x14ac:dyDescent="0.35">
      <c r="B30" s="24">
        <v>372</v>
      </c>
      <c r="C30" s="25">
        <v>2</v>
      </c>
      <c r="D30" s="25">
        <v>5</v>
      </c>
      <c r="E30" s="26">
        <v>2</v>
      </c>
    </row>
    <row r="31" spans="2:9" x14ac:dyDescent="0.35">
      <c r="B31" s="24">
        <v>372</v>
      </c>
      <c r="C31" s="25">
        <v>2</v>
      </c>
      <c r="D31" s="25">
        <v>2</v>
      </c>
      <c r="E31" s="26">
        <v>3</v>
      </c>
    </row>
    <row r="32" spans="2:9" x14ac:dyDescent="0.35">
      <c r="B32" s="24">
        <v>372</v>
      </c>
      <c r="C32" s="25">
        <v>1</v>
      </c>
      <c r="D32" s="25">
        <v>2</v>
      </c>
      <c r="E32" s="26">
        <v>1</v>
      </c>
    </row>
    <row r="33" spans="2:5" x14ac:dyDescent="0.35">
      <c r="B33" s="27">
        <v>372</v>
      </c>
      <c r="C33" s="1">
        <v>1</v>
      </c>
      <c r="D33" s="1">
        <v>1</v>
      </c>
      <c r="E33" s="2">
        <v>1</v>
      </c>
    </row>
  </sheetData>
  <sortState xmlns:xlrd2="http://schemas.microsoft.com/office/spreadsheetml/2017/richdata2" ref="G15:G19">
    <sortCondition ref="G15"/>
  </sortState>
  <mergeCells count="8">
    <mergeCell ref="H8:I8"/>
    <mergeCell ref="H3:I3"/>
    <mergeCell ref="G2:J2"/>
    <mergeCell ref="B2:E2"/>
    <mergeCell ref="H4:I4"/>
    <mergeCell ref="H5:I5"/>
    <mergeCell ref="H6:I6"/>
    <mergeCell ref="H7:I7"/>
  </mergeCells>
  <pageMargins left="0.7" right="0.7" top="0.75" bottom="0.75" header="0.3" footer="0.3"/>
  <ignoredErrors>
    <ignoredError sqref="M11:M13 M3:M5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rR1M5tq8Uel5/1LLWBQqrWWEMS8bq1OO0qSUdvLJmhE=-~VeP/KtBhMJopvC3giXFMRw==</id>
</project>
</file>

<file path=customXml/itemProps1.xml><?xml version="1.0" encoding="utf-8"?>
<ds:datastoreItem xmlns:ds="http://schemas.openxmlformats.org/officeDocument/2006/customXml" ds:itemID="{42F6F708-F0BF-4738-B233-4AC02C822A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Mukul</cp:lastModifiedBy>
  <dcterms:created xsi:type="dcterms:W3CDTF">2015-07-20T22:26:43Z</dcterms:created>
  <dcterms:modified xsi:type="dcterms:W3CDTF">2020-07-04T20:15:30Z</dcterms:modified>
</cp:coreProperties>
</file>