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eha\studies\trent study material\wecareer\Projects for Husky\Optimal facility layout\"/>
    </mc:Choice>
  </mc:AlternateContent>
  <xr:revisionPtr revIDLastSave="0" documentId="13_ncr:1_{9682099F-1FFF-4938-B1D7-D8924A5014D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solver_adj" localSheetId="0">Sheet1!$P$23:$P$26</definedName>
    <definedName name="solver_lhs1" localSheetId="0">Sheet1!$P$23:$P$26</definedName>
    <definedName name="solver_lhs2" localSheetId="0">Sheet1!$P$23:$P$26</definedName>
    <definedName name="solver_lhs3" localSheetId="0">Sheet1!$P$23:$P$26</definedName>
    <definedName name="solver_lhs4" localSheetId="0">Sheet1!$P$23:$P$26</definedName>
    <definedName name="solver_opt" localSheetId="0">Sheet1!$J$26</definedName>
  </definedNames>
  <calcPr calcId="181029"/>
</workbook>
</file>

<file path=xl/calcChain.xml><?xml version="1.0" encoding="utf-8"?>
<calcChain xmlns="http://schemas.openxmlformats.org/spreadsheetml/2006/main">
  <c r="K11" i="1" l="1"/>
  <c r="K10" i="1"/>
  <c r="K9" i="1"/>
  <c r="J10" i="1"/>
  <c r="J9" i="1"/>
  <c r="I9" i="1"/>
  <c r="B27" i="1" l="1"/>
  <c r="C26" i="1"/>
  <c r="B26" i="1"/>
  <c r="B25" i="1"/>
  <c r="B24" i="1"/>
  <c r="T29" i="1" s="1"/>
  <c r="C19" i="1" l="1"/>
  <c r="U29" i="1"/>
  <c r="X29" i="1" s="1"/>
  <c r="T27" i="1"/>
  <c r="U27" i="1"/>
  <c r="T28" i="1"/>
  <c r="U25" i="1"/>
  <c r="X25" i="1" s="1"/>
  <c r="U26" i="1"/>
  <c r="T24" i="1"/>
  <c r="U24" i="1"/>
  <c r="X24" i="1" s="1"/>
  <c r="T25" i="1"/>
  <c r="T26" i="1"/>
  <c r="U28" i="1"/>
  <c r="X28" i="1" s="1"/>
  <c r="W26" i="1" l="1"/>
  <c r="V26" i="1"/>
  <c r="V27" i="1"/>
  <c r="W27" i="1"/>
  <c r="W28" i="1"/>
  <c r="V28" i="1"/>
  <c r="V29" i="1"/>
  <c r="X26" i="1"/>
  <c r="V25" i="1"/>
  <c r="W25" i="1"/>
  <c r="V24" i="1"/>
  <c r="W24" i="1"/>
  <c r="X27" i="1"/>
  <c r="W29" i="1"/>
  <c r="J26" i="1" l="1"/>
</calcChain>
</file>

<file path=xl/sharedStrings.xml><?xml version="1.0" encoding="utf-8"?>
<sst xmlns="http://schemas.openxmlformats.org/spreadsheetml/2006/main" count="44" uniqueCount="23">
  <si>
    <t>Below is the total flow matrix for a facility with four departments, and the blue print showing how the facility is currently laid out.</t>
  </si>
  <si>
    <t>A</t>
  </si>
  <si>
    <t xml:space="preserve">B </t>
  </si>
  <si>
    <t xml:space="preserve">C </t>
  </si>
  <si>
    <t xml:space="preserve">D </t>
  </si>
  <si>
    <t xml:space="preserve">A </t>
  </si>
  <si>
    <t>B</t>
  </si>
  <si>
    <t>C</t>
  </si>
  <si>
    <t>D</t>
  </si>
  <si>
    <r>
      <t>A)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 xml:space="preserve">Using Excel, and cell references, </t>
    </r>
    <r>
      <rPr>
        <sz val="7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alculate the current movement costs if moving to the next department costs $5 per trip, moving to a department that 2 units away costs $10 per trip, and moving to a department that is 3 units away costs $15 per trip.  (Note:  B is not currently next to D, and D is 3 units away from A).  (4 marks)</t>
    </r>
  </si>
  <si>
    <t>Answer</t>
  </si>
  <si>
    <t xml:space="preserve">   ------&gt;</t>
  </si>
  <si>
    <r>
      <t>B)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In the blank blue print below, make a better layout, and calculate the new movement costs.  (7 marks)</t>
    </r>
  </si>
  <si>
    <t xml:space="preserve">combinations </t>
  </si>
  <si>
    <t>Calculations:</t>
  </si>
  <si>
    <t>lay out of facility</t>
  </si>
  <si>
    <t>From</t>
  </si>
  <si>
    <t>To</t>
  </si>
  <si>
    <t>Flow</t>
  </si>
  <si>
    <t>Cost</t>
  </si>
  <si>
    <t>Distance</t>
  </si>
  <si>
    <t>New Movement Costs</t>
  </si>
  <si>
    <t xml:space="preserve">    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</si>
</sst>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b/>
      <i/>
      <sz val="13"/>
      <color theme="1"/>
      <name val="Calibri"/>
      <family val="2"/>
    </font>
    <font>
      <i/>
      <sz val="13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7"/>
      <color theme="1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5" fillId="3" borderId="4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1" fillId="0" borderId="0" xfId="0" applyFont="1" applyAlignment="1">
      <alignment vertical="center"/>
    </xf>
    <xf numFmtId="0" fontId="8" fillId="0" borderId="0" xfId="0" applyFont="1"/>
    <xf numFmtId="0" fontId="11" fillId="0" borderId="0" xfId="0" applyFont="1" applyAlignment="1">
      <alignment horizontal="left" vertical="center"/>
    </xf>
    <xf numFmtId="0" fontId="13" fillId="6" borderId="14" xfId="0" applyFont="1" applyFill="1" applyBorder="1" applyAlignment="1"/>
    <xf numFmtId="0" fontId="6" fillId="6" borderId="15" xfId="0" applyFont="1" applyFill="1" applyBorder="1"/>
    <xf numFmtId="0" fontId="12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6" fillId="0" borderId="14" xfId="0" applyFont="1" applyBorder="1"/>
    <xf numFmtId="0" fontId="6" fillId="0" borderId="17" xfId="0" applyFont="1" applyBorder="1"/>
    <xf numFmtId="0" fontId="3" fillId="6" borderId="15" xfId="0" applyFont="1" applyFill="1" applyBorder="1" applyAlignment="1"/>
    <xf numFmtId="0" fontId="6" fillId="0" borderId="0" xfId="0" applyFont="1" applyAlignment="1">
      <alignment horizontal="center"/>
    </xf>
    <xf numFmtId="0" fontId="3" fillId="6" borderId="14" xfId="0" applyFont="1" applyFill="1" applyBorder="1" applyAlignment="1"/>
    <xf numFmtId="0" fontId="6" fillId="8" borderId="1" xfId="0" applyFont="1" applyFill="1" applyBorder="1"/>
    <xf numFmtId="0" fontId="6" fillId="8" borderId="14" xfId="0" applyFont="1" applyFill="1" applyBorder="1" applyAlignment="1">
      <alignment vertical="center"/>
    </xf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0" fillId="0" borderId="0" xfId="0" applyFont="1" applyAlignment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2" fillId="5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6" fillId="7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55" zoomScaleNormal="55" workbookViewId="0">
      <selection activeCell="AC28" sqref="AC28"/>
    </sheetView>
  </sheetViews>
  <sheetFormatPr defaultColWidth="12.6640625" defaultRowHeight="15" customHeight="1" x14ac:dyDescent="0.3"/>
  <cols>
    <col min="1" max="26" width="7.6640625" customWidth="1"/>
  </cols>
  <sheetData>
    <row r="1" spans="1:22" ht="14.25" customHeight="1" x14ac:dyDescent="0.3">
      <c r="A1" s="1"/>
    </row>
    <row r="2" spans="1:22" ht="14.25" customHeight="1" x14ac:dyDescent="0.3">
      <c r="A2" s="1"/>
    </row>
    <row r="3" spans="1:22" ht="14.25" customHeight="1" x14ac:dyDescent="0.3">
      <c r="A3" s="2"/>
      <c r="B3" s="36"/>
      <c r="C3" s="36"/>
      <c r="D3" s="36"/>
      <c r="E3" s="36"/>
      <c r="F3" s="36"/>
    </row>
    <row r="4" spans="1:22" ht="14.25" customHeight="1" x14ac:dyDescent="0.3">
      <c r="A4" s="3"/>
      <c r="B4" s="36"/>
      <c r="C4" s="36"/>
      <c r="D4" s="36"/>
      <c r="E4" s="36"/>
      <c r="F4" s="36"/>
    </row>
    <row r="5" spans="1:22" ht="14.25" customHeight="1" x14ac:dyDescent="0.35">
      <c r="A5" s="4"/>
      <c r="I5" s="5"/>
      <c r="O5" s="5"/>
      <c r="T5" s="5"/>
    </row>
    <row r="6" spans="1:22" ht="14.25" customHeight="1" x14ac:dyDescent="0.3">
      <c r="A6" s="4" t="s">
        <v>0</v>
      </c>
    </row>
    <row r="7" spans="1:22" ht="14.25" customHeight="1" x14ac:dyDescent="0.3">
      <c r="A7" s="4"/>
    </row>
    <row r="8" spans="1:22" ht="14.25" customHeight="1" x14ac:dyDescent="0.3">
      <c r="B8" s="40" t="s">
        <v>1</v>
      </c>
      <c r="C8" s="37"/>
      <c r="G8" s="6"/>
      <c r="H8" s="7">
        <v>1</v>
      </c>
      <c r="I8" s="7">
        <v>2</v>
      </c>
      <c r="J8" s="7">
        <v>3</v>
      </c>
      <c r="K8" s="7">
        <v>4</v>
      </c>
      <c r="M8" s="6"/>
      <c r="N8" s="7">
        <v>1</v>
      </c>
      <c r="O8" s="7">
        <v>2</v>
      </c>
      <c r="P8" s="7">
        <v>3</v>
      </c>
      <c r="Q8" s="7">
        <v>4</v>
      </c>
      <c r="S8" s="6"/>
      <c r="T8" s="7" t="s">
        <v>2</v>
      </c>
      <c r="U8" s="7" t="s">
        <v>3</v>
      </c>
      <c r="V8" s="7" t="s">
        <v>4</v>
      </c>
    </row>
    <row r="9" spans="1:22" ht="14.25" customHeight="1" x14ac:dyDescent="0.3">
      <c r="B9" s="38"/>
      <c r="C9" s="39"/>
      <c r="G9" s="8">
        <v>1</v>
      </c>
      <c r="H9" s="9"/>
      <c r="I9" s="9">
        <f>96+30</f>
        <v>126</v>
      </c>
      <c r="J9" s="9">
        <f>96+30</f>
        <v>126</v>
      </c>
      <c r="K9" s="9">
        <f>96+30</f>
        <v>126</v>
      </c>
      <c r="M9" s="8">
        <v>1</v>
      </c>
      <c r="N9" s="9"/>
      <c r="O9" s="9">
        <v>5</v>
      </c>
      <c r="P9" s="9">
        <v>10</v>
      </c>
      <c r="Q9" s="9">
        <v>15</v>
      </c>
      <c r="S9" s="8" t="s">
        <v>5</v>
      </c>
      <c r="T9" s="9">
        <v>1</v>
      </c>
      <c r="U9" s="9">
        <v>2</v>
      </c>
      <c r="V9" s="9">
        <v>3</v>
      </c>
    </row>
    <row r="10" spans="1:22" ht="14.25" customHeight="1" x14ac:dyDescent="0.3">
      <c r="B10" s="40" t="s">
        <v>6</v>
      </c>
      <c r="C10" s="37"/>
      <c r="G10" s="8">
        <v>2</v>
      </c>
      <c r="H10" s="10"/>
      <c r="I10" s="10"/>
      <c r="J10" s="11">
        <f>96+10</f>
        <v>106</v>
      </c>
      <c r="K10" s="11">
        <f>96+50</f>
        <v>146</v>
      </c>
      <c r="M10" s="8">
        <v>2</v>
      </c>
      <c r="N10" s="10"/>
      <c r="O10" s="10"/>
      <c r="P10" s="11">
        <v>5</v>
      </c>
      <c r="Q10" s="11">
        <v>10</v>
      </c>
      <c r="S10" s="8" t="s">
        <v>2</v>
      </c>
      <c r="T10" s="10"/>
      <c r="U10" s="11">
        <v>1</v>
      </c>
      <c r="V10" s="11">
        <v>2</v>
      </c>
    </row>
    <row r="11" spans="1:22" ht="14.25" customHeight="1" x14ac:dyDescent="0.3">
      <c r="B11" s="38"/>
      <c r="C11" s="39"/>
      <c r="G11" s="8">
        <v>3</v>
      </c>
      <c r="H11" s="12"/>
      <c r="I11" s="12"/>
      <c r="J11" s="12"/>
      <c r="K11" s="9">
        <f>96+5</f>
        <v>101</v>
      </c>
      <c r="M11" s="8">
        <v>3</v>
      </c>
      <c r="N11" s="13"/>
      <c r="O11" s="12"/>
      <c r="P11" s="12"/>
      <c r="Q11" s="9">
        <v>5</v>
      </c>
      <c r="S11" s="8" t="s">
        <v>3</v>
      </c>
      <c r="T11" s="12"/>
      <c r="U11" s="12"/>
      <c r="V11" s="9">
        <v>1</v>
      </c>
    </row>
    <row r="12" spans="1:22" ht="14.25" customHeight="1" x14ac:dyDescent="0.3">
      <c r="B12" s="40" t="s">
        <v>7</v>
      </c>
      <c r="C12" s="37"/>
      <c r="D12" s="40" t="s">
        <v>8</v>
      </c>
      <c r="E12" s="37"/>
      <c r="G12" s="8">
        <v>4</v>
      </c>
      <c r="H12" s="12"/>
      <c r="I12" s="12"/>
      <c r="J12" s="12"/>
      <c r="K12" s="12">
        <v>0</v>
      </c>
      <c r="M12" s="8">
        <v>4</v>
      </c>
      <c r="N12" s="13"/>
      <c r="O12" s="13"/>
      <c r="P12" s="13"/>
      <c r="Q12" s="12">
        <v>0</v>
      </c>
    </row>
    <row r="13" spans="1:22" ht="14.25" customHeight="1" x14ac:dyDescent="0.3">
      <c r="B13" s="38"/>
      <c r="C13" s="39"/>
      <c r="D13" s="38"/>
      <c r="E13" s="39"/>
    </row>
    <row r="14" spans="1:22" ht="14.25" customHeight="1" x14ac:dyDescent="0.3">
      <c r="A14" s="14"/>
    </row>
    <row r="15" spans="1:22" ht="14.25" customHeight="1" x14ac:dyDescent="0.3">
      <c r="A15" s="42" t="s">
        <v>9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22" ht="14.2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24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24" ht="14.25" customHeight="1" x14ac:dyDescent="0.3">
      <c r="A18" s="14"/>
    </row>
    <row r="19" spans="1:24" ht="14.25" customHeight="1" x14ac:dyDescent="0.35">
      <c r="A19" s="14" t="s">
        <v>10</v>
      </c>
      <c r="B19" s="15" t="s">
        <v>11</v>
      </c>
      <c r="C19" s="43">
        <f>(O9*I9)+(P9*J9)+(Q9*K9)+(P10*J10)+(Q10*K10)+(Q11*K11)</f>
        <v>6275</v>
      </c>
      <c r="D19" s="44"/>
      <c r="E19" s="44"/>
      <c r="F19" s="45"/>
    </row>
    <row r="20" spans="1:24" ht="14.25" customHeight="1" x14ac:dyDescent="0.3"/>
    <row r="21" spans="1:24" ht="14.25" customHeight="1" x14ac:dyDescent="0.3">
      <c r="A21" s="14"/>
    </row>
    <row r="22" spans="1:24" ht="15" customHeight="1" x14ac:dyDescent="0.35">
      <c r="A22" s="16" t="s">
        <v>12</v>
      </c>
      <c r="P22" s="5" t="s">
        <v>13</v>
      </c>
      <c r="R22" s="46" t="s">
        <v>14</v>
      </c>
      <c r="S22" s="47"/>
      <c r="T22" s="47"/>
      <c r="U22" s="47"/>
      <c r="V22" s="47"/>
      <c r="W22" s="47"/>
      <c r="X22" s="48"/>
    </row>
    <row r="23" spans="1:24" ht="15" customHeight="1" x14ac:dyDescent="0.35">
      <c r="B23" s="5" t="s">
        <v>15</v>
      </c>
      <c r="P23" s="17">
        <v>3</v>
      </c>
      <c r="Q23" s="18" t="s">
        <v>1</v>
      </c>
      <c r="R23" s="19" t="s">
        <v>16</v>
      </c>
      <c r="S23" s="20" t="s">
        <v>17</v>
      </c>
      <c r="T23" s="20" t="s">
        <v>16</v>
      </c>
      <c r="U23" s="20" t="s">
        <v>17</v>
      </c>
      <c r="V23" s="20" t="s">
        <v>18</v>
      </c>
      <c r="W23" s="20" t="s">
        <v>19</v>
      </c>
      <c r="X23" s="21" t="s">
        <v>20</v>
      </c>
    </row>
    <row r="24" spans="1:24" ht="14.25" customHeight="1" x14ac:dyDescent="0.35">
      <c r="A24" s="14">
        <v>1</v>
      </c>
      <c r="B24" s="22" t="str">
        <f t="shared" ref="B24:B27" si="0">VLOOKUP($A24,$P$23:$Q$26,2,FALSE)</f>
        <v>B</v>
      </c>
      <c r="C24" s="23"/>
      <c r="D24" s="24"/>
      <c r="E24" s="24"/>
      <c r="P24" s="17">
        <v>1</v>
      </c>
      <c r="Q24" s="18" t="s">
        <v>6</v>
      </c>
      <c r="R24" s="25" t="s">
        <v>1</v>
      </c>
      <c r="S24" s="26" t="s">
        <v>6</v>
      </c>
      <c r="T24" s="26">
        <f t="shared" ref="T24:T29" si="1">MATCH($R24,$B$24:$B$27,0)</f>
        <v>3</v>
      </c>
      <c r="U24" s="26">
        <f t="shared" ref="U24:U29" si="2">MATCH($S24,$B$24:$B$27,0)</f>
        <v>1</v>
      </c>
      <c r="V24" s="26">
        <f t="shared" ref="V24:V29" si="3">MAX(INDEX($H$9:$K$12,$T24,$U24),INDEX($H$9:$K$12,$U24,$T24))</f>
        <v>126</v>
      </c>
      <c r="W24" s="26">
        <f t="shared" ref="W24:W29" si="4">MAX(INDEX($N$9:$Q$12,$T24,$U24),INDEX($N$9:$Q$12,$U24,$T24))</f>
        <v>10</v>
      </c>
      <c r="X24" s="27">
        <f t="shared" ref="X24:X29" si="5">U24-T24</f>
        <v>-2</v>
      </c>
    </row>
    <row r="25" spans="1:24" ht="14.25" customHeight="1" x14ac:dyDescent="0.35">
      <c r="A25" s="15">
        <v>2</v>
      </c>
      <c r="B25" s="22" t="str">
        <f t="shared" si="0"/>
        <v>D</v>
      </c>
      <c r="C25" s="23">
        <v>4</v>
      </c>
      <c r="D25" s="24"/>
      <c r="E25" s="24"/>
      <c r="J25" s="49" t="s">
        <v>21</v>
      </c>
      <c r="K25" s="50"/>
      <c r="L25" s="50"/>
      <c r="M25" s="51"/>
      <c r="P25" s="17">
        <v>4</v>
      </c>
      <c r="Q25" s="28" t="s">
        <v>7</v>
      </c>
      <c r="R25" s="25" t="s">
        <v>1</v>
      </c>
      <c r="S25" s="26" t="s">
        <v>7</v>
      </c>
      <c r="T25" s="26">
        <f t="shared" si="1"/>
        <v>3</v>
      </c>
      <c r="U25" s="26">
        <f t="shared" si="2"/>
        <v>4</v>
      </c>
      <c r="V25" s="26">
        <f t="shared" si="3"/>
        <v>101</v>
      </c>
      <c r="W25" s="26">
        <f t="shared" si="4"/>
        <v>5</v>
      </c>
      <c r="X25" s="27">
        <f t="shared" si="5"/>
        <v>1</v>
      </c>
    </row>
    <row r="26" spans="1:24" ht="14.25" customHeight="1" x14ac:dyDescent="0.35">
      <c r="A26" s="14">
        <v>3</v>
      </c>
      <c r="B26" s="22" t="str">
        <f t="shared" si="0"/>
        <v>A</v>
      </c>
      <c r="C26" s="22" t="str">
        <f>VLOOKUP($A27,$P$23:$Q$26,2,FALSE)</f>
        <v>C</v>
      </c>
      <c r="D26" s="24"/>
      <c r="E26" s="24"/>
      <c r="G26" s="15" t="s">
        <v>10</v>
      </c>
      <c r="I26" s="15" t="s">
        <v>22</v>
      </c>
      <c r="J26" s="43">
        <f>SUMPRODUCT(V24:V29,W24:W29,X24:X29)</f>
        <v>835</v>
      </c>
      <c r="K26" s="44"/>
      <c r="L26" s="44"/>
      <c r="M26" s="45"/>
      <c r="N26" s="29"/>
      <c r="P26" s="30">
        <v>2</v>
      </c>
      <c r="Q26" s="18" t="s">
        <v>8</v>
      </c>
      <c r="R26" s="25" t="s">
        <v>1</v>
      </c>
      <c r="S26" s="26" t="s">
        <v>8</v>
      </c>
      <c r="T26" s="26">
        <f t="shared" si="1"/>
        <v>3</v>
      </c>
      <c r="U26" s="26">
        <f t="shared" si="2"/>
        <v>2</v>
      </c>
      <c r="V26" s="26">
        <f t="shared" si="3"/>
        <v>106</v>
      </c>
      <c r="W26" s="26">
        <f t="shared" si="4"/>
        <v>5</v>
      </c>
      <c r="X26" s="27">
        <f t="shared" si="5"/>
        <v>-1</v>
      </c>
    </row>
    <row r="27" spans="1:24" ht="14.25" customHeight="1" x14ac:dyDescent="0.35">
      <c r="A27" s="31">
        <v>4</v>
      </c>
      <c r="B27" s="32" t="str">
        <f t="shared" si="0"/>
        <v>C</v>
      </c>
      <c r="C27" s="23"/>
      <c r="D27" s="24"/>
      <c r="E27" s="24"/>
      <c r="R27" s="25" t="s">
        <v>6</v>
      </c>
      <c r="S27" s="26" t="s">
        <v>7</v>
      </c>
      <c r="T27" s="26">
        <f t="shared" si="1"/>
        <v>1</v>
      </c>
      <c r="U27" s="26">
        <f t="shared" si="2"/>
        <v>4</v>
      </c>
      <c r="V27" s="26">
        <f t="shared" si="3"/>
        <v>126</v>
      </c>
      <c r="W27" s="26">
        <f t="shared" si="4"/>
        <v>15</v>
      </c>
      <c r="X27" s="27">
        <f t="shared" si="5"/>
        <v>3</v>
      </c>
    </row>
    <row r="28" spans="1:24" ht="14.25" customHeight="1" x14ac:dyDescent="0.35">
      <c r="B28" s="23"/>
      <c r="C28" s="23"/>
      <c r="D28" s="23"/>
      <c r="E28" s="23"/>
      <c r="R28" s="25" t="s">
        <v>6</v>
      </c>
      <c r="S28" s="26" t="s">
        <v>8</v>
      </c>
      <c r="T28" s="26">
        <f t="shared" si="1"/>
        <v>1</v>
      </c>
      <c r="U28" s="26">
        <f t="shared" si="2"/>
        <v>2</v>
      </c>
      <c r="V28" s="26">
        <f t="shared" si="3"/>
        <v>126</v>
      </c>
      <c r="W28" s="26">
        <f t="shared" si="4"/>
        <v>5</v>
      </c>
      <c r="X28" s="27">
        <f t="shared" si="5"/>
        <v>1</v>
      </c>
    </row>
    <row r="29" spans="1:24" ht="14.25" customHeight="1" x14ac:dyDescent="0.35">
      <c r="A29" s="14"/>
      <c r="B29" s="23"/>
      <c r="C29" s="23"/>
      <c r="D29" s="23"/>
      <c r="E29" s="23"/>
      <c r="R29" s="33" t="s">
        <v>7</v>
      </c>
      <c r="S29" s="34" t="s">
        <v>8</v>
      </c>
      <c r="T29" s="34">
        <f t="shared" si="1"/>
        <v>4</v>
      </c>
      <c r="U29" s="34">
        <f t="shared" si="2"/>
        <v>2</v>
      </c>
      <c r="V29" s="34">
        <f t="shared" si="3"/>
        <v>146</v>
      </c>
      <c r="W29" s="34">
        <f t="shared" si="4"/>
        <v>10</v>
      </c>
      <c r="X29" s="35">
        <f t="shared" si="5"/>
        <v>-2</v>
      </c>
    </row>
    <row r="30" spans="1:24" ht="14.25" customHeight="1" x14ac:dyDescent="0.3">
      <c r="A30" s="14"/>
    </row>
    <row r="31" spans="1:24" ht="14.25" customHeight="1" x14ac:dyDescent="0.3">
      <c r="A31" s="16"/>
    </row>
    <row r="32" spans="1:24" ht="14.25" customHeight="1" x14ac:dyDescent="0.3">
      <c r="A32" s="4"/>
    </row>
    <row r="33" spans="1:15" ht="14.25" customHeight="1" x14ac:dyDescent="0.3">
      <c r="A33" s="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ht="14.25" customHeight="1" x14ac:dyDescent="0.3">
      <c r="A34" s="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4.25" customHeight="1" x14ac:dyDescent="0.3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 ht="14.25" customHeight="1" x14ac:dyDescent="0.3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1:15" ht="14.25" customHeight="1" x14ac:dyDescent="0.3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1:15" ht="14.25" customHeight="1" x14ac:dyDescent="0.3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 spans="1:15" ht="14.25" customHeight="1" x14ac:dyDescent="0.3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 ht="14.25" customHeight="1" x14ac:dyDescent="0.3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 ht="14.25" customHeight="1" x14ac:dyDescent="0.3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ht="14.25" customHeight="1" x14ac:dyDescent="0.3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15" ht="14.25" customHeight="1" x14ac:dyDescent="0.3"/>
    <row r="44" spans="1:15" ht="14.25" customHeight="1" x14ac:dyDescent="0.3"/>
    <row r="45" spans="1:15" ht="14.25" customHeight="1" x14ac:dyDescent="0.3"/>
    <row r="46" spans="1:15" ht="14.25" customHeight="1" x14ac:dyDescent="0.3"/>
    <row r="47" spans="1:15" ht="14.25" customHeight="1" x14ac:dyDescent="0.3"/>
    <row r="48" spans="1:1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B8:C9"/>
    <mergeCell ref="B10:C11"/>
    <mergeCell ref="B12:C13"/>
    <mergeCell ref="D12:E13"/>
    <mergeCell ref="A15:P17"/>
    <mergeCell ref="C19:F19"/>
    <mergeCell ref="R22:X22"/>
    <mergeCell ref="J25:M25"/>
    <mergeCell ref="J26:M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Sheet1!solver_adj</vt:lpstr>
      <vt:lpstr>Sheet1!solver_lhs1</vt:lpstr>
      <vt:lpstr>Sheet1!solver_lhs2</vt:lpstr>
      <vt:lpstr>Sheet1!solver_lhs3</vt:lpstr>
      <vt:lpstr>Sheet1!solver_lhs4</vt:lpstr>
      <vt:lpstr>Sheet1!solver_opt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Mukul</cp:lastModifiedBy>
  <dcterms:modified xsi:type="dcterms:W3CDTF">2020-08-13T22:13:02Z</dcterms:modified>
</cp:coreProperties>
</file>