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11.IOBM-STD\Desktop\"/>
    </mc:Choice>
  </mc:AlternateContent>
  <xr:revisionPtr revIDLastSave="0" documentId="13_ncr:1_{7783ED03-DCDA-4A07-9B6E-4C50F0F7AFB5}" xr6:coauthVersionLast="36" xr6:coauthVersionMax="36" xr10:uidLastSave="{00000000-0000-0000-0000-000000000000}"/>
  <bookViews>
    <workbookView xWindow="0" yWindow="0" windowWidth="28800" windowHeight="12105" activeTab="3" xr2:uid="{656D36C8-A26F-434A-ADE3-EE6BB0919429}"/>
  </bookViews>
  <sheets>
    <sheet name="Sheet1" sheetId="2" r:id="rId1"/>
    <sheet name="Sheet2" sheetId="1" r:id="rId2"/>
    <sheet name="Sheet3" sheetId="3" r:id="rId3"/>
    <sheet name="Sheet4" sheetId="4" r:id="rId4"/>
    <sheet name="Sheet5" sheetId="5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H11" i="3" l="1"/>
  <c r="H12" i="3"/>
  <c r="H13" i="3"/>
  <c r="H14" i="3"/>
  <c r="H15" i="3"/>
  <c r="H16" i="3"/>
  <c r="H17" i="3"/>
  <c r="H18" i="3"/>
  <c r="H19" i="3"/>
  <c r="H10" i="3"/>
  <c r="F19" i="3"/>
  <c r="F18" i="3"/>
  <c r="F17" i="3"/>
  <c r="F16" i="3"/>
  <c r="F15" i="3"/>
  <c r="F14" i="3"/>
  <c r="F11" i="3"/>
  <c r="F12" i="3"/>
  <c r="F13" i="3"/>
  <c r="F10" i="3"/>
  <c r="E19" i="3"/>
  <c r="E18" i="3"/>
  <c r="E17" i="3"/>
  <c r="E16" i="3"/>
  <c r="E15" i="3"/>
  <c r="E14" i="3"/>
  <c r="E13" i="3"/>
  <c r="E11" i="3"/>
  <c r="E12" i="3"/>
  <c r="E10" i="3"/>
  <c r="L26" i="2"/>
  <c r="K26" i="2"/>
  <c r="J26" i="2"/>
  <c r="K25" i="2"/>
  <c r="J25" i="2"/>
  <c r="L25" i="2" s="1"/>
  <c r="K24" i="2"/>
  <c r="J24" i="2"/>
  <c r="L24" i="2" s="1"/>
  <c r="K23" i="2"/>
  <c r="J23" i="2"/>
  <c r="L23" i="2" s="1"/>
  <c r="K22" i="2"/>
  <c r="J22" i="2"/>
  <c r="L22" i="2" s="1"/>
  <c r="K21" i="2"/>
  <c r="J21" i="2"/>
  <c r="L21" i="2" s="1"/>
  <c r="K20" i="2"/>
  <c r="J20" i="2"/>
  <c r="L20" i="2" s="1"/>
  <c r="L19" i="2"/>
  <c r="K19" i="2"/>
  <c r="J19" i="2"/>
  <c r="K18" i="2"/>
  <c r="J18" i="2"/>
  <c r="L18" i="2" s="1"/>
  <c r="K17" i="2"/>
  <c r="J17" i="2"/>
  <c r="L17" i="2" s="1"/>
  <c r="K16" i="2"/>
  <c r="J16" i="2"/>
  <c r="L16" i="2" s="1"/>
  <c r="K15" i="2"/>
  <c r="J15" i="2"/>
  <c r="L15" i="2" s="1"/>
  <c r="K14" i="2"/>
  <c r="J14" i="2"/>
  <c r="L14" i="2" s="1"/>
  <c r="L13" i="2"/>
  <c r="K13" i="2"/>
  <c r="J13" i="2"/>
  <c r="K12" i="2"/>
  <c r="J12" i="2"/>
  <c r="L12" i="2" s="1"/>
  <c r="K11" i="2"/>
  <c r="J11" i="2"/>
  <c r="L11" i="2" s="1"/>
  <c r="K10" i="2"/>
  <c r="J10" i="2"/>
  <c r="L10" i="2" s="1"/>
  <c r="K9" i="2"/>
  <c r="J9" i="2"/>
  <c r="L9" i="2" s="1"/>
  <c r="K8" i="2"/>
  <c r="J8" i="2"/>
  <c r="L8" i="2" s="1"/>
  <c r="L7" i="2"/>
  <c r="K7" i="2"/>
  <c r="J7" i="2"/>
  <c r="P9" i="2" l="1"/>
  <c r="P10" i="2"/>
  <c r="AG27" i="1" l="1"/>
  <c r="AF27" i="1"/>
  <c r="AE2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8" i="1"/>
  <c r="AE7" i="1"/>
</calcChain>
</file>

<file path=xl/sharedStrings.xml><?xml version="1.0" encoding="utf-8"?>
<sst xmlns="http://schemas.openxmlformats.org/spreadsheetml/2006/main" count="874" uniqueCount="195">
  <si>
    <t>ATTENDANCE SHEET</t>
  </si>
  <si>
    <t>S.NO</t>
  </si>
  <si>
    <t>NAME</t>
  </si>
  <si>
    <t>MONDAY</t>
  </si>
  <si>
    <t>TUESDAY</t>
  </si>
  <si>
    <t>WEDNESDAY</t>
  </si>
  <si>
    <t>THURSDAY</t>
  </si>
  <si>
    <t>FRIDAY</t>
  </si>
  <si>
    <t>SATURDAY</t>
  </si>
  <si>
    <t>SUNDAY</t>
  </si>
  <si>
    <t>Zoya Ali</t>
  </si>
  <si>
    <t>Fatima Qureshi</t>
  </si>
  <si>
    <t>Zenub Ejaz</t>
  </si>
  <si>
    <t>TOTAL PRESENT</t>
  </si>
  <si>
    <t>TOTAL ABSENT</t>
  </si>
  <si>
    <t>TOTAL LEAVE</t>
  </si>
  <si>
    <t>Amna Yousuf</t>
  </si>
  <si>
    <t>Rania Baloch</t>
  </si>
  <si>
    <t>Zaara Zeeshan</t>
  </si>
  <si>
    <t>Abdullah Khan</t>
  </si>
  <si>
    <t>Ali Ather</t>
  </si>
  <si>
    <t>Aleeza Zain</t>
  </si>
  <si>
    <t>Nehal Khan</t>
  </si>
  <si>
    <t>Ainah Shaikh</t>
  </si>
  <si>
    <t>Alam Asad</t>
  </si>
  <si>
    <t>Haroon Shahid</t>
  </si>
  <si>
    <t>Vaniya Ali</t>
  </si>
  <si>
    <t>Saima Asif</t>
  </si>
  <si>
    <t>Anya Shehzad</t>
  </si>
  <si>
    <t>Omer Khan</t>
  </si>
  <si>
    <t>Nabiha Shaikh</t>
  </si>
  <si>
    <t>P</t>
  </si>
  <si>
    <t>Alizeh Zain</t>
  </si>
  <si>
    <t>D</t>
  </si>
  <si>
    <t>A</t>
  </si>
  <si>
    <t>L</t>
  </si>
  <si>
    <t>Zaryab Khan</t>
  </si>
  <si>
    <t>MARKSHEET</t>
  </si>
  <si>
    <t>SUBJECT</t>
  </si>
  <si>
    <t>ROLL NO.</t>
  </si>
  <si>
    <t>MATH</t>
  </si>
  <si>
    <t>COMPUTER</t>
  </si>
  <si>
    <t>ISL</t>
  </si>
  <si>
    <t>ENG</t>
  </si>
  <si>
    <t>URDU</t>
  </si>
  <si>
    <t xml:space="preserve">TOTAL </t>
  </si>
  <si>
    <t>PERCENTAGE</t>
  </si>
  <si>
    <t>STATUS</t>
  </si>
  <si>
    <t>GRADE</t>
  </si>
  <si>
    <t>IOBM-001</t>
  </si>
  <si>
    <t>AHMED</t>
  </si>
  <si>
    <t>GRADE ANALYSIS</t>
  </si>
  <si>
    <t>IOBM-002</t>
  </si>
  <si>
    <t>ALI</t>
  </si>
  <si>
    <t>IOBM-003</t>
  </si>
  <si>
    <t>HINA</t>
  </si>
  <si>
    <t>A+</t>
  </si>
  <si>
    <t>IOBM-004</t>
  </si>
  <si>
    <t>SANA</t>
  </si>
  <si>
    <t>IOBM-005</t>
  </si>
  <si>
    <t>HAROON</t>
  </si>
  <si>
    <t>B</t>
  </si>
  <si>
    <t>IOBM-006</t>
  </si>
  <si>
    <t>UROOJ</t>
  </si>
  <si>
    <t>C</t>
  </si>
  <si>
    <t>IOBM-007</t>
  </si>
  <si>
    <t>SHADAB</t>
  </si>
  <si>
    <t>IOBM-008</t>
  </si>
  <si>
    <t>OMER</t>
  </si>
  <si>
    <t>F</t>
  </si>
  <si>
    <t>IOBM-009</t>
  </si>
  <si>
    <t>HARIS</t>
  </si>
  <si>
    <t>IOBM-010</t>
  </si>
  <si>
    <t>SANYA</t>
  </si>
  <si>
    <t>IOBM-011</t>
  </si>
  <si>
    <t>ALIA</t>
  </si>
  <si>
    <t>IOBM-012</t>
  </si>
  <si>
    <t>HIRA</t>
  </si>
  <si>
    <t>IOBM-013</t>
  </si>
  <si>
    <t>AHMER</t>
  </si>
  <si>
    <t>IOBM-014</t>
  </si>
  <si>
    <t>ALAM</t>
  </si>
  <si>
    <t>IOBM-015</t>
  </si>
  <si>
    <t>ANUSHA</t>
  </si>
  <si>
    <t>IOBM-016</t>
  </si>
  <si>
    <t>MAHA</t>
  </si>
  <si>
    <t>IOBM-017</t>
  </si>
  <si>
    <t>BILAL</t>
  </si>
  <si>
    <t>IOBM-018</t>
  </si>
  <si>
    <t>VANYA</t>
  </si>
  <si>
    <t>IOBM-019</t>
  </si>
  <si>
    <t>ZOYA</t>
  </si>
  <si>
    <t>IOBM-020</t>
  </si>
  <si>
    <t>NABIHA</t>
  </si>
  <si>
    <t>VLOOKUP</t>
  </si>
  <si>
    <t>PRODUCT</t>
  </si>
  <si>
    <t>PRICE</t>
  </si>
  <si>
    <t>RICE</t>
  </si>
  <si>
    <t>COFFEE</t>
  </si>
  <si>
    <t>TEA</t>
  </si>
  <si>
    <t>SUGAR</t>
  </si>
  <si>
    <t>OIL</t>
  </si>
  <si>
    <t>SALT</t>
  </si>
  <si>
    <t>SAUCE</t>
  </si>
  <si>
    <t>WHEAT</t>
  </si>
  <si>
    <t>MILK</t>
  </si>
  <si>
    <t>NOODLES</t>
  </si>
  <si>
    <t>CUSTOMER NAME</t>
  </si>
  <si>
    <t>QUANTITY</t>
  </si>
  <si>
    <t>TOTAL</t>
  </si>
  <si>
    <t>PRODUCT ID</t>
  </si>
  <si>
    <t>Aliyaan</t>
  </si>
  <si>
    <t>Zoya</t>
  </si>
  <si>
    <t>Zainab</t>
  </si>
  <si>
    <t>Bushra</t>
  </si>
  <si>
    <t>Omer</t>
  </si>
  <si>
    <t>Alizeh</t>
  </si>
  <si>
    <t>Zarar</t>
  </si>
  <si>
    <t>Inaya</t>
  </si>
  <si>
    <t>Zobia</t>
  </si>
  <si>
    <t>PETTY CASH BALANCE SHEET</t>
  </si>
  <si>
    <t>VOUCHER #</t>
  </si>
  <si>
    <t>DATE</t>
  </si>
  <si>
    <t>GIVEN</t>
  </si>
  <si>
    <t>RECEIVED BY</t>
  </si>
  <si>
    <t>DEPT</t>
  </si>
  <si>
    <t>EXPENSE TYPE</t>
  </si>
  <si>
    <t>DESCRIPTION</t>
  </si>
  <si>
    <t>DEBIT</t>
  </si>
  <si>
    <t>CREDIT</t>
  </si>
  <si>
    <t>BALANCE</t>
  </si>
  <si>
    <t>EXPENSE DESCRIPTION</t>
  </si>
  <si>
    <t>MISCELLENOUS</t>
  </si>
  <si>
    <t>REPAIRING</t>
  </si>
  <si>
    <t>REFRESHMENT</t>
  </si>
  <si>
    <t>LUNCH</t>
  </si>
  <si>
    <t>SALARY DISPURS</t>
  </si>
  <si>
    <t>FUEL</t>
  </si>
  <si>
    <t>FINANCE</t>
  </si>
  <si>
    <t>WAHID</t>
  </si>
  <si>
    <t>SALARY DISPURSION AGAINST MARCH 2025</t>
  </si>
  <si>
    <t>OPENING BAL</t>
  </si>
  <si>
    <t>V-001</t>
  </si>
  <si>
    <t>V-002</t>
  </si>
  <si>
    <t>V-003</t>
  </si>
  <si>
    <t>V-004</t>
  </si>
  <si>
    <t>V-005</t>
  </si>
  <si>
    <t>V-006</t>
  </si>
  <si>
    <t>V-007</t>
  </si>
  <si>
    <t>V-008</t>
  </si>
  <si>
    <t>V-009</t>
  </si>
  <si>
    <t>V-010</t>
  </si>
  <si>
    <t>V-011</t>
  </si>
  <si>
    <t>V-012</t>
  </si>
  <si>
    <t>V-013</t>
  </si>
  <si>
    <t>V-014</t>
  </si>
  <si>
    <t>V-015</t>
  </si>
  <si>
    <t>V-016</t>
  </si>
  <si>
    <t>V-017</t>
  </si>
  <si>
    <t>V-018</t>
  </si>
  <si>
    <t>V-019</t>
  </si>
  <si>
    <t>V-020</t>
  </si>
  <si>
    <t>V-021</t>
  </si>
  <si>
    <t>V-022</t>
  </si>
  <si>
    <t>V-023</t>
  </si>
  <si>
    <t>V-024</t>
  </si>
  <si>
    <t>V-025</t>
  </si>
  <si>
    <t>KAPIL</t>
  </si>
  <si>
    <t>AUDIT</t>
  </si>
  <si>
    <t>CASH GIVEN AGAINST LUNCH DURING AUDIT</t>
  </si>
  <si>
    <t>SALARY DISPURSION AGAINST MARCH 2026</t>
  </si>
  <si>
    <t>SALARY DISPURSION AGAINST MARCH 2027</t>
  </si>
  <si>
    <t>SALARY DISPURSION AGAINST MARCH 2028</t>
  </si>
  <si>
    <t>CASH GIVEN FOR REFRESHMENT DURING SHIFT</t>
  </si>
  <si>
    <t>CASH GIVEN FOR REPAIRING EQUPIMENT</t>
  </si>
  <si>
    <t>CASH GIVEN FOR FUEL</t>
  </si>
  <si>
    <t>CASH GIVEN</t>
  </si>
  <si>
    <t>SALARY DISPURSION AGAINST APRIL 2025</t>
  </si>
  <si>
    <t>ADMIN</t>
  </si>
  <si>
    <t>IT</t>
  </si>
  <si>
    <t>TRANSPORT</t>
  </si>
  <si>
    <t>ALIYAN</t>
  </si>
  <si>
    <t>SHAIKH</t>
  </si>
  <si>
    <t>AHYAN</t>
  </si>
  <si>
    <t>ALIZEY</t>
  </si>
  <si>
    <t>ZEESHAN</t>
  </si>
  <si>
    <t>ZAARA</t>
  </si>
  <si>
    <t>HAMID</t>
  </si>
  <si>
    <t>KHALID</t>
  </si>
  <si>
    <t>Sum of S.NO</t>
  </si>
  <si>
    <t>Row Labels</t>
  </si>
  <si>
    <t>Grand Total</t>
  </si>
  <si>
    <t>Sum of DEBIT</t>
  </si>
  <si>
    <t>Sum of CREDIT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</si>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</sst>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s&quot;* #,##0.00_-;\-&quot;Rs&quot;* #,##0.00_-;_-&quot;Rs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9" xfId="0" applyFont="1" applyBorder="1"/>
    <xf numFmtId="0" fontId="2" fillId="0" borderId="10" xfId="0" applyFont="1" applyBorder="1"/>
    <xf numFmtId="14" fontId="2" fillId="0" borderId="14" xfId="0" applyNumberFormat="1" applyFont="1" applyBorder="1"/>
    <xf numFmtId="0" fontId="2" fillId="0" borderId="16" xfId="0" applyFont="1" applyBorder="1"/>
    <xf numFmtId="0" fontId="2" fillId="0" borderId="17" xfId="0" applyFont="1" applyBorder="1"/>
    <xf numFmtId="14" fontId="2" fillId="0" borderId="17" xfId="0" applyNumberFormat="1" applyFont="1" applyBorder="1"/>
    <xf numFmtId="0" fontId="0" fillId="0" borderId="17" xfId="0" applyBorder="1"/>
    <xf numFmtId="0" fontId="0" fillId="0" borderId="21" xfId="0" applyBorder="1"/>
    <xf numFmtId="0" fontId="2" fillId="0" borderId="8" xfId="0" applyFont="1" applyBorder="1"/>
    <xf numFmtId="0" fontId="0" fillId="0" borderId="16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14" fontId="2" fillId="0" borderId="18" xfId="0" applyNumberFormat="1" applyFont="1" applyBorder="1"/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top"/>
    </xf>
    <xf numFmtId="0" fontId="0" fillId="3" borderId="7" xfId="0" applyFill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3" fontId="2" fillId="0" borderId="11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5" borderId="7" xfId="0" applyFill="1" applyBorder="1"/>
    <xf numFmtId="0" fontId="6" fillId="3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4" fontId="0" fillId="7" borderId="19" xfId="0" applyNumberForma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44" fontId="0" fillId="6" borderId="7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44" fontId="0" fillId="0" borderId="0" xfId="0" applyNumberFormat="1"/>
  </cellXfs>
  <cellStyles count="2">
    <cellStyle name="Comma" xfId="1" builtinId="3"/>
    <cellStyle name="Normal" xfId="0" builtinId="0"/>
  </cellStyles>
  <dxfs count="177"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numFmt numFmtId="34" formatCode="_-&quot;Rs&quot;* #,##0.00_-;\-&quot;Rs&quot;* #,##0.00_-;_-&quot;Rs&quot;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11" refreshedDate="45719.523694444448" createdVersion="6" refreshedVersion="6" minRefreshableVersion="3" recordCount="25" xr:uid="{6C575391-39F5-4835-B86B-BF562E6F6CD8}">
  <cacheSource type="worksheet">
    <worksheetSource ref="A6:K31" sheet="Sheet4"/>
  </cacheSource>
  <cacheFields count="11">
    <cacheField name="S.NO" numFmtId="0">
      <sharedItems containsSemiMixedTypes="0" containsString="0" containsNumber="1" containsInteger="1" minValue="1" maxValue="25"/>
    </cacheField>
    <cacheField name="VOUCHER #" numFmtId="0">
      <sharedItems count="25">
        <s v="V-001"/>
        <s v="V-002"/>
        <s v="V-003"/>
        <s v="V-004"/>
        <s v="V-005"/>
        <s v="V-006"/>
        <s v="V-007"/>
        <s v="V-008"/>
        <s v="V-009"/>
        <s v="V-010"/>
        <s v="V-011"/>
        <s v="V-012"/>
        <s v="V-013"/>
        <s v="V-014"/>
        <s v="V-015"/>
        <s v="V-016"/>
        <s v="V-017"/>
        <s v="V-018"/>
        <s v="V-019"/>
        <s v="V-020"/>
        <s v="V-021"/>
        <s v="V-022"/>
        <s v="V-023"/>
        <s v="V-024"/>
        <s v="V-025"/>
      </sharedItems>
    </cacheField>
    <cacheField name="DATE" numFmtId="14">
      <sharedItems containsSemiMixedTypes="0" containsNonDate="0" containsDate="1" containsString="0" minDate="2025-03-03T00:00:00" maxDate="2025-03-04T00:00:00" count="1">
        <d v="2025-03-03T00:00:00"/>
      </sharedItems>
    </cacheField>
    <cacheField name="GIVEN" numFmtId="0">
      <sharedItems count="9">
        <s v="ALI"/>
        <s v="WAHID"/>
        <s v="ZOYA"/>
        <s v="ALIYAN"/>
        <s v="AHYAN"/>
        <s v="ALIZEY"/>
        <s v="ZAARA"/>
        <s v="HAMID"/>
        <s v="KHALID"/>
      </sharedItems>
    </cacheField>
    <cacheField name="RECEIVED BY" numFmtId="0">
      <sharedItems count="6">
        <s v="WAHID"/>
        <s v="KAPIL"/>
        <s v="ALI"/>
        <s v="SHAIKH"/>
        <s v="ZEESHAN"/>
        <s v="HAROON"/>
      </sharedItems>
    </cacheField>
    <cacheField name="DEPT" numFmtId="0">
      <sharedItems count="5">
        <s v="FINANCE"/>
        <s v="AUDIT"/>
        <s v="ADMIN"/>
        <s v="IT"/>
        <s v="TRANSPORT"/>
      </sharedItems>
    </cacheField>
    <cacheField name="EXPENSE TYPE" numFmtId="0">
      <sharedItems count="6">
        <s v="SALARY DISPURS"/>
        <s v="LUNCH"/>
        <s v="REFRESHMENT"/>
        <s v="REPAIRING"/>
        <s v="FUEL"/>
        <s v="MISCELLENOUS"/>
      </sharedItems>
    </cacheField>
    <cacheField name="DESCRIPTION" numFmtId="0">
      <sharedItems count="10">
        <s v="SALARY DISPURSION AGAINST MARCH 2025"/>
        <s v="CASH GIVEN AGAINST LUNCH DURING AUDIT"/>
        <s v="CASH GIVEN FOR REFRESHMENT DURING SHIFT"/>
        <s v="CASH GIVEN FOR REPAIRING EQUPIMENT"/>
        <s v="CASH GIVEN FOR FUEL"/>
        <s v="CASH GIVEN"/>
        <s v="SALARY DISPURSION AGAINST MARCH 2026"/>
        <s v="SALARY DISPURSION AGAINST APRIL 2025"/>
        <s v="SALARY DISPURSION AGAINST MARCH 2027"/>
        <s v="SALARY DISPURSION AGAINST MARCH 2028"/>
      </sharedItems>
    </cacheField>
    <cacheField name="DEBIT" numFmtId="44">
      <sharedItems containsString="0" containsBlank="1" containsNumber="1" minValue="-191026452.142858" maxValue="25000000"/>
    </cacheField>
    <cacheField name="CREDIT" numFmtId="0">
      <sharedItems containsString="0" containsBlank="1" containsNumber="1" containsInteger="1" minValue="-43220" maxValue="5000"/>
    </cacheField>
    <cacheField name="BALANCE" numFmtId="44">
      <sharedItems containsSemiMixedTypes="0" containsString="0" containsNumber="1" minValue="-2111497080.000006" maxValue="2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x v="0"/>
    <x v="0"/>
    <x v="0"/>
    <x v="0"/>
    <x v="0"/>
    <n v="25000000"/>
    <m/>
    <n v="25000000"/>
  </r>
  <r>
    <n v="2"/>
    <x v="1"/>
    <x v="0"/>
    <x v="1"/>
    <x v="1"/>
    <x v="1"/>
    <x v="1"/>
    <x v="1"/>
    <m/>
    <n v="5000"/>
    <n v="24995000"/>
  </r>
  <r>
    <n v="3"/>
    <x v="2"/>
    <x v="0"/>
    <x v="2"/>
    <x v="2"/>
    <x v="2"/>
    <x v="2"/>
    <x v="2"/>
    <n v="500"/>
    <n v="4500"/>
    <n v="24991000"/>
  </r>
  <r>
    <n v="4"/>
    <x v="3"/>
    <x v="0"/>
    <x v="3"/>
    <x v="3"/>
    <x v="3"/>
    <x v="3"/>
    <x v="3"/>
    <n v="6555"/>
    <n v="760"/>
    <n v="24996795"/>
  </r>
  <r>
    <n v="5"/>
    <x v="4"/>
    <x v="0"/>
    <x v="4"/>
    <x v="3"/>
    <x v="4"/>
    <x v="4"/>
    <x v="4"/>
    <n v="-12493195"/>
    <n v="-820"/>
    <n v="12504420"/>
  </r>
  <r>
    <n v="6"/>
    <x v="5"/>
    <x v="0"/>
    <x v="5"/>
    <x v="2"/>
    <x v="2"/>
    <x v="5"/>
    <x v="5"/>
    <n v="-21419857.857142899"/>
    <n v="-2940"/>
    <n v="-8912497.8571428992"/>
  </r>
  <r>
    <n v="7"/>
    <x v="6"/>
    <x v="0"/>
    <x v="6"/>
    <x v="4"/>
    <x v="3"/>
    <x v="3"/>
    <x v="3"/>
    <n v="-30346520.714285798"/>
    <n v="-5060"/>
    <n v="-39253958.571428701"/>
  </r>
  <r>
    <n v="8"/>
    <x v="7"/>
    <x v="0"/>
    <x v="7"/>
    <x v="2"/>
    <x v="0"/>
    <x v="0"/>
    <x v="6"/>
    <n v="-39273183.571428597"/>
    <n v="-7180"/>
    <n v="-78519962.142857298"/>
  </r>
  <r>
    <n v="9"/>
    <x v="8"/>
    <x v="0"/>
    <x v="8"/>
    <x v="5"/>
    <x v="0"/>
    <x v="2"/>
    <x v="1"/>
    <n v="-48199846.4285715"/>
    <n v="-9300"/>
    <n v="-126710508.57142881"/>
  </r>
  <r>
    <n v="10"/>
    <x v="9"/>
    <x v="0"/>
    <x v="0"/>
    <x v="0"/>
    <x v="1"/>
    <x v="3"/>
    <x v="2"/>
    <n v="-57126509.285714298"/>
    <n v="-11420"/>
    <n v="-183825597.8571431"/>
  </r>
  <r>
    <n v="11"/>
    <x v="10"/>
    <x v="0"/>
    <x v="1"/>
    <x v="1"/>
    <x v="2"/>
    <x v="4"/>
    <x v="3"/>
    <n v="-66053172.142857201"/>
    <n v="-13540"/>
    <n v="-249865230.0000003"/>
  </r>
  <r>
    <n v="12"/>
    <x v="11"/>
    <x v="0"/>
    <x v="2"/>
    <x v="2"/>
    <x v="3"/>
    <x v="0"/>
    <x v="7"/>
    <n v="-74979835.000000104"/>
    <n v="-15660"/>
    <n v="-324829405.00000042"/>
  </r>
  <r>
    <n v="13"/>
    <x v="12"/>
    <x v="0"/>
    <x v="3"/>
    <x v="3"/>
    <x v="4"/>
    <x v="4"/>
    <x v="4"/>
    <n v="-83906497.857142597"/>
    <n v="-17780"/>
    <n v="-408718122.85714304"/>
  </r>
  <r>
    <n v="14"/>
    <x v="13"/>
    <x v="0"/>
    <x v="4"/>
    <x v="3"/>
    <x v="2"/>
    <x v="5"/>
    <x v="5"/>
    <n v="-92833160.714285597"/>
    <n v="-19900"/>
    <n v="-501531383.57142866"/>
  </r>
  <r>
    <n v="15"/>
    <x v="14"/>
    <x v="0"/>
    <x v="5"/>
    <x v="2"/>
    <x v="3"/>
    <x v="2"/>
    <x v="8"/>
    <n v="-101759823.571429"/>
    <n v="-22020"/>
    <n v="-603269187.14285767"/>
  </r>
  <r>
    <n v="16"/>
    <x v="15"/>
    <x v="0"/>
    <x v="6"/>
    <x v="4"/>
    <x v="2"/>
    <x v="1"/>
    <x v="1"/>
    <n v="-110686486.428572"/>
    <n v="-24140"/>
    <n v="-713931533.57142973"/>
  </r>
  <r>
    <n v="17"/>
    <x v="16"/>
    <x v="0"/>
    <x v="7"/>
    <x v="2"/>
    <x v="0"/>
    <x v="0"/>
    <x v="2"/>
    <n v="-119613149.285715"/>
    <n v="-26260"/>
    <n v="-833518422.85714471"/>
  </r>
  <r>
    <n v="18"/>
    <x v="17"/>
    <x v="0"/>
    <x v="8"/>
    <x v="5"/>
    <x v="1"/>
    <x v="2"/>
    <x v="3"/>
    <n v="-128539812.142858"/>
    <n v="-28380"/>
    <n v="-962029855.00000274"/>
  </r>
  <r>
    <n v="19"/>
    <x v="18"/>
    <x v="0"/>
    <x v="0"/>
    <x v="0"/>
    <x v="2"/>
    <x v="3"/>
    <x v="4"/>
    <n v="-137466475"/>
    <n v="-30500"/>
    <n v="-1099465830.0000029"/>
  </r>
  <r>
    <n v="20"/>
    <x v="19"/>
    <x v="0"/>
    <x v="1"/>
    <x v="1"/>
    <x v="3"/>
    <x v="1"/>
    <x v="5"/>
    <n v="-146393137.85714301"/>
    <n v="-32620"/>
    <n v="-1245826347.8571458"/>
  </r>
  <r>
    <n v="21"/>
    <x v="20"/>
    <x v="0"/>
    <x v="2"/>
    <x v="2"/>
    <x v="4"/>
    <x v="3"/>
    <x v="3"/>
    <n v="-155319800.714286"/>
    <n v="-34740"/>
    <n v="-1401111408.5714319"/>
  </r>
  <r>
    <n v="22"/>
    <x v="21"/>
    <x v="0"/>
    <x v="3"/>
    <x v="3"/>
    <x v="2"/>
    <x v="4"/>
    <x v="9"/>
    <n v="-164246463.57142901"/>
    <n v="-36860"/>
    <n v="-1565321012.1428609"/>
  </r>
  <r>
    <n v="23"/>
    <x v="22"/>
    <x v="0"/>
    <x v="4"/>
    <x v="3"/>
    <x v="3"/>
    <x v="0"/>
    <x v="1"/>
    <n v="-173173126.428572"/>
    <n v="-38980"/>
    <n v="-1738455158.5714328"/>
  </r>
  <r>
    <n v="24"/>
    <x v="23"/>
    <x v="0"/>
    <x v="5"/>
    <x v="2"/>
    <x v="2"/>
    <x v="1"/>
    <x v="2"/>
    <n v="-182099789.28571501"/>
    <n v="-41100"/>
    <n v="-1920513847.8571479"/>
  </r>
  <r>
    <n v="25"/>
    <x v="24"/>
    <x v="0"/>
    <x v="6"/>
    <x v="4"/>
    <x v="0"/>
    <x v="5"/>
    <x v="3"/>
    <n v="-191026452.142858"/>
    <n v="-43220"/>
    <n v="-2111497080.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D84C8-E31A-4F29-AFD0-8946032452E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9" firstHeaderRow="0" firstDataRow="1" firstDataCol="1"/>
  <pivotFields count="11">
    <pivotField dataField="1" showAll="0"/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numFmtId="14" showAll="0" defaultSubtotal="0">
      <items count="1">
        <item x="0"/>
      </items>
    </pivotField>
    <pivotField axis="axisRow" showAll="0">
      <items count="10">
        <item x="4"/>
        <item x="0"/>
        <item x="3"/>
        <item x="5"/>
        <item x="7"/>
        <item x="8"/>
        <item x="1"/>
        <item x="6"/>
        <item x="2"/>
        <item t="default"/>
      </items>
    </pivotField>
    <pivotField axis="axisRow" showAll="0">
      <items count="7">
        <item x="2"/>
        <item x="5"/>
        <item x="1"/>
        <item x="3"/>
        <item x="0"/>
        <item x="4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4"/>
        <item x="1"/>
        <item x="5"/>
        <item x="2"/>
        <item x="3"/>
        <item x="0"/>
        <item t="default"/>
      </items>
    </pivotField>
    <pivotField axis="axisRow" showAll="0" defaultSubtotal="0">
      <items count="10">
        <item x="5"/>
        <item x="1"/>
        <item x="4"/>
        <item x="2"/>
        <item x="3"/>
        <item x="7"/>
        <item x="0"/>
        <item x="6"/>
        <item x="8"/>
        <item x="9"/>
      </items>
    </pivotField>
    <pivotField dataField="1" showAll="0"/>
    <pivotField dataField="1" showAll="0"/>
    <pivotField dataField="1" numFmtId="44" showAll="0"/>
  </pivotFields>
  <rowFields count="7">
    <field x="1"/>
    <field x="2"/>
    <field x="3"/>
    <field x="4"/>
    <field x="5"/>
    <field x="7"/>
    <field x="6"/>
  </rowFields>
  <rowItems count="176">
    <i>
      <x/>
    </i>
    <i r="1">
      <x/>
    </i>
    <i r="2">
      <x v="1"/>
    </i>
    <i r="3">
      <x v="4"/>
    </i>
    <i r="4">
      <x v="2"/>
    </i>
    <i r="5">
      <x v="6"/>
    </i>
    <i r="6">
      <x v="5"/>
    </i>
    <i>
      <x v="1"/>
    </i>
    <i r="1">
      <x/>
    </i>
    <i r="2">
      <x v="6"/>
    </i>
    <i r="3">
      <x v="2"/>
    </i>
    <i r="4">
      <x v="1"/>
    </i>
    <i r="5">
      <x v="1"/>
    </i>
    <i r="6">
      <x v="1"/>
    </i>
    <i>
      <x v="2"/>
    </i>
    <i r="1">
      <x/>
    </i>
    <i r="2">
      <x v="8"/>
    </i>
    <i r="3">
      <x/>
    </i>
    <i r="4">
      <x/>
    </i>
    <i r="5">
      <x v="3"/>
    </i>
    <i r="6">
      <x v="3"/>
    </i>
    <i>
      <x v="3"/>
    </i>
    <i r="1">
      <x/>
    </i>
    <i r="2">
      <x v="2"/>
    </i>
    <i r="3">
      <x v="3"/>
    </i>
    <i r="4">
      <x v="3"/>
    </i>
    <i r="5">
      <x v="4"/>
    </i>
    <i r="6">
      <x v="4"/>
    </i>
    <i>
      <x v="4"/>
    </i>
    <i r="1">
      <x/>
    </i>
    <i r="2">
      <x/>
    </i>
    <i r="3">
      <x v="3"/>
    </i>
    <i r="4">
      <x v="4"/>
    </i>
    <i r="5">
      <x v="2"/>
    </i>
    <i r="6">
      <x/>
    </i>
    <i>
      <x v="5"/>
    </i>
    <i r="1">
      <x/>
    </i>
    <i r="2">
      <x v="3"/>
    </i>
    <i r="3">
      <x/>
    </i>
    <i r="4">
      <x/>
    </i>
    <i r="5">
      <x/>
    </i>
    <i r="6">
      <x v="2"/>
    </i>
    <i>
      <x v="6"/>
    </i>
    <i r="1">
      <x/>
    </i>
    <i r="2">
      <x v="7"/>
    </i>
    <i r="3">
      <x v="5"/>
    </i>
    <i r="4">
      <x v="3"/>
    </i>
    <i r="5">
      <x v="4"/>
    </i>
    <i r="6">
      <x v="4"/>
    </i>
    <i>
      <x v="7"/>
    </i>
    <i r="1">
      <x/>
    </i>
    <i r="2">
      <x v="4"/>
    </i>
    <i r="3">
      <x/>
    </i>
    <i r="4">
      <x v="2"/>
    </i>
    <i r="5">
      <x v="7"/>
    </i>
    <i r="6">
      <x v="5"/>
    </i>
    <i>
      <x v="8"/>
    </i>
    <i r="1">
      <x/>
    </i>
    <i r="2">
      <x v="5"/>
    </i>
    <i r="3">
      <x v="1"/>
    </i>
    <i r="4">
      <x v="2"/>
    </i>
    <i r="5">
      <x v="1"/>
    </i>
    <i r="6">
      <x v="3"/>
    </i>
    <i>
      <x v="9"/>
    </i>
    <i r="1">
      <x/>
    </i>
    <i r="2">
      <x v="1"/>
    </i>
    <i r="3">
      <x v="4"/>
    </i>
    <i r="4">
      <x v="1"/>
    </i>
    <i r="5">
      <x v="3"/>
    </i>
    <i r="6">
      <x v="4"/>
    </i>
    <i>
      <x v="10"/>
    </i>
    <i r="1">
      <x/>
    </i>
    <i r="2">
      <x v="6"/>
    </i>
    <i r="3">
      <x v="2"/>
    </i>
    <i r="4">
      <x/>
    </i>
    <i r="5">
      <x v="4"/>
    </i>
    <i r="6">
      <x/>
    </i>
    <i>
      <x v="11"/>
    </i>
    <i r="1">
      <x/>
    </i>
    <i r="2">
      <x v="8"/>
    </i>
    <i r="3">
      <x/>
    </i>
    <i r="4">
      <x v="3"/>
    </i>
    <i r="5">
      <x v="5"/>
    </i>
    <i r="6">
      <x v="5"/>
    </i>
    <i>
      <x v="12"/>
    </i>
    <i r="1">
      <x/>
    </i>
    <i r="2">
      <x v="2"/>
    </i>
    <i r="3">
      <x v="3"/>
    </i>
    <i r="4">
      <x v="4"/>
    </i>
    <i r="5">
      <x v="2"/>
    </i>
    <i r="6">
      <x/>
    </i>
    <i>
      <x v="13"/>
    </i>
    <i r="1">
      <x/>
    </i>
    <i r="2">
      <x/>
    </i>
    <i r="3">
      <x v="3"/>
    </i>
    <i r="4">
      <x/>
    </i>
    <i r="5">
      <x/>
    </i>
    <i r="6">
      <x v="2"/>
    </i>
    <i>
      <x v="14"/>
    </i>
    <i r="1">
      <x/>
    </i>
    <i r="2">
      <x v="3"/>
    </i>
    <i r="3">
      <x/>
    </i>
    <i r="4">
      <x v="3"/>
    </i>
    <i r="5">
      <x v="8"/>
    </i>
    <i r="6">
      <x v="3"/>
    </i>
    <i>
      <x v="15"/>
    </i>
    <i r="1">
      <x/>
    </i>
    <i r="2">
      <x v="7"/>
    </i>
    <i r="3">
      <x v="5"/>
    </i>
    <i r="4">
      <x/>
    </i>
    <i r="5">
      <x v="1"/>
    </i>
    <i r="6">
      <x v="1"/>
    </i>
    <i>
      <x v="16"/>
    </i>
    <i r="1">
      <x/>
    </i>
    <i r="2">
      <x v="4"/>
    </i>
    <i r="3">
      <x/>
    </i>
    <i r="4">
      <x v="2"/>
    </i>
    <i r="5">
      <x v="3"/>
    </i>
    <i r="6">
      <x v="5"/>
    </i>
    <i>
      <x v="17"/>
    </i>
    <i r="1">
      <x/>
    </i>
    <i r="2">
      <x v="5"/>
    </i>
    <i r="3">
      <x v="1"/>
    </i>
    <i r="4">
      <x v="1"/>
    </i>
    <i r="5">
      <x v="4"/>
    </i>
    <i r="6">
      <x v="3"/>
    </i>
    <i>
      <x v="18"/>
    </i>
    <i r="1">
      <x/>
    </i>
    <i r="2">
      <x v="1"/>
    </i>
    <i r="3">
      <x v="4"/>
    </i>
    <i r="4">
      <x/>
    </i>
    <i r="5">
      <x v="2"/>
    </i>
    <i r="6">
      <x v="4"/>
    </i>
    <i>
      <x v="19"/>
    </i>
    <i r="1">
      <x/>
    </i>
    <i r="2">
      <x v="6"/>
    </i>
    <i r="3">
      <x v="2"/>
    </i>
    <i r="4">
      <x v="3"/>
    </i>
    <i r="5">
      <x/>
    </i>
    <i r="6">
      <x v="1"/>
    </i>
    <i>
      <x v="20"/>
    </i>
    <i r="1">
      <x/>
    </i>
    <i r="2">
      <x v="8"/>
    </i>
    <i r="3">
      <x/>
    </i>
    <i r="4">
      <x v="4"/>
    </i>
    <i r="5">
      <x v="4"/>
    </i>
    <i r="6">
      <x v="4"/>
    </i>
    <i>
      <x v="21"/>
    </i>
    <i r="1">
      <x/>
    </i>
    <i r="2">
      <x v="2"/>
    </i>
    <i r="3">
      <x v="3"/>
    </i>
    <i r="4">
      <x/>
    </i>
    <i r="5">
      <x v="9"/>
    </i>
    <i r="6">
      <x/>
    </i>
    <i>
      <x v="22"/>
    </i>
    <i r="1">
      <x/>
    </i>
    <i r="2">
      <x/>
    </i>
    <i r="3">
      <x v="3"/>
    </i>
    <i r="4">
      <x v="3"/>
    </i>
    <i r="5">
      <x v="1"/>
    </i>
    <i r="6">
      <x v="5"/>
    </i>
    <i>
      <x v="23"/>
    </i>
    <i r="1">
      <x/>
    </i>
    <i r="2">
      <x v="3"/>
    </i>
    <i r="3">
      <x/>
    </i>
    <i r="4">
      <x/>
    </i>
    <i r="5">
      <x v="3"/>
    </i>
    <i r="6">
      <x v="1"/>
    </i>
    <i>
      <x v="24"/>
    </i>
    <i r="1">
      <x/>
    </i>
    <i r="2">
      <x v="7"/>
    </i>
    <i r="3">
      <x v="5"/>
    </i>
    <i r="4">
      <x v="2"/>
    </i>
    <i r="5">
      <x v="4"/>
    </i>
    <i r="6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.NO" fld="0" baseField="0" baseItem="0"/>
    <dataField name="Sum of DEBIT" fld="8" baseField="0" baseItem="0"/>
    <dataField name="Sum of CREDIT" fld="9" baseField="0" baseItem="0"/>
    <dataField name="Sum of BALANCE" fld="10" baseField="0" baseItem="0"/>
  </dataFields>
  <formats count="174">
    <format dxfId="17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0"/>
          </reference>
          <reference field="2" count="0" selected="0"/>
          <reference field="3" count="1">
            <x v="1"/>
          </reference>
        </references>
      </pivotArea>
    </format>
    <format dxfId="172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0"/>
          </reference>
          <reference field="2" count="0" selected="0"/>
          <reference field="3" count="1" selected="0">
            <x v="1"/>
          </reference>
          <reference field="4" count="1">
            <x v="4"/>
          </reference>
        </references>
      </pivotArea>
    </format>
    <format dxfId="171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0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170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0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7" count="1">
            <x v="6"/>
          </reference>
        </references>
      </pivotArea>
    </format>
    <format dxfId="169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0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5"/>
          </reference>
          <reference field="7" count="1" selected="0">
            <x v="6"/>
          </reference>
        </references>
      </pivotArea>
    </format>
    <format dxfId="16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"/>
          </reference>
        </references>
      </pivotArea>
    </format>
    <format dxfId="16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/>
        </references>
      </pivotArea>
    </format>
    <format dxfId="16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 selected="0"/>
          <reference field="3" count="1">
            <x v="6"/>
          </reference>
        </references>
      </pivotArea>
    </format>
    <format dxfId="165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 selected="0"/>
          <reference field="3" count="1" selected="0">
            <x v="6"/>
          </reference>
          <reference field="4" count="1">
            <x v="2"/>
          </reference>
        </references>
      </pivotArea>
    </format>
    <format dxfId="164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163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1"/>
          </reference>
        </references>
      </pivotArea>
    </format>
    <format dxfId="162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1"/>
          </reference>
          <reference field="7" count="1" selected="0">
            <x v="1"/>
          </reference>
        </references>
      </pivotArea>
    </format>
    <format dxfId="16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"/>
          </reference>
        </references>
      </pivotArea>
    </format>
    <format dxfId="16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/>
        </references>
      </pivotArea>
    </format>
    <format dxfId="15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 selected="0"/>
          <reference field="3" count="1">
            <x v="8"/>
          </reference>
        </references>
      </pivotArea>
    </format>
    <format dxfId="158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 selected="0"/>
          <reference field="3" count="1" selected="0">
            <x v="8"/>
          </reference>
          <reference field="4" count="1">
            <x v="0"/>
          </reference>
        </references>
      </pivotArea>
    </format>
    <format dxfId="157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156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3"/>
          </reference>
        </references>
      </pivotArea>
    </format>
    <format dxfId="155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"/>
          </reference>
          <reference field="7" count="1" selected="0">
            <x v="3"/>
          </reference>
        </references>
      </pivotArea>
    </format>
    <format dxfId="15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3"/>
          </reference>
        </references>
      </pivotArea>
    </format>
    <format dxfId="15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/>
        </references>
      </pivotArea>
    </format>
    <format dxfId="15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 selected="0"/>
          <reference field="3" count="1">
            <x v="2"/>
          </reference>
        </references>
      </pivotArea>
    </format>
    <format dxfId="151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 selected="0"/>
          <reference field="3" count="1" selected="0">
            <x v="2"/>
          </reference>
          <reference field="4" count="1">
            <x v="3"/>
          </reference>
        </references>
      </pivotArea>
    </format>
    <format dxfId="150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149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3"/>
          </reference>
          <reference field="7" count="1">
            <x v="4"/>
          </reference>
        </references>
      </pivotArea>
    </format>
    <format dxfId="148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3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3"/>
          </reference>
          <reference field="6" count="1">
            <x v="4"/>
          </reference>
          <reference field="7" count="1" selected="0">
            <x v="4"/>
          </reference>
        </references>
      </pivotArea>
    </format>
    <format dxfId="14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4"/>
          </reference>
        </references>
      </pivotArea>
    </format>
    <format dxfId="14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/>
        </references>
      </pivotArea>
    </format>
    <format dxfId="14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 selected="0"/>
          <reference field="3" count="1">
            <x v="0"/>
          </reference>
        </references>
      </pivotArea>
    </format>
    <format dxfId="144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</references>
      </pivotArea>
    </format>
    <format dxfId="143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4"/>
          </reference>
        </references>
      </pivotArea>
    </format>
    <format dxfId="142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141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4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>
            <x v="0"/>
          </reference>
          <reference field="7" count="1" selected="0">
            <x v="2"/>
          </reference>
        </references>
      </pivotArea>
    </format>
    <format dxfId="1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5"/>
          </reference>
        </references>
      </pivotArea>
    </format>
    <format dxfId="13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/>
        </references>
      </pivotArea>
    </format>
    <format dxfId="13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 selected="0"/>
          <reference field="3" count="1">
            <x v="3"/>
          </reference>
        </references>
      </pivotArea>
    </format>
    <format dxfId="137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 selected="0"/>
          <reference field="3" count="1" selected="0">
            <x v="3"/>
          </reference>
          <reference field="4" count="1">
            <x v="0"/>
          </reference>
        </references>
      </pivotArea>
    </format>
    <format dxfId="136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135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134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5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"/>
          </reference>
          <reference field="7" count="1" selected="0">
            <x v="0"/>
          </reference>
        </references>
      </pivotArea>
    </format>
    <format dxfId="13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6"/>
          </reference>
        </references>
      </pivotArea>
    </format>
    <format dxfId="13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/>
        </references>
      </pivotArea>
    </format>
    <format dxfId="13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 selected="0"/>
          <reference field="3" count="1">
            <x v="7"/>
          </reference>
        </references>
      </pivotArea>
    </format>
    <format dxfId="130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 selected="0"/>
          <reference field="3" count="1" selected="0">
            <x v="7"/>
          </reference>
          <reference field="4" count="1">
            <x v="5"/>
          </reference>
        </references>
      </pivotArea>
    </format>
    <format dxfId="129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128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3"/>
          </reference>
          <reference field="7" count="1">
            <x v="4"/>
          </reference>
        </references>
      </pivotArea>
    </format>
    <format dxfId="127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6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3"/>
          </reference>
          <reference field="6" count="1">
            <x v="4"/>
          </reference>
          <reference field="7" count="1" selected="0">
            <x v="4"/>
          </reference>
        </references>
      </pivotArea>
    </format>
    <format dxfId="12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7"/>
          </reference>
        </references>
      </pivotArea>
    </format>
    <format dxfId="12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/>
        </references>
      </pivotArea>
    </format>
    <format dxfId="12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 selected="0"/>
          <reference field="3" count="1">
            <x v="4"/>
          </reference>
        </references>
      </pivotArea>
    </format>
    <format dxfId="123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 selected="0"/>
          <reference field="3" count="1" selected="0">
            <x v="4"/>
          </reference>
          <reference field="4" count="1">
            <x v="0"/>
          </reference>
        </references>
      </pivotArea>
    </format>
    <format dxfId="122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121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 selected="0">
            <x v="2"/>
          </reference>
          <reference field="7" count="1">
            <x v="7"/>
          </reference>
        </references>
      </pivotArea>
    </format>
    <format dxfId="120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7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"/>
          </reference>
          <reference field="7" count="1" selected="0">
            <x v="7"/>
          </reference>
        </references>
      </pivotArea>
    </format>
    <format dxfId="11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8"/>
          </reference>
        </references>
      </pivotArea>
    </format>
    <format dxfId="11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/>
        </references>
      </pivotArea>
    </format>
    <format dxfId="11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 selected="0"/>
          <reference field="3" count="1">
            <x v="5"/>
          </reference>
        </references>
      </pivotArea>
    </format>
    <format dxfId="116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 selected="0"/>
          <reference field="3" count="1" selected="0">
            <x v="5"/>
          </reference>
          <reference field="4" count="1">
            <x v="1"/>
          </reference>
        </references>
      </pivotArea>
    </format>
    <format dxfId="115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114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113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8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11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9"/>
          </reference>
        </references>
      </pivotArea>
    </format>
    <format dxfId="11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/>
        </references>
      </pivotArea>
    </format>
    <format dxfId="11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 selected="0"/>
          <reference field="3" count="1">
            <x v="1"/>
          </reference>
        </references>
      </pivotArea>
    </format>
    <format dxfId="109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 selected="0"/>
          <reference field="3" count="1" selected="0">
            <x v="1"/>
          </reference>
          <reference field="4" count="1">
            <x v="4"/>
          </reference>
        </references>
      </pivotArea>
    </format>
    <format dxfId="108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107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  <reference field="7" count="1">
            <x v="3"/>
          </reference>
        </references>
      </pivotArea>
    </format>
    <format dxfId="106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9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  <reference field="6" count="1">
            <x v="4"/>
          </reference>
          <reference field="7" count="1" selected="0">
            <x v="3"/>
          </reference>
        </references>
      </pivotArea>
    </format>
    <format dxfId="10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0"/>
          </reference>
        </references>
      </pivotArea>
    </format>
    <format dxfId="10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/>
        </references>
      </pivotArea>
    </format>
    <format dxfId="10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 selected="0"/>
          <reference field="3" count="1">
            <x v="6"/>
          </reference>
        </references>
      </pivotArea>
    </format>
    <format dxfId="102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 selected="0"/>
          <reference field="3" count="1" selected="0">
            <x v="6"/>
          </reference>
          <reference field="4" count="1">
            <x v="2"/>
          </reference>
        </references>
      </pivotArea>
    </format>
    <format dxfId="101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100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4"/>
          </reference>
        </references>
      </pivotArea>
    </format>
    <format dxfId="99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0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0"/>
          </reference>
          <reference field="7" count="1" selected="0">
            <x v="4"/>
          </reference>
        </references>
      </pivotArea>
    </format>
    <format dxfId="9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1"/>
          </reference>
        </references>
      </pivotArea>
    </format>
    <format dxfId="9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/>
        </references>
      </pivotArea>
    </format>
    <format dxfId="9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 selected="0"/>
          <reference field="3" count="1">
            <x v="8"/>
          </reference>
        </references>
      </pivotArea>
    </format>
    <format dxfId="95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 selected="0"/>
          <reference field="3" count="1" selected="0">
            <x v="8"/>
          </reference>
          <reference field="4" count="1">
            <x v="0"/>
          </reference>
        </references>
      </pivotArea>
    </format>
    <format dxfId="94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93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3"/>
          </reference>
          <reference field="7" count="1">
            <x v="5"/>
          </reference>
        </references>
      </pivotArea>
    </format>
    <format dxfId="92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1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5"/>
          </reference>
          <reference field="7" count="1" selected="0">
            <x v="5"/>
          </reference>
        </references>
      </pivotArea>
    </format>
    <format dxfId="9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2"/>
          </reference>
        </references>
      </pivotArea>
    </format>
    <format dxfId="9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/>
        </references>
      </pivotArea>
    </format>
    <format dxfId="8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 selected="0"/>
          <reference field="3" count="1">
            <x v="2"/>
          </reference>
        </references>
      </pivotArea>
    </format>
    <format dxfId="88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 selected="0"/>
          <reference field="3" count="1" selected="0">
            <x v="2"/>
          </reference>
          <reference field="4" count="1">
            <x v="3"/>
          </reference>
        </references>
      </pivotArea>
    </format>
    <format dxfId="87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>
            <x v="4"/>
          </reference>
        </references>
      </pivotArea>
    </format>
    <format dxfId="86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85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2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4"/>
          </reference>
          <reference field="6" count="1">
            <x v="0"/>
          </reference>
          <reference field="7" count="1" selected="0">
            <x v="2"/>
          </reference>
        </references>
      </pivotArea>
    </format>
    <format dxfId="8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3"/>
          </reference>
        </references>
      </pivotArea>
    </format>
    <format dxfId="8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/>
        </references>
      </pivotArea>
    </format>
    <format dxfId="8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 selected="0"/>
          <reference field="3" count="1">
            <x v="0"/>
          </reference>
        </references>
      </pivotArea>
    </format>
    <format dxfId="81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</references>
      </pivotArea>
    </format>
    <format dxfId="80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79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78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3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2"/>
          </reference>
          <reference field="7" count="1" selected="0">
            <x v="0"/>
          </reference>
        </references>
      </pivotArea>
    </format>
    <format dxfId="7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4"/>
          </reference>
        </references>
      </pivotArea>
    </format>
    <format dxfId="7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/>
        </references>
      </pivotArea>
    </format>
    <format dxfId="7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 selected="0"/>
          <reference field="3" count="1">
            <x v="3"/>
          </reference>
        </references>
      </pivotArea>
    </format>
    <format dxfId="74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 selected="0"/>
          <reference field="3" count="1" selected="0">
            <x v="3"/>
          </reference>
          <reference field="4" count="1">
            <x v="0"/>
          </reference>
        </references>
      </pivotArea>
    </format>
    <format dxfId="73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72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3"/>
          </reference>
          <reference field="7" count="1">
            <x v="8"/>
          </reference>
        </references>
      </pivotArea>
    </format>
    <format dxfId="71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4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3"/>
          </reference>
          <reference field="6" count="1">
            <x v="3"/>
          </reference>
          <reference field="7" count="1" selected="0">
            <x v="8"/>
          </reference>
        </references>
      </pivotArea>
    </format>
    <format dxfId="7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5"/>
          </reference>
        </references>
      </pivotArea>
    </format>
    <format dxfId="6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/>
        </references>
      </pivotArea>
    </format>
    <format dxfId="6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 selected="0"/>
          <reference field="3" count="1">
            <x v="7"/>
          </reference>
        </references>
      </pivotArea>
    </format>
    <format dxfId="67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 selected="0"/>
          <reference field="3" count="1" selected="0">
            <x v="7"/>
          </reference>
          <reference field="4" count="1">
            <x v="5"/>
          </reference>
        </references>
      </pivotArea>
    </format>
    <format dxfId="66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65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7" count="1">
            <x v="1"/>
          </reference>
        </references>
      </pivotArea>
    </format>
    <format dxfId="64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5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1"/>
          </reference>
          <reference field="7" count="1" selected="0">
            <x v="1"/>
          </reference>
        </references>
      </pivotArea>
    </format>
    <format dxfId="6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6"/>
          </reference>
        </references>
      </pivotArea>
    </format>
    <format dxfId="6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/>
        </references>
      </pivotArea>
    </format>
    <format dxfId="6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 selected="0"/>
          <reference field="3" count="1">
            <x v="4"/>
          </reference>
        </references>
      </pivotArea>
    </format>
    <format dxfId="60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 selected="0"/>
          <reference field="3" count="1" selected="0">
            <x v="4"/>
          </reference>
          <reference field="4" count="1">
            <x v="0"/>
          </reference>
        </references>
      </pivotArea>
    </format>
    <format dxfId="59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58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 selected="0">
            <x v="2"/>
          </reference>
          <reference field="7" count="1">
            <x v="3"/>
          </reference>
        </references>
      </pivotArea>
    </format>
    <format dxfId="57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6"/>
          </reference>
          <reference field="2" count="0" selected="0"/>
          <reference field="3" count="1" selected="0">
            <x v="4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5"/>
          </reference>
          <reference field="7" count="1" selected="0">
            <x v="3"/>
          </reference>
        </references>
      </pivotArea>
    </format>
    <format dxfId="5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7"/>
          </reference>
        </references>
      </pivotArea>
    </format>
    <format dxfId="5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/>
        </references>
      </pivotArea>
    </format>
    <format dxfId="5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 selected="0"/>
          <reference field="3" count="1">
            <x v="5"/>
          </reference>
        </references>
      </pivotArea>
    </format>
    <format dxfId="53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 selected="0"/>
          <reference field="3" count="1" selected="0">
            <x v="5"/>
          </reference>
          <reference field="4" count="1">
            <x v="1"/>
          </reference>
        </references>
      </pivotArea>
    </format>
    <format dxfId="52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1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1"/>
          </reference>
          <reference field="7" count="1">
            <x v="4"/>
          </reference>
        </references>
      </pivotArea>
    </format>
    <format dxfId="50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7"/>
          </reference>
          <reference field="2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3"/>
          </reference>
          <reference field="7" count="1" selected="0">
            <x v="4"/>
          </reference>
        </references>
      </pivotArea>
    </format>
    <format dxfId="4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8"/>
          </reference>
        </references>
      </pivotArea>
    </format>
    <format dxfId="4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/>
        </references>
      </pivotArea>
    </format>
    <format dxfId="4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 selected="0"/>
          <reference field="3" count="1">
            <x v="1"/>
          </reference>
        </references>
      </pivotArea>
    </format>
    <format dxfId="46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 selected="0"/>
          <reference field="3" count="1" selected="0">
            <x v="1"/>
          </reference>
          <reference field="4" count="1">
            <x v="4"/>
          </reference>
        </references>
      </pivotArea>
    </format>
    <format dxfId="45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44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43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8"/>
          </reference>
          <reference field="2" count="0" selected="0"/>
          <reference field="3" count="1" selected="0">
            <x v="1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4"/>
          </reference>
          <reference field="7" count="1" selected="0">
            <x v="2"/>
          </reference>
        </references>
      </pivotArea>
    </format>
    <format dxfId="4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19"/>
          </reference>
        </references>
      </pivotArea>
    </format>
    <format dxfId="4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/>
        </references>
      </pivotArea>
    </format>
    <format dxfId="4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 selected="0"/>
          <reference field="3" count="1">
            <x v="6"/>
          </reference>
        </references>
      </pivotArea>
    </format>
    <format dxfId="39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 selected="0"/>
          <reference field="3" count="1" selected="0">
            <x v="6"/>
          </reference>
          <reference field="4" count="1">
            <x v="2"/>
          </reference>
        </references>
      </pivotArea>
    </format>
    <format dxfId="38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37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36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19"/>
          </reference>
          <reference field="2" count="0" selected="0"/>
          <reference field="3" count="1" selected="0">
            <x v="6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1"/>
          </reference>
          <reference field="7" count="1" selected="0">
            <x v="0"/>
          </reference>
        </references>
      </pivotArea>
    </format>
    <format dxfId="3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0"/>
          </reference>
        </references>
      </pivotArea>
    </format>
    <format dxfId="3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/>
        </references>
      </pivotArea>
    </format>
    <format dxfId="3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 selected="0"/>
          <reference field="3" count="1">
            <x v="8"/>
          </reference>
        </references>
      </pivotArea>
    </format>
    <format dxfId="32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 selected="0"/>
          <reference field="3" count="1" selected="0">
            <x v="8"/>
          </reference>
          <reference field="4" count="1">
            <x v="0"/>
          </reference>
        </references>
      </pivotArea>
    </format>
    <format dxfId="31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>
            <x v="4"/>
          </reference>
        </references>
      </pivotArea>
    </format>
    <format dxfId="30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4"/>
          </reference>
          <reference field="7" count="1">
            <x v="4"/>
          </reference>
        </references>
      </pivotArea>
    </format>
    <format dxfId="29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0"/>
          </reference>
          <reference field="2" count="0" selected="0"/>
          <reference field="3" count="1" selected="0">
            <x v="8"/>
          </reference>
          <reference field="4" count="1" selected="0">
            <x v="0"/>
          </reference>
          <reference field="5" count="1" selected="0">
            <x v="4"/>
          </reference>
          <reference field="6" count="1">
            <x v="4"/>
          </reference>
          <reference field="7" count="1" selected="0">
            <x v="4"/>
          </reference>
        </references>
      </pivotArea>
    </format>
    <format dxfId="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1"/>
          </reference>
        </references>
      </pivotArea>
    </format>
    <format dxfId="2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/>
        </references>
      </pivotArea>
    </format>
    <format dxfId="2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 selected="0"/>
          <reference field="3" count="1">
            <x v="2"/>
          </reference>
        </references>
      </pivotArea>
    </format>
    <format dxfId="25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 selected="0"/>
          <reference field="3" count="1" selected="0">
            <x v="2"/>
          </reference>
          <reference field="4" count="1">
            <x v="3"/>
          </reference>
        </references>
      </pivotArea>
    </format>
    <format dxfId="24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3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7" count="1">
            <x v="9"/>
          </reference>
        </references>
      </pivotArea>
    </format>
    <format dxfId="22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1"/>
          </reference>
          <reference field="2" count="0" selected="0"/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0"/>
          </reference>
          <reference field="7" count="1" selected="0">
            <x v="9"/>
          </reference>
        </references>
      </pivotArea>
    </format>
    <format dxfId="2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2"/>
          </reference>
        </references>
      </pivotArea>
    </format>
    <format dxfId="2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/>
        </references>
      </pivotArea>
    </format>
    <format dxfId="1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 selected="0"/>
          <reference field="3" count="1">
            <x v="0"/>
          </reference>
        </references>
      </pivotArea>
    </format>
    <format dxfId="18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 selected="0"/>
          <reference field="3" count="1" selected="0">
            <x v="0"/>
          </reference>
          <reference field="4" count="1">
            <x v="3"/>
          </reference>
        </references>
      </pivotArea>
    </format>
    <format dxfId="17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16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5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2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  <reference field="6" count="1">
            <x v="5"/>
          </reference>
          <reference field="7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3"/>
          </reference>
        </references>
      </pivotArea>
    </format>
    <format dxfId="1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/>
        </references>
      </pivotArea>
    </format>
    <format dxfId="1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 selected="0"/>
          <reference field="3" count="1">
            <x v="3"/>
          </reference>
        </references>
      </pivotArea>
    </format>
    <format dxfId="11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 selected="0"/>
          <reference field="3" count="1" selected="0">
            <x v="3"/>
          </reference>
          <reference field="4" count="1">
            <x v="0"/>
          </reference>
        </references>
      </pivotArea>
    </format>
    <format dxfId="10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9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3"/>
          </reference>
        </references>
      </pivotArea>
    </format>
    <format dxfId="8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3"/>
          </reference>
          <reference field="2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1"/>
          </reference>
          <reference field="7" count="1" selected="0">
            <x v="3"/>
          </reference>
        </references>
      </pivotArea>
    </format>
    <format dxfId="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1" count="1">
            <x v="24"/>
          </reference>
        </references>
      </pivotArea>
    </format>
    <format dxfId="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/>
        </references>
      </pivotArea>
    </format>
    <format dxfId="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 selected="0"/>
          <reference field="3" count="1">
            <x v="7"/>
          </reference>
        </references>
      </pivotArea>
    </format>
    <format dxfId="4">
      <pivotArea collapsedLevelsAreSubtotals="1" fieldPosition="0">
        <references count="5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 selected="0"/>
          <reference field="3" count="1" selected="0">
            <x v="7"/>
          </reference>
          <reference field="4" count="1">
            <x v="5"/>
          </reference>
        </references>
      </pivotArea>
    </format>
    <format dxfId="3">
      <pivotArea collapsedLevelsAreSubtotals="1" fieldPosition="0">
        <references count="6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">
      <pivotArea collapsedLevelsAreSubtotals="1" fieldPosition="0">
        <references count="7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2"/>
          </reference>
          <reference field="7" count="1">
            <x v="4"/>
          </reference>
        </references>
      </pivotArea>
    </format>
    <format dxfId="1">
      <pivotArea collapsedLevelsAreSubtotals="1" fieldPosition="0">
        <references count="8">
          <reference field="4294967294" count="3" selected="0">
            <x v="1"/>
            <x v="2"/>
            <x v="3"/>
          </reference>
          <reference field="1" count="1" selected="0">
            <x v="24"/>
          </reference>
          <reference field="2" count="0" selected="0"/>
          <reference field="3" count="1" selected="0">
            <x v="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"/>
          </reference>
          <reference field="7" count="1" selected="0">
            <x v="4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6957-E3F2-4312-ABB4-933B117EF163}">
  <dimension ref="A1:R26"/>
  <sheetViews>
    <sheetView workbookViewId="0">
      <selection activeCell="P30" sqref="P30"/>
    </sheetView>
  </sheetViews>
  <sheetFormatPr defaultRowHeight="15" x14ac:dyDescent="0.25"/>
  <sheetData>
    <row r="1" spans="1:18" x14ac:dyDescent="0.25">
      <c r="A1" s="38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8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8" x14ac:dyDescent="0.2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8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8" x14ac:dyDescent="0.25">
      <c r="A5" s="44"/>
      <c r="B5" s="45"/>
      <c r="C5" s="45"/>
      <c r="D5" s="46" t="s">
        <v>38</v>
      </c>
      <c r="E5" s="46"/>
      <c r="F5" s="46"/>
      <c r="G5" s="46"/>
      <c r="H5" s="46"/>
      <c r="I5" s="46"/>
      <c r="J5" s="46"/>
      <c r="K5" s="46"/>
      <c r="L5" s="47"/>
    </row>
    <row r="6" spans="1:18" ht="15.75" thickBot="1" x14ac:dyDescent="0.3">
      <c r="A6" s="27" t="s">
        <v>1</v>
      </c>
      <c r="B6" s="28" t="s">
        <v>39</v>
      </c>
      <c r="C6" s="28" t="s">
        <v>2</v>
      </c>
      <c r="D6" s="28" t="s">
        <v>40</v>
      </c>
      <c r="E6" s="28" t="s">
        <v>41</v>
      </c>
      <c r="F6" s="28" t="s">
        <v>42</v>
      </c>
      <c r="G6" s="28" t="s">
        <v>43</v>
      </c>
      <c r="H6" s="28" t="s">
        <v>44</v>
      </c>
      <c r="I6" s="28" t="s">
        <v>45</v>
      </c>
      <c r="J6" s="28" t="s">
        <v>46</v>
      </c>
      <c r="K6" s="28" t="s">
        <v>47</v>
      </c>
      <c r="L6" s="29" t="s">
        <v>48</v>
      </c>
    </row>
    <row r="7" spans="1:18" ht="15.75" thickBot="1" x14ac:dyDescent="0.3">
      <c r="A7" s="5">
        <v>1</v>
      </c>
      <c r="B7" s="3" t="s">
        <v>49</v>
      </c>
      <c r="C7" s="3" t="s">
        <v>50</v>
      </c>
      <c r="D7" s="3">
        <v>56</v>
      </c>
      <c r="E7" s="3">
        <v>78</v>
      </c>
      <c r="F7" s="3">
        <v>87</v>
      </c>
      <c r="G7" s="3">
        <v>76</v>
      </c>
      <c r="H7" s="3">
        <v>52</v>
      </c>
      <c r="I7" s="3">
        <v>349</v>
      </c>
      <c r="J7" s="3">
        <f>(I7/500)*100</f>
        <v>69.8</v>
      </c>
      <c r="K7" s="3" t="str">
        <f>IF(I7&gt;250, "PASS", "FAIL")</f>
        <v>PASS</v>
      </c>
      <c r="L7" s="4" t="str">
        <f>IF(J7&gt;=90,"A+",IF(J7&gt;=80,"A",IF(J7&gt;=70,"B",IF(J7&gt;=60,"C",IF(J7&gt;=50,"D","F")))))</f>
        <v>C</v>
      </c>
      <c r="O7" s="48" t="s">
        <v>51</v>
      </c>
      <c r="P7" s="49"/>
      <c r="Q7" s="49"/>
      <c r="R7" s="50"/>
    </row>
    <row r="8" spans="1:18" ht="15.75" thickBot="1" x14ac:dyDescent="0.3">
      <c r="A8" s="5">
        <v>2</v>
      </c>
      <c r="B8" s="3" t="s">
        <v>52</v>
      </c>
      <c r="C8" s="3" t="s">
        <v>53</v>
      </c>
      <c r="D8" s="3">
        <v>45</v>
      </c>
      <c r="E8" s="3">
        <v>30</v>
      </c>
      <c r="F8" s="3">
        <v>43</v>
      </c>
      <c r="G8" s="3">
        <v>15</v>
      </c>
      <c r="H8" s="3">
        <v>58</v>
      </c>
      <c r="I8" s="3">
        <v>191</v>
      </c>
      <c r="J8" s="3">
        <f t="shared" ref="J8:J26" si="0">(I8/500)*100</f>
        <v>38.200000000000003</v>
      </c>
      <c r="K8" s="3" t="str">
        <f t="shared" ref="K8:K26" si="1">IF(I8&gt;250, "PASS", "FAIL")</f>
        <v>FAIL</v>
      </c>
      <c r="L8" s="4" t="str">
        <f t="shared" ref="L8:L26" si="2">IF(J8&gt;=90,"A+",IF(J8&gt;=80,"A",IF(J8&gt;=70,"B",IF(J8&gt;=60,"C",IF(J8&gt;=50,"D","F")))))</f>
        <v>F</v>
      </c>
    </row>
    <row r="9" spans="1:18" x14ac:dyDescent="0.25">
      <c r="A9" s="5">
        <v>3</v>
      </c>
      <c r="B9" s="3" t="s">
        <v>54</v>
      </c>
      <c r="C9" s="3" t="s">
        <v>55</v>
      </c>
      <c r="D9" s="3">
        <v>27</v>
      </c>
      <c r="E9" s="3">
        <v>61</v>
      </c>
      <c r="F9" s="3">
        <v>64</v>
      </c>
      <c r="G9" s="3">
        <v>0</v>
      </c>
      <c r="H9" s="3">
        <v>38</v>
      </c>
      <c r="I9" s="3">
        <v>190</v>
      </c>
      <c r="J9" s="3">
        <f t="shared" si="0"/>
        <v>38</v>
      </c>
      <c r="K9" s="3" t="str">
        <f t="shared" si="1"/>
        <v>FAIL</v>
      </c>
      <c r="L9" s="4" t="str">
        <f t="shared" si="2"/>
        <v>F</v>
      </c>
      <c r="O9" s="30" t="s">
        <v>56</v>
      </c>
      <c r="P9" s="31">
        <f>COUNTIF(L7:L26,O9)</f>
        <v>0</v>
      </c>
    </row>
    <row r="10" spans="1:18" x14ac:dyDescent="0.25">
      <c r="A10" s="5">
        <v>4</v>
      </c>
      <c r="B10" s="3" t="s">
        <v>57</v>
      </c>
      <c r="C10" s="3" t="s">
        <v>58</v>
      </c>
      <c r="D10" s="3">
        <v>20</v>
      </c>
      <c r="E10" s="3">
        <v>56</v>
      </c>
      <c r="F10" s="3">
        <v>71</v>
      </c>
      <c r="G10" s="3">
        <v>50</v>
      </c>
      <c r="H10" s="3">
        <v>96</v>
      </c>
      <c r="I10" s="3">
        <v>293</v>
      </c>
      <c r="J10" s="3">
        <f t="shared" si="0"/>
        <v>58.599999999999994</v>
      </c>
      <c r="K10" s="3" t="str">
        <f t="shared" si="1"/>
        <v>PASS</v>
      </c>
      <c r="L10" s="4" t="str">
        <f t="shared" si="2"/>
        <v>D</v>
      </c>
      <c r="O10" s="32" t="s">
        <v>34</v>
      </c>
      <c r="P10" s="33">
        <f t="shared" ref="P10" si="3">COUNTIF(L8:L27,O10)</f>
        <v>0</v>
      </c>
    </row>
    <row r="11" spans="1:18" x14ac:dyDescent="0.25">
      <c r="A11" s="5">
        <v>5</v>
      </c>
      <c r="B11" s="3" t="s">
        <v>59</v>
      </c>
      <c r="C11" s="3" t="s">
        <v>60</v>
      </c>
      <c r="D11" s="3">
        <v>24</v>
      </c>
      <c r="E11" s="3">
        <v>74</v>
      </c>
      <c r="F11" s="3">
        <v>89</v>
      </c>
      <c r="G11" s="3">
        <v>68</v>
      </c>
      <c r="H11" s="3">
        <v>37</v>
      </c>
      <c r="I11" s="3">
        <v>292</v>
      </c>
      <c r="J11" s="3">
        <f t="shared" si="0"/>
        <v>58.4</v>
      </c>
      <c r="K11" s="3" t="str">
        <f t="shared" si="1"/>
        <v>PASS</v>
      </c>
      <c r="L11" s="4" t="str">
        <f t="shared" si="2"/>
        <v>D</v>
      </c>
      <c r="O11" s="32" t="s">
        <v>61</v>
      </c>
      <c r="P11" s="33">
        <v>2</v>
      </c>
    </row>
    <row r="12" spans="1:18" x14ac:dyDescent="0.25">
      <c r="A12" s="5">
        <v>6</v>
      </c>
      <c r="B12" s="3" t="s">
        <v>62</v>
      </c>
      <c r="C12" s="3" t="s">
        <v>63</v>
      </c>
      <c r="D12" s="3">
        <v>99</v>
      </c>
      <c r="E12" s="3">
        <v>67</v>
      </c>
      <c r="F12" s="3">
        <v>11</v>
      </c>
      <c r="G12" s="3">
        <v>55</v>
      </c>
      <c r="H12" s="3">
        <v>18</v>
      </c>
      <c r="I12" s="3">
        <v>250</v>
      </c>
      <c r="J12" s="3">
        <f t="shared" si="0"/>
        <v>50</v>
      </c>
      <c r="K12" s="3" t="str">
        <f t="shared" si="1"/>
        <v>FAIL</v>
      </c>
      <c r="L12" s="4" t="str">
        <f t="shared" si="2"/>
        <v>D</v>
      </c>
      <c r="O12" s="32" t="s">
        <v>64</v>
      </c>
      <c r="P12" s="33">
        <v>4</v>
      </c>
    </row>
    <row r="13" spans="1:18" x14ac:dyDescent="0.25">
      <c r="A13" s="5">
        <v>7</v>
      </c>
      <c r="B13" s="3" t="s">
        <v>65</v>
      </c>
      <c r="C13" s="3" t="s">
        <v>66</v>
      </c>
      <c r="D13" s="3">
        <v>44</v>
      </c>
      <c r="E13" s="3">
        <v>39</v>
      </c>
      <c r="F13" s="3">
        <v>65</v>
      </c>
      <c r="G13" s="3">
        <v>88</v>
      </c>
      <c r="H13" s="3">
        <v>41</v>
      </c>
      <c r="I13" s="3">
        <v>277</v>
      </c>
      <c r="J13" s="3">
        <f t="shared" si="0"/>
        <v>55.400000000000006</v>
      </c>
      <c r="K13" s="3" t="str">
        <f t="shared" si="1"/>
        <v>PASS</v>
      </c>
      <c r="L13" s="4" t="str">
        <f t="shared" si="2"/>
        <v>D</v>
      </c>
      <c r="O13" s="32" t="s">
        <v>33</v>
      </c>
      <c r="P13" s="33">
        <v>8</v>
      </c>
    </row>
    <row r="14" spans="1:18" ht="15.75" thickBot="1" x14ac:dyDescent="0.3">
      <c r="A14" s="5">
        <v>8</v>
      </c>
      <c r="B14" s="3" t="s">
        <v>67</v>
      </c>
      <c r="C14" s="3" t="s">
        <v>68</v>
      </c>
      <c r="D14" s="3">
        <v>34</v>
      </c>
      <c r="E14" s="3">
        <v>51</v>
      </c>
      <c r="F14" s="3">
        <v>76</v>
      </c>
      <c r="G14" s="3">
        <v>53</v>
      </c>
      <c r="H14" s="3">
        <v>87</v>
      </c>
      <c r="I14" s="3">
        <v>301</v>
      </c>
      <c r="J14" s="3">
        <f t="shared" si="0"/>
        <v>60.199999999999996</v>
      </c>
      <c r="K14" s="3" t="str">
        <f t="shared" si="1"/>
        <v>PASS</v>
      </c>
      <c r="L14" s="4" t="str">
        <f t="shared" si="2"/>
        <v>C</v>
      </c>
      <c r="O14" s="34" t="s">
        <v>69</v>
      </c>
      <c r="P14" s="35">
        <v>6</v>
      </c>
    </row>
    <row r="15" spans="1:18" x14ac:dyDescent="0.25">
      <c r="A15" s="5">
        <v>9</v>
      </c>
      <c r="B15" s="3" t="s">
        <v>70</v>
      </c>
      <c r="C15" s="3" t="s">
        <v>71</v>
      </c>
      <c r="D15" s="3">
        <v>67</v>
      </c>
      <c r="E15" s="3">
        <v>47</v>
      </c>
      <c r="F15" s="3">
        <v>30</v>
      </c>
      <c r="G15" s="3">
        <v>64</v>
      </c>
      <c r="H15" s="3">
        <v>41</v>
      </c>
      <c r="I15" s="3">
        <v>249</v>
      </c>
      <c r="J15" s="3">
        <f t="shared" si="0"/>
        <v>49.8</v>
      </c>
      <c r="K15" s="3" t="str">
        <f t="shared" si="1"/>
        <v>FAIL</v>
      </c>
      <c r="L15" s="4" t="str">
        <f t="shared" si="2"/>
        <v>F</v>
      </c>
    </row>
    <row r="16" spans="1:18" x14ac:dyDescent="0.25">
      <c r="A16" s="5">
        <v>10</v>
      </c>
      <c r="B16" s="3" t="s">
        <v>72</v>
      </c>
      <c r="C16" s="3" t="s">
        <v>73</v>
      </c>
      <c r="D16" s="3">
        <v>59</v>
      </c>
      <c r="E16" s="3">
        <v>100</v>
      </c>
      <c r="F16" s="3">
        <v>88</v>
      </c>
      <c r="G16" s="3">
        <v>90</v>
      </c>
      <c r="H16" s="3">
        <v>59</v>
      </c>
      <c r="I16" s="3">
        <v>396</v>
      </c>
      <c r="J16" s="3">
        <f t="shared" si="0"/>
        <v>79.2</v>
      </c>
      <c r="K16" s="3" t="str">
        <f t="shared" si="1"/>
        <v>PASS</v>
      </c>
      <c r="L16" s="4" t="str">
        <f t="shared" si="2"/>
        <v>B</v>
      </c>
    </row>
    <row r="17" spans="1:12" x14ac:dyDescent="0.25">
      <c r="A17" s="5">
        <v>11</v>
      </c>
      <c r="B17" s="3" t="s">
        <v>74</v>
      </c>
      <c r="C17" s="3" t="s">
        <v>75</v>
      </c>
      <c r="D17" s="3">
        <v>89</v>
      </c>
      <c r="E17" s="3">
        <v>44</v>
      </c>
      <c r="F17" s="3">
        <v>96</v>
      </c>
      <c r="G17" s="3">
        <v>78</v>
      </c>
      <c r="H17" s="3">
        <v>36</v>
      </c>
      <c r="I17" s="3">
        <v>343</v>
      </c>
      <c r="J17" s="3">
        <f t="shared" si="0"/>
        <v>68.600000000000009</v>
      </c>
      <c r="K17" s="3" t="str">
        <f t="shared" si="1"/>
        <v>PASS</v>
      </c>
      <c r="L17" s="4" t="str">
        <f t="shared" si="2"/>
        <v>C</v>
      </c>
    </row>
    <row r="18" spans="1:12" x14ac:dyDescent="0.25">
      <c r="A18" s="5">
        <v>12</v>
      </c>
      <c r="B18" s="3" t="s">
        <v>76</v>
      </c>
      <c r="C18" s="3" t="s">
        <v>77</v>
      </c>
      <c r="D18" s="3">
        <v>64</v>
      </c>
      <c r="E18" s="3">
        <v>41</v>
      </c>
      <c r="F18" s="3">
        <v>4</v>
      </c>
      <c r="G18" s="3">
        <v>67</v>
      </c>
      <c r="H18" s="3">
        <v>96</v>
      </c>
      <c r="I18" s="3">
        <v>272</v>
      </c>
      <c r="J18" s="3">
        <f t="shared" si="0"/>
        <v>54.400000000000006</v>
      </c>
      <c r="K18" s="3" t="str">
        <f t="shared" si="1"/>
        <v>PASS</v>
      </c>
      <c r="L18" s="4" t="str">
        <f t="shared" si="2"/>
        <v>D</v>
      </c>
    </row>
    <row r="19" spans="1:12" x14ac:dyDescent="0.25">
      <c r="A19" s="5">
        <v>13</v>
      </c>
      <c r="B19" s="3" t="s">
        <v>78</v>
      </c>
      <c r="C19" s="3" t="s">
        <v>79</v>
      </c>
      <c r="D19" s="3">
        <v>86</v>
      </c>
      <c r="E19" s="3">
        <v>99</v>
      </c>
      <c r="F19" s="3">
        <v>59</v>
      </c>
      <c r="G19" s="3">
        <v>21</v>
      </c>
      <c r="H19" s="3">
        <v>25</v>
      </c>
      <c r="I19" s="3">
        <v>290</v>
      </c>
      <c r="J19" s="3">
        <f t="shared" si="0"/>
        <v>57.999999999999993</v>
      </c>
      <c r="K19" s="3" t="str">
        <f t="shared" si="1"/>
        <v>PASS</v>
      </c>
      <c r="L19" s="4" t="str">
        <f t="shared" si="2"/>
        <v>D</v>
      </c>
    </row>
    <row r="20" spans="1:12" x14ac:dyDescent="0.25">
      <c r="A20" s="5">
        <v>14</v>
      </c>
      <c r="B20" s="3" t="s">
        <v>80</v>
      </c>
      <c r="C20" s="3" t="s">
        <v>81</v>
      </c>
      <c r="D20" s="3">
        <v>61</v>
      </c>
      <c r="E20" s="3">
        <v>95</v>
      </c>
      <c r="F20" s="3">
        <v>11</v>
      </c>
      <c r="G20" s="3">
        <v>95</v>
      </c>
      <c r="H20" s="3">
        <v>24</v>
      </c>
      <c r="I20" s="3">
        <v>286</v>
      </c>
      <c r="J20" s="3">
        <f t="shared" si="0"/>
        <v>57.199999999999996</v>
      </c>
      <c r="K20" s="3" t="str">
        <f t="shared" si="1"/>
        <v>PASS</v>
      </c>
      <c r="L20" s="4" t="str">
        <f t="shared" si="2"/>
        <v>D</v>
      </c>
    </row>
    <row r="21" spans="1:12" x14ac:dyDescent="0.25">
      <c r="A21" s="5">
        <v>15</v>
      </c>
      <c r="B21" s="3" t="s">
        <v>82</v>
      </c>
      <c r="C21" s="3" t="s">
        <v>83</v>
      </c>
      <c r="D21" s="3">
        <v>38</v>
      </c>
      <c r="E21" s="3">
        <v>94</v>
      </c>
      <c r="F21" s="3">
        <v>16</v>
      </c>
      <c r="G21" s="3">
        <v>52</v>
      </c>
      <c r="H21" s="3">
        <v>42</v>
      </c>
      <c r="I21" s="3">
        <v>242</v>
      </c>
      <c r="J21" s="3">
        <f t="shared" si="0"/>
        <v>48.4</v>
      </c>
      <c r="K21" s="3" t="str">
        <f t="shared" si="1"/>
        <v>FAIL</v>
      </c>
      <c r="L21" s="4" t="str">
        <f t="shared" si="2"/>
        <v>F</v>
      </c>
    </row>
    <row r="22" spans="1:12" x14ac:dyDescent="0.25">
      <c r="A22" s="5">
        <v>16</v>
      </c>
      <c r="B22" s="3" t="s">
        <v>84</v>
      </c>
      <c r="C22" s="3" t="s">
        <v>85</v>
      </c>
      <c r="D22" s="3">
        <v>94</v>
      </c>
      <c r="E22" s="3">
        <v>71</v>
      </c>
      <c r="F22" s="3">
        <v>61</v>
      </c>
      <c r="G22" s="3">
        <v>56</v>
      </c>
      <c r="H22" s="3">
        <v>58</v>
      </c>
      <c r="I22" s="3">
        <v>340</v>
      </c>
      <c r="J22" s="3">
        <f t="shared" si="0"/>
        <v>68</v>
      </c>
      <c r="K22" s="3" t="str">
        <f t="shared" si="1"/>
        <v>PASS</v>
      </c>
      <c r="L22" s="4" t="str">
        <f t="shared" si="2"/>
        <v>C</v>
      </c>
    </row>
    <row r="23" spans="1:12" x14ac:dyDescent="0.25">
      <c r="A23" s="5">
        <v>17</v>
      </c>
      <c r="B23" s="3" t="s">
        <v>86</v>
      </c>
      <c r="C23" s="3" t="s">
        <v>87</v>
      </c>
      <c r="D23" s="3">
        <v>30</v>
      </c>
      <c r="E23" s="3">
        <v>60</v>
      </c>
      <c r="F23" s="3">
        <v>66</v>
      </c>
      <c r="G23" s="3">
        <v>12</v>
      </c>
      <c r="H23" s="3">
        <v>13</v>
      </c>
      <c r="I23" s="3">
        <v>181</v>
      </c>
      <c r="J23" s="3">
        <f t="shared" si="0"/>
        <v>36.199999999999996</v>
      </c>
      <c r="K23" s="3" t="str">
        <f t="shared" si="1"/>
        <v>FAIL</v>
      </c>
      <c r="L23" s="4" t="str">
        <f t="shared" si="2"/>
        <v>F</v>
      </c>
    </row>
    <row r="24" spans="1:12" x14ac:dyDescent="0.25">
      <c r="A24" s="5">
        <v>18</v>
      </c>
      <c r="B24" s="3" t="s">
        <v>88</v>
      </c>
      <c r="C24" s="3" t="s">
        <v>89</v>
      </c>
      <c r="D24" s="3">
        <v>88</v>
      </c>
      <c r="E24" s="3">
        <v>78</v>
      </c>
      <c r="F24" s="3">
        <v>55</v>
      </c>
      <c r="G24" s="3">
        <v>85</v>
      </c>
      <c r="H24" s="3">
        <v>71</v>
      </c>
      <c r="I24" s="3">
        <v>377</v>
      </c>
      <c r="J24" s="3">
        <f t="shared" si="0"/>
        <v>75.400000000000006</v>
      </c>
      <c r="K24" s="3" t="str">
        <f t="shared" si="1"/>
        <v>PASS</v>
      </c>
      <c r="L24" s="4" t="str">
        <f t="shared" si="2"/>
        <v>B</v>
      </c>
    </row>
    <row r="25" spans="1:12" x14ac:dyDescent="0.25">
      <c r="A25" s="5">
        <v>19</v>
      </c>
      <c r="B25" s="3" t="s">
        <v>90</v>
      </c>
      <c r="C25" s="3" t="s">
        <v>91</v>
      </c>
      <c r="D25" s="3">
        <v>30</v>
      </c>
      <c r="E25" s="3">
        <v>35</v>
      </c>
      <c r="F25" s="3">
        <v>18</v>
      </c>
      <c r="G25" s="3">
        <v>77</v>
      </c>
      <c r="H25" s="3">
        <v>68</v>
      </c>
      <c r="I25" s="3">
        <v>228</v>
      </c>
      <c r="J25" s="3">
        <f t="shared" si="0"/>
        <v>45.6</v>
      </c>
      <c r="K25" s="3" t="str">
        <f t="shared" si="1"/>
        <v>FAIL</v>
      </c>
      <c r="L25" s="4" t="str">
        <f t="shared" si="2"/>
        <v>F</v>
      </c>
    </row>
    <row r="26" spans="1:12" ht="15.75" thickBot="1" x14ac:dyDescent="0.3">
      <c r="A26" s="6">
        <v>20</v>
      </c>
      <c r="B26" s="7" t="s">
        <v>92</v>
      </c>
      <c r="C26" s="7" t="s">
        <v>93</v>
      </c>
      <c r="D26" s="7">
        <v>99</v>
      </c>
      <c r="E26" s="7">
        <v>57</v>
      </c>
      <c r="F26" s="7">
        <v>4</v>
      </c>
      <c r="G26" s="7">
        <v>43</v>
      </c>
      <c r="H26" s="7">
        <v>94</v>
      </c>
      <c r="I26" s="7">
        <v>297</v>
      </c>
      <c r="J26" s="7">
        <f t="shared" si="0"/>
        <v>59.4</v>
      </c>
      <c r="K26" s="3" t="str">
        <f t="shared" si="1"/>
        <v>PASS</v>
      </c>
      <c r="L26" s="4" t="str">
        <f t="shared" si="2"/>
        <v>D</v>
      </c>
    </row>
  </sheetData>
  <mergeCells count="5">
    <mergeCell ref="A1:L4"/>
    <mergeCell ref="A5:C5"/>
    <mergeCell ref="D5:H5"/>
    <mergeCell ref="I5:L5"/>
    <mergeCell ref="O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50EB-172A-49E0-BFE3-CEECDF50F070}">
  <dimension ref="A1:BM27"/>
  <sheetViews>
    <sheetView workbookViewId="0">
      <selection activeCell="H12" sqref="H12"/>
    </sheetView>
  </sheetViews>
  <sheetFormatPr defaultRowHeight="15" x14ac:dyDescent="0.25"/>
  <cols>
    <col min="2" max="2" width="14.85546875" customWidth="1"/>
    <col min="3" max="32" width="10.7109375" bestFit="1" customWidth="1"/>
  </cols>
  <sheetData>
    <row r="1" spans="1:65" ht="1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65" ht="15" customHeight="1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</row>
    <row r="3" spans="1:65" ht="15" customHeight="1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65" ht="15" customHeight="1" thickBot="1" x14ac:dyDescent="0.3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65" x14ac:dyDescent="0.25">
      <c r="A5" s="16"/>
      <c r="B5" s="8"/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9</v>
      </c>
      <c r="Q5" s="8" t="s">
        <v>3</v>
      </c>
      <c r="R5" s="8" t="s">
        <v>4</v>
      </c>
      <c r="S5" s="8" t="s">
        <v>5</v>
      </c>
      <c r="T5" s="8" t="s">
        <v>6</v>
      </c>
      <c r="U5" s="8" t="s">
        <v>7</v>
      </c>
      <c r="V5" s="8" t="s">
        <v>8</v>
      </c>
      <c r="W5" s="8" t="s">
        <v>9</v>
      </c>
      <c r="X5" s="8" t="s">
        <v>3</v>
      </c>
      <c r="Y5" s="8" t="s">
        <v>4</v>
      </c>
      <c r="Z5" s="8" t="s">
        <v>5</v>
      </c>
      <c r="AA5" s="8" t="s">
        <v>6</v>
      </c>
      <c r="AB5" s="8" t="s">
        <v>7</v>
      </c>
      <c r="AC5" s="8" t="s">
        <v>8</v>
      </c>
      <c r="AD5" s="9" t="s">
        <v>9</v>
      </c>
      <c r="AE5" s="57" t="s">
        <v>13</v>
      </c>
      <c r="AF5" s="59" t="s">
        <v>14</v>
      </c>
      <c r="AG5" s="61" t="s">
        <v>15</v>
      </c>
    </row>
    <row r="6" spans="1:65" x14ac:dyDescent="0.25">
      <c r="A6" s="11" t="s">
        <v>1</v>
      </c>
      <c r="B6" s="12" t="s">
        <v>2</v>
      </c>
      <c r="C6" s="13">
        <v>45689</v>
      </c>
      <c r="D6" s="13">
        <v>45690</v>
      </c>
      <c r="E6" s="13">
        <v>45691</v>
      </c>
      <c r="F6" s="13">
        <v>45692</v>
      </c>
      <c r="G6" s="13">
        <v>45693</v>
      </c>
      <c r="H6" s="13">
        <v>45694</v>
      </c>
      <c r="I6" s="13">
        <v>45695</v>
      </c>
      <c r="J6" s="13">
        <v>45696</v>
      </c>
      <c r="K6" s="13">
        <v>45697</v>
      </c>
      <c r="L6" s="13">
        <v>45698</v>
      </c>
      <c r="M6" s="13">
        <v>45699</v>
      </c>
      <c r="N6" s="13">
        <v>45700</v>
      </c>
      <c r="O6" s="13">
        <v>45701</v>
      </c>
      <c r="P6" s="13">
        <v>45702</v>
      </c>
      <c r="Q6" s="13">
        <v>45703</v>
      </c>
      <c r="R6" s="13">
        <v>45704</v>
      </c>
      <c r="S6" s="13">
        <v>45705</v>
      </c>
      <c r="T6" s="13">
        <v>45706</v>
      </c>
      <c r="U6" s="13">
        <v>45707</v>
      </c>
      <c r="V6" s="13">
        <v>45708</v>
      </c>
      <c r="W6" s="13">
        <v>45709</v>
      </c>
      <c r="X6" s="13">
        <v>45710</v>
      </c>
      <c r="Y6" s="13">
        <v>45711</v>
      </c>
      <c r="Z6" s="13">
        <v>45712</v>
      </c>
      <c r="AA6" s="13">
        <v>45713</v>
      </c>
      <c r="AB6" s="13">
        <v>45714</v>
      </c>
      <c r="AC6" s="13">
        <v>45715</v>
      </c>
      <c r="AD6" s="26">
        <v>45716</v>
      </c>
      <c r="AE6" s="58"/>
      <c r="AF6" s="60"/>
      <c r="AG6" s="62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25">
      <c r="A7" s="5">
        <v>1</v>
      </c>
      <c r="B7" s="3" t="s">
        <v>10</v>
      </c>
      <c r="C7" s="13" t="s">
        <v>31</v>
      </c>
      <c r="D7" s="13" t="s">
        <v>31</v>
      </c>
      <c r="E7" s="13" t="s">
        <v>31</v>
      </c>
      <c r="F7" s="13" t="s">
        <v>31</v>
      </c>
      <c r="G7" s="13" t="s">
        <v>31</v>
      </c>
      <c r="H7" s="3"/>
      <c r="I7" s="3"/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/>
      <c r="P7" s="3"/>
      <c r="Q7" s="3" t="s">
        <v>31</v>
      </c>
      <c r="R7" s="3" t="s">
        <v>31</v>
      </c>
      <c r="S7" s="3" t="s">
        <v>31</v>
      </c>
      <c r="T7" s="3" t="s">
        <v>31</v>
      </c>
      <c r="U7" s="3" t="s">
        <v>31</v>
      </c>
      <c r="V7" s="3"/>
      <c r="W7" s="3"/>
      <c r="X7" s="3" t="s">
        <v>31</v>
      </c>
      <c r="Y7" s="3" t="s">
        <v>31</v>
      </c>
      <c r="Z7" s="3" t="s">
        <v>31</v>
      </c>
      <c r="AA7" s="3" t="s">
        <v>31</v>
      </c>
      <c r="AB7" s="3" t="s">
        <v>31</v>
      </c>
      <c r="AC7" s="3"/>
      <c r="AD7" s="4"/>
      <c r="AE7" s="5">
        <f>COUNTIF(C7:AD7,"p")</f>
        <v>20</v>
      </c>
      <c r="AF7" s="3">
        <f>COUNTIF(C7:AD7,"A")</f>
        <v>0</v>
      </c>
      <c r="AG7" s="4">
        <f>COUNTIF(C7:AD7,"L")</f>
        <v>0</v>
      </c>
    </row>
    <row r="8" spans="1:65" x14ac:dyDescent="0.25">
      <c r="A8" s="5">
        <v>2</v>
      </c>
      <c r="B8" s="3" t="s">
        <v>11</v>
      </c>
      <c r="C8" s="3" t="s">
        <v>34</v>
      </c>
      <c r="D8" s="13" t="s">
        <v>31</v>
      </c>
      <c r="E8" s="13" t="s">
        <v>31</v>
      </c>
      <c r="F8" s="13" t="s">
        <v>31</v>
      </c>
      <c r="G8" s="13" t="s">
        <v>31</v>
      </c>
      <c r="H8" s="3"/>
      <c r="I8" s="3"/>
      <c r="J8" s="3" t="s">
        <v>35</v>
      </c>
      <c r="K8" s="3" t="s">
        <v>35</v>
      </c>
      <c r="L8" s="13" t="s">
        <v>31</v>
      </c>
      <c r="M8" s="13" t="s">
        <v>31</v>
      </c>
      <c r="N8" s="13" t="s">
        <v>31</v>
      </c>
      <c r="O8" s="3"/>
      <c r="P8" s="3"/>
      <c r="Q8" s="3" t="s">
        <v>35</v>
      </c>
      <c r="R8" s="13" t="s">
        <v>31</v>
      </c>
      <c r="S8" s="13" t="s">
        <v>31</v>
      </c>
      <c r="T8" s="13" t="s">
        <v>31</v>
      </c>
      <c r="U8" s="13" t="s">
        <v>31</v>
      </c>
      <c r="V8" s="3"/>
      <c r="W8" s="3"/>
      <c r="X8" s="13" t="s">
        <v>31</v>
      </c>
      <c r="Y8" s="13" t="s">
        <v>31</v>
      </c>
      <c r="Z8" s="3" t="s">
        <v>35</v>
      </c>
      <c r="AA8" s="3" t="s">
        <v>35</v>
      </c>
      <c r="AB8" s="13" t="s">
        <v>31</v>
      </c>
      <c r="AC8" s="3"/>
      <c r="AD8" s="4"/>
      <c r="AE8" s="5">
        <f>COUNTIF(C8:AB8, "P")</f>
        <v>14</v>
      </c>
      <c r="AF8" s="3">
        <f t="shared" ref="AF8:AF26" si="0">COUNTIF(C8:AD8,"A")</f>
        <v>1</v>
      </c>
      <c r="AG8" s="4">
        <f t="shared" ref="AG8:AG26" si="1">COUNTIF(C8:AD8,"L")</f>
        <v>5</v>
      </c>
    </row>
    <row r="9" spans="1:65" x14ac:dyDescent="0.25">
      <c r="A9" s="5">
        <v>3</v>
      </c>
      <c r="B9" s="3" t="s">
        <v>12</v>
      </c>
      <c r="C9" s="3" t="s">
        <v>34</v>
      </c>
      <c r="D9" s="13" t="s">
        <v>31</v>
      </c>
      <c r="E9" s="13" t="s">
        <v>31</v>
      </c>
      <c r="F9" s="13" t="s">
        <v>31</v>
      </c>
      <c r="G9" s="13" t="s">
        <v>31</v>
      </c>
      <c r="H9" s="3"/>
      <c r="I9" s="3"/>
      <c r="J9" s="13" t="s">
        <v>31</v>
      </c>
      <c r="K9" s="3" t="s">
        <v>35</v>
      </c>
      <c r="L9" s="13" t="s">
        <v>31</v>
      </c>
      <c r="M9" s="13" t="s">
        <v>31</v>
      </c>
      <c r="N9" s="13" t="s">
        <v>31</v>
      </c>
      <c r="O9" s="3"/>
      <c r="P9" s="3"/>
      <c r="Q9" s="13" t="s">
        <v>31</v>
      </c>
      <c r="R9" s="3" t="s">
        <v>35</v>
      </c>
      <c r="S9" s="13" t="s">
        <v>31</v>
      </c>
      <c r="T9" s="13" t="s">
        <v>31</v>
      </c>
      <c r="U9" s="13" t="s">
        <v>31</v>
      </c>
      <c r="V9" s="3"/>
      <c r="W9" s="3"/>
      <c r="X9" s="13" t="s">
        <v>31</v>
      </c>
      <c r="Y9" s="13" t="s">
        <v>31</v>
      </c>
      <c r="Z9" s="3" t="s">
        <v>35</v>
      </c>
      <c r="AA9" s="13" t="s">
        <v>31</v>
      </c>
      <c r="AB9" s="3" t="s">
        <v>35</v>
      </c>
      <c r="AC9" s="3"/>
      <c r="AD9" s="4"/>
      <c r="AE9" s="5">
        <f t="shared" ref="AE9:AE26" si="2">COUNTIF(C9:AB9, "P")</f>
        <v>15</v>
      </c>
      <c r="AF9" s="3">
        <f t="shared" si="0"/>
        <v>1</v>
      </c>
      <c r="AG9" s="4">
        <f t="shared" si="1"/>
        <v>4</v>
      </c>
    </row>
    <row r="10" spans="1:65" x14ac:dyDescent="0.25">
      <c r="A10" s="5">
        <v>4</v>
      </c>
      <c r="B10" s="3" t="s">
        <v>36</v>
      </c>
      <c r="C10" s="3" t="s">
        <v>34</v>
      </c>
      <c r="D10" s="13" t="s">
        <v>31</v>
      </c>
      <c r="E10" s="13" t="s">
        <v>31</v>
      </c>
      <c r="F10" s="13" t="s">
        <v>31</v>
      </c>
      <c r="G10" s="13" t="s">
        <v>31</v>
      </c>
      <c r="H10" s="3"/>
      <c r="I10" s="3"/>
      <c r="J10" s="13" t="s">
        <v>31</v>
      </c>
      <c r="K10" s="13" t="s">
        <v>31</v>
      </c>
      <c r="L10" s="13" t="s">
        <v>31</v>
      </c>
      <c r="M10" s="13" t="s">
        <v>31</v>
      </c>
      <c r="N10" s="13" t="s">
        <v>31</v>
      </c>
      <c r="O10" s="3"/>
      <c r="P10" s="3"/>
      <c r="Q10" s="13" t="s">
        <v>31</v>
      </c>
      <c r="R10" s="13" t="s">
        <v>31</v>
      </c>
      <c r="S10" s="13" t="s">
        <v>31</v>
      </c>
      <c r="T10" s="13" t="s">
        <v>31</v>
      </c>
      <c r="U10" s="13" t="s">
        <v>31</v>
      </c>
      <c r="V10" s="3"/>
      <c r="W10" s="3"/>
      <c r="X10" s="13" t="s">
        <v>31</v>
      </c>
      <c r="Y10" s="13" t="s">
        <v>31</v>
      </c>
      <c r="Z10" s="3" t="s">
        <v>35</v>
      </c>
      <c r="AA10" s="3" t="s">
        <v>35</v>
      </c>
      <c r="AB10" s="3" t="s">
        <v>35</v>
      </c>
      <c r="AC10" s="3"/>
      <c r="AD10" s="4"/>
      <c r="AE10" s="5">
        <f t="shared" si="2"/>
        <v>16</v>
      </c>
      <c r="AF10" s="3">
        <f t="shared" si="0"/>
        <v>1</v>
      </c>
      <c r="AG10" s="4">
        <f t="shared" si="1"/>
        <v>3</v>
      </c>
    </row>
    <row r="11" spans="1:65" x14ac:dyDescent="0.25">
      <c r="A11" s="5">
        <v>5</v>
      </c>
      <c r="B11" s="3" t="s">
        <v>16</v>
      </c>
      <c r="C11" s="3" t="s">
        <v>34</v>
      </c>
      <c r="D11" s="13" t="s">
        <v>31</v>
      </c>
      <c r="E11" s="13" t="s">
        <v>31</v>
      </c>
      <c r="F11" s="13" t="s">
        <v>31</v>
      </c>
      <c r="G11" s="13" t="s">
        <v>31</v>
      </c>
      <c r="H11" s="3"/>
      <c r="I11" s="3"/>
      <c r="J11" s="13" t="s">
        <v>31</v>
      </c>
      <c r="K11" s="3" t="s">
        <v>34</v>
      </c>
      <c r="L11" s="13" t="s">
        <v>31</v>
      </c>
      <c r="M11" s="3" t="s">
        <v>34</v>
      </c>
      <c r="N11" s="3" t="s">
        <v>34</v>
      </c>
      <c r="O11" s="3"/>
      <c r="P11" s="3"/>
      <c r="Q11" s="3" t="s">
        <v>34</v>
      </c>
      <c r="R11" s="3" t="s">
        <v>34</v>
      </c>
      <c r="S11" s="3" t="s">
        <v>34</v>
      </c>
      <c r="T11" s="3" t="s">
        <v>34</v>
      </c>
      <c r="U11" s="3" t="s">
        <v>34</v>
      </c>
      <c r="V11" s="3"/>
      <c r="W11" s="3"/>
      <c r="X11" s="13" t="s">
        <v>31</v>
      </c>
      <c r="Y11" s="13" t="s">
        <v>31</v>
      </c>
      <c r="Z11" s="13" t="s">
        <v>31</v>
      </c>
      <c r="AA11" s="13" t="s">
        <v>31</v>
      </c>
      <c r="AB11" s="13" t="s">
        <v>31</v>
      </c>
      <c r="AC11" s="13"/>
      <c r="AD11" s="26"/>
      <c r="AE11" s="5">
        <f t="shared" si="2"/>
        <v>11</v>
      </c>
      <c r="AF11" s="3">
        <f t="shared" si="0"/>
        <v>9</v>
      </c>
      <c r="AG11" s="4">
        <f t="shared" si="1"/>
        <v>0</v>
      </c>
    </row>
    <row r="12" spans="1:65" x14ac:dyDescent="0.25">
      <c r="A12" s="5">
        <v>6</v>
      </c>
      <c r="B12" s="3" t="s">
        <v>17</v>
      </c>
      <c r="C12" s="3" t="s">
        <v>34</v>
      </c>
      <c r="D12" s="13" t="s">
        <v>31</v>
      </c>
      <c r="E12" s="13" t="s">
        <v>31</v>
      </c>
      <c r="F12" s="13" t="s">
        <v>31</v>
      </c>
      <c r="G12" s="13" t="s">
        <v>31</v>
      </c>
      <c r="H12" s="3"/>
      <c r="I12" s="3"/>
      <c r="J12" s="13" t="s">
        <v>31</v>
      </c>
      <c r="K12" s="3" t="s">
        <v>34</v>
      </c>
      <c r="L12" s="13" t="s">
        <v>31</v>
      </c>
      <c r="M12" s="3" t="s">
        <v>35</v>
      </c>
      <c r="N12" s="13" t="s">
        <v>31</v>
      </c>
      <c r="O12" s="3"/>
      <c r="P12" s="3"/>
      <c r="Q12" s="3" t="s">
        <v>34</v>
      </c>
      <c r="R12" s="3" t="s">
        <v>34</v>
      </c>
      <c r="S12" s="13" t="s">
        <v>31</v>
      </c>
      <c r="T12" s="13" t="s">
        <v>31</v>
      </c>
      <c r="U12" s="13" t="s">
        <v>31</v>
      </c>
      <c r="V12" s="3"/>
      <c r="W12" s="3"/>
      <c r="X12" s="13" t="s">
        <v>31</v>
      </c>
      <c r="Y12" s="13" t="s">
        <v>31</v>
      </c>
      <c r="Z12" s="3" t="s">
        <v>35</v>
      </c>
      <c r="AA12" s="3" t="s">
        <v>35</v>
      </c>
      <c r="AB12" s="3" t="s">
        <v>35</v>
      </c>
      <c r="AC12" s="3"/>
      <c r="AD12" s="4"/>
      <c r="AE12" s="5">
        <f t="shared" si="2"/>
        <v>12</v>
      </c>
      <c r="AF12" s="3">
        <f t="shared" si="0"/>
        <v>4</v>
      </c>
      <c r="AG12" s="4">
        <f t="shared" si="1"/>
        <v>4</v>
      </c>
    </row>
    <row r="13" spans="1:65" x14ac:dyDescent="0.25">
      <c r="A13" s="5">
        <v>7</v>
      </c>
      <c r="B13" s="3" t="s">
        <v>18</v>
      </c>
      <c r="C13" s="13" t="s">
        <v>31</v>
      </c>
      <c r="D13" s="13" t="s">
        <v>31</v>
      </c>
      <c r="E13" s="13" t="s">
        <v>31</v>
      </c>
      <c r="F13" s="13" t="s">
        <v>31</v>
      </c>
      <c r="G13" s="13" t="s">
        <v>31</v>
      </c>
      <c r="H13" s="3"/>
      <c r="I13" s="3"/>
      <c r="J13" s="13" t="s">
        <v>31</v>
      </c>
      <c r="K13" s="3" t="s">
        <v>34</v>
      </c>
      <c r="L13" s="13" t="s">
        <v>31</v>
      </c>
      <c r="M13" s="3" t="s">
        <v>35</v>
      </c>
      <c r="N13" s="13" t="s">
        <v>31</v>
      </c>
      <c r="O13" s="3"/>
      <c r="P13" s="3"/>
      <c r="Q13" s="3" t="s">
        <v>34</v>
      </c>
      <c r="R13" s="3" t="s">
        <v>34</v>
      </c>
      <c r="S13" s="13" t="s">
        <v>31</v>
      </c>
      <c r="T13" s="3" t="s">
        <v>34</v>
      </c>
      <c r="U13" s="3" t="s">
        <v>34</v>
      </c>
      <c r="V13" s="3"/>
      <c r="W13" s="3"/>
      <c r="X13" s="13" t="s">
        <v>31</v>
      </c>
      <c r="Y13" s="13" t="s">
        <v>31</v>
      </c>
      <c r="Z13" s="3" t="s">
        <v>35</v>
      </c>
      <c r="AA13" s="3" t="s">
        <v>35</v>
      </c>
      <c r="AB13" s="13" t="s">
        <v>31</v>
      </c>
      <c r="AC13" s="3"/>
      <c r="AD13" s="4"/>
      <c r="AE13" s="5">
        <f t="shared" si="2"/>
        <v>12</v>
      </c>
      <c r="AF13" s="3">
        <f t="shared" si="0"/>
        <v>5</v>
      </c>
      <c r="AG13" s="4">
        <f t="shared" si="1"/>
        <v>3</v>
      </c>
    </row>
    <row r="14" spans="1:65" x14ac:dyDescent="0.25">
      <c r="A14" s="5">
        <v>8</v>
      </c>
      <c r="B14" s="3" t="s">
        <v>19</v>
      </c>
      <c r="C14" s="13" t="s">
        <v>31</v>
      </c>
      <c r="D14" s="13" t="s">
        <v>31</v>
      </c>
      <c r="E14" s="13" t="s">
        <v>31</v>
      </c>
      <c r="F14" s="13" t="s">
        <v>31</v>
      </c>
      <c r="G14" s="13" t="s">
        <v>31</v>
      </c>
      <c r="H14" s="3"/>
      <c r="I14" s="3"/>
      <c r="J14" s="13" t="s">
        <v>31</v>
      </c>
      <c r="K14" s="13" t="s">
        <v>31</v>
      </c>
      <c r="L14" s="13" t="s">
        <v>31</v>
      </c>
      <c r="M14" s="3" t="s">
        <v>35</v>
      </c>
      <c r="N14" s="13" t="s">
        <v>31</v>
      </c>
      <c r="O14" s="3"/>
      <c r="P14" s="3"/>
      <c r="Q14" s="3" t="s">
        <v>34</v>
      </c>
      <c r="R14" s="3" t="s">
        <v>34</v>
      </c>
      <c r="S14" s="13" t="s">
        <v>31</v>
      </c>
      <c r="T14" s="3" t="s">
        <v>34</v>
      </c>
      <c r="U14" s="3" t="s">
        <v>34</v>
      </c>
      <c r="V14" s="3"/>
      <c r="W14" s="3"/>
      <c r="X14" s="13" t="s">
        <v>31</v>
      </c>
      <c r="Y14" s="13" t="s">
        <v>31</v>
      </c>
      <c r="Z14" s="3" t="s">
        <v>35</v>
      </c>
      <c r="AA14" s="3" t="s">
        <v>35</v>
      </c>
      <c r="AB14" s="3" t="s">
        <v>35</v>
      </c>
      <c r="AC14" s="3"/>
      <c r="AD14" s="4"/>
      <c r="AE14" s="5">
        <f t="shared" si="2"/>
        <v>12</v>
      </c>
      <c r="AF14" s="3">
        <f t="shared" si="0"/>
        <v>4</v>
      </c>
      <c r="AG14" s="4">
        <f t="shared" si="1"/>
        <v>4</v>
      </c>
    </row>
    <row r="15" spans="1:65" x14ac:dyDescent="0.25">
      <c r="A15" s="5">
        <v>9</v>
      </c>
      <c r="B15" s="3" t="s">
        <v>20</v>
      </c>
      <c r="C15" s="13" t="s">
        <v>31</v>
      </c>
      <c r="D15" s="13" t="s">
        <v>31</v>
      </c>
      <c r="E15" s="13" t="s">
        <v>31</v>
      </c>
      <c r="F15" s="13" t="s">
        <v>31</v>
      </c>
      <c r="G15" s="13" t="s">
        <v>31</v>
      </c>
      <c r="H15" s="3"/>
      <c r="I15" s="3"/>
      <c r="J15" s="13" t="s">
        <v>31</v>
      </c>
      <c r="K15" s="13" t="s">
        <v>31</v>
      </c>
      <c r="L15" s="13" t="s">
        <v>31</v>
      </c>
      <c r="M15" s="13" t="s">
        <v>31</v>
      </c>
      <c r="N15" s="13" t="s">
        <v>31</v>
      </c>
      <c r="O15" s="3"/>
      <c r="P15" s="3"/>
      <c r="Q15" s="3" t="s">
        <v>34</v>
      </c>
      <c r="R15" s="3" t="s">
        <v>34</v>
      </c>
      <c r="S15" s="13" t="s">
        <v>31</v>
      </c>
      <c r="T15" s="13" t="s">
        <v>31</v>
      </c>
      <c r="U15" s="13" t="s">
        <v>31</v>
      </c>
      <c r="V15" s="3"/>
      <c r="W15" s="3"/>
      <c r="X15" s="13" t="s">
        <v>31</v>
      </c>
      <c r="Y15" s="13" t="s">
        <v>31</v>
      </c>
      <c r="Z15" s="3" t="s">
        <v>35</v>
      </c>
      <c r="AA15" s="13" t="s">
        <v>31</v>
      </c>
      <c r="AB15" s="13" t="s">
        <v>31</v>
      </c>
      <c r="AC15" s="3"/>
      <c r="AD15" s="4"/>
      <c r="AE15" s="5">
        <f t="shared" si="2"/>
        <v>17</v>
      </c>
      <c r="AF15" s="3">
        <f t="shared" si="0"/>
        <v>2</v>
      </c>
      <c r="AG15" s="4">
        <f t="shared" si="1"/>
        <v>1</v>
      </c>
    </row>
    <row r="16" spans="1:65" x14ac:dyDescent="0.25">
      <c r="A16" s="5">
        <v>10</v>
      </c>
      <c r="B16" s="3" t="s">
        <v>21</v>
      </c>
      <c r="C16" s="13" t="s">
        <v>31</v>
      </c>
      <c r="D16" s="13" t="s">
        <v>31</v>
      </c>
      <c r="E16" s="13" t="s">
        <v>31</v>
      </c>
      <c r="F16" s="13" t="s">
        <v>31</v>
      </c>
      <c r="G16" s="13" t="s">
        <v>31</v>
      </c>
      <c r="H16" s="3"/>
      <c r="I16" s="3"/>
      <c r="J16" s="13" t="s">
        <v>31</v>
      </c>
      <c r="K16" s="13" t="s">
        <v>31</v>
      </c>
      <c r="L16" s="13" t="s">
        <v>31</v>
      </c>
      <c r="M16" s="13" t="s">
        <v>31</v>
      </c>
      <c r="N16" s="13" t="s">
        <v>31</v>
      </c>
      <c r="O16" s="3"/>
      <c r="P16" s="3"/>
      <c r="Q16" s="13" t="s">
        <v>31</v>
      </c>
      <c r="R16" s="3" t="s">
        <v>34</v>
      </c>
      <c r="S16" s="13" t="s">
        <v>31</v>
      </c>
      <c r="T16" s="13" t="s">
        <v>31</v>
      </c>
      <c r="U16" s="13" t="s">
        <v>31</v>
      </c>
      <c r="V16" s="3"/>
      <c r="W16" s="3"/>
      <c r="X16" s="13" t="s">
        <v>31</v>
      </c>
      <c r="Y16" s="13" t="s">
        <v>31</v>
      </c>
      <c r="Z16" s="13" t="s">
        <v>31</v>
      </c>
      <c r="AA16" s="13" t="s">
        <v>31</v>
      </c>
      <c r="AB16" s="13" t="s">
        <v>31</v>
      </c>
      <c r="AC16" s="3"/>
      <c r="AD16" s="4"/>
      <c r="AE16" s="5">
        <f t="shared" si="2"/>
        <v>19</v>
      </c>
      <c r="AF16" s="3">
        <f t="shared" si="0"/>
        <v>1</v>
      </c>
      <c r="AG16" s="4">
        <f t="shared" si="1"/>
        <v>0</v>
      </c>
    </row>
    <row r="17" spans="1:50" x14ac:dyDescent="0.25">
      <c r="A17" s="5">
        <v>11</v>
      </c>
      <c r="B17" s="3" t="s">
        <v>22</v>
      </c>
      <c r="C17" s="13" t="s">
        <v>31</v>
      </c>
      <c r="D17" s="13" t="s">
        <v>31</v>
      </c>
      <c r="E17" s="13" t="s">
        <v>31</v>
      </c>
      <c r="F17" s="13" t="s">
        <v>31</v>
      </c>
      <c r="G17" s="3" t="s">
        <v>35</v>
      </c>
      <c r="H17" s="3"/>
      <c r="I17" s="3"/>
      <c r="J17" s="13" t="s">
        <v>31</v>
      </c>
      <c r="K17" s="13" t="s">
        <v>31</v>
      </c>
      <c r="L17" s="13" t="s">
        <v>31</v>
      </c>
      <c r="M17" s="13" t="s">
        <v>31</v>
      </c>
      <c r="N17" s="13" t="s">
        <v>31</v>
      </c>
      <c r="O17" s="3"/>
      <c r="P17" s="3"/>
      <c r="Q17" s="13" t="s">
        <v>31</v>
      </c>
      <c r="R17" s="3" t="s">
        <v>34</v>
      </c>
      <c r="S17" s="13" t="s">
        <v>31</v>
      </c>
      <c r="T17" s="13" t="s">
        <v>31</v>
      </c>
      <c r="U17" s="13" t="s">
        <v>31</v>
      </c>
      <c r="V17" s="3"/>
      <c r="W17" s="3"/>
      <c r="X17" s="13" t="s">
        <v>31</v>
      </c>
      <c r="Y17" s="13" t="s">
        <v>31</v>
      </c>
      <c r="Z17" s="13" t="s">
        <v>31</v>
      </c>
      <c r="AA17" s="13" t="s">
        <v>31</v>
      </c>
      <c r="AB17" s="13" t="s">
        <v>31</v>
      </c>
      <c r="AC17" s="3"/>
      <c r="AD17" s="4"/>
      <c r="AE17" s="5">
        <f t="shared" si="2"/>
        <v>18</v>
      </c>
      <c r="AF17" s="3">
        <f t="shared" si="0"/>
        <v>1</v>
      </c>
      <c r="AG17" s="4">
        <f t="shared" si="1"/>
        <v>1</v>
      </c>
    </row>
    <row r="18" spans="1:50" x14ac:dyDescent="0.25">
      <c r="A18" s="5">
        <v>12</v>
      </c>
      <c r="B18" s="3" t="s">
        <v>23</v>
      </c>
      <c r="C18" s="13" t="s">
        <v>31</v>
      </c>
      <c r="D18" s="13" t="s">
        <v>31</v>
      </c>
      <c r="E18" s="13" t="s">
        <v>31</v>
      </c>
      <c r="F18" s="13" t="s">
        <v>31</v>
      </c>
      <c r="G18" s="3" t="s">
        <v>35</v>
      </c>
      <c r="H18" s="3"/>
      <c r="I18" s="3"/>
      <c r="J18" s="13" t="s">
        <v>31</v>
      </c>
      <c r="K18" s="13" t="s">
        <v>31</v>
      </c>
      <c r="L18" s="3" t="s">
        <v>35</v>
      </c>
      <c r="M18" s="13" t="s">
        <v>31</v>
      </c>
      <c r="N18" s="3" t="s">
        <v>35</v>
      </c>
      <c r="O18" s="3"/>
      <c r="P18" s="3"/>
      <c r="Q18" s="13" t="s">
        <v>31</v>
      </c>
      <c r="R18" s="3" t="s">
        <v>34</v>
      </c>
      <c r="S18" s="13" t="s">
        <v>31</v>
      </c>
      <c r="T18" s="13" t="s">
        <v>31</v>
      </c>
      <c r="U18" s="13" t="s">
        <v>31</v>
      </c>
      <c r="V18" s="3"/>
      <c r="W18" s="3"/>
      <c r="X18" s="13" t="s">
        <v>31</v>
      </c>
      <c r="Y18" s="13" t="s">
        <v>31</v>
      </c>
      <c r="Z18" s="13" t="s">
        <v>31</v>
      </c>
      <c r="AA18" s="13" t="s">
        <v>31</v>
      </c>
      <c r="AB18" s="13" t="s">
        <v>31</v>
      </c>
      <c r="AC18" s="3"/>
      <c r="AD18" s="4"/>
      <c r="AE18" s="5">
        <f t="shared" si="2"/>
        <v>16</v>
      </c>
      <c r="AF18" s="3">
        <f t="shared" si="0"/>
        <v>1</v>
      </c>
      <c r="AG18" s="4">
        <f t="shared" si="1"/>
        <v>3</v>
      </c>
    </row>
    <row r="19" spans="1:50" x14ac:dyDescent="0.25">
      <c r="A19" s="5">
        <v>13</v>
      </c>
      <c r="B19" s="3" t="s">
        <v>24</v>
      </c>
      <c r="C19" s="13" t="s">
        <v>31</v>
      </c>
      <c r="D19" s="13" t="s">
        <v>31</v>
      </c>
      <c r="E19" s="13" t="s">
        <v>31</v>
      </c>
      <c r="F19" s="13" t="s">
        <v>31</v>
      </c>
      <c r="G19" s="13" t="s">
        <v>31</v>
      </c>
      <c r="H19" s="3"/>
      <c r="I19" s="3"/>
      <c r="J19" s="13" t="s">
        <v>31</v>
      </c>
      <c r="K19" s="3" t="s">
        <v>34</v>
      </c>
      <c r="L19" s="3" t="s">
        <v>34</v>
      </c>
      <c r="M19" s="13" t="s">
        <v>31</v>
      </c>
      <c r="N19" s="3" t="s">
        <v>34</v>
      </c>
      <c r="O19" s="3"/>
      <c r="P19" s="3"/>
      <c r="Q19" s="13" t="s">
        <v>31</v>
      </c>
      <c r="R19" s="13" t="s">
        <v>31</v>
      </c>
      <c r="S19" s="13" t="s">
        <v>31</v>
      </c>
      <c r="T19" s="13" t="s">
        <v>31</v>
      </c>
      <c r="U19" s="13" t="s">
        <v>31</v>
      </c>
      <c r="V19" s="3"/>
      <c r="W19" s="3"/>
      <c r="X19" s="13" t="s">
        <v>31</v>
      </c>
      <c r="Y19" s="13" t="s">
        <v>31</v>
      </c>
      <c r="Z19" s="13" t="s">
        <v>31</v>
      </c>
      <c r="AA19" s="13" t="s">
        <v>31</v>
      </c>
      <c r="AB19" s="13" t="s">
        <v>31</v>
      </c>
      <c r="AC19" s="3"/>
      <c r="AD19" s="4"/>
      <c r="AE19" s="5">
        <f t="shared" si="2"/>
        <v>17</v>
      </c>
      <c r="AF19" s="3">
        <f t="shared" si="0"/>
        <v>3</v>
      </c>
      <c r="AG19" s="4">
        <f t="shared" si="1"/>
        <v>0</v>
      </c>
    </row>
    <row r="20" spans="1:50" x14ac:dyDescent="0.25">
      <c r="A20" s="5">
        <v>14</v>
      </c>
      <c r="B20" s="3" t="s">
        <v>25</v>
      </c>
      <c r="C20" s="13" t="s">
        <v>31</v>
      </c>
      <c r="D20" s="13" t="s">
        <v>31</v>
      </c>
      <c r="E20" s="13" t="s">
        <v>31</v>
      </c>
      <c r="F20" s="13" t="s">
        <v>31</v>
      </c>
      <c r="G20" s="13" t="s">
        <v>31</v>
      </c>
      <c r="H20" s="3"/>
      <c r="I20" s="3"/>
      <c r="J20" s="13" t="s">
        <v>31</v>
      </c>
      <c r="K20" s="13" t="s">
        <v>31</v>
      </c>
      <c r="L20" s="13" t="s">
        <v>31</v>
      </c>
      <c r="M20" s="13" t="s">
        <v>31</v>
      </c>
      <c r="N20" s="13" t="s">
        <v>31</v>
      </c>
      <c r="O20" s="3"/>
      <c r="P20" s="3"/>
      <c r="Q20" s="13" t="s">
        <v>31</v>
      </c>
      <c r="R20" s="13" t="s">
        <v>31</v>
      </c>
      <c r="S20" s="13" t="s">
        <v>31</v>
      </c>
      <c r="T20" s="13" t="s">
        <v>31</v>
      </c>
      <c r="U20" s="13" t="s">
        <v>31</v>
      </c>
      <c r="V20" s="3"/>
      <c r="W20" s="3"/>
      <c r="X20" s="3" t="s">
        <v>35</v>
      </c>
      <c r="Y20" s="3" t="s">
        <v>35</v>
      </c>
      <c r="Z20" s="13" t="s">
        <v>31</v>
      </c>
      <c r="AA20" s="13" t="s">
        <v>31</v>
      </c>
      <c r="AB20" s="13" t="s">
        <v>31</v>
      </c>
      <c r="AC20" s="3"/>
      <c r="AD20" s="4"/>
      <c r="AE20" s="5">
        <f t="shared" si="2"/>
        <v>18</v>
      </c>
      <c r="AF20" s="3">
        <f t="shared" si="0"/>
        <v>0</v>
      </c>
      <c r="AG20" s="4">
        <f t="shared" si="1"/>
        <v>2</v>
      </c>
    </row>
    <row r="21" spans="1:50" x14ac:dyDescent="0.25">
      <c r="A21" s="5">
        <v>15</v>
      </c>
      <c r="B21" s="3" t="s">
        <v>26</v>
      </c>
      <c r="C21" s="3" t="s">
        <v>34</v>
      </c>
      <c r="D21" s="3" t="s">
        <v>35</v>
      </c>
      <c r="E21" s="3" t="s">
        <v>34</v>
      </c>
      <c r="F21" s="3" t="s">
        <v>34</v>
      </c>
      <c r="G21" s="13" t="s">
        <v>31</v>
      </c>
      <c r="H21" s="3"/>
      <c r="I21" s="3"/>
      <c r="J21" s="3" t="s">
        <v>34</v>
      </c>
      <c r="K21" s="13" t="s">
        <v>31</v>
      </c>
      <c r="L21" s="13" t="s">
        <v>31</v>
      </c>
      <c r="M21" s="13" t="s">
        <v>31</v>
      </c>
      <c r="N21" s="13" t="s">
        <v>31</v>
      </c>
      <c r="O21" s="3"/>
      <c r="P21" s="3"/>
      <c r="Q21" s="3" t="s">
        <v>34</v>
      </c>
      <c r="R21" s="13" t="s">
        <v>31</v>
      </c>
      <c r="S21" s="13" t="s">
        <v>31</v>
      </c>
      <c r="T21" s="13" t="s">
        <v>31</v>
      </c>
      <c r="U21" s="13" t="s">
        <v>31</v>
      </c>
      <c r="V21" s="3"/>
      <c r="W21" s="3"/>
      <c r="X21" s="13" t="s">
        <v>31</v>
      </c>
      <c r="Y21" s="3" t="s">
        <v>35</v>
      </c>
      <c r="Z21" s="13" t="s">
        <v>31</v>
      </c>
      <c r="AA21" s="13" t="s">
        <v>31</v>
      </c>
      <c r="AB21" s="3" t="s">
        <v>35</v>
      </c>
      <c r="AC21" s="3"/>
      <c r="AD21" s="4"/>
      <c r="AE21" s="5">
        <f t="shared" si="2"/>
        <v>12</v>
      </c>
      <c r="AF21" s="3">
        <f t="shared" si="0"/>
        <v>5</v>
      </c>
      <c r="AG21" s="4">
        <f t="shared" si="1"/>
        <v>3</v>
      </c>
    </row>
    <row r="22" spans="1:50" x14ac:dyDescent="0.25">
      <c r="A22" s="5">
        <v>16</v>
      </c>
      <c r="B22" s="3" t="s">
        <v>27</v>
      </c>
      <c r="C22" s="3" t="s">
        <v>34</v>
      </c>
      <c r="D22" s="13" t="s">
        <v>31</v>
      </c>
      <c r="E22" s="13" t="s">
        <v>31</v>
      </c>
      <c r="F22" s="3" t="s">
        <v>35</v>
      </c>
      <c r="G22" s="3" t="s">
        <v>35</v>
      </c>
      <c r="H22" s="3"/>
      <c r="I22" s="3"/>
      <c r="J22" s="3" t="s">
        <v>34</v>
      </c>
      <c r="K22" s="13" t="s">
        <v>31</v>
      </c>
      <c r="L22" s="13" t="s">
        <v>31</v>
      </c>
      <c r="M22" s="13" t="s">
        <v>31</v>
      </c>
      <c r="N22" s="13" t="s">
        <v>31</v>
      </c>
      <c r="O22" s="3"/>
      <c r="P22" s="3"/>
      <c r="Q22" s="3" t="s">
        <v>34</v>
      </c>
      <c r="R22" s="13" t="s">
        <v>31</v>
      </c>
      <c r="S22" s="13" t="s">
        <v>31</v>
      </c>
      <c r="T22" s="13" t="s">
        <v>31</v>
      </c>
      <c r="U22" s="13" t="s">
        <v>31</v>
      </c>
      <c r="V22" s="3"/>
      <c r="W22" s="3"/>
      <c r="X22" s="13" t="s">
        <v>31</v>
      </c>
      <c r="Y22" s="3" t="s">
        <v>35</v>
      </c>
      <c r="Z22" s="13" t="s">
        <v>31</v>
      </c>
      <c r="AA22" s="13" t="s">
        <v>31</v>
      </c>
      <c r="AB22" s="3" t="s">
        <v>35</v>
      </c>
      <c r="AC22" s="3"/>
      <c r="AD22" s="4"/>
      <c r="AE22" s="5">
        <f t="shared" si="2"/>
        <v>13</v>
      </c>
      <c r="AF22" s="3">
        <f t="shared" si="0"/>
        <v>3</v>
      </c>
      <c r="AG22" s="4">
        <f t="shared" si="1"/>
        <v>4</v>
      </c>
    </row>
    <row r="23" spans="1:50" x14ac:dyDescent="0.25">
      <c r="A23" s="17">
        <v>17</v>
      </c>
      <c r="B23" s="14" t="s">
        <v>28</v>
      </c>
      <c r="C23" s="3" t="s">
        <v>34</v>
      </c>
      <c r="D23" s="3" t="s">
        <v>34</v>
      </c>
      <c r="E23" s="3" t="s">
        <v>34</v>
      </c>
      <c r="F23" s="3" t="s">
        <v>34</v>
      </c>
      <c r="G23" s="3" t="s">
        <v>34</v>
      </c>
      <c r="H23" s="3"/>
      <c r="I23" s="3"/>
      <c r="J23" s="13" t="s">
        <v>31</v>
      </c>
      <c r="K23" s="13" t="s">
        <v>31</v>
      </c>
      <c r="L23" s="13" t="s">
        <v>31</v>
      </c>
      <c r="M23" s="13" t="s">
        <v>31</v>
      </c>
      <c r="N23" s="13" t="s">
        <v>31</v>
      </c>
      <c r="O23" s="14"/>
      <c r="P23" s="14"/>
      <c r="Q23" s="3" t="s">
        <v>34</v>
      </c>
      <c r="R23" s="13" t="s">
        <v>31</v>
      </c>
      <c r="S23" s="3" t="s">
        <v>34</v>
      </c>
      <c r="T23" s="13" t="s">
        <v>31</v>
      </c>
      <c r="U23" s="13" t="s">
        <v>31</v>
      </c>
      <c r="V23" s="14"/>
      <c r="W23" s="14"/>
      <c r="X23" s="13" t="s">
        <v>31</v>
      </c>
      <c r="Y23" s="13" t="s">
        <v>31</v>
      </c>
      <c r="Z23" s="3" t="s">
        <v>35</v>
      </c>
      <c r="AA23" s="3" t="s">
        <v>35</v>
      </c>
      <c r="AB23" s="3" t="s">
        <v>35</v>
      </c>
      <c r="AC23" s="14"/>
      <c r="AD23" s="18"/>
      <c r="AE23" s="5">
        <f t="shared" si="2"/>
        <v>10</v>
      </c>
      <c r="AF23" s="3">
        <f t="shared" si="0"/>
        <v>7</v>
      </c>
      <c r="AG23" s="4">
        <f t="shared" si="1"/>
        <v>3</v>
      </c>
    </row>
    <row r="24" spans="1:50" s="3" customFormat="1" x14ac:dyDescent="0.25">
      <c r="A24" s="5">
        <v>18</v>
      </c>
      <c r="B24" s="3" t="s">
        <v>32</v>
      </c>
      <c r="C24" s="13" t="s">
        <v>31</v>
      </c>
      <c r="D24" s="13" t="s">
        <v>31</v>
      </c>
      <c r="E24" s="13" t="s">
        <v>31</v>
      </c>
      <c r="F24" s="13" t="s">
        <v>31</v>
      </c>
      <c r="G24" s="13" t="s">
        <v>31</v>
      </c>
      <c r="J24" s="13" t="s">
        <v>31</v>
      </c>
      <c r="K24" s="13" t="s">
        <v>31</v>
      </c>
      <c r="L24" s="3" t="s">
        <v>35</v>
      </c>
      <c r="M24" s="13" t="s">
        <v>31</v>
      </c>
      <c r="N24" s="13" t="s">
        <v>31</v>
      </c>
      <c r="Q24" s="3" t="s">
        <v>34</v>
      </c>
      <c r="R24" s="13" t="s">
        <v>31</v>
      </c>
      <c r="S24" s="3" t="s">
        <v>34</v>
      </c>
      <c r="T24" s="13" t="s">
        <v>31</v>
      </c>
      <c r="U24" s="13" t="s">
        <v>31</v>
      </c>
      <c r="X24" s="13" t="s">
        <v>31</v>
      </c>
      <c r="Y24" s="13" t="s">
        <v>31</v>
      </c>
      <c r="Z24" s="13" t="s">
        <v>31</v>
      </c>
      <c r="AA24" s="13" t="s">
        <v>31</v>
      </c>
      <c r="AB24" s="13" t="s">
        <v>31</v>
      </c>
      <c r="AD24" s="4"/>
      <c r="AE24" s="5">
        <f t="shared" si="2"/>
        <v>17</v>
      </c>
      <c r="AF24" s="3">
        <f t="shared" si="0"/>
        <v>2</v>
      </c>
      <c r="AG24" s="4">
        <f t="shared" si="1"/>
        <v>1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5"/>
    </row>
    <row r="25" spans="1:50" s="3" customFormat="1" x14ac:dyDescent="0.25">
      <c r="A25" s="5">
        <v>19</v>
      </c>
      <c r="B25" s="3" t="s">
        <v>29</v>
      </c>
      <c r="C25" s="3" t="s">
        <v>34</v>
      </c>
      <c r="D25" s="3" t="s">
        <v>34</v>
      </c>
      <c r="E25" s="13" t="s">
        <v>31</v>
      </c>
      <c r="F25" s="13" t="s">
        <v>31</v>
      </c>
      <c r="G25" s="13" t="s">
        <v>31</v>
      </c>
      <c r="J25" s="13" t="s">
        <v>31</v>
      </c>
      <c r="K25" s="3" t="s">
        <v>34</v>
      </c>
      <c r="L25" s="13" t="s">
        <v>31</v>
      </c>
      <c r="M25" s="13" t="s">
        <v>31</v>
      </c>
      <c r="N25" s="3" t="s">
        <v>35</v>
      </c>
      <c r="Q25" s="3" t="s">
        <v>34</v>
      </c>
      <c r="R25" s="13" t="s">
        <v>31</v>
      </c>
      <c r="S25" s="3" t="s">
        <v>34</v>
      </c>
      <c r="T25" s="13" t="s">
        <v>31</v>
      </c>
      <c r="U25" s="13" t="s">
        <v>31</v>
      </c>
      <c r="X25" s="3" t="s">
        <v>35</v>
      </c>
      <c r="Y25" s="13" t="s">
        <v>31</v>
      </c>
      <c r="Z25" s="13" t="s">
        <v>31</v>
      </c>
      <c r="AA25" s="13" t="s">
        <v>31</v>
      </c>
      <c r="AB25" s="13" t="s">
        <v>31</v>
      </c>
      <c r="AD25" s="4"/>
      <c r="AE25" s="5">
        <f t="shared" si="2"/>
        <v>13</v>
      </c>
      <c r="AF25" s="3">
        <f t="shared" si="0"/>
        <v>5</v>
      </c>
      <c r="AG25" s="4">
        <f t="shared" si="1"/>
        <v>2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5"/>
    </row>
    <row r="26" spans="1:50" ht="15.75" thickBot="1" x14ac:dyDescent="0.3">
      <c r="A26" s="19">
        <v>20</v>
      </c>
      <c r="B26" s="20" t="s">
        <v>30</v>
      </c>
      <c r="C26" s="7" t="s">
        <v>34</v>
      </c>
      <c r="D26" s="10" t="s">
        <v>31</v>
      </c>
      <c r="E26" s="10" t="s">
        <v>31</v>
      </c>
      <c r="F26" s="10" t="s">
        <v>31</v>
      </c>
      <c r="G26" s="7" t="s">
        <v>34</v>
      </c>
      <c r="H26" s="20"/>
      <c r="I26" s="20"/>
      <c r="J26" s="10" t="s">
        <v>31</v>
      </c>
      <c r="K26" s="7" t="s">
        <v>34</v>
      </c>
      <c r="L26" s="7" t="s">
        <v>34</v>
      </c>
      <c r="M26" s="7" t="s">
        <v>34</v>
      </c>
      <c r="N26" s="10" t="s">
        <v>31</v>
      </c>
      <c r="O26" s="20"/>
      <c r="P26" s="20"/>
      <c r="Q26" s="7" t="s">
        <v>34</v>
      </c>
      <c r="R26" s="7" t="s">
        <v>34</v>
      </c>
      <c r="S26" s="7" t="s">
        <v>34</v>
      </c>
      <c r="T26" s="7" t="s">
        <v>34</v>
      </c>
      <c r="U26" s="7" t="s">
        <v>34</v>
      </c>
      <c r="V26" s="20"/>
      <c r="W26" s="20"/>
      <c r="X26" s="10" t="s">
        <v>31</v>
      </c>
      <c r="Y26" s="10" t="s">
        <v>31</v>
      </c>
      <c r="Z26" s="10" t="s">
        <v>31</v>
      </c>
      <c r="AA26" s="7" t="s">
        <v>35</v>
      </c>
      <c r="AB26" s="7" t="s">
        <v>35</v>
      </c>
      <c r="AC26" s="20"/>
      <c r="AD26" s="21"/>
      <c r="AE26" s="6">
        <f t="shared" si="2"/>
        <v>8</v>
      </c>
      <c r="AF26" s="7">
        <f t="shared" si="0"/>
        <v>10</v>
      </c>
      <c r="AG26" s="25">
        <f t="shared" si="1"/>
        <v>2</v>
      </c>
    </row>
    <row r="27" spans="1:50" ht="15.75" thickBot="1" x14ac:dyDescent="0.3">
      <c r="AE27" s="22">
        <f>SUM(AE7:AE26)</f>
        <v>290</v>
      </c>
      <c r="AF27" s="23">
        <f>SUM(AF7:AF26)</f>
        <v>65</v>
      </c>
      <c r="AG27" s="24">
        <f>SUM(AG7:AG26)</f>
        <v>45</v>
      </c>
    </row>
  </sheetData>
  <mergeCells count="4">
    <mergeCell ref="A1:AD4"/>
    <mergeCell ref="AE5:AE6"/>
    <mergeCell ref="AF5:AF6"/>
    <mergeCell ref="AG5:AG6"/>
  </mergeCells>
  <conditionalFormatting sqref="C7:AD26">
    <cfRule type="cellIs" dxfId="176" priority="1" operator="equal">
      <formula>"L"</formula>
    </cfRule>
    <cfRule type="cellIs" dxfId="175" priority="2" operator="equal">
      <formula>"A"</formula>
    </cfRule>
    <cfRule type="cellIs" dxfId="174" priority="3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1F61-8D65-4176-9ECB-8B4760440200}">
  <dimension ref="A1:M22"/>
  <sheetViews>
    <sheetView workbookViewId="0">
      <selection activeCell="H10" sqref="H10:H19"/>
    </sheetView>
  </sheetViews>
  <sheetFormatPr defaultRowHeight="15" x14ac:dyDescent="0.25"/>
  <cols>
    <col min="3" max="3" width="12.140625" customWidth="1"/>
    <col min="4" max="4" width="11.85546875" customWidth="1"/>
    <col min="5" max="5" width="12.7109375" customWidth="1"/>
    <col min="6" max="6" width="11.28515625" customWidth="1"/>
    <col min="7" max="7" width="11.7109375" customWidth="1"/>
  </cols>
  <sheetData>
    <row r="1" spans="1:13" x14ac:dyDescent="0.25">
      <c r="A1" s="66" t="s">
        <v>94</v>
      </c>
      <c r="B1" s="66"/>
      <c r="C1" s="66"/>
      <c r="D1" s="66"/>
      <c r="E1" s="66"/>
      <c r="F1" s="66"/>
      <c r="G1" s="66"/>
      <c r="H1" s="66"/>
      <c r="I1" s="66"/>
    </row>
    <row r="2" spans="1:13" x14ac:dyDescent="0.25">
      <c r="A2" s="66"/>
      <c r="B2" s="66"/>
      <c r="C2" s="66"/>
      <c r="D2" s="66"/>
      <c r="E2" s="66"/>
      <c r="F2" s="66"/>
      <c r="G2" s="66"/>
      <c r="H2" s="66"/>
      <c r="I2" s="66"/>
    </row>
    <row r="3" spans="1:13" x14ac:dyDescent="0.25">
      <c r="A3" s="66"/>
      <c r="B3" s="66"/>
      <c r="C3" s="66"/>
      <c r="D3" s="66"/>
      <c r="E3" s="66"/>
      <c r="F3" s="66"/>
      <c r="G3" s="66"/>
      <c r="H3" s="66"/>
      <c r="I3" s="66"/>
    </row>
    <row r="4" spans="1:13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13" x14ac:dyDescent="0.25">
      <c r="A5" s="66"/>
      <c r="B5" s="66"/>
      <c r="C5" s="66"/>
      <c r="D5" s="66"/>
      <c r="E5" s="66"/>
      <c r="F5" s="66"/>
      <c r="G5" s="66"/>
      <c r="H5" s="66"/>
      <c r="I5" s="66"/>
      <c r="K5" s="36" t="s">
        <v>1</v>
      </c>
      <c r="L5" s="36" t="s">
        <v>95</v>
      </c>
      <c r="M5" s="36" t="s">
        <v>96</v>
      </c>
    </row>
    <row r="6" spans="1:13" x14ac:dyDescent="0.25">
      <c r="K6" s="37">
        <v>501</v>
      </c>
      <c r="L6" s="37" t="s">
        <v>97</v>
      </c>
      <c r="M6" s="37">
        <v>200</v>
      </c>
    </row>
    <row r="7" spans="1:13" x14ac:dyDescent="0.25">
      <c r="B7" s="63" t="s">
        <v>1</v>
      </c>
      <c r="C7" s="63" t="s">
        <v>107</v>
      </c>
      <c r="D7" s="63" t="s">
        <v>110</v>
      </c>
      <c r="E7" s="63" t="s">
        <v>95</v>
      </c>
      <c r="F7" s="63" t="s">
        <v>96</v>
      </c>
      <c r="G7" s="63" t="s">
        <v>108</v>
      </c>
      <c r="H7" s="63" t="s">
        <v>109</v>
      </c>
      <c r="K7" s="37">
        <v>502</v>
      </c>
      <c r="L7" s="37" t="s">
        <v>98</v>
      </c>
      <c r="M7" s="37">
        <v>450</v>
      </c>
    </row>
    <row r="8" spans="1:13" x14ac:dyDescent="0.25">
      <c r="B8" s="64"/>
      <c r="C8" s="64"/>
      <c r="D8" s="64"/>
      <c r="E8" s="64"/>
      <c r="F8" s="64"/>
      <c r="G8" s="64"/>
      <c r="H8" s="64"/>
      <c r="K8" s="37">
        <v>503</v>
      </c>
      <c r="L8" s="37" t="s">
        <v>99</v>
      </c>
      <c r="M8" s="37">
        <v>120</v>
      </c>
    </row>
    <row r="9" spans="1:13" x14ac:dyDescent="0.25">
      <c r="B9" s="65"/>
      <c r="C9" s="65"/>
      <c r="D9" s="65"/>
      <c r="E9" s="65"/>
      <c r="F9" s="65"/>
      <c r="G9" s="65"/>
      <c r="H9" s="65"/>
      <c r="K9" s="37">
        <v>504</v>
      </c>
      <c r="L9" s="37" t="s">
        <v>100</v>
      </c>
      <c r="M9" s="37">
        <v>300</v>
      </c>
    </row>
    <row r="10" spans="1:13" x14ac:dyDescent="0.25">
      <c r="B10" s="37">
        <v>1</v>
      </c>
      <c r="C10" s="37" t="s">
        <v>111</v>
      </c>
      <c r="D10" s="37">
        <v>505</v>
      </c>
      <c r="E10" s="37" t="str">
        <f>VLOOKUP(D10,K6:M15,2)</f>
        <v>OIL</v>
      </c>
      <c r="F10" s="37">
        <f>VLOOKUP(D10,K6:M15,3)</f>
        <v>500</v>
      </c>
      <c r="G10" s="37">
        <v>25</v>
      </c>
      <c r="H10" s="37">
        <f>G10*F10</f>
        <v>12500</v>
      </c>
      <c r="K10" s="37">
        <v>505</v>
      </c>
      <c r="L10" s="37" t="s">
        <v>101</v>
      </c>
      <c r="M10" s="37">
        <v>500</v>
      </c>
    </row>
    <row r="11" spans="1:13" x14ac:dyDescent="0.25">
      <c r="B11" s="37">
        <v>2</v>
      </c>
      <c r="C11" s="37" t="s">
        <v>112</v>
      </c>
      <c r="D11" s="37">
        <v>501</v>
      </c>
      <c r="E11" s="37" t="str">
        <f>VLOOKUP(D11,K6:M15,2)</f>
        <v>RICE</v>
      </c>
      <c r="F11" s="37">
        <f>VLOOKUP(D11,K6:M15,3)</f>
        <v>200</v>
      </c>
      <c r="G11" s="37">
        <v>34</v>
      </c>
      <c r="H11" s="37">
        <f t="shared" ref="H11:H19" si="0">G11*F11</f>
        <v>6800</v>
      </c>
      <c r="K11" s="37">
        <v>506</v>
      </c>
      <c r="L11" s="37" t="s">
        <v>102</v>
      </c>
      <c r="M11" s="37">
        <v>150</v>
      </c>
    </row>
    <row r="12" spans="1:13" x14ac:dyDescent="0.25">
      <c r="B12" s="37">
        <v>3</v>
      </c>
      <c r="C12" s="37" t="s">
        <v>111</v>
      </c>
      <c r="D12" s="37">
        <v>509</v>
      </c>
      <c r="E12" s="37" t="str">
        <f t="shared" ref="E12" si="1">VLOOKUP(D12,K8:M17,2)</f>
        <v>MILK</v>
      </c>
      <c r="F12" s="37">
        <f t="shared" ref="F12:F13" si="2">VLOOKUP(D12,K8:M17,3)</f>
        <v>750</v>
      </c>
      <c r="G12" s="37">
        <v>12</v>
      </c>
      <c r="H12" s="37">
        <f t="shared" si="0"/>
        <v>9000</v>
      </c>
      <c r="K12" s="37">
        <v>507</v>
      </c>
      <c r="L12" s="37" t="s">
        <v>103</v>
      </c>
      <c r="M12" s="37">
        <v>370</v>
      </c>
    </row>
    <row r="13" spans="1:13" x14ac:dyDescent="0.25">
      <c r="B13" s="37">
        <v>4</v>
      </c>
      <c r="C13" s="37" t="s">
        <v>113</v>
      </c>
      <c r="D13" s="37">
        <v>509</v>
      </c>
      <c r="E13" s="37" t="str">
        <f>VLOOKUP(D13,K9:M18,2)</f>
        <v>MILK</v>
      </c>
      <c r="F13" s="37">
        <f t="shared" si="2"/>
        <v>750</v>
      </c>
      <c r="G13" s="37">
        <v>11</v>
      </c>
      <c r="H13" s="37">
        <f t="shared" si="0"/>
        <v>8250</v>
      </c>
      <c r="K13" s="37">
        <v>508</v>
      </c>
      <c r="L13" s="37" t="s">
        <v>104</v>
      </c>
      <c r="M13" s="37">
        <v>480</v>
      </c>
    </row>
    <row r="14" spans="1:13" x14ac:dyDescent="0.25">
      <c r="B14" s="37">
        <v>5</v>
      </c>
      <c r="C14" s="37" t="s">
        <v>114</v>
      </c>
      <c r="D14" s="37">
        <v>502</v>
      </c>
      <c r="E14" s="37" t="str">
        <f>VLOOKUP(D14,K6:M15,2)</f>
        <v>COFFEE</v>
      </c>
      <c r="F14" s="37">
        <f>VLOOKUP(D14,K6:M15,3)</f>
        <v>450</v>
      </c>
      <c r="G14" s="37">
        <v>13</v>
      </c>
      <c r="H14" s="37">
        <f t="shared" si="0"/>
        <v>5850</v>
      </c>
      <c r="K14" s="37">
        <v>509</v>
      </c>
      <c r="L14" s="37" t="s">
        <v>105</v>
      </c>
      <c r="M14" s="37">
        <v>750</v>
      </c>
    </row>
    <row r="15" spans="1:13" x14ac:dyDescent="0.25">
      <c r="B15" s="37">
        <v>6</v>
      </c>
      <c r="C15" s="37" t="s">
        <v>115</v>
      </c>
      <c r="D15" s="37">
        <v>503</v>
      </c>
      <c r="E15" s="37" t="str">
        <f>VLOOKUP(D15,K6:M15,2)</f>
        <v>TEA</v>
      </c>
      <c r="F15" s="37">
        <f>VLOOKUP(D15,K6:M15,3)</f>
        <v>120</v>
      </c>
      <c r="G15" s="37">
        <v>17</v>
      </c>
      <c r="H15" s="37">
        <f t="shared" si="0"/>
        <v>2040</v>
      </c>
      <c r="K15" s="37">
        <v>510</v>
      </c>
      <c r="L15" s="37" t="s">
        <v>106</v>
      </c>
      <c r="M15" s="37">
        <v>630</v>
      </c>
    </row>
    <row r="16" spans="1:13" x14ac:dyDescent="0.25">
      <c r="B16" s="37">
        <v>7</v>
      </c>
      <c r="C16" s="37" t="s">
        <v>116</v>
      </c>
      <c r="D16" s="37">
        <v>501</v>
      </c>
      <c r="E16" s="37" t="str">
        <f>VLOOKUP(D16,K6:M15,2)</f>
        <v>RICE</v>
      </c>
      <c r="F16" s="37">
        <f>VLOOKUP(D16,K6:M15,3)</f>
        <v>200</v>
      </c>
      <c r="G16" s="37">
        <v>20</v>
      </c>
      <c r="H16" s="37">
        <f t="shared" si="0"/>
        <v>4000</v>
      </c>
    </row>
    <row r="17" spans="2:8" x14ac:dyDescent="0.25">
      <c r="B17" s="37">
        <v>8</v>
      </c>
      <c r="C17" s="37" t="s">
        <v>117</v>
      </c>
      <c r="D17" s="37">
        <v>506</v>
      </c>
      <c r="E17" s="37" t="str">
        <f>VLOOKUP(D17,K6:M15,2)</f>
        <v>SALT</v>
      </c>
      <c r="F17" s="37">
        <f>VLOOKUP(D17,K6:M15,3)</f>
        <v>150</v>
      </c>
      <c r="G17" s="37">
        <v>6</v>
      </c>
      <c r="H17" s="37">
        <f t="shared" si="0"/>
        <v>900</v>
      </c>
    </row>
    <row r="18" spans="2:8" x14ac:dyDescent="0.25">
      <c r="B18" s="37">
        <v>9</v>
      </c>
      <c r="C18" s="37" t="s">
        <v>118</v>
      </c>
      <c r="D18" s="37">
        <v>505</v>
      </c>
      <c r="E18" s="37" t="str">
        <f>VLOOKUP(D18,K6:M15,2)</f>
        <v>OIL</v>
      </c>
      <c r="F18" s="37">
        <f>VLOOKUP(D18,K6:M15,3)</f>
        <v>500</v>
      </c>
      <c r="G18" s="37">
        <v>4</v>
      </c>
      <c r="H18" s="37">
        <f t="shared" si="0"/>
        <v>2000</v>
      </c>
    </row>
    <row r="19" spans="2:8" x14ac:dyDescent="0.25">
      <c r="B19" s="37">
        <v>10</v>
      </c>
      <c r="C19" s="37" t="s">
        <v>119</v>
      </c>
      <c r="D19" s="37">
        <v>504</v>
      </c>
      <c r="E19" s="37" t="str">
        <f>VLOOKUP(D19,K6:M15,2)</f>
        <v>SUGAR</v>
      </c>
      <c r="F19" s="37">
        <f>VLOOKUP(D19,K6:M15,3)</f>
        <v>300</v>
      </c>
      <c r="G19" s="37">
        <v>14</v>
      </c>
      <c r="H19" s="37">
        <f t="shared" si="0"/>
        <v>4200</v>
      </c>
    </row>
    <row r="22" spans="2:8" ht="15" customHeight="1" x14ac:dyDescent="0.25"/>
  </sheetData>
  <mergeCells count="8">
    <mergeCell ref="A1:I5"/>
    <mergeCell ref="B7:B9"/>
    <mergeCell ref="C7:C9"/>
    <mergeCell ref="D7:D9"/>
    <mergeCell ref="E7:E9"/>
    <mergeCell ref="F7:F9"/>
    <mergeCell ref="G7:G9"/>
    <mergeCell ref="H7:H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A5E0-4807-458A-9D3C-C9EBA7389339}">
  <dimension ref="A1:V31"/>
  <sheetViews>
    <sheetView tabSelected="1" zoomScale="95" zoomScaleNormal="95" workbookViewId="0">
      <selection activeCell="A6" sqref="A6:K31"/>
    </sheetView>
  </sheetViews>
  <sheetFormatPr defaultRowHeight="15" x14ac:dyDescent="0.25"/>
  <cols>
    <col min="2" max="2" width="13.28515625" customWidth="1"/>
    <col min="3" max="3" width="12" customWidth="1"/>
    <col min="5" max="5" width="16.5703125" customWidth="1"/>
    <col min="6" max="6" width="11.5703125" customWidth="1"/>
    <col min="7" max="7" width="19" customWidth="1"/>
    <col min="8" max="8" width="43.140625" customWidth="1"/>
    <col min="9" max="9" width="18.42578125" customWidth="1"/>
    <col min="10" max="10" width="14" customWidth="1"/>
    <col min="11" max="11" width="22.5703125" customWidth="1"/>
    <col min="12" max="12" width="13" customWidth="1"/>
  </cols>
  <sheetData>
    <row r="1" spans="1:22" x14ac:dyDescent="0.25">
      <c r="A1" s="67" t="s">
        <v>120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22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2"/>
    </row>
    <row r="3" spans="1:22" x14ac:dyDescent="0.25">
      <c r="A3" s="70"/>
      <c r="B3" s="71"/>
      <c r="C3" s="71"/>
      <c r="D3" s="71"/>
      <c r="E3" s="71"/>
      <c r="F3" s="71"/>
      <c r="G3" s="71"/>
      <c r="H3" s="71"/>
      <c r="I3" s="71"/>
      <c r="J3" s="71"/>
      <c r="K3" s="72"/>
    </row>
    <row r="4" spans="1:22" ht="15.75" thickBot="1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5"/>
    </row>
    <row r="5" spans="1:22" ht="15.75" thickBot="1" x14ac:dyDescent="0.3"/>
    <row r="6" spans="1:22" ht="15" customHeight="1" x14ac:dyDescent="0.25">
      <c r="A6" s="76" t="s">
        <v>1</v>
      </c>
      <c r="B6" s="76" t="s">
        <v>121</v>
      </c>
      <c r="C6" s="76" t="s">
        <v>122</v>
      </c>
      <c r="D6" s="76" t="s">
        <v>123</v>
      </c>
      <c r="E6" s="76" t="s">
        <v>124</v>
      </c>
      <c r="F6" s="76" t="s">
        <v>125</v>
      </c>
      <c r="G6" s="76" t="s">
        <v>126</v>
      </c>
      <c r="H6" s="76" t="s">
        <v>127</v>
      </c>
      <c r="I6" s="76" t="s">
        <v>128</v>
      </c>
      <c r="J6" s="76" t="s">
        <v>129</v>
      </c>
      <c r="K6" s="76" t="s">
        <v>130</v>
      </c>
      <c r="N6" s="86" t="s">
        <v>131</v>
      </c>
      <c r="O6" s="87"/>
      <c r="P6" s="87"/>
      <c r="Q6" s="87"/>
      <c r="R6" s="87"/>
      <c r="S6" s="87"/>
      <c r="T6" s="87"/>
      <c r="U6" s="87"/>
      <c r="V6" s="88"/>
    </row>
    <row r="7" spans="1:22" ht="15" customHeight="1" x14ac:dyDescent="0.25">
      <c r="A7" s="80">
        <v>1</v>
      </c>
      <c r="B7" s="80" t="s">
        <v>142</v>
      </c>
      <c r="C7" s="84">
        <v>45719</v>
      </c>
      <c r="D7" s="80" t="s">
        <v>53</v>
      </c>
      <c r="E7" s="80" t="s">
        <v>139</v>
      </c>
      <c r="F7" s="80" t="s">
        <v>138</v>
      </c>
      <c r="G7" s="80" t="s">
        <v>136</v>
      </c>
      <c r="H7" s="80" t="s">
        <v>140</v>
      </c>
      <c r="I7" s="82">
        <v>25000000</v>
      </c>
      <c r="J7" s="80"/>
      <c r="K7" s="85">
        <v>25000000</v>
      </c>
      <c r="L7" t="s">
        <v>141</v>
      </c>
      <c r="N7" s="89"/>
      <c r="O7" s="79"/>
      <c r="P7" s="79"/>
      <c r="Q7" s="79"/>
      <c r="R7" s="79"/>
      <c r="S7" s="79"/>
      <c r="T7" s="79"/>
      <c r="U7" s="79"/>
      <c r="V7" s="90"/>
    </row>
    <row r="8" spans="1:22" ht="15" customHeight="1" x14ac:dyDescent="0.25">
      <c r="A8" s="81">
        <v>2</v>
      </c>
      <c r="B8" s="81" t="s">
        <v>143</v>
      </c>
      <c r="C8" s="84">
        <v>45719</v>
      </c>
      <c r="D8" s="81" t="s">
        <v>139</v>
      </c>
      <c r="E8" s="81" t="s">
        <v>167</v>
      </c>
      <c r="F8" s="81" t="s">
        <v>168</v>
      </c>
      <c r="G8" s="81" t="s">
        <v>135</v>
      </c>
      <c r="H8" s="81" t="s">
        <v>169</v>
      </c>
      <c r="I8" s="94"/>
      <c r="J8" s="94">
        <v>5000</v>
      </c>
      <c r="K8" s="83">
        <f>K7-J8+I8</f>
        <v>24995000</v>
      </c>
      <c r="N8" s="89"/>
      <c r="O8" s="79"/>
      <c r="P8" s="79"/>
      <c r="Q8" s="79"/>
      <c r="R8" s="79"/>
      <c r="S8" s="79"/>
      <c r="T8" s="79"/>
      <c r="U8" s="79"/>
      <c r="V8" s="90"/>
    </row>
    <row r="9" spans="1:22" ht="15" customHeight="1" x14ac:dyDescent="0.25">
      <c r="A9" s="81">
        <v>3</v>
      </c>
      <c r="B9" s="80" t="s">
        <v>144</v>
      </c>
      <c r="C9" s="84">
        <v>45719</v>
      </c>
      <c r="D9" s="81" t="s">
        <v>91</v>
      </c>
      <c r="E9" s="81" t="s">
        <v>53</v>
      </c>
      <c r="F9" s="81" t="s">
        <v>178</v>
      </c>
      <c r="G9" s="81" t="s">
        <v>134</v>
      </c>
      <c r="H9" s="81" t="s">
        <v>173</v>
      </c>
      <c r="I9" s="83">
        <v>500</v>
      </c>
      <c r="J9" s="83">
        <v>4500</v>
      </c>
      <c r="K9" s="83">
        <f>K8-J9+I9</f>
        <v>24991000</v>
      </c>
      <c r="N9" s="89"/>
      <c r="O9" s="79"/>
      <c r="P9" s="79"/>
      <c r="Q9" s="79"/>
      <c r="R9" s="79"/>
      <c r="S9" s="79"/>
      <c r="T9" s="79"/>
      <c r="U9" s="79"/>
      <c r="V9" s="90"/>
    </row>
    <row r="10" spans="1:22" ht="15" customHeight="1" x14ac:dyDescent="0.25">
      <c r="A10" s="81">
        <v>4</v>
      </c>
      <c r="B10" s="81" t="s">
        <v>145</v>
      </c>
      <c r="C10" s="84">
        <v>45719</v>
      </c>
      <c r="D10" s="81" t="s">
        <v>181</v>
      </c>
      <c r="E10" s="81" t="s">
        <v>182</v>
      </c>
      <c r="F10" s="81" t="s">
        <v>179</v>
      </c>
      <c r="G10" s="81" t="s">
        <v>133</v>
      </c>
      <c r="H10" s="81" t="s">
        <v>174</v>
      </c>
      <c r="I10" s="83">
        <v>6555</v>
      </c>
      <c r="J10" s="83">
        <v>760</v>
      </c>
      <c r="K10" s="83">
        <f t="shared" ref="K10:K31" si="0">K9-J10+I10</f>
        <v>24996795</v>
      </c>
      <c r="N10" s="89"/>
      <c r="O10" s="79"/>
      <c r="P10" s="79"/>
      <c r="Q10" s="79"/>
      <c r="R10" s="79"/>
      <c r="S10" s="79"/>
      <c r="T10" s="79"/>
      <c r="U10" s="79"/>
      <c r="V10" s="90"/>
    </row>
    <row r="11" spans="1:22" ht="15" customHeight="1" thickBot="1" x14ac:dyDescent="0.3">
      <c r="A11" s="81">
        <v>5</v>
      </c>
      <c r="B11" s="80" t="s">
        <v>146</v>
      </c>
      <c r="C11" s="84">
        <v>45719</v>
      </c>
      <c r="D11" s="81" t="s">
        <v>183</v>
      </c>
      <c r="E11" s="81" t="s">
        <v>182</v>
      </c>
      <c r="F11" s="81" t="s">
        <v>180</v>
      </c>
      <c r="G11" s="81" t="s">
        <v>137</v>
      </c>
      <c r="H11" s="81" t="s">
        <v>175</v>
      </c>
      <c r="I11" s="82">
        <v>-12493195</v>
      </c>
      <c r="J11" s="94">
        <v>-820</v>
      </c>
      <c r="K11" s="83">
        <f t="shared" si="0"/>
        <v>12504420</v>
      </c>
      <c r="N11" s="91"/>
      <c r="O11" s="92"/>
      <c r="P11" s="92"/>
      <c r="Q11" s="92"/>
      <c r="R11" s="92"/>
      <c r="S11" s="92"/>
      <c r="T11" s="92"/>
      <c r="U11" s="92"/>
      <c r="V11" s="93"/>
    </row>
    <row r="12" spans="1:22" x14ac:dyDescent="0.25">
      <c r="A12" s="81">
        <v>6</v>
      </c>
      <c r="B12" s="81" t="s">
        <v>147</v>
      </c>
      <c r="C12" s="84">
        <v>45719</v>
      </c>
      <c r="D12" s="81" t="s">
        <v>184</v>
      </c>
      <c r="E12" s="81" t="s">
        <v>53</v>
      </c>
      <c r="F12" s="81" t="s">
        <v>178</v>
      </c>
      <c r="G12" s="81" t="s">
        <v>132</v>
      </c>
      <c r="H12" s="81" t="s">
        <v>176</v>
      </c>
      <c r="I12" s="94">
        <v>-21419857.857142899</v>
      </c>
      <c r="J12" s="83">
        <v>-2940</v>
      </c>
      <c r="K12" s="83">
        <f t="shared" si="0"/>
        <v>-8912497.8571428992</v>
      </c>
      <c r="P12" s="77"/>
      <c r="Q12" s="77"/>
      <c r="R12" s="77"/>
      <c r="S12" s="77"/>
      <c r="T12" s="77"/>
      <c r="U12" s="2"/>
      <c r="V12" s="2"/>
    </row>
    <row r="13" spans="1:22" x14ac:dyDescent="0.25">
      <c r="A13" s="81">
        <v>7</v>
      </c>
      <c r="B13" s="80" t="s">
        <v>148</v>
      </c>
      <c r="C13" s="84">
        <v>45719</v>
      </c>
      <c r="D13" s="81" t="s">
        <v>186</v>
      </c>
      <c r="E13" s="81" t="s">
        <v>185</v>
      </c>
      <c r="F13" s="81" t="s">
        <v>179</v>
      </c>
      <c r="G13" s="81" t="s">
        <v>133</v>
      </c>
      <c r="H13" s="81" t="s">
        <v>174</v>
      </c>
      <c r="I13" s="83">
        <v>-30346520.714285798</v>
      </c>
      <c r="J13" s="83">
        <v>-5060</v>
      </c>
      <c r="K13" s="83">
        <f t="shared" si="0"/>
        <v>-39253958.571428701</v>
      </c>
      <c r="P13" s="77"/>
      <c r="Q13" s="77"/>
      <c r="R13" s="77"/>
      <c r="S13" s="77"/>
      <c r="T13" s="77"/>
      <c r="U13" s="2"/>
      <c r="V13" s="2"/>
    </row>
    <row r="14" spans="1:22" x14ac:dyDescent="0.25">
      <c r="A14" s="81">
        <v>8</v>
      </c>
      <c r="B14" s="81" t="s">
        <v>149</v>
      </c>
      <c r="C14" s="84">
        <v>45719</v>
      </c>
      <c r="D14" s="81" t="s">
        <v>187</v>
      </c>
      <c r="E14" s="81" t="s">
        <v>53</v>
      </c>
      <c r="F14" s="81" t="s">
        <v>138</v>
      </c>
      <c r="G14" s="81" t="s">
        <v>136</v>
      </c>
      <c r="H14" s="80" t="s">
        <v>170</v>
      </c>
      <c r="I14" s="83">
        <v>-39273183.571428597</v>
      </c>
      <c r="J14" s="94">
        <v>-7180</v>
      </c>
      <c r="K14" s="83">
        <f t="shared" si="0"/>
        <v>-78519962.142857298</v>
      </c>
      <c r="P14" s="77"/>
      <c r="Q14" s="78" t="s">
        <v>1</v>
      </c>
      <c r="R14" s="78" t="s">
        <v>126</v>
      </c>
      <c r="S14" s="78"/>
      <c r="T14" s="77"/>
      <c r="U14" s="2"/>
      <c r="V14" s="2"/>
    </row>
    <row r="15" spans="1:22" x14ac:dyDescent="0.25">
      <c r="A15" s="81">
        <v>9</v>
      </c>
      <c r="B15" s="80" t="s">
        <v>150</v>
      </c>
      <c r="C15" s="84">
        <v>45719</v>
      </c>
      <c r="D15" s="81" t="s">
        <v>188</v>
      </c>
      <c r="E15" s="81" t="s">
        <v>60</v>
      </c>
      <c r="F15" s="80" t="s">
        <v>138</v>
      </c>
      <c r="G15" s="81" t="s">
        <v>134</v>
      </c>
      <c r="H15" s="81" t="s">
        <v>169</v>
      </c>
      <c r="I15" s="82">
        <v>-48199846.4285715</v>
      </c>
      <c r="J15" s="83">
        <v>-9300</v>
      </c>
      <c r="K15" s="83">
        <f t="shared" si="0"/>
        <v>-126710508.57142881</v>
      </c>
      <c r="P15" s="77"/>
      <c r="Q15" s="3">
        <v>1</v>
      </c>
      <c r="R15" s="3" t="s">
        <v>132</v>
      </c>
      <c r="S15" s="3"/>
      <c r="T15" s="77"/>
      <c r="U15" s="2"/>
      <c r="V15" s="2"/>
    </row>
    <row r="16" spans="1:22" x14ac:dyDescent="0.25">
      <c r="A16" s="81">
        <v>10</v>
      </c>
      <c r="B16" s="81" t="s">
        <v>151</v>
      </c>
      <c r="C16" s="84">
        <v>45719</v>
      </c>
      <c r="D16" s="80" t="s">
        <v>53</v>
      </c>
      <c r="E16" s="80" t="s">
        <v>139</v>
      </c>
      <c r="F16" s="81" t="s">
        <v>168</v>
      </c>
      <c r="G16" s="81" t="s">
        <v>133</v>
      </c>
      <c r="H16" s="81" t="s">
        <v>173</v>
      </c>
      <c r="I16" s="94">
        <v>-57126509.285714298</v>
      </c>
      <c r="J16" s="83">
        <v>-11420</v>
      </c>
      <c r="K16" s="83">
        <f t="shared" si="0"/>
        <v>-183825597.8571431</v>
      </c>
      <c r="P16" s="77"/>
      <c r="Q16" s="3">
        <v>2</v>
      </c>
      <c r="R16" s="3" t="s">
        <v>133</v>
      </c>
      <c r="S16" s="3"/>
      <c r="T16" s="77"/>
      <c r="U16" s="2"/>
      <c r="V16" s="2"/>
    </row>
    <row r="17" spans="1:19" x14ac:dyDescent="0.25">
      <c r="A17" s="81">
        <v>11</v>
      </c>
      <c r="B17" s="80" t="s">
        <v>152</v>
      </c>
      <c r="C17" s="84">
        <v>45719</v>
      </c>
      <c r="D17" s="81" t="s">
        <v>139</v>
      </c>
      <c r="E17" s="81" t="s">
        <v>167</v>
      </c>
      <c r="F17" s="81" t="s">
        <v>178</v>
      </c>
      <c r="G17" s="81" t="s">
        <v>137</v>
      </c>
      <c r="H17" s="81" t="s">
        <v>174</v>
      </c>
      <c r="I17" s="83">
        <v>-66053172.142857201</v>
      </c>
      <c r="J17" s="94">
        <v>-13540</v>
      </c>
      <c r="K17" s="83">
        <f t="shared" si="0"/>
        <v>-249865230.0000003</v>
      </c>
      <c r="Q17" s="3">
        <v>3</v>
      </c>
      <c r="R17" s="3" t="s">
        <v>134</v>
      </c>
      <c r="S17" s="3"/>
    </row>
    <row r="18" spans="1:19" x14ac:dyDescent="0.25">
      <c r="A18" s="81">
        <v>12</v>
      </c>
      <c r="B18" s="81" t="s">
        <v>153</v>
      </c>
      <c r="C18" s="84">
        <v>45719</v>
      </c>
      <c r="D18" s="81" t="s">
        <v>91</v>
      </c>
      <c r="E18" s="81" t="s">
        <v>53</v>
      </c>
      <c r="F18" s="81" t="s">
        <v>179</v>
      </c>
      <c r="G18" s="81" t="s">
        <v>136</v>
      </c>
      <c r="H18" s="80" t="s">
        <v>177</v>
      </c>
      <c r="I18" s="83">
        <v>-74979835.000000104</v>
      </c>
      <c r="J18" s="83">
        <v>-15660</v>
      </c>
      <c r="K18" s="83">
        <f t="shared" si="0"/>
        <v>-324829405.00000042</v>
      </c>
      <c r="Q18" s="3">
        <v>4</v>
      </c>
      <c r="R18" s="3" t="s">
        <v>135</v>
      </c>
      <c r="S18" s="3"/>
    </row>
    <row r="19" spans="1:19" x14ac:dyDescent="0.25">
      <c r="A19" s="81">
        <v>13</v>
      </c>
      <c r="B19" s="80" t="s">
        <v>154</v>
      </c>
      <c r="C19" s="84">
        <v>45719</v>
      </c>
      <c r="D19" s="81" t="s">
        <v>181</v>
      </c>
      <c r="E19" s="81" t="s">
        <v>182</v>
      </c>
      <c r="F19" s="81" t="s">
        <v>180</v>
      </c>
      <c r="G19" s="81" t="s">
        <v>137</v>
      </c>
      <c r="H19" s="81" t="s">
        <v>175</v>
      </c>
      <c r="I19" s="82">
        <v>-83906497.857142597</v>
      </c>
      <c r="J19" s="83">
        <v>-17780</v>
      </c>
      <c r="K19" s="83">
        <f t="shared" si="0"/>
        <v>-408718122.85714304</v>
      </c>
      <c r="Q19" s="3">
        <v>5</v>
      </c>
      <c r="R19" s="3" t="s">
        <v>136</v>
      </c>
      <c r="S19" s="3"/>
    </row>
    <row r="20" spans="1:19" x14ac:dyDescent="0.25">
      <c r="A20" s="81">
        <v>14</v>
      </c>
      <c r="B20" s="81" t="s">
        <v>155</v>
      </c>
      <c r="C20" s="84">
        <v>45719</v>
      </c>
      <c r="D20" s="81" t="s">
        <v>183</v>
      </c>
      <c r="E20" s="81" t="s">
        <v>182</v>
      </c>
      <c r="F20" s="81" t="s">
        <v>178</v>
      </c>
      <c r="G20" s="81" t="s">
        <v>132</v>
      </c>
      <c r="H20" s="81" t="s">
        <v>176</v>
      </c>
      <c r="I20" s="94">
        <v>-92833160.714285597</v>
      </c>
      <c r="J20" s="94">
        <v>-19900</v>
      </c>
      <c r="K20" s="83">
        <f t="shared" si="0"/>
        <v>-501531383.57142866</v>
      </c>
      <c r="Q20" s="3">
        <v>6</v>
      </c>
      <c r="R20" s="3" t="s">
        <v>137</v>
      </c>
      <c r="S20" s="3"/>
    </row>
    <row r="21" spans="1:19" x14ac:dyDescent="0.25">
      <c r="A21" s="81">
        <v>15</v>
      </c>
      <c r="B21" s="80" t="s">
        <v>156</v>
      </c>
      <c r="C21" s="84">
        <v>45719</v>
      </c>
      <c r="D21" s="81" t="s">
        <v>184</v>
      </c>
      <c r="E21" s="81" t="s">
        <v>53</v>
      </c>
      <c r="F21" s="81" t="s">
        <v>179</v>
      </c>
      <c r="G21" s="81" t="s">
        <v>134</v>
      </c>
      <c r="H21" s="80" t="s">
        <v>171</v>
      </c>
      <c r="I21" s="83">
        <v>-101759823.571429</v>
      </c>
      <c r="J21" s="83">
        <v>-22020</v>
      </c>
      <c r="K21" s="83">
        <f t="shared" si="0"/>
        <v>-603269187.14285767</v>
      </c>
    </row>
    <row r="22" spans="1:19" x14ac:dyDescent="0.25">
      <c r="A22" s="81">
        <v>16</v>
      </c>
      <c r="B22" s="81" t="s">
        <v>157</v>
      </c>
      <c r="C22" s="84">
        <v>45719</v>
      </c>
      <c r="D22" s="81" t="s">
        <v>186</v>
      </c>
      <c r="E22" s="81" t="s">
        <v>185</v>
      </c>
      <c r="F22" s="81" t="s">
        <v>178</v>
      </c>
      <c r="G22" s="81" t="s">
        <v>135</v>
      </c>
      <c r="H22" s="81" t="s">
        <v>169</v>
      </c>
      <c r="I22" s="83">
        <v>-110686486.428572</v>
      </c>
      <c r="J22" s="83">
        <v>-24140</v>
      </c>
      <c r="K22" s="83">
        <f t="shared" si="0"/>
        <v>-713931533.57142973</v>
      </c>
    </row>
    <row r="23" spans="1:19" x14ac:dyDescent="0.25">
      <c r="A23" s="81">
        <v>17</v>
      </c>
      <c r="B23" s="80" t="s">
        <v>158</v>
      </c>
      <c r="C23" s="84">
        <v>45719</v>
      </c>
      <c r="D23" s="81" t="s">
        <v>187</v>
      </c>
      <c r="E23" s="81" t="s">
        <v>53</v>
      </c>
      <c r="F23" s="80" t="s">
        <v>138</v>
      </c>
      <c r="G23" s="81" t="s">
        <v>136</v>
      </c>
      <c r="H23" s="81" t="s">
        <v>173</v>
      </c>
      <c r="I23" s="82">
        <v>-119613149.285715</v>
      </c>
      <c r="J23" s="94">
        <v>-26260</v>
      </c>
      <c r="K23" s="83">
        <f t="shared" si="0"/>
        <v>-833518422.85714471</v>
      </c>
    </row>
    <row r="24" spans="1:19" x14ac:dyDescent="0.25">
      <c r="A24" s="81">
        <v>18</v>
      </c>
      <c r="B24" s="81" t="s">
        <v>159</v>
      </c>
      <c r="C24" s="84">
        <v>45719</v>
      </c>
      <c r="D24" s="81" t="s">
        <v>188</v>
      </c>
      <c r="E24" s="81" t="s">
        <v>60</v>
      </c>
      <c r="F24" s="81" t="s">
        <v>168</v>
      </c>
      <c r="G24" s="81" t="s">
        <v>134</v>
      </c>
      <c r="H24" s="81" t="s">
        <v>174</v>
      </c>
      <c r="I24" s="94">
        <v>-128539812.142858</v>
      </c>
      <c r="J24" s="83">
        <v>-28380</v>
      </c>
      <c r="K24" s="83">
        <f t="shared" si="0"/>
        <v>-962029855.00000274</v>
      </c>
    </row>
    <row r="25" spans="1:19" x14ac:dyDescent="0.25">
      <c r="A25" s="81">
        <v>19</v>
      </c>
      <c r="B25" s="80" t="s">
        <v>160</v>
      </c>
      <c r="C25" s="84">
        <v>45719</v>
      </c>
      <c r="D25" s="80" t="s">
        <v>53</v>
      </c>
      <c r="E25" s="80" t="s">
        <v>139</v>
      </c>
      <c r="F25" s="81" t="s">
        <v>178</v>
      </c>
      <c r="G25" s="81" t="s">
        <v>133</v>
      </c>
      <c r="H25" s="81" t="s">
        <v>175</v>
      </c>
      <c r="I25" s="83">
        <v>-137466475</v>
      </c>
      <c r="J25" s="83">
        <v>-30500</v>
      </c>
      <c r="K25" s="83">
        <f t="shared" si="0"/>
        <v>-1099465830.0000029</v>
      </c>
    </row>
    <row r="26" spans="1:19" x14ac:dyDescent="0.25">
      <c r="A26" s="81">
        <v>20</v>
      </c>
      <c r="B26" s="81" t="s">
        <v>161</v>
      </c>
      <c r="C26" s="84">
        <v>45719</v>
      </c>
      <c r="D26" s="81" t="s">
        <v>139</v>
      </c>
      <c r="E26" s="81" t="s">
        <v>167</v>
      </c>
      <c r="F26" s="81" t="s">
        <v>179</v>
      </c>
      <c r="G26" s="81" t="s">
        <v>135</v>
      </c>
      <c r="H26" s="81" t="s">
        <v>176</v>
      </c>
      <c r="I26" s="83">
        <v>-146393137.85714301</v>
      </c>
      <c r="J26" s="94">
        <v>-32620</v>
      </c>
      <c r="K26" s="83">
        <f t="shared" si="0"/>
        <v>-1245826347.8571458</v>
      </c>
    </row>
    <row r="27" spans="1:19" x14ac:dyDescent="0.25">
      <c r="A27" s="81">
        <v>21</v>
      </c>
      <c r="B27" s="80" t="s">
        <v>162</v>
      </c>
      <c r="C27" s="84">
        <v>45719</v>
      </c>
      <c r="D27" s="81" t="s">
        <v>91</v>
      </c>
      <c r="E27" s="81" t="s">
        <v>53</v>
      </c>
      <c r="F27" s="81" t="s">
        <v>180</v>
      </c>
      <c r="G27" s="81" t="s">
        <v>133</v>
      </c>
      <c r="H27" s="81" t="s">
        <v>174</v>
      </c>
      <c r="I27" s="82">
        <v>-155319800.714286</v>
      </c>
      <c r="J27" s="83">
        <v>-34740</v>
      </c>
      <c r="K27" s="83">
        <f t="shared" si="0"/>
        <v>-1401111408.5714319</v>
      </c>
    </row>
    <row r="28" spans="1:19" ht="15" customHeight="1" x14ac:dyDescent="0.25">
      <c r="A28" s="81">
        <v>22</v>
      </c>
      <c r="B28" s="81" t="s">
        <v>163</v>
      </c>
      <c r="C28" s="84">
        <v>45719</v>
      </c>
      <c r="D28" s="81" t="s">
        <v>181</v>
      </c>
      <c r="E28" s="81" t="s">
        <v>182</v>
      </c>
      <c r="F28" s="81" t="s">
        <v>178</v>
      </c>
      <c r="G28" s="81" t="s">
        <v>137</v>
      </c>
      <c r="H28" s="80" t="s">
        <v>172</v>
      </c>
      <c r="I28" s="94">
        <v>-164246463.57142901</v>
      </c>
      <c r="J28" s="83">
        <v>-36860</v>
      </c>
      <c r="K28" s="83">
        <f t="shared" si="0"/>
        <v>-1565321012.1428609</v>
      </c>
    </row>
    <row r="29" spans="1:19" ht="15" customHeight="1" x14ac:dyDescent="0.25">
      <c r="A29" s="81">
        <v>23</v>
      </c>
      <c r="B29" s="80" t="s">
        <v>164</v>
      </c>
      <c r="C29" s="84">
        <v>45719</v>
      </c>
      <c r="D29" s="81" t="s">
        <v>183</v>
      </c>
      <c r="E29" s="81" t="s">
        <v>182</v>
      </c>
      <c r="F29" s="81" t="s">
        <v>179</v>
      </c>
      <c r="G29" s="81" t="s">
        <v>136</v>
      </c>
      <c r="H29" s="81" t="s">
        <v>169</v>
      </c>
      <c r="I29" s="83">
        <v>-173173126.428572</v>
      </c>
      <c r="J29" s="94">
        <v>-38980</v>
      </c>
      <c r="K29" s="83">
        <f t="shared" si="0"/>
        <v>-1738455158.5714328</v>
      </c>
    </row>
    <row r="30" spans="1:19" ht="15" customHeight="1" x14ac:dyDescent="0.25">
      <c r="A30" s="81">
        <v>24</v>
      </c>
      <c r="B30" s="81" t="s">
        <v>165</v>
      </c>
      <c r="C30" s="84">
        <v>45719</v>
      </c>
      <c r="D30" s="81" t="s">
        <v>184</v>
      </c>
      <c r="E30" s="81" t="s">
        <v>53</v>
      </c>
      <c r="F30" s="81" t="s">
        <v>178</v>
      </c>
      <c r="G30" s="81" t="s">
        <v>135</v>
      </c>
      <c r="H30" s="81" t="s">
        <v>173</v>
      </c>
      <c r="I30" s="83">
        <v>-182099789.28571501</v>
      </c>
      <c r="J30" s="83">
        <v>-41100</v>
      </c>
      <c r="K30" s="83">
        <f t="shared" si="0"/>
        <v>-1920513847.8571479</v>
      </c>
    </row>
    <row r="31" spans="1:19" ht="15" customHeight="1" x14ac:dyDescent="0.25">
      <c r="A31" s="81">
        <v>25</v>
      </c>
      <c r="B31" s="80" t="s">
        <v>166</v>
      </c>
      <c r="C31" s="84">
        <v>45719</v>
      </c>
      <c r="D31" s="81" t="s">
        <v>186</v>
      </c>
      <c r="E31" s="81" t="s">
        <v>185</v>
      </c>
      <c r="F31" s="80" t="s">
        <v>138</v>
      </c>
      <c r="G31" s="81" t="s">
        <v>132</v>
      </c>
      <c r="H31" s="81" t="s">
        <v>174</v>
      </c>
      <c r="I31" s="82">
        <v>-191026452.142858</v>
      </c>
      <c r="J31" s="83">
        <v>-43220</v>
      </c>
      <c r="K31" s="83">
        <f t="shared" si="0"/>
        <v>-2111497080.000006</v>
      </c>
    </row>
  </sheetData>
  <mergeCells count="2">
    <mergeCell ref="N6:V11"/>
    <mergeCell ref="A1:K4"/>
  </mergeCells>
  <dataValidations count="1">
    <dataValidation type="list" allowBlank="1" showInputMessage="1" showErrorMessage="1" sqref="G7:G31" xr:uid="{3D125E8B-8459-4238-A78C-8AF64F15E191}">
      <formula1>$R$15:$R$20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5AD2-E7E4-4986-AE10-7D8E6499A0D9}">
  <dimension ref="A3:E179"/>
  <sheetViews>
    <sheetView workbookViewId="0">
      <selection activeCell="H14" sqref="H14"/>
    </sheetView>
  </sheetViews>
  <sheetFormatPr defaultRowHeight="15" x14ac:dyDescent="0.25"/>
  <cols>
    <col min="1" max="1" width="54.5703125" bestFit="1" customWidth="1"/>
    <col min="2" max="2" width="12" bestFit="1" customWidth="1"/>
    <col min="3" max="3" width="19" bestFit="1" customWidth="1"/>
    <col min="4" max="4" width="14" bestFit="1" customWidth="1"/>
    <col min="5" max="5" width="20" bestFit="1" customWidth="1"/>
  </cols>
  <sheetData>
    <row r="3" spans="1:5" x14ac:dyDescent="0.25">
      <c r="A3" s="96" t="s">
        <v>190</v>
      </c>
      <c r="B3" t="s">
        <v>189</v>
      </c>
      <c r="C3" t="s">
        <v>192</v>
      </c>
      <c r="D3" t="s">
        <v>193</v>
      </c>
      <c r="E3" t="s">
        <v>194</v>
      </c>
    </row>
    <row r="4" spans="1:5" x14ac:dyDescent="0.25">
      <c r="A4" s="97" t="s">
        <v>142</v>
      </c>
      <c r="B4" s="95"/>
      <c r="C4" s="95"/>
      <c r="D4" s="95"/>
      <c r="E4" s="95"/>
    </row>
    <row r="5" spans="1:5" x14ac:dyDescent="0.25">
      <c r="A5" s="98">
        <v>45719</v>
      </c>
      <c r="B5" s="95"/>
      <c r="C5" s="95"/>
      <c r="D5" s="95"/>
      <c r="E5" s="95"/>
    </row>
    <row r="6" spans="1:5" x14ac:dyDescent="0.25">
      <c r="A6" s="99" t="s">
        <v>53</v>
      </c>
      <c r="B6" s="95">
        <v>1</v>
      </c>
      <c r="C6" s="104">
        <v>25000000</v>
      </c>
      <c r="D6" s="104"/>
      <c r="E6" s="104">
        <v>25000000</v>
      </c>
    </row>
    <row r="7" spans="1:5" x14ac:dyDescent="0.25">
      <c r="A7" s="100" t="s">
        <v>139</v>
      </c>
      <c r="B7" s="95">
        <v>1</v>
      </c>
      <c r="C7" s="104">
        <v>25000000</v>
      </c>
      <c r="D7" s="104"/>
      <c r="E7" s="104">
        <v>25000000</v>
      </c>
    </row>
    <row r="8" spans="1:5" x14ac:dyDescent="0.25">
      <c r="A8" s="101" t="s">
        <v>138</v>
      </c>
      <c r="B8" s="95">
        <v>1</v>
      </c>
      <c r="C8" s="104">
        <v>25000000</v>
      </c>
      <c r="D8" s="104"/>
      <c r="E8" s="104">
        <v>25000000</v>
      </c>
    </row>
    <row r="9" spans="1:5" x14ac:dyDescent="0.25">
      <c r="A9" s="102" t="s">
        <v>140</v>
      </c>
      <c r="B9" s="95"/>
      <c r="C9" s="104"/>
      <c r="D9" s="104"/>
      <c r="E9" s="104"/>
    </row>
    <row r="10" spans="1:5" x14ac:dyDescent="0.25">
      <c r="A10" s="103" t="s">
        <v>136</v>
      </c>
      <c r="B10" s="95">
        <v>1</v>
      </c>
      <c r="C10" s="104">
        <v>25000000</v>
      </c>
      <c r="D10" s="104"/>
      <c r="E10" s="104">
        <v>25000000</v>
      </c>
    </row>
    <row r="11" spans="1:5" x14ac:dyDescent="0.25">
      <c r="A11" s="97" t="s">
        <v>143</v>
      </c>
      <c r="B11" s="95"/>
      <c r="C11" s="104"/>
      <c r="D11" s="104"/>
      <c r="E11" s="104"/>
    </row>
    <row r="12" spans="1:5" x14ac:dyDescent="0.25">
      <c r="A12" s="98">
        <v>45719</v>
      </c>
      <c r="B12" s="95"/>
      <c r="C12" s="104"/>
      <c r="D12" s="104"/>
      <c r="E12" s="104"/>
    </row>
    <row r="13" spans="1:5" x14ac:dyDescent="0.25">
      <c r="A13" s="99" t="s">
        <v>139</v>
      </c>
      <c r="B13" s="95">
        <v>2</v>
      </c>
      <c r="C13" s="104"/>
      <c r="D13" s="104">
        <v>5000</v>
      </c>
      <c r="E13" s="104">
        <v>24995000</v>
      </c>
    </row>
    <row r="14" spans="1:5" x14ac:dyDescent="0.25">
      <c r="A14" s="100" t="s">
        <v>167</v>
      </c>
      <c r="B14" s="95">
        <v>2</v>
      </c>
      <c r="C14" s="104"/>
      <c r="D14" s="104">
        <v>5000</v>
      </c>
      <c r="E14" s="104">
        <v>24995000</v>
      </c>
    </row>
    <row r="15" spans="1:5" x14ac:dyDescent="0.25">
      <c r="A15" s="101" t="s">
        <v>168</v>
      </c>
      <c r="B15" s="95">
        <v>2</v>
      </c>
      <c r="C15" s="104"/>
      <c r="D15" s="104">
        <v>5000</v>
      </c>
      <c r="E15" s="104">
        <v>24995000</v>
      </c>
    </row>
    <row r="16" spans="1:5" x14ac:dyDescent="0.25">
      <c r="A16" s="102" t="s">
        <v>169</v>
      </c>
      <c r="B16" s="95"/>
      <c r="C16" s="104"/>
      <c r="D16" s="104"/>
      <c r="E16" s="104"/>
    </row>
    <row r="17" spans="1:5" x14ac:dyDescent="0.25">
      <c r="A17" s="103" t="s">
        <v>135</v>
      </c>
      <c r="B17" s="95">
        <v>2</v>
      </c>
      <c r="C17" s="104"/>
      <c r="D17" s="104">
        <v>5000</v>
      </c>
      <c r="E17" s="104">
        <v>24995000</v>
      </c>
    </row>
    <row r="18" spans="1:5" x14ac:dyDescent="0.25">
      <c r="A18" s="97" t="s">
        <v>144</v>
      </c>
      <c r="B18" s="95"/>
      <c r="C18" s="104"/>
      <c r="D18" s="104"/>
      <c r="E18" s="104"/>
    </row>
    <row r="19" spans="1:5" x14ac:dyDescent="0.25">
      <c r="A19" s="98">
        <v>45719</v>
      </c>
      <c r="B19" s="95"/>
      <c r="C19" s="104"/>
      <c r="D19" s="104"/>
      <c r="E19" s="104"/>
    </row>
    <row r="20" spans="1:5" x14ac:dyDescent="0.25">
      <c r="A20" s="99" t="s">
        <v>91</v>
      </c>
      <c r="B20" s="95">
        <v>3</v>
      </c>
      <c r="C20" s="104">
        <v>500</v>
      </c>
      <c r="D20" s="104">
        <v>4500</v>
      </c>
      <c r="E20" s="104">
        <v>24991000</v>
      </c>
    </row>
    <row r="21" spans="1:5" x14ac:dyDescent="0.25">
      <c r="A21" s="100" t="s">
        <v>53</v>
      </c>
      <c r="B21" s="95">
        <v>3</v>
      </c>
      <c r="C21" s="104">
        <v>500</v>
      </c>
      <c r="D21" s="104">
        <v>4500</v>
      </c>
      <c r="E21" s="104">
        <v>24991000</v>
      </c>
    </row>
    <row r="22" spans="1:5" x14ac:dyDescent="0.25">
      <c r="A22" s="101" t="s">
        <v>178</v>
      </c>
      <c r="B22" s="95">
        <v>3</v>
      </c>
      <c r="C22" s="104">
        <v>500</v>
      </c>
      <c r="D22" s="104">
        <v>4500</v>
      </c>
      <c r="E22" s="104">
        <v>24991000</v>
      </c>
    </row>
    <row r="23" spans="1:5" x14ac:dyDescent="0.25">
      <c r="A23" s="102" t="s">
        <v>173</v>
      </c>
      <c r="B23" s="95"/>
      <c r="C23" s="104"/>
      <c r="D23" s="104"/>
      <c r="E23" s="104"/>
    </row>
    <row r="24" spans="1:5" x14ac:dyDescent="0.25">
      <c r="A24" s="103" t="s">
        <v>134</v>
      </c>
      <c r="B24" s="95">
        <v>3</v>
      </c>
      <c r="C24" s="104">
        <v>500</v>
      </c>
      <c r="D24" s="104">
        <v>4500</v>
      </c>
      <c r="E24" s="104">
        <v>24991000</v>
      </c>
    </row>
    <row r="25" spans="1:5" x14ac:dyDescent="0.25">
      <c r="A25" s="97" t="s">
        <v>145</v>
      </c>
      <c r="B25" s="95"/>
      <c r="C25" s="104"/>
      <c r="D25" s="104"/>
      <c r="E25" s="104"/>
    </row>
    <row r="26" spans="1:5" x14ac:dyDescent="0.25">
      <c r="A26" s="98">
        <v>45719</v>
      </c>
      <c r="B26" s="95"/>
      <c r="C26" s="104"/>
      <c r="D26" s="104"/>
      <c r="E26" s="104"/>
    </row>
    <row r="27" spans="1:5" x14ac:dyDescent="0.25">
      <c r="A27" s="99" t="s">
        <v>181</v>
      </c>
      <c r="B27" s="95">
        <v>4</v>
      </c>
      <c r="C27" s="104">
        <v>6555</v>
      </c>
      <c r="D27" s="104">
        <v>760</v>
      </c>
      <c r="E27" s="104">
        <v>24996795</v>
      </c>
    </row>
    <row r="28" spans="1:5" x14ac:dyDescent="0.25">
      <c r="A28" s="100" t="s">
        <v>182</v>
      </c>
      <c r="B28" s="95">
        <v>4</v>
      </c>
      <c r="C28" s="104">
        <v>6555</v>
      </c>
      <c r="D28" s="104">
        <v>760</v>
      </c>
      <c r="E28" s="104">
        <v>24996795</v>
      </c>
    </row>
    <row r="29" spans="1:5" x14ac:dyDescent="0.25">
      <c r="A29" s="101" t="s">
        <v>179</v>
      </c>
      <c r="B29" s="95">
        <v>4</v>
      </c>
      <c r="C29" s="104">
        <v>6555</v>
      </c>
      <c r="D29" s="104">
        <v>760</v>
      </c>
      <c r="E29" s="104">
        <v>24996795</v>
      </c>
    </row>
    <row r="30" spans="1:5" x14ac:dyDescent="0.25">
      <c r="A30" s="102" t="s">
        <v>174</v>
      </c>
      <c r="B30" s="95"/>
      <c r="C30" s="104"/>
      <c r="D30" s="104"/>
      <c r="E30" s="104"/>
    </row>
    <row r="31" spans="1:5" x14ac:dyDescent="0.25">
      <c r="A31" s="103" t="s">
        <v>133</v>
      </c>
      <c r="B31" s="95">
        <v>4</v>
      </c>
      <c r="C31" s="104">
        <v>6555</v>
      </c>
      <c r="D31" s="104">
        <v>760</v>
      </c>
      <c r="E31" s="104">
        <v>24996795</v>
      </c>
    </row>
    <row r="32" spans="1:5" x14ac:dyDescent="0.25">
      <c r="A32" s="97" t="s">
        <v>146</v>
      </c>
      <c r="B32" s="95"/>
      <c r="C32" s="104"/>
      <c r="D32" s="104"/>
      <c r="E32" s="104"/>
    </row>
    <row r="33" spans="1:5" x14ac:dyDescent="0.25">
      <c r="A33" s="98">
        <v>45719</v>
      </c>
      <c r="B33" s="95"/>
      <c r="C33" s="104"/>
      <c r="D33" s="104"/>
      <c r="E33" s="104"/>
    </row>
    <row r="34" spans="1:5" x14ac:dyDescent="0.25">
      <c r="A34" s="99" t="s">
        <v>183</v>
      </c>
      <c r="B34" s="95">
        <v>5</v>
      </c>
      <c r="C34" s="104">
        <v>-12493195</v>
      </c>
      <c r="D34" s="104">
        <v>-820</v>
      </c>
      <c r="E34" s="104">
        <v>12504420</v>
      </c>
    </row>
    <row r="35" spans="1:5" x14ac:dyDescent="0.25">
      <c r="A35" s="100" t="s">
        <v>182</v>
      </c>
      <c r="B35" s="95">
        <v>5</v>
      </c>
      <c r="C35" s="104">
        <v>-12493195</v>
      </c>
      <c r="D35" s="104">
        <v>-820</v>
      </c>
      <c r="E35" s="104">
        <v>12504420</v>
      </c>
    </row>
    <row r="36" spans="1:5" x14ac:dyDescent="0.25">
      <c r="A36" s="101" t="s">
        <v>180</v>
      </c>
      <c r="B36" s="95">
        <v>5</v>
      </c>
      <c r="C36" s="104">
        <v>-12493195</v>
      </c>
      <c r="D36" s="104">
        <v>-820</v>
      </c>
      <c r="E36" s="104">
        <v>12504420</v>
      </c>
    </row>
    <row r="37" spans="1:5" x14ac:dyDescent="0.25">
      <c r="A37" s="102" t="s">
        <v>175</v>
      </c>
      <c r="B37" s="95"/>
      <c r="C37" s="104"/>
      <c r="D37" s="104"/>
      <c r="E37" s="104"/>
    </row>
    <row r="38" spans="1:5" x14ac:dyDescent="0.25">
      <c r="A38" s="103" t="s">
        <v>137</v>
      </c>
      <c r="B38" s="95">
        <v>5</v>
      </c>
      <c r="C38" s="104">
        <v>-12493195</v>
      </c>
      <c r="D38" s="104">
        <v>-820</v>
      </c>
      <c r="E38" s="104">
        <v>12504420</v>
      </c>
    </row>
    <row r="39" spans="1:5" x14ac:dyDescent="0.25">
      <c r="A39" s="97" t="s">
        <v>147</v>
      </c>
      <c r="B39" s="95"/>
      <c r="C39" s="104"/>
      <c r="D39" s="104"/>
      <c r="E39" s="104"/>
    </row>
    <row r="40" spans="1:5" x14ac:dyDescent="0.25">
      <c r="A40" s="98">
        <v>45719</v>
      </c>
      <c r="B40" s="95"/>
      <c r="C40" s="104"/>
      <c r="D40" s="104"/>
      <c r="E40" s="104"/>
    </row>
    <row r="41" spans="1:5" x14ac:dyDescent="0.25">
      <c r="A41" s="99" t="s">
        <v>184</v>
      </c>
      <c r="B41" s="95">
        <v>6</v>
      </c>
      <c r="C41" s="104">
        <v>-21419857.857142899</v>
      </c>
      <c r="D41" s="104">
        <v>-2940</v>
      </c>
      <c r="E41" s="104">
        <v>-8912497.8571428992</v>
      </c>
    </row>
    <row r="42" spans="1:5" x14ac:dyDescent="0.25">
      <c r="A42" s="100" t="s">
        <v>53</v>
      </c>
      <c r="B42" s="95">
        <v>6</v>
      </c>
      <c r="C42" s="104">
        <v>-21419857.857142899</v>
      </c>
      <c r="D42" s="104">
        <v>-2940</v>
      </c>
      <c r="E42" s="104">
        <v>-8912497.8571428992</v>
      </c>
    </row>
    <row r="43" spans="1:5" x14ac:dyDescent="0.25">
      <c r="A43" s="101" t="s">
        <v>178</v>
      </c>
      <c r="B43" s="95">
        <v>6</v>
      </c>
      <c r="C43" s="104">
        <v>-21419857.857142899</v>
      </c>
      <c r="D43" s="104">
        <v>-2940</v>
      </c>
      <c r="E43" s="104">
        <v>-8912497.8571428992</v>
      </c>
    </row>
    <row r="44" spans="1:5" x14ac:dyDescent="0.25">
      <c r="A44" s="102" t="s">
        <v>176</v>
      </c>
      <c r="B44" s="95"/>
      <c r="C44" s="104"/>
      <c r="D44" s="104"/>
      <c r="E44" s="104"/>
    </row>
    <row r="45" spans="1:5" x14ac:dyDescent="0.25">
      <c r="A45" s="103" t="s">
        <v>132</v>
      </c>
      <c r="B45" s="95">
        <v>6</v>
      </c>
      <c r="C45" s="104">
        <v>-21419857.857142899</v>
      </c>
      <c r="D45" s="104">
        <v>-2940</v>
      </c>
      <c r="E45" s="104">
        <v>-8912497.8571428992</v>
      </c>
    </row>
    <row r="46" spans="1:5" x14ac:dyDescent="0.25">
      <c r="A46" s="97" t="s">
        <v>148</v>
      </c>
      <c r="B46" s="95"/>
      <c r="C46" s="104"/>
      <c r="D46" s="104"/>
      <c r="E46" s="104"/>
    </row>
    <row r="47" spans="1:5" x14ac:dyDescent="0.25">
      <c r="A47" s="98">
        <v>45719</v>
      </c>
      <c r="B47" s="95"/>
      <c r="C47" s="104"/>
      <c r="D47" s="104"/>
      <c r="E47" s="104"/>
    </row>
    <row r="48" spans="1:5" x14ac:dyDescent="0.25">
      <c r="A48" s="99" t="s">
        <v>186</v>
      </c>
      <c r="B48" s="95">
        <v>7</v>
      </c>
      <c r="C48" s="104">
        <v>-30346520.714285798</v>
      </c>
      <c r="D48" s="104">
        <v>-5060</v>
      </c>
      <c r="E48" s="104">
        <v>-39253958.571428701</v>
      </c>
    </row>
    <row r="49" spans="1:5" x14ac:dyDescent="0.25">
      <c r="A49" s="100" t="s">
        <v>185</v>
      </c>
      <c r="B49" s="95">
        <v>7</v>
      </c>
      <c r="C49" s="104">
        <v>-30346520.714285798</v>
      </c>
      <c r="D49" s="104">
        <v>-5060</v>
      </c>
      <c r="E49" s="104">
        <v>-39253958.571428701</v>
      </c>
    </row>
    <row r="50" spans="1:5" x14ac:dyDescent="0.25">
      <c r="A50" s="101" t="s">
        <v>179</v>
      </c>
      <c r="B50" s="95">
        <v>7</v>
      </c>
      <c r="C50" s="104">
        <v>-30346520.714285798</v>
      </c>
      <c r="D50" s="104">
        <v>-5060</v>
      </c>
      <c r="E50" s="104">
        <v>-39253958.571428701</v>
      </c>
    </row>
    <row r="51" spans="1:5" x14ac:dyDescent="0.25">
      <c r="A51" s="102" t="s">
        <v>174</v>
      </c>
      <c r="B51" s="95"/>
      <c r="C51" s="104"/>
      <c r="D51" s="104"/>
      <c r="E51" s="104"/>
    </row>
    <row r="52" spans="1:5" x14ac:dyDescent="0.25">
      <c r="A52" s="103" t="s">
        <v>133</v>
      </c>
      <c r="B52" s="95">
        <v>7</v>
      </c>
      <c r="C52" s="104">
        <v>-30346520.714285798</v>
      </c>
      <c r="D52" s="104">
        <v>-5060</v>
      </c>
      <c r="E52" s="104">
        <v>-39253958.571428701</v>
      </c>
    </row>
    <row r="53" spans="1:5" x14ac:dyDescent="0.25">
      <c r="A53" s="97" t="s">
        <v>149</v>
      </c>
      <c r="B53" s="95"/>
      <c r="C53" s="104"/>
      <c r="D53" s="104"/>
      <c r="E53" s="104"/>
    </row>
    <row r="54" spans="1:5" x14ac:dyDescent="0.25">
      <c r="A54" s="98">
        <v>45719</v>
      </c>
      <c r="B54" s="95"/>
      <c r="C54" s="104"/>
      <c r="D54" s="104"/>
      <c r="E54" s="104"/>
    </row>
    <row r="55" spans="1:5" x14ac:dyDescent="0.25">
      <c r="A55" s="99" t="s">
        <v>187</v>
      </c>
      <c r="B55" s="95">
        <v>8</v>
      </c>
      <c r="C55" s="104">
        <v>-39273183.571428597</v>
      </c>
      <c r="D55" s="104">
        <v>-7180</v>
      </c>
      <c r="E55" s="104">
        <v>-78519962.142857298</v>
      </c>
    </row>
    <row r="56" spans="1:5" x14ac:dyDescent="0.25">
      <c r="A56" s="100" t="s">
        <v>53</v>
      </c>
      <c r="B56" s="95">
        <v>8</v>
      </c>
      <c r="C56" s="104">
        <v>-39273183.571428597</v>
      </c>
      <c r="D56" s="104">
        <v>-7180</v>
      </c>
      <c r="E56" s="104">
        <v>-78519962.142857298</v>
      </c>
    </row>
    <row r="57" spans="1:5" x14ac:dyDescent="0.25">
      <c r="A57" s="101" t="s">
        <v>138</v>
      </c>
      <c r="B57" s="95">
        <v>8</v>
      </c>
      <c r="C57" s="104">
        <v>-39273183.571428597</v>
      </c>
      <c r="D57" s="104">
        <v>-7180</v>
      </c>
      <c r="E57" s="104">
        <v>-78519962.142857298</v>
      </c>
    </row>
    <row r="58" spans="1:5" x14ac:dyDescent="0.25">
      <c r="A58" s="102" t="s">
        <v>170</v>
      </c>
      <c r="B58" s="95"/>
      <c r="C58" s="104"/>
      <c r="D58" s="104"/>
      <c r="E58" s="104"/>
    </row>
    <row r="59" spans="1:5" x14ac:dyDescent="0.25">
      <c r="A59" s="103" t="s">
        <v>136</v>
      </c>
      <c r="B59" s="95">
        <v>8</v>
      </c>
      <c r="C59" s="104">
        <v>-39273183.571428597</v>
      </c>
      <c r="D59" s="104">
        <v>-7180</v>
      </c>
      <c r="E59" s="104">
        <v>-78519962.142857298</v>
      </c>
    </row>
    <row r="60" spans="1:5" x14ac:dyDescent="0.25">
      <c r="A60" s="97" t="s">
        <v>150</v>
      </c>
      <c r="B60" s="95"/>
      <c r="C60" s="104"/>
      <c r="D60" s="104"/>
      <c r="E60" s="104"/>
    </row>
    <row r="61" spans="1:5" x14ac:dyDescent="0.25">
      <c r="A61" s="98">
        <v>45719</v>
      </c>
      <c r="B61" s="95"/>
      <c r="C61" s="104"/>
      <c r="D61" s="104"/>
      <c r="E61" s="104"/>
    </row>
    <row r="62" spans="1:5" x14ac:dyDescent="0.25">
      <c r="A62" s="99" t="s">
        <v>188</v>
      </c>
      <c r="B62" s="95">
        <v>9</v>
      </c>
      <c r="C62" s="104">
        <v>-48199846.4285715</v>
      </c>
      <c r="D62" s="104">
        <v>-9300</v>
      </c>
      <c r="E62" s="104">
        <v>-126710508.57142881</v>
      </c>
    </row>
    <row r="63" spans="1:5" x14ac:dyDescent="0.25">
      <c r="A63" s="100" t="s">
        <v>60</v>
      </c>
      <c r="B63" s="95">
        <v>9</v>
      </c>
      <c r="C63" s="104">
        <v>-48199846.4285715</v>
      </c>
      <c r="D63" s="104">
        <v>-9300</v>
      </c>
      <c r="E63" s="104">
        <v>-126710508.57142881</v>
      </c>
    </row>
    <row r="64" spans="1:5" x14ac:dyDescent="0.25">
      <c r="A64" s="101" t="s">
        <v>138</v>
      </c>
      <c r="B64" s="95">
        <v>9</v>
      </c>
      <c r="C64" s="104">
        <v>-48199846.4285715</v>
      </c>
      <c r="D64" s="104">
        <v>-9300</v>
      </c>
      <c r="E64" s="104">
        <v>-126710508.57142881</v>
      </c>
    </row>
    <row r="65" spans="1:5" x14ac:dyDescent="0.25">
      <c r="A65" s="102" t="s">
        <v>169</v>
      </c>
      <c r="B65" s="95"/>
      <c r="C65" s="104"/>
      <c r="D65" s="104"/>
      <c r="E65" s="104"/>
    </row>
    <row r="66" spans="1:5" x14ac:dyDescent="0.25">
      <c r="A66" s="103" t="s">
        <v>134</v>
      </c>
      <c r="B66" s="95">
        <v>9</v>
      </c>
      <c r="C66" s="104">
        <v>-48199846.4285715</v>
      </c>
      <c r="D66" s="104">
        <v>-9300</v>
      </c>
      <c r="E66" s="104">
        <v>-126710508.57142881</v>
      </c>
    </row>
    <row r="67" spans="1:5" x14ac:dyDescent="0.25">
      <c r="A67" s="97" t="s">
        <v>151</v>
      </c>
      <c r="B67" s="95"/>
      <c r="C67" s="104"/>
      <c r="D67" s="104"/>
      <c r="E67" s="104"/>
    </row>
    <row r="68" spans="1:5" x14ac:dyDescent="0.25">
      <c r="A68" s="98">
        <v>45719</v>
      </c>
      <c r="B68" s="95"/>
      <c r="C68" s="104"/>
      <c r="D68" s="104"/>
      <c r="E68" s="104"/>
    </row>
    <row r="69" spans="1:5" x14ac:dyDescent="0.25">
      <c r="A69" s="99" t="s">
        <v>53</v>
      </c>
      <c r="B69" s="95">
        <v>10</v>
      </c>
      <c r="C69" s="104">
        <v>-57126509.285714298</v>
      </c>
      <c r="D69" s="104">
        <v>-11420</v>
      </c>
      <c r="E69" s="104">
        <v>-183825597.8571431</v>
      </c>
    </row>
    <row r="70" spans="1:5" x14ac:dyDescent="0.25">
      <c r="A70" s="100" t="s">
        <v>139</v>
      </c>
      <c r="B70" s="95">
        <v>10</v>
      </c>
      <c r="C70" s="104">
        <v>-57126509.285714298</v>
      </c>
      <c r="D70" s="104">
        <v>-11420</v>
      </c>
      <c r="E70" s="104">
        <v>-183825597.8571431</v>
      </c>
    </row>
    <row r="71" spans="1:5" x14ac:dyDescent="0.25">
      <c r="A71" s="101" t="s">
        <v>168</v>
      </c>
      <c r="B71" s="95">
        <v>10</v>
      </c>
      <c r="C71" s="104">
        <v>-57126509.285714298</v>
      </c>
      <c r="D71" s="104">
        <v>-11420</v>
      </c>
      <c r="E71" s="104">
        <v>-183825597.8571431</v>
      </c>
    </row>
    <row r="72" spans="1:5" x14ac:dyDescent="0.25">
      <c r="A72" s="102" t="s">
        <v>173</v>
      </c>
      <c r="B72" s="95"/>
      <c r="C72" s="104"/>
      <c r="D72" s="104"/>
      <c r="E72" s="104"/>
    </row>
    <row r="73" spans="1:5" x14ac:dyDescent="0.25">
      <c r="A73" s="103" t="s">
        <v>133</v>
      </c>
      <c r="B73" s="95">
        <v>10</v>
      </c>
      <c r="C73" s="104">
        <v>-57126509.285714298</v>
      </c>
      <c r="D73" s="104">
        <v>-11420</v>
      </c>
      <c r="E73" s="104">
        <v>-183825597.8571431</v>
      </c>
    </row>
    <row r="74" spans="1:5" x14ac:dyDescent="0.25">
      <c r="A74" s="97" t="s">
        <v>152</v>
      </c>
      <c r="B74" s="95"/>
      <c r="C74" s="104"/>
      <c r="D74" s="104"/>
      <c r="E74" s="104"/>
    </row>
    <row r="75" spans="1:5" x14ac:dyDescent="0.25">
      <c r="A75" s="98">
        <v>45719</v>
      </c>
      <c r="B75" s="95"/>
      <c r="C75" s="104"/>
      <c r="D75" s="104"/>
      <c r="E75" s="104"/>
    </row>
    <row r="76" spans="1:5" x14ac:dyDescent="0.25">
      <c r="A76" s="99" t="s">
        <v>139</v>
      </c>
      <c r="B76" s="95">
        <v>11</v>
      </c>
      <c r="C76" s="104">
        <v>-66053172.142857201</v>
      </c>
      <c r="D76" s="104">
        <v>-13540</v>
      </c>
      <c r="E76" s="104">
        <v>-249865230.0000003</v>
      </c>
    </row>
    <row r="77" spans="1:5" x14ac:dyDescent="0.25">
      <c r="A77" s="100" t="s">
        <v>167</v>
      </c>
      <c r="B77" s="95">
        <v>11</v>
      </c>
      <c r="C77" s="104">
        <v>-66053172.142857201</v>
      </c>
      <c r="D77" s="104">
        <v>-13540</v>
      </c>
      <c r="E77" s="104">
        <v>-249865230.0000003</v>
      </c>
    </row>
    <row r="78" spans="1:5" x14ac:dyDescent="0.25">
      <c r="A78" s="101" t="s">
        <v>178</v>
      </c>
      <c r="B78" s="95">
        <v>11</v>
      </c>
      <c r="C78" s="104">
        <v>-66053172.142857201</v>
      </c>
      <c r="D78" s="104">
        <v>-13540</v>
      </c>
      <c r="E78" s="104">
        <v>-249865230.0000003</v>
      </c>
    </row>
    <row r="79" spans="1:5" x14ac:dyDescent="0.25">
      <c r="A79" s="102" t="s">
        <v>174</v>
      </c>
      <c r="B79" s="95"/>
      <c r="C79" s="104"/>
      <c r="D79" s="104"/>
      <c r="E79" s="104"/>
    </row>
    <row r="80" spans="1:5" x14ac:dyDescent="0.25">
      <c r="A80" s="103" t="s">
        <v>137</v>
      </c>
      <c r="B80" s="95">
        <v>11</v>
      </c>
      <c r="C80" s="104">
        <v>-66053172.142857201</v>
      </c>
      <c r="D80" s="104">
        <v>-13540</v>
      </c>
      <c r="E80" s="104">
        <v>-249865230.0000003</v>
      </c>
    </row>
    <row r="81" spans="1:5" x14ac:dyDescent="0.25">
      <c r="A81" s="97" t="s">
        <v>153</v>
      </c>
      <c r="B81" s="95"/>
      <c r="C81" s="104"/>
      <c r="D81" s="104"/>
      <c r="E81" s="104"/>
    </row>
    <row r="82" spans="1:5" x14ac:dyDescent="0.25">
      <c r="A82" s="98">
        <v>45719</v>
      </c>
      <c r="B82" s="95"/>
      <c r="C82" s="104"/>
      <c r="D82" s="104"/>
      <c r="E82" s="104"/>
    </row>
    <row r="83" spans="1:5" x14ac:dyDescent="0.25">
      <c r="A83" s="99" t="s">
        <v>91</v>
      </c>
      <c r="B83" s="95">
        <v>12</v>
      </c>
      <c r="C83" s="104">
        <v>-74979835.000000104</v>
      </c>
      <c r="D83" s="104">
        <v>-15660</v>
      </c>
      <c r="E83" s="104">
        <v>-324829405.00000042</v>
      </c>
    </row>
    <row r="84" spans="1:5" x14ac:dyDescent="0.25">
      <c r="A84" s="100" t="s">
        <v>53</v>
      </c>
      <c r="B84" s="95">
        <v>12</v>
      </c>
      <c r="C84" s="104">
        <v>-74979835.000000104</v>
      </c>
      <c r="D84" s="104">
        <v>-15660</v>
      </c>
      <c r="E84" s="104">
        <v>-324829405.00000042</v>
      </c>
    </row>
    <row r="85" spans="1:5" x14ac:dyDescent="0.25">
      <c r="A85" s="101" t="s">
        <v>179</v>
      </c>
      <c r="B85" s="95">
        <v>12</v>
      </c>
      <c r="C85" s="104">
        <v>-74979835.000000104</v>
      </c>
      <c r="D85" s="104">
        <v>-15660</v>
      </c>
      <c r="E85" s="104">
        <v>-324829405.00000042</v>
      </c>
    </row>
    <row r="86" spans="1:5" x14ac:dyDescent="0.25">
      <c r="A86" s="102" t="s">
        <v>177</v>
      </c>
      <c r="B86" s="95"/>
      <c r="C86" s="104"/>
      <c r="D86" s="104"/>
      <c r="E86" s="104"/>
    </row>
    <row r="87" spans="1:5" x14ac:dyDescent="0.25">
      <c r="A87" s="103" t="s">
        <v>136</v>
      </c>
      <c r="B87" s="95">
        <v>12</v>
      </c>
      <c r="C87" s="104">
        <v>-74979835.000000104</v>
      </c>
      <c r="D87" s="104">
        <v>-15660</v>
      </c>
      <c r="E87" s="104">
        <v>-324829405.00000042</v>
      </c>
    </row>
    <row r="88" spans="1:5" x14ac:dyDescent="0.25">
      <c r="A88" s="97" t="s">
        <v>154</v>
      </c>
      <c r="B88" s="95"/>
      <c r="C88" s="104"/>
      <c r="D88" s="104"/>
      <c r="E88" s="104"/>
    </row>
    <row r="89" spans="1:5" x14ac:dyDescent="0.25">
      <c r="A89" s="98">
        <v>45719</v>
      </c>
      <c r="B89" s="95"/>
      <c r="C89" s="104"/>
      <c r="D89" s="104"/>
      <c r="E89" s="104"/>
    </row>
    <row r="90" spans="1:5" x14ac:dyDescent="0.25">
      <c r="A90" s="99" t="s">
        <v>181</v>
      </c>
      <c r="B90" s="95">
        <v>13</v>
      </c>
      <c r="C90" s="104">
        <v>-83906497.857142597</v>
      </c>
      <c r="D90" s="104">
        <v>-17780</v>
      </c>
      <c r="E90" s="104">
        <v>-408718122.85714304</v>
      </c>
    </row>
    <row r="91" spans="1:5" x14ac:dyDescent="0.25">
      <c r="A91" s="100" t="s">
        <v>182</v>
      </c>
      <c r="B91" s="95">
        <v>13</v>
      </c>
      <c r="C91" s="104">
        <v>-83906497.857142597</v>
      </c>
      <c r="D91" s="104">
        <v>-17780</v>
      </c>
      <c r="E91" s="104">
        <v>-408718122.85714304</v>
      </c>
    </row>
    <row r="92" spans="1:5" x14ac:dyDescent="0.25">
      <c r="A92" s="101" t="s">
        <v>180</v>
      </c>
      <c r="B92" s="95">
        <v>13</v>
      </c>
      <c r="C92" s="104">
        <v>-83906497.857142597</v>
      </c>
      <c r="D92" s="104">
        <v>-17780</v>
      </c>
      <c r="E92" s="104">
        <v>-408718122.85714304</v>
      </c>
    </row>
    <row r="93" spans="1:5" x14ac:dyDescent="0.25">
      <c r="A93" s="102" t="s">
        <v>175</v>
      </c>
      <c r="B93" s="95"/>
      <c r="C93" s="104"/>
      <c r="D93" s="104"/>
      <c r="E93" s="104"/>
    </row>
    <row r="94" spans="1:5" x14ac:dyDescent="0.25">
      <c r="A94" s="103" t="s">
        <v>137</v>
      </c>
      <c r="B94" s="95">
        <v>13</v>
      </c>
      <c r="C94" s="104">
        <v>-83906497.857142597</v>
      </c>
      <c r="D94" s="104">
        <v>-17780</v>
      </c>
      <c r="E94" s="104">
        <v>-408718122.85714304</v>
      </c>
    </row>
    <row r="95" spans="1:5" x14ac:dyDescent="0.25">
      <c r="A95" s="97" t="s">
        <v>155</v>
      </c>
      <c r="B95" s="95"/>
      <c r="C95" s="104"/>
      <c r="D95" s="104"/>
      <c r="E95" s="104"/>
    </row>
    <row r="96" spans="1:5" x14ac:dyDescent="0.25">
      <c r="A96" s="98">
        <v>45719</v>
      </c>
      <c r="B96" s="95"/>
      <c r="C96" s="104"/>
      <c r="D96" s="104"/>
      <c r="E96" s="104"/>
    </row>
    <row r="97" spans="1:5" x14ac:dyDescent="0.25">
      <c r="A97" s="99" t="s">
        <v>183</v>
      </c>
      <c r="B97" s="95">
        <v>14</v>
      </c>
      <c r="C97" s="104">
        <v>-92833160.714285597</v>
      </c>
      <c r="D97" s="104">
        <v>-19900</v>
      </c>
      <c r="E97" s="104">
        <v>-501531383.57142866</v>
      </c>
    </row>
    <row r="98" spans="1:5" x14ac:dyDescent="0.25">
      <c r="A98" s="100" t="s">
        <v>182</v>
      </c>
      <c r="B98" s="95">
        <v>14</v>
      </c>
      <c r="C98" s="104">
        <v>-92833160.714285597</v>
      </c>
      <c r="D98" s="104">
        <v>-19900</v>
      </c>
      <c r="E98" s="104">
        <v>-501531383.57142866</v>
      </c>
    </row>
    <row r="99" spans="1:5" x14ac:dyDescent="0.25">
      <c r="A99" s="101" t="s">
        <v>178</v>
      </c>
      <c r="B99" s="95">
        <v>14</v>
      </c>
      <c r="C99" s="104">
        <v>-92833160.714285597</v>
      </c>
      <c r="D99" s="104">
        <v>-19900</v>
      </c>
      <c r="E99" s="104">
        <v>-501531383.57142866</v>
      </c>
    </row>
    <row r="100" spans="1:5" x14ac:dyDescent="0.25">
      <c r="A100" s="102" t="s">
        <v>176</v>
      </c>
      <c r="B100" s="95"/>
      <c r="C100" s="104"/>
      <c r="D100" s="104"/>
      <c r="E100" s="104"/>
    </row>
    <row r="101" spans="1:5" x14ac:dyDescent="0.25">
      <c r="A101" s="103" t="s">
        <v>132</v>
      </c>
      <c r="B101" s="95">
        <v>14</v>
      </c>
      <c r="C101" s="104">
        <v>-92833160.714285597</v>
      </c>
      <c r="D101" s="104">
        <v>-19900</v>
      </c>
      <c r="E101" s="104">
        <v>-501531383.57142866</v>
      </c>
    </row>
    <row r="102" spans="1:5" x14ac:dyDescent="0.25">
      <c r="A102" s="97" t="s">
        <v>156</v>
      </c>
      <c r="B102" s="95"/>
      <c r="C102" s="104"/>
      <c r="D102" s="104"/>
      <c r="E102" s="104"/>
    </row>
    <row r="103" spans="1:5" x14ac:dyDescent="0.25">
      <c r="A103" s="98">
        <v>45719</v>
      </c>
      <c r="B103" s="95"/>
      <c r="C103" s="104"/>
      <c r="D103" s="104"/>
      <c r="E103" s="104"/>
    </row>
    <row r="104" spans="1:5" x14ac:dyDescent="0.25">
      <c r="A104" s="99" t="s">
        <v>184</v>
      </c>
      <c r="B104" s="95">
        <v>15</v>
      </c>
      <c r="C104" s="104">
        <v>-101759823.571429</v>
      </c>
      <c r="D104" s="104">
        <v>-22020</v>
      </c>
      <c r="E104" s="104">
        <v>-603269187.14285767</v>
      </c>
    </row>
    <row r="105" spans="1:5" x14ac:dyDescent="0.25">
      <c r="A105" s="100" t="s">
        <v>53</v>
      </c>
      <c r="B105" s="95">
        <v>15</v>
      </c>
      <c r="C105" s="104">
        <v>-101759823.571429</v>
      </c>
      <c r="D105" s="104">
        <v>-22020</v>
      </c>
      <c r="E105" s="104">
        <v>-603269187.14285767</v>
      </c>
    </row>
    <row r="106" spans="1:5" x14ac:dyDescent="0.25">
      <c r="A106" s="101" t="s">
        <v>179</v>
      </c>
      <c r="B106" s="95">
        <v>15</v>
      </c>
      <c r="C106" s="104">
        <v>-101759823.571429</v>
      </c>
      <c r="D106" s="104">
        <v>-22020</v>
      </c>
      <c r="E106" s="104">
        <v>-603269187.14285767</v>
      </c>
    </row>
    <row r="107" spans="1:5" x14ac:dyDescent="0.25">
      <c r="A107" s="102" t="s">
        <v>171</v>
      </c>
      <c r="B107" s="95"/>
      <c r="C107" s="104"/>
      <c r="D107" s="104"/>
      <c r="E107" s="104"/>
    </row>
    <row r="108" spans="1:5" x14ac:dyDescent="0.25">
      <c r="A108" s="103" t="s">
        <v>134</v>
      </c>
      <c r="B108" s="95">
        <v>15</v>
      </c>
      <c r="C108" s="104">
        <v>-101759823.571429</v>
      </c>
      <c r="D108" s="104">
        <v>-22020</v>
      </c>
      <c r="E108" s="104">
        <v>-603269187.14285767</v>
      </c>
    </row>
    <row r="109" spans="1:5" x14ac:dyDescent="0.25">
      <c r="A109" s="97" t="s">
        <v>157</v>
      </c>
      <c r="B109" s="95"/>
      <c r="C109" s="104"/>
      <c r="D109" s="104"/>
      <c r="E109" s="104"/>
    </row>
    <row r="110" spans="1:5" x14ac:dyDescent="0.25">
      <c r="A110" s="98">
        <v>45719</v>
      </c>
      <c r="B110" s="95"/>
      <c r="C110" s="104"/>
      <c r="D110" s="104"/>
      <c r="E110" s="104"/>
    </row>
    <row r="111" spans="1:5" x14ac:dyDescent="0.25">
      <c r="A111" s="99" t="s">
        <v>186</v>
      </c>
      <c r="B111" s="95">
        <v>16</v>
      </c>
      <c r="C111" s="104">
        <v>-110686486.428572</v>
      </c>
      <c r="D111" s="104">
        <v>-24140</v>
      </c>
      <c r="E111" s="104">
        <v>-713931533.57142973</v>
      </c>
    </row>
    <row r="112" spans="1:5" x14ac:dyDescent="0.25">
      <c r="A112" s="100" t="s">
        <v>185</v>
      </c>
      <c r="B112" s="95">
        <v>16</v>
      </c>
      <c r="C112" s="104">
        <v>-110686486.428572</v>
      </c>
      <c r="D112" s="104">
        <v>-24140</v>
      </c>
      <c r="E112" s="104">
        <v>-713931533.57142973</v>
      </c>
    </row>
    <row r="113" spans="1:5" x14ac:dyDescent="0.25">
      <c r="A113" s="101" t="s">
        <v>178</v>
      </c>
      <c r="B113" s="95">
        <v>16</v>
      </c>
      <c r="C113" s="104">
        <v>-110686486.428572</v>
      </c>
      <c r="D113" s="104">
        <v>-24140</v>
      </c>
      <c r="E113" s="104">
        <v>-713931533.57142973</v>
      </c>
    </row>
    <row r="114" spans="1:5" x14ac:dyDescent="0.25">
      <c r="A114" s="102" t="s">
        <v>169</v>
      </c>
      <c r="B114" s="95"/>
      <c r="C114" s="104"/>
      <c r="D114" s="104"/>
      <c r="E114" s="104"/>
    </row>
    <row r="115" spans="1:5" x14ac:dyDescent="0.25">
      <c r="A115" s="103" t="s">
        <v>135</v>
      </c>
      <c r="B115" s="95">
        <v>16</v>
      </c>
      <c r="C115" s="104">
        <v>-110686486.428572</v>
      </c>
      <c r="D115" s="104">
        <v>-24140</v>
      </c>
      <c r="E115" s="104">
        <v>-713931533.57142973</v>
      </c>
    </row>
    <row r="116" spans="1:5" x14ac:dyDescent="0.25">
      <c r="A116" s="97" t="s">
        <v>158</v>
      </c>
      <c r="B116" s="95"/>
      <c r="C116" s="104"/>
      <c r="D116" s="104"/>
      <c r="E116" s="104"/>
    </row>
    <row r="117" spans="1:5" x14ac:dyDescent="0.25">
      <c r="A117" s="98">
        <v>45719</v>
      </c>
      <c r="B117" s="95"/>
      <c r="C117" s="104"/>
      <c r="D117" s="104"/>
      <c r="E117" s="104"/>
    </row>
    <row r="118" spans="1:5" x14ac:dyDescent="0.25">
      <c r="A118" s="99" t="s">
        <v>187</v>
      </c>
      <c r="B118" s="95">
        <v>17</v>
      </c>
      <c r="C118" s="104">
        <v>-119613149.285715</v>
      </c>
      <c r="D118" s="104">
        <v>-26260</v>
      </c>
      <c r="E118" s="104">
        <v>-833518422.85714471</v>
      </c>
    </row>
    <row r="119" spans="1:5" x14ac:dyDescent="0.25">
      <c r="A119" s="100" t="s">
        <v>53</v>
      </c>
      <c r="B119" s="95">
        <v>17</v>
      </c>
      <c r="C119" s="104">
        <v>-119613149.285715</v>
      </c>
      <c r="D119" s="104">
        <v>-26260</v>
      </c>
      <c r="E119" s="104">
        <v>-833518422.85714471</v>
      </c>
    </row>
    <row r="120" spans="1:5" x14ac:dyDescent="0.25">
      <c r="A120" s="101" t="s">
        <v>138</v>
      </c>
      <c r="B120" s="95">
        <v>17</v>
      </c>
      <c r="C120" s="104">
        <v>-119613149.285715</v>
      </c>
      <c r="D120" s="104">
        <v>-26260</v>
      </c>
      <c r="E120" s="104">
        <v>-833518422.85714471</v>
      </c>
    </row>
    <row r="121" spans="1:5" x14ac:dyDescent="0.25">
      <c r="A121" s="102" t="s">
        <v>173</v>
      </c>
      <c r="B121" s="95"/>
      <c r="C121" s="104"/>
      <c r="D121" s="104"/>
      <c r="E121" s="104"/>
    </row>
    <row r="122" spans="1:5" x14ac:dyDescent="0.25">
      <c r="A122" s="103" t="s">
        <v>136</v>
      </c>
      <c r="B122" s="95">
        <v>17</v>
      </c>
      <c r="C122" s="104">
        <v>-119613149.285715</v>
      </c>
      <c r="D122" s="104">
        <v>-26260</v>
      </c>
      <c r="E122" s="104">
        <v>-833518422.85714471</v>
      </c>
    </row>
    <row r="123" spans="1:5" x14ac:dyDescent="0.25">
      <c r="A123" s="97" t="s">
        <v>159</v>
      </c>
      <c r="B123" s="95"/>
      <c r="C123" s="104"/>
      <c r="D123" s="104"/>
      <c r="E123" s="104"/>
    </row>
    <row r="124" spans="1:5" x14ac:dyDescent="0.25">
      <c r="A124" s="98">
        <v>45719</v>
      </c>
      <c r="B124" s="95"/>
      <c r="C124" s="104"/>
      <c r="D124" s="104"/>
      <c r="E124" s="104"/>
    </row>
    <row r="125" spans="1:5" x14ac:dyDescent="0.25">
      <c r="A125" s="99" t="s">
        <v>188</v>
      </c>
      <c r="B125" s="95">
        <v>18</v>
      </c>
      <c r="C125" s="104">
        <v>-128539812.142858</v>
      </c>
      <c r="D125" s="104">
        <v>-28380</v>
      </c>
      <c r="E125" s="104">
        <v>-962029855.00000274</v>
      </c>
    </row>
    <row r="126" spans="1:5" x14ac:dyDescent="0.25">
      <c r="A126" s="100" t="s">
        <v>60</v>
      </c>
      <c r="B126" s="95">
        <v>18</v>
      </c>
      <c r="C126" s="104">
        <v>-128539812.142858</v>
      </c>
      <c r="D126" s="104">
        <v>-28380</v>
      </c>
      <c r="E126" s="104">
        <v>-962029855.00000274</v>
      </c>
    </row>
    <row r="127" spans="1:5" x14ac:dyDescent="0.25">
      <c r="A127" s="101" t="s">
        <v>168</v>
      </c>
      <c r="B127" s="95">
        <v>18</v>
      </c>
      <c r="C127" s="104">
        <v>-128539812.142858</v>
      </c>
      <c r="D127" s="104">
        <v>-28380</v>
      </c>
      <c r="E127" s="104">
        <v>-962029855.00000274</v>
      </c>
    </row>
    <row r="128" spans="1:5" x14ac:dyDescent="0.25">
      <c r="A128" s="102" t="s">
        <v>174</v>
      </c>
      <c r="B128" s="95"/>
      <c r="C128" s="104"/>
      <c r="D128" s="104"/>
      <c r="E128" s="104"/>
    </row>
    <row r="129" spans="1:5" x14ac:dyDescent="0.25">
      <c r="A129" s="103" t="s">
        <v>134</v>
      </c>
      <c r="B129" s="95">
        <v>18</v>
      </c>
      <c r="C129" s="104">
        <v>-128539812.142858</v>
      </c>
      <c r="D129" s="104">
        <v>-28380</v>
      </c>
      <c r="E129" s="104">
        <v>-962029855.00000274</v>
      </c>
    </row>
    <row r="130" spans="1:5" x14ac:dyDescent="0.25">
      <c r="A130" s="97" t="s">
        <v>160</v>
      </c>
      <c r="B130" s="95"/>
      <c r="C130" s="104"/>
      <c r="D130" s="104"/>
      <c r="E130" s="104"/>
    </row>
    <row r="131" spans="1:5" x14ac:dyDescent="0.25">
      <c r="A131" s="98">
        <v>45719</v>
      </c>
      <c r="B131" s="95"/>
      <c r="C131" s="104"/>
      <c r="D131" s="104"/>
      <c r="E131" s="104"/>
    </row>
    <row r="132" spans="1:5" x14ac:dyDescent="0.25">
      <c r="A132" s="99" t="s">
        <v>53</v>
      </c>
      <c r="B132" s="95">
        <v>19</v>
      </c>
      <c r="C132" s="104">
        <v>-137466475</v>
      </c>
      <c r="D132" s="104">
        <v>-30500</v>
      </c>
      <c r="E132" s="104">
        <v>-1099465830.0000029</v>
      </c>
    </row>
    <row r="133" spans="1:5" x14ac:dyDescent="0.25">
      <c r="A133" s="100" t="s">
        <v>139</v>
      </c>
      <c r="B133" s="95">
        <v>19</v>
      </c>
      <c r="C133" s="104">
        <v>-137466475</v>
      </c>
      <c r="D133" s="104">
        <v>-30500</v>
      </c>
      <c r="E133" s="104">
        <v>-1099465830.0000029</v>
      </c>
    </row>
    <row r="134" spans="1:5" x14ac:dyDescent="0.25">
      <c r="A134" s="101" t="s">
        <v>178</v>
      </c>
      <c r="B134" s="95">
        <v>19</v>
      </c>
      <c r="C134" s="104">
        <v>-137466475</v>
      </c>
      <c r="D134" s="104">
        <v>-30500</v>
      </c>
      <c r="E134" s="104">
        <v>-1099465830.0000029</v>
      </c>
    </row>
    <row r="135" spans="1:5" x14ac:dyDescent="0.25">
      <c r="A135" s="102" t="s">
        <v>175</v>
      </c>
      <c r="B135" s="95"/>
      <c r="C135" s="104"/>
      <c r="D135" s="104"/>
      <c r="E135" s="104"/>
    </row>
    <row r="136" spans="1:5" x14ac:dyDescent="0.25">
      <c r="A136" s="103" t="s">
        <v>133</v>
      </c>
      <c r="B136" s="95">
        <v>19</v>
      </c>
      <c r="C136" s="104">
        <v>-137466475</v>
      </c>
      <c r="D136" s="104">
        <v>-30500</v>
      </c>
      <c r="E136" s="104">
        <v>-1099465830.0000029</v>
      </c>
    </row>
    <row r="137" spans="1:5" x14ac:dyDescent="0.25">
      <c r="A137" s="97" t="s">
        <v>161</v>
      </c>
      <c r="B137" s="95"/>
      <c r="C137" s="104"/>
      <c r="D137" s="104"/>
      <c r="E137" s="104"/>
    </row>
    <row r="138" spans="1:5" x14ac:dyDescent="0.25">
      <c r="A138" s="98">
        <v>45719</v>
      </c>
      <c r="B138" s="95"/>
      <c r="C138" s="104"/>
      <c r="D138" s="104"/>
      <c r="E138" s="104"/>
    </row>
    <row r="139" spans="1:5" x14ac:dyDescent="0.25">
      <c r="A139" s="99" t="s">
        <v>139</v>
      </c>
      <c r="B139" s="95">
        <v>20</v>
      </c>
      <c r="C139" s="104">
        <v>-146393137.85714301</v>
      </c>
      <c r="D139" s="104">
        <v>-32620</v>
      </c>
      <c r="E139" s="104">
        <v>-1245826347.8571458</v>
      </c>
    </row>
    <row r="140" spans="1:5" x14ac:dyDescent="0.25">
      <c r="A140" s="100" t="s">
        <v>167</v>
      </c>
      <c r="B140" s="95">
        <v>20</v>
      </c>
      <c r="C140" s="104">
        <v>-146393137.85714301</v>
      </c>
      <c r="D140" s="104">
        <v>-32620</v>
      </c>
      <c r="E140" s="104">
        <v>-1245826347.8571458</v>
      </c>
    </row>
    <row r="141" spans="1:5" x14ac:dyDescent="0.25">
      <c r="A141" s="101" t="s">
        <v>179</v>
      </c>
      <c r="B141" s="95">
        <v>20</v>
      </c>
      <c r="C141" s="104">
        <v>-146393137.85714301</v>
      </c>
      <c r="D141" s="104">
        <v>-32620</v>
      </c>
      <c r="E141" s="104">
        <v>-1245826347.8571458</v>
      </c>
    </row>
    <row r="142" spans="1:5" x14ac:dyDescent="0.25">
      <c r="A142" s="102" t="s">
        <v>176</v>
      </c>
      <c r="B142" s="95"/>
      <c r="C142" s="104"/>
      <c r="D142" s="104"/>
      <c r="E142" s="104"/>
    </row>
    <row r="143" spans="1:5" x14ac:dyDescent="0.25">
      <c r="A143" s="103" t="s">
        <v>135</v>
      </c>
      <c r="B143" s="95">
        <v>20</v>
      </c>
      <c r="C143" s="104">
        <v>-146393137.85714301</v>
      </c>
      <c r="D143" s="104">
        <v>-32620</v>
      </c>
      <c r="E143" s="104">
        <v>-1245826347.8571458</v>
      </c>
    </row>
    <row r="144" spans="1:5" x14ac:dyDescent="0.25">
      <c r="A144" s="97" t="s">
        <v>162</v>
      </c>
      <c r="B144" s="95"/>
      <c r="C144" s="104"/>
      <c r="D144" s="104"/>
      <c r="E144" s="104"/>
    </row>
    <row r="145" spans="1:5" x14ac:dyDescent="0.25">
      <c r="A145" s="98">
        <v>45719</v>
      </c>
      <c r="B145" s="95"/>
      <c r="C145" s="104"/>
      <c r="D145" s="104"/>
      <c r="E145" s="104"/>
    </row>
    <row r="146" spans="1:5" x14ac:dyDescent="0.25">
      <c r="A146" s="99" t="s">
        <v>91</v>
      </c>
      <c r="B146" s="95">
        <v>21</v>
      </c>
      <c r="C146" s="104">
        <v>-155319800.714286</v>
      </c>
      <c r="D146" s="104">
        <v>-34740</v>
      </c>
      <c r="E146" s="104">
        <v>-1401111408.5714319</v>
      </c>
    </row>
    <row r="147" spans="1:5" x14ac:dyDescent="0.25">
      <c r="A147" s="100" t="s">
        <v>53</v>
      </c>
      <c r="B147" s="95">
        <v>21</v>
      </c>
      <c r="C147" s="104">
        <v>-155319800.714286</v>
      </c>
      <c r="D147" s="104">
        <v>-34740</v>
      </c>
      <c r="E147" s="104">
        <v>-1401111408.5714319</v>
      </c>
    </row>
    <row r="148" spans="1:5" x14ac:dyDescent="0.25">
      <c r="A148" s="101" t="s">
        <v>180</v>
      </c>
      <c r="B148" s="95">
        <v>21</v>
      </c>
      <c r="C148" s="104">
        <v>-155319800.714286</v>
      </c>
      <c r="D148" s="104">
        <v>-34740</v>
      </c>
      <c r="E148" s="104">
        <v>-1401111408.5714319</v>
      </c>
    </row>
    <row r="149" spans="1:5" x14ac:dyDescent="0.25">
      <c r="A149" s="102" t="s">
        <v>174</v>
      </c>
      <c r="B149" s="95"/>
      <c r="C149" s="104"/>
      <c r="D149" s="104"/>
      <c r="E149" s="104"/>
    </row>
    <row r="150" spans="1:5" x14ac:dyDescent="0.25">
      <c r="A150" s="103" t="s">
        <v>133</v>
      </c>
      <c r="B150" s="95">
        <v>21</v>
      </c>
      <c r="C150" s="104">
        <v>-155319800.714286</v>
      </c>
      <c r="D150" s="104">
        <v>-34740</v>
      </c>
      <c r="E150" s="104">
        <v>-1401111408.5714319</v>
      </c>
    </row>
    <row r="151" spans="1:5" x14ac:dyDescent="0.25">
      <c r="A151" s="97" t="s">
        <v>163</v>
      </c>
      <c r="B151" s="95"/>
      <c r="C151" s="104"/>
      <c r="D151" s="104"/>
      <c r="E151" s="104"/>
    </row>
    <row r="152" spans="1:5" x14ac:dyDescent="0.25">
      <c r="A152" s="98">
        <v>45719</v>
      </c>
      <c r="B152" s="95"/>
      <c r="C152" s="104"/>
      <c r="D152" s="104"/>
      <c r="E152" s="104"/>
    </row>
    <row r="153" spans="1:5" x14ac:dyDescent="0.25">
      <c r="A153" s="99" t="s">
        <v>181</v>
      </c>
      <c r="B153" s="95">
        <v>22</v>
      </c>
      <c r="C153" s="104">
        <v>-164246463.57142901</v>
      </c>
      <c r="D153" s="104">
        <v>-36860</v>
      </c>
      <c r="E153" s="104">
        <v>-1565321012.1428609</v>
      </c>
    </row>
    <row r="154" spans="1:5" x14ac:dyDescent="0.25">
      <c r="A154" s="100" t="s">
        <v>182</v>
      </c>
      <c r="B154" s="95">
        <v>22</v>
      </c>
      <c r="C154" s="104">
        <v>-164246463.57142901</v>
      </c>
      <c r="D154" s="104">
        <v>-36860</v>
      </c>
      <c r="E154" s="104">
        <v>-1565321012.1428609</v>
      </c>
    </row>
    <row r="155" spans="1:5" x14ac:dyDescent="0.25">
      <c r="A155" s="101" t="s">
        <v>178</v>
      </c>
      <c r="B155" s="95">
        <v>22</v>
      </c>
      <c r="C155" s="104">
        <v>-164246463.57142901</v>
      </c>
      <c r="D155" s="104">
        <v>-36860</v>
      </c>
      <c r="E155" s="104">
        <v>-1565321012.1428609</v>
      </c>
    </row>
    <row r="156" spans="1:5" x14ac:dyDescent="0.25">
      <c r="A156" s="102" t="s">
        <v>172</v>
      </c>
      <c r="B156" s="95"/>
      <c r="C156" s="104"/>
      <c r="D156" s="104"/>
      <c r="E156" s="104"/>
    </row>
    <row r="157" spans="1:5" x14ac:dyDescent="0.25">
      <c r="A157" s="103" t="s">
        <v>137</v>
      </c>
      <c r="B157" s="95">
        <v>22</v>
      </c>
      <c r="C157" s="104">
        <v>-164246463.57142901</v>
      </c>
      <c r="D157" s="104">
        <v>-36860</v>
      </c>
      <c r="E157" s="104">
        <v>-1565321012.1428609</v>
      </c>
    </row>
    <row r="158" spans="1:5" x14ac:dyDescent="0.25">
      <c r="A158" s="97" t="s">
        <v>164</v>
      </c>
      <c r="B158" s="95"/>
      <c r="C158" s="104"/>
      <c r="D158" s="104"/>
      <c r="E158" s="104"/>
    </row>
    <row r="159" spans="1:5" x14ac:dyDescent="0.25">
      <c r="A159" s="98">
        <v>45719</v>
      </c>
      <c r="B159" s="95"/>
      <c r="C159" s="104"/>
      <c r="D159" s="104"/>
      <c r="E159" s="104"/>
    </row>
    <row r="160" spans="1:5" x14ac:dyDescent="0.25">
      <c r="A160" s="99" t="s">
        <v>183</v>
      </c>
      <c r="B160" s="95">
        <v>23</v>
      </c>
      <c r="C160" s="104">
        <v>-173173126.428572</v>
      </c>
      <c r="D160" s="104">
        <v>-38980</v>
      </c>
      <c r="E160" s="104">
        <v>-1738455158.5714328</v>
      </c>
    </row>
    <row r="161" spans="1:5" x14ac:dyDescent="0.25">
      <c r="A161" s="100" t="s">
        <v>182</v>
      </c>
      <c r="B161" s="95">
        <v>23</v>
      </c>
      <c r="C161" s="104">
        <v>-173173126.428572</v>
      </c>
      <c r="D161" s="104">
        <v>-38980</v>
      </c>
      <c r="E161" s="104">
        <v>-1738455158.5714328</v>
      </c>
    </row>
    <row r="162" spans="1:5" x14ac:dyDescent="0.25">
      <c r="A162" s="101" t="s">
        <v>179</v>
      </c>
      <c r="B162" s="95">
        <v>23</v>
      </c>
      <c r="C162" s="104">
        <v>-173173126.428572</v>
      </c>
      <c r="D162" s="104">
        <v>-38980</v>
      </c>
      <c r="E162" s="104">
        <v>-1738455158.5714328</v>
      </c>
    </row>
    <row r="163" spans="1:5" x14ac:dyDescent="0.25">
      <c r="A163" s="102" t="s">
        <v>169</v>
      </c>
      <c r="B163" s="95"/>
      <c r="C163" s="104"/>
      <c r="D163" s="104"/>
      <c r="E163" s="104"/>
    </row>
    <row r="164" spans="1:5" x14ac:dyDescent="0.25">
      <c r="A164" s="103" t="s">
        <v>136</v>
      </c>
      <c r="B164" s="95">
        <v>23</v>
      </c>
      <c r="C164" s="104">
        <v>-173173126.428572</v>
      </c>
      <c r="D164" s="104">
        <v>-38980</v>
      </c>
      <c r="E164" s="104">
        <v>-1738455158.5714328</v>
      </c>
    </row>
    <row r="165" spans="1:5" x14ac:dyDescent="0.25">
      <c r="A165" s="97" t="s">
        <v>165</v>
      </c>
      <c r="B165" s="95"/>
      <c r="C165" s="104"/>
      <c r="D165" s="104"/>
      <c r="E165" s="104"/>
    </row>
    <row r="166" spans="1:5" x14ac:dyDescent="0.25">
      <c r="A166" s="98">
        <v>45719</v>
      </c>
      <c r="B166" s="95"/>
      <c r="C166" s="104"/>
      <c r="D166" s="104"/>
      <c r="E166" s="104"/>
    </row>
    <row r="167" spans="1:5" x14ac:dyDescent="0.25">
      <c r="A167" s="99" t="s">
        <v>184</v>
      </c>
      <c r="B167" s="95">
        <v>24</v>
      </c>
      <c r="C167" s="104">
        <v>-182099789.28571501</v>
      </c>
      <c r="D167" s="104">
        <v>-41100</v>
      </c>
      <c r="E167" s="104">
        <v>-1920513847.8571479</v>
      </c>
    </row>
    <row r="168" spans="1:5" x14ac:dyDescent="0.25">
      <c r="A168" s="100" t="s">
        <v>53</v>
      </c>
      <c r="B168" s="95">
        <v>24</v>
      </c>
      <c r="C168" s="104">
        <v>-182099789.28571501</v>
      </c>
      <c r="D168" s="104">
        <v>-41100</v>
      </c>
      <c r="E168" s="104">
        <v>-1920513847.8571479</v>
      </c>
    </row>
    <row r="169" spans="1:5" x14ac:dyDescent="0.25">
      <c r="A169" s="101" t="s">
        <v>178</v>
      </c>
      <c r="B169" s="95">
        <v>24</v>
      </c>
      <c r="C169" s="104">
        <v>-182099789.28571501</v>
      </c>
      <c r="D169" s="104">
        <v>-41100</v>
      </c>
      <c r="E169" s="104">
        <v>-1920513847.8571479</v>
      </c>
    </row>
    <row r="170" spans="1:5" x14ac:dyDescent="0.25">
      <c r="A170" s="102" t="s">
        <v>173</v>
      </c>
      <c r="B170" s="95"/>
      <c r="C170" s="104"/>
      <c r="D170" s="104"/>
      <c r="E170" s="104"/>
    </row>
    <row r="171" spans="1:5" x14ac:dyDescent="0.25">
      <c r="A171" s="103" t="s">
        <v>135</v>
      </c>
      <c r="B171" s="95">
        <v>24</v>
      </c>
      <c r="C171" s="104">
        <v>-182099789.28571501</v>
      </c>
      <c r="D171" s="104">
        <v>-41100</v>
      </c>
      <c r="E171" s="104">
        <v>-1920513847.8571479</v>
      </c>
    </row>
    <row r="172" spans="1:5" x14ac:dyDescent="0.25">
      <c r="A172" s="97" t="s">
        <v>166</v>
      </c>
      <c r="B172" s="95"/>
      <c r="C172" s="104"/>
      <c r="D172" s="104"/>
      <c r="E172" s="104"/>
    </row>
    <row r="173" spans="1:5" x14ac:dyDescent="0.25">
      <c r="A173" s="98">
        <v>45719</v>
      </c>
      <c r="B173" s="95"/>
      <c r="C173" s="104"/>
      <c r="D173" s="104"/>
      <c r="E173" s="104"/>
    </row>
    <row r="174" spans="1:5" x14ac:dyDescent="0.25">
      <c r="A174" s="99" t="s">
        <v>186</v>
      </c>
      <c r="B174" s="95">
        <v>25</v>
      </c>
      <c r="C174" s="104">
        <v>-191026452.142858</v>
      </c>
      <c r="D174" s="104">
        <v>-43220</v>
      </c>
      <c r="E174" s="104">
        <v>-2111497080.000006</v>
      </c>
    </row>
    <row r="175" spans="1:5" x14ac:dyDescent="0.25">
      <c r="A175" s="100" t="s">
        <v>185</v>
      </c>
      <c r="B175" s="95">
        <v>25</v>
      </c>
      <c r="C175" s="104">
        <v>-191026452.142858</v>
      </c>
      <c r="D175" s="104">
        <v>-43220</v>
      </c>
      <c r="E175" s="104">
        <v>-2111497080.000006</v>
      </c>
    </row>
    <row r="176" spans="1:5" x14ac:dyDescent="0.25">
      <c r="A176" s="101" t="s">
        <v>138</v>
      </c>
      <c r="B176" s="95">
        <v>25</v>
      </c>
      <c r="C176" s="104">
        <v>-191026452.142858</v>
      </c>
      <c r="D176" s="104">
        <v>-43220</v>
      </c>
      <c r="E176" s="104">
        <v>-2111497080.000006</v>
      </c>
    </row>
    <row r="177" spans="1:5" x14ac:dyDescent="0.25">
      <c r="A177" s="102" t="s">
        <v>174</v>
      </c>
      <c r="B177" s="95"/>
      <c r="C177" s="104"/>
      <c r="D177" s="104"/>
      <c r="E177" s="104"/>
    </row>
    <row r="178" spans="1:5" x14ac:dyDescent="0.25">
      <c r="A178" s="103" t="s">
        <v>132</v>
      </c>
      <c r="B178" s="95">
        <v>25</v>
      </c>
      <c r="C178" s="104">
        <v>-191026452.142858</v>
      </c>
      <c r="D178" s="104">
        <v>-43220</v>
      </c>
      <c r="E178" s="104">
        <v>-2111497080.000006</v>
      </c>
    </row>
    <row r="179" spans="1:5" x14ac:dyDescent="0.25">
      <c r="A179" s="97" t="s">
        <v>191</v>
      </c>
      <c r="B179" s="95">
        <v>325</v>
      </c>
      <c r="C179" s="104">
        <v>-2111949240.000006</v>
      </c>
      <c r="D179" s="104">
        <v>-452160</v>
      </c>
      <c r="E179" s="104">
        <v>-16004619135.000034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Lab11</dc:creator>
  <cp:lastModifiedBy>Lab11</cp:lastModifiedBy>
  <dcterms:created xsi:type="dcterms:W3CDTF">2025-02-26T07:46:11Z</dcterms:created>
  <dcterms:modified xsi:type="dcterms:W3CDTF">2025-03-03T07:36:48Z</dcterms:modified>
</cp:coreProperties>
</file>