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hamaharaj/Desktop/"/>
    </mc:Choice>
  </mc:AlternateContent>
  <xr:revisionPtr revIDLastSave="0" documentId="13_ncr:1_{ECD87C21-1002-D442-9E9F-48076B1C4014}" xr6:coauthVersionLast="47" xr6:coauthVersionMax="47" xr10:uidLastSave="{00000000-0000-0000-0000-000000000000}"/>
  <bookViews>
    <workbookView xWindow="0" yWindow="0" windowWidth="25600" windowHeight="16000" activeTab="3" xr2:uid="{39BA3A7D-0A23-5047-A00D-26C95606A44C}"/>
  </bookViews>
  <sheets>
    <sheet name="Question 2" sheetId="1" r:id="rId1"/>
    <sheet name="Question 3" sheetId="2" r:id="rId2"/>
    <sheet name="Question 4" sheetId="3" r:id="rId3"/>
    <sheet name="Question 7" sheetId="4" r:id="rId4"/>
    <sheet name="Question 8" sheetId="5" r:id="rId5"/>
    <sheet name="Question 10" sheetId="6" r:id="rId6"/>
    <sheet name="Question 12" sheetId="7" r:id="rId7"/>
    <sheet name="Question 13" sheetId="8" r:id="rId8"/>
    <sheet name="Question 14" sheetId="9" r:id="rId9"/>
  </sheets>
  <definedNames>
    <definedName name="_xlchart.v1.0" hidden="1">'Question 3'!$B$6</definedName>
    <definedName name="_xlchart.v1.1" hidden="1">'Question 3'!$B$7</definedName>
    <definedName name="_xlchart.v1.10" hidden="1">'Question 3'!$C$3</definedName>
    <definedName name="_xlchart.v1.11" hidden="1">'Question 3'!$C$4</definedName>
    <definedName name="_xlchart.v1.12" hidden="1">'Question 3'!$B$6</definedName>
    <definedName name="_xlchart.v1.13" hidden="1">'Question 3'!$B$7</definedName>
    <definedName name="_xlchart.v1.14" hidden="1">'Question 3'!$C$3</definedName>
    <definedName name="_xlchart.v1.15" hidden="1">'Question 3'!$C$4</definedName>
    <definedName name="_xlchart.v1.16" hidden="1">'Question 3'!$B$6</definedName>
    <definedName name="_xlchart.v1.17" hidden="1">'Question 3'!$B$7</definedName>
    <definedName name="_xlchart.v1.18" hidden="1">'Question 3'!$C$3</definedName>
    <definedName name="_xlchart.v1.19" hidden="1">'Question 3'!$C$4</definedName>
    <definedName name="_xlchart.v1.2" hidden="1">'Question 3'!$C$3</definedName>
    <definedName name="_xlchart.v1.20" hidden="1">'Question 3'!$B$6</definedName>
    <definedName name="_xlchart.v1.21" hidden="1">'Question 3'!$B$7</definedName>
    <definedName name="_xlchart.v1.22" hidden="1">'Question 3'!$C$3</definedName>
    <definedName name="_xlchart.v1.23" hidden="1">'Question 3'!$C$4</definedName>
    <definedName name="_xlchart.v1.24" hidden="1">'Question 3'!$B$6</definedName>
    <definedName name="_xlchart.v1.25" hidden="1">'Question 3'!$B$7</definedName>
    <definedName name="_xlchart.v1.26" hidden="1">'Question 3'!$C$3</definedName>
    <definedName name="_xlchart.v1.27" hidden="1">'Question 3'!$C$4</definedName>
    <definedName name="_xlchart.v1.28" hidden="1">'Question 3'!$B$6</definedName>
    <definedName name="_xlchart.v1.29" hidden="1">'Question 3'!$B$7</definedName>
    <definedName name="_xlchart.v1.3" hidden="1">'Question 3'!$C$4</definedName>
    <definedName name="_xlchart.v1.30" hidden="1">'Question 3'!$C$3</definedName>
    <definedName name="_xlchart.v1.31" hidden="1">'Question 3'!$C$4</definedName>
    <definedName name="_xlchart.v1.32" hidden="1">'Question 3'!$B$6</definedName>
    <definedName name="_xlchart.v1.33" hidden="1">'Question 3'!$B$7</definedName>
    <definedName name="_xlchart.v1.34" hidden="1">'Question 3'!$C$3</definedName>
    <definedName name="_xlchart.v1.35" hidden="1">'Question 3'!$C$4</definedName>
    <definedName name="_xlchart.v1.4" hidden="1">'Question 3'!$B$6</definedName>
    <definedName name="_xlchart.v1.5" hidden="1">'Question 3'!$B$7</definedName>
    <definedName name="_xlchart.v1.6" hidden="1">'Question 3'!$C$3</definedName>
    <definedName name="_xlchart.v1.7" hidden="1">'Question 3'!$C$4</definedName>
    <definedName name="_xlchart.v1.8" hidden="1">'Question 3'!$B$6</definedName>
    <definedName name="_xlchart.v1.9" hidden="1">'Question 3'!$B$7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E5" i="9"/>
  <c r="E6" i="9"/>
  <c r="E7" i="9"/>
  <c r="E8" i="9"/>
  <c r="E4" i="9"/>
  <c r="H6" i="6"/>
  <c r="H4" i="6"/>
  <c r="H5" i="6"/>
  <c r="F9" i="3"/>
  <c r="F6" i="3"/>
  <c r="F7" i="3"/>
  <c r="F4" i="3"/>
  <c r="F5" i="3"/>
  <c r="F8" i="3"/>
  <c r="C7" i="2"/>
  <c r="B7" i="2"/>
  <c r="J9" i="1"/>
  <c r="J8" i="1"/>
  <c r="J7" i="1"/>
  <c r="J2" i="1"/>
  <c r="J4" i="1"/>
  <c r="J3" i="1"/>
</calcChain>
</file>

<file path=xl/sharedStrings.xml><?xml version="1.0" encoding="utf-8"?>
<sst xmlns="http://schemas.openxmlformats.org/spreadsheetml/2006/main" count="158" uniqueCount="122">
  <si>
    <t>Year</t>
  </si>
  <si>
    <t xml:space="preserve">Month </t>
  </si>
  <si>
    <t>Rain in mm</t>
  </si>
  <si>
    <t>Storage in ML</t>
  </si>
  <si>
    <t>Restriction level</t>
  </si>
  <si>
    <t>Note</t>
  </si>
  <si>
    <t>Jan</t>
  </si>
  <si>
    <t>Jul</t>
  </si>
  <si>
    <t xml:space="preserve">Level 5 </t>
  </si>
  <si>
    <t>Level 6</t>
  </si>
  <si>
    <t>Moderate</t>
  </si>
  <si>
    <t xml:space="preserve">Drought </t>
  </si>
  <si>
    <t>Winter rains</t>
  </si>
  <si>
    <t xml:space="preserve">Day Zero Window </t>
  </si>
  <si>
    <t>Recovery stats</t>
  </si>
  <si>
    <t>Average Water Storage (ML) per Year</t>
  </si>
  <si>
    <t>Average Rainfall (mm) per Year</t>
  </si>
  <si>
    <t>Event Date</t>
  </si>
  <si>
    <t>Rain in mm - 24h</t>
  </si>
  <si>
    <t>Deaths</t>
  </si>
  <si>
    <t>Displaced</t>
  </si>
  <si>
    <t xml:space="preserve">Homes Damaged </t>
  </si>
  <si>
    <t>Damage in Rb</t>
  </si>
  <si>
    <t>Severity:</t>
  </si>
  <si>
    <t>Damage p/ home in Rb:</t>
  </si>
  <si>
    <t>Avg Temp in C</t>
  </si>
  <si>
    <t>Month</t>
  </si>
  <si>
    <t>22.3</t>
  </si>
  <si>
    <t>July</t>
  </si>
  <si>
    <t xml:space="preserve">July </t>
  </si>
  <si>
    <t>Max</t>
  </si>
  <si>
    <t>Min</t>
  </si>
  <si>
    <t>Rainfall in mm</t>
  </si>
  <si>
    <t>53.5</t>
  </si>
  <si>
    <t>147.2</t>
  </si>
  <si>
    <t>69.4</t>
  </si>
  <si>
    <t>0.1</t>
  </si>
  <si>
    <t>2.6</t>
  </si>
  <si>
    <t>Baseline Temp</t>
  </si>
  <si>
    <t>QUESTION 4 - DATA</t>
  </si>
  <si>
    <t>QUESTION 3 - DATA</t>
  </si>
  <si>
    <t>QUESTION 2 - DATA</t>
  </si>
  <si>
    <t>City</t>
  </si>
  <si>
    <t>Private Car %</t>
  </si>
  <si>
    <t>Rail %</t>
  </si>
  <si>
    <t>Non-Motorised %</t>
  </si>
  <si>
    <t>Public Transport %</t>
  </si>
  <si>
    <t>Cape Town</t>
  </si>
  <si>
    <t>Johannesburg</t>
  </si>
  <si>
    <t>Durban</t>
  </si>
  <si>
    <t>46.2</t>
  </si>
  <si>
    <t>32.3</t>
  </si>
  <si>
    <t>41.4</t>
  </si>
  <si>
    <t>26.8</t>
  </si>
  <si>
    <t>35.5</t>
  </si>
  <si>
    <t>39.9</t>
  </si>
  <si>
    <t>42.7</t>
  </si>
  <si>
    <t>37.4</t>
  </si>
  <si>
    <t>13.3</t>
  </si>
  <si>
    <t>2.2</t>
  </si>
  <si>
    <t>7.4</t>
  </si>
  <si>
    <t>1.7</t>
  </si>
  <si>
    <t>2.9</t>
  </si>
  <si>
    <t>1.1</t>
  </si>
  <si>
    <t>18.2</t>
  </si>
  <si>
    <t>12.3</t>
  </si>
  <si>
    <t>22.2</t>
  </si>
  <si>
    <t>19.3</t>
  </si>
  <si>
    <t>45.0</t>
  </si>
  <si>
    <t>56.0</t>
  </si>
  <si>
    <t>14.0</t>
  </si>
  <si>
    <t>44.0</t>
  </si>
  <si>
    <t>13.0</t>
  </si>
  <si>
    <t>QUESTION 8 - DATA</t>
  </si>
  <si>
    <t>Tech</t>
  </si>
  <si>
    <t>Capacity in MW</t>
  </si>
  <si>
    <t>Solar PV</t>
  </si>
  <si>
    <t>Notes</t>
  </si>
  <si>
    <t>SSEG, registered</t>
  </si>
  <si>
    <t>Hydro</t>
  </si>
  <si>
    <t>Pumped-storage, Steenbras</t>
  </si>
  <si>
    <t>All PV in municipal area, incl. SSEG &amp; larger EG</t>
  </si>
  <si>
    <t>339.4</t>
  </si>
  <si>
    <t>438.8</t>
  </si>
  <si>
    <t>41.6</t>
  </si>
  <si>
    <t>85.1</t>
  </si>
  <si>
    <t>Landfill gas-to-electricity</t>
  </si>
  <si>
    <t>Mariannhill</t>
  </si>
  <si>
    <t>1.0</t>
  </si>
  <si>
    <t>QUESTION 10 - DATA</t>
  </si>
  <si>
    <t xml:space="preserve">Flood Risk </t>
  </si>
  <si>
    <t>Drought Risk</t>
  </si>
  <si>
    <t>Extreme Heat Risk</t>
  </si>
  <si>
    <t xml:space="preserve">Coastal Risk </t>
  </si>
  <si>
    <t>Infrastructure Resiliance</t>
  </si>
  <si>
    <t>Vulneability</t>
  </si>
  <si>
    <t>!These are all on a     0-5 scale</t>
  </si>
  <si>
    <t>Duban</t>
  </si>
  <si>
    <t>3.5</t>
  </si>
  <si>
    <t>2.5</t>
  </si>
  <si>
    <t>QUESTION 12 - DATA</t>
  </si>
  <si>
    <t xml:space="preserve">Year </t>
  </si>
  <si>
    <t>Solar in MW</t>
  </si>
  <si>
    <t xml:space="preserve">Wind in MW </t>
  </si>
  <si>
    <t>Hydro in MW</t>
  </si>
  <si>
    <t>Biogas in MW</t>
  </si>
  <si>
    <t>QUESTION 13 - DATA</t>
  </si>
  <si>
    <t>Waste Generated (kg p/ person)</t>
  </si>
  <si>
    <t>Waste Recycled (kg p/ person)</t>
  </si>
  <si>
    <t>QUESTION 14 - DATA</t>
  </si>
  <si>
    <t xml:space="preserve">Emissions Reduction </t>
  </si>
  <si>
    <t xml:space="preserve">Solar Emissions </t>
  </si>
  <si>
    <t xml:space="preserve">BAU Emissions </t>
  </si>
  <si>
    <t>Cummulative Reduction</t>
  </si>
  <si>
    <t xml:space="preserve">!All measured in (Mt CO₂) </t>
  </si>
  <si>
    <t>Cape Town 2013</t>
  </si>
  <si>
    <t>Cape Town 2020</t>
  </si>
  <si>
    <t>Johannesburg 2013</t>
  </si>
  <si>
    <t>Johannesburg 2020</t>
  </si>
  <si>
    <t>Durban 2013</t>
  </si>
  <si>
    <t>Durban 2020</t>
  </si>
  <si>
    <t>City &amp;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</si>
</sst>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1C09]dd\ mmmm\ yyyy;@"/>
    <numFmt numFmtId="170" formatCode="&quot;R&quot;#,##0"/>
    <numFmt numFmtId="173" formatCode="0\∘\C"/>
  </numFmts>
  <fonts count="14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8"/>
      <color theme="1"/>
      <name val="Aptos Narrow (Body)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scheme val="minor"/>
    </font>
    <font>
      <b/>
      <sz val="16"/>
      <color theme="1"/>
      <name val="Aptos Narrow (Body)"/>
    </font>
    <font>
      <b/>
      <sz val="16"/>
      <color theme="1"/>
      <name val="Aptos Narrow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D70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8877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/>
    <xf numFmtId="49" fontId="0" fillId="0" borderId="0" xfId="0" applyNumberFormat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4" borderId="6" xfId="0" applyNumberFormat="1" applyFill="1" applyBorder="1"/>
    <xf numFmtId="49" fontId="0" fillId="5" borderId="3" xfId="0" applyNumberFormat="1" applyFill="1" applyBorder="1"/>
    <xf numFmtId="49" fontId="0" fillId="5" borderId="1" xfId="0" applyNumberFormat="1" applyFill="1" applyBorder="1"/>
    <xf numFmtId="49" fontId="0" fillId="4" borderId="5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70" fontId="0" fillId="0" borderId="0" xfId="0" applyNumberFormat="1"/>
    <xf numFmtId="170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173" fontId="11" fillId="0" borderId="0" xfId="0" applyNumberFormat="1" applyFont="1" applyBorder="1" applyAlignment="1">
      <alignment horizontal="center"/>
    </xf>
    <xf numFmtId="173" fontId="1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1" fontId="0" fillId="0" borderId="0" xfId="0" applyNumberFormat="1"/>
    <xf numFmtId="173" fontId="0" fillId="0" borderId="0" xfId="0" applyNumberFormat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0" fillId="16" borderId="16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16" borderId="5" xfId="0" applyFont="1" applyFill="1" applyBorder="1" applyAlignment="1"/>
    <xf numFmtId="0" fontId="13" fillId="18" borderId="2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2" fillId="17" borderId="5" xfId="0" applyFont="1" applyFill="1" applyBorder="1" applyAlignment="1"/>
    <xf numFmtId="0" fontId="12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19" borderId="5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 wrapText="1"/>
    </xf>
    <xf numFmtId="0" fontId="0" fillId="9" borderId="11" xfId="1" applyNumberFormat="1" applyFont="1" applyFill="1" applyBorder="1" applyAlignment="1">
      <alignment horizontal="left"/>
    </xf>
    <xf numFmtId="0" fontId="0" fillId="9" borderId="19" xfId="1" applyNumberFormat="1" applyFont="1" applyFill="1" applyBorder="1" applyAlignment="1">
      <alignment horizontal="left"/>
    </xf>
    <xf numFmtId="0" fontId="0" fillId="0" borderId="13" xfId="1" applyNumberFormat="1" applyFont="1" applyBorder="1" applyAlignment="1">
      <alignment horizontal="left"/>
    </xf>
    <xf numFmtId="0" fontId="0" fillId="0" borderId="14" xfId="1" applyNumberFormat="1" applyFont="1" applyBorder="1" applyAlignment="1">
      <alignment horizontal="left"/>
    </xf>
    <xf numFmtId="0" fontId="0" fillId="9" borderId="13" xfId="1" applyNumberFormat="1" applyFont="1" applyFill="1" applyBorder="1" applyAlignment="1">
      <alignment horizontal="left"/>
    </xf>
    <xf numFmtId="0" fontId="0" fillId="9" borderId="14" xfId="1" applyNumberFormat="1" applyFont="1" applyFill="1" applyBorder="1" applyAlignment="1">
      <alignment horizontal="left"/>
    </xf>
    <xf numFmtId="49" fontId="0" fillId="9" borderId="18" xfId="0" applyNumberFormat="1" applyFont="1" applyFill="1" applyBorder="1" applyAlignment="1">
      <alignment horizontal="left"/>
    </xf>
    <xf numFmtId="49" fontId="0" fillId="0" borderId="12" xfId="0" applyNumberFormat="1" applyFont="1" applyBorder="1" applyAlignment="1">
      <alignment horizontal="left"/>
    </xf>
    <xf numFmtId="49" fontId="0" fillId="9" borderId="12" xfId="0" applyNumberFormat="1" applyFont="1" applyFill="1" applyBorder="1" applyAlignment="1">
      <alignment horizontal="left"/>
    </xf>
    <xf numFmtId="49" fontId="6" fillId="12" borderId="15" xfId="0" applyNumberFormat="1" applyFont="1" applyFill="1" applyBorder="1" applyAlignment="1">
      <alignment horizontal="center"/>
    </xf>
    <xf numFmtId="0" fontId="6" fillId="12" borderId="15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7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rgb="FFE8877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rgb="FFEED70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 val="0"/>
      </font>
      <numFmt numFmtId="173" formatCode="0\∘\C"/>
      <alignment horizontal="center" vertical="bottom" textRotation="0" wrapText="0" indent="0" justifyLastLine="0" shrinkToFit="0" readingOrder="0"/>
    </dxf>
    <dxf>
      <font>
        <b val="0"/>
      </font>
      <numFmt numFmtId="173" formatCode="0\∘\C"/>
      <alignment horizontal="center" vertical="bottom" textRotation="0" wrapText="0" indent="0" justifyLastLine="0" shrinkToFit="0" readingOrder="0"/>
    </dxf>
    <dxf>
      <font>
        <b val="0"/>
      </font>
      <numFmt numFmtId="173" formatCode="0\∘\C"/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 (Body)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E88772"/>
      <color rgb="FFEE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Cape Town Water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2'!$D$2</c:f>
              <c:strCache>
                <c:ptCount val="1"/>
                <c:pt idx="0">
                  <c:v>Storage in ML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 2'!$B$3:$C$8</c:f>
              <c:multiLvlStrCache>
                <c:ptCount val="6"/>
                <c:lvl>
                  <c:pt idx="0">
                    <c:v>Jan</c:v>
                  </c:pt>
                  <c:pt idx="1">
                    <c:v>Jul</c:v>
                  </c:pt>
                  <c:pt idx="2">
                    <c:v>Jan</c:v>
                  </c:pt>
                  <c:pt idx="3">
                    <c:v>Jul</c:v>
                  </c:pt>
                  <c:pt idx="4">
                    <c:v>Jan</c:v>
                  </c:pt>
                  <c:pt idx="5">
                    <c:v>Jul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</c:lvl>
              </c:multiLvlStrCache>
            </c:multiLvlStrRef>
          </c:cat>
          <c:val>
            <c:numRef>
              <c:f>'Question 2'!$D$3:$D$8</c:f>
              <c:numCache>
                <c:formatCode>@</c:formatCode>
                <c:ptCount val="6"/>
                <c:pt idx="0">
                  <c:v>350000</c:v>
                </c:pt>
                <c:pt idx="1">
                  <c:v>410000</c:v>
                </c:pt>
                <c:pt idx="2">
                  <c:v>300000</c:v>
                </c:pt>
                <c:pt idx="3">
                  <c:v>420000</c:v>
                </c:pt>
                <c:pt idx="4">
                  <c:v>460000</c:v>
                </c:pt>
                <c:pt idx="5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F444-BC50-4DE0DCB52B18}"/>
            </c:ext>
          </c:extLst>
        </c:ser>
        <c:ser>
          <c:idx val="1"/>
          <c:order val="1"/>
          <c:tx>
            <c:strRef>
              <c:f>'Question 2'!$E$2</c:f>
              <c:strCache>
                <c:ptCount val="1"/>
                <c:pt idx="0">
                  <c:v>Rain in mm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 2'!$B$3:$C$8</c:f>
              <c:multiLvlStrCache>
                <c:ptCount val="6"/>
                <c:lvl>
                  <c:pt idx="0">
                    <c:v>Jan</c:v>
                  </c:pt>
                  <c:pt idx="1">
                    <c:v>Jul</c:v>
                  </c:pt>
                  <c:pt idx="2">
                    <c:v>Jan</c:v>
                  </c:pt>
                  <c:pt idx="3">
                    <c:v>Jul</c:v>
                  </c:pt>
                  <c:pt idx="4">
                    <c:v>Jan</c:v>
                  </c:pt>
                  <c:pt idx="5">
                    <c:v>Jul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</c:lvl>
              </c:multiLvlStrCache>
            </c:multiLvlStrRef>
          </c:cat>
          <c:val>
            <c:numRef>
              <c:f>'Question 2'!$E$3:$E$8</c:f>
              <c:numCache>
                <c:formatCode>@</c:formatCode>
                <c:ptCount val="6"/>
                <c:pt idx="0">
                  <c:v>12</c:v>
                </c:pt>
                <c:pt idx="1">
                  <c:v>80</c:v>
                </c:pt>
                <c:pt idx="2">
                  <c:v>10</c:v>
                </c:pt>
                <c:pt idx="3">
                  <c:v>95</c:v>
                </c:pt>
                <c:pt idx="4">
                  <c:v>25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F444-BC50-4DE0DCB52B18}"/>
            </c:ext>
          </c:extLst>
        </c:ser>
        <c:ser>
          <c:idx val="2"/>
          <c:order val="2"/>
          <c:tx>
            <c:strRef>
              <c:f>'Question 2'!$F$2</c:f>
              <c:strCache>
                <c:ptCount val="1"/>
                <c:pt idx="0">
                  <c:v>Restriction level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 2'!$B$3:$C$8</c:f>
              <c:multiLvlStrCache>
                <c:ptCount val="6"/>
                <c:lvl>
                  <c:pt idx="0">
                    <c:v>Jan</c:v>
                  </c:pt>
                  <c:pt idx="1">
                    <c:v>Jul</c:v>
                  </c:pt>
                  <c:pt idx="2">
                    <c:v>Jan</c:v>
                  </c:pt>
                  <c:pt idx="3">
                    <c:v>Jul</c:v>
                  </c:pt>
                  <c:pt idx="4">
                    <c:v>Jan</c:v>
                  </c:pt>
                  <c:pt idx="5">
                    <c:v>Jul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</c:lvl>
              </c:multiLvlStrCache>
            </c:multiLvlStrRef>
          </c:cat>
          <c:val>
            <c:numRef>
              <c:f>'Question 2'!$F$3:$F$8</c:f>
              <c:numCache>
                <c:formatCode>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6-F444-BC50-4DE0DCB52B18}"/>
            </c:ext>
          </c:extLst>
        </c:ser>
        <c:ser>
          <c:idx val="3"/>
          <c:order val="3"/>
          <c:tx>
            <c:strRef>
              <c:f>'Question 2'!$G$2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 2'!$B$3:$C$8</c:f>
              <c:multiLvlStrCache>
                <c:ptCount val="6"/>
                <c:lvl>
                  <c:pt idx="0">
                    <c:v>Jan</c:v>
                  </c:pt>
                  <c:pt idx="1">
                    <c:v>Jul</c:v>
                  </c:pt>
                  <c:pt idx="2">
                    <c:v>Jan</c:v>
                  </c:pt>
                  <c:pt idx="3">
                    <c:v>Jul</c:v>
                  </c:pt>
                  <c:pt idx="4">
                    <c:v>Jan</c:v>
                  </c:pt>
                  <c:pt idx="5">
                    <c:v>Jul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</c:lvl>
              </c:multiLvlStrCache>
            </c:multiLvlStrRef>
          </c:cat>
          <c:val>
            <c:numRef>
              <c:f>'Question 2'!$G$3:$G$8</c:f>
              <c:numCache>
                <c:formatCode>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6-F444-BC50-4DE0DCB5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643392"/>
        <c:axId val="676645120"/>
      </c:barChart>
      <c:catAx>
        <c:axId val="6766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5120"/>
        <c:crosses val="autoZero"/>
        <c:auto val="1"/>
        <c:lblAlgn val="ctr"/>
        <c:lblOffset val="100"/>
        <c:noMultiLvlLbl val="0"/>
      </c:catAx>
      <c:valAx>
        <c:axId val="6766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 in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Temperatures</a:t>
            </a:r>
            <a:r>
              <a:rPr lang="en-GB" baseline="0"/>
              <a:t> throughout the Months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4'!$B$3:$C$9</c:f>
              <c:multiLvlStrCache>
                <c:ptCount val="7"/>
                <c:lvl>
                  <c:pt idx="0">
                    <c:v>Month</c:v>
                  </c:pt>
                  <c:pt idx="1">
                    <c:v>Jan</c:v>
                  </c:pt>
                  <c:pt idx="2">
                    <c:v>July </c:v>
                  </c:pt>
                  <c:pt idx="3">
                    <c:v>Jan</c:v>
                  </c:pt>
                  <c:pt idx="4">
                    <c:v>July</c:v>
                  </c:pt>
                  <c:pt idx="5">
                    <c:v>Jan</c:v>
                  </c:pt>
                  <c:pt idx="6">
                    <c:v>July</c:v>
                  </c:pt>
                </c:lvl>
                <c:lvl>
                  <c:pt idx="0">
                    <c:v>Year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2024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'Question 4'!$D$3:$D$9</c:f>
              <c:numCache>
                <c:formatCode>0\∘\C</c:formatCode>
                <c:ptCount val="7"/>
                <c:pt idx="0" formatCode="General">
                  <c:v>0</c:v>
                </c:pt>
                <c:pt idx="1">
                  <c:v>32</c:v>
                </c:pt>
                <c:pt idx="2">
                  <c:v>24</c:v>
                </c:pt>
                <c:pt idx="3">
                  <c:v>30</c:v>
                </c:pt>
                <c:pt idx="4">
                  <c:v>22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6841-B0A0-F83414F3D74B}"/>
            </c:ext>
          </c:extLst>
        </c:ser>
        <c:ser>
          <c:idx val="1"/>
          <c:order val="1"/>
          <c:tx>
            <c:v>Min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96-6841-B0A0-F83414F3D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4'!$B$3:$C$9</c:f>
              <c:multiLvlStrCache>
                <c:ptCount val="7"/>
                <c:lvl>
                  <c:pt idx="0">
                    <c:v>Month</c:v>
                  </c:pt>
                  <c:pt idx="1">
                    <c:v>Jan</c:v>
                  </c:pt>
                  <c:pt idx="2">
                    <c:v>July </c:v>
                  </c:pt>
                  <c:pt idx="3">
                    <c:v>Jan</c:v>
                  </c:pt>
                  <c:pt idx="4">
                    <c:v>July</c:v>
                  </c:pt>
                  <c:pt idx="5">
                    <c:v>Jan</c:v>
                  </c:pt>
                  <c:pt idx="6">
                    <c:v>July</c:v>
                  </c:pt>
                </c:lvl>
                <c:lvl>
                  <c:pt idx="0">
                    <c:v>Year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2024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'Question 4'!$E$3:$E$9</c:f>
              <c:numCache>
                <c:formatCode>0\∘\C</c:formatCode>
                <c:ptCount val="7"/>
                <c:pt idx="0" formatCode="General">
                  <c:v>0</c:v>
                </c:pt>
                <c:pt idx="1">
                  <c:v>15</c:v>
                </c:pt>
                <c:pt idx="2">
                  <c:v>-1</c:v>
                </c:pt>
                <c:pt idx="3">
                  <c:v>13</c:v>
                </c:pt>
                <c:pt idx="4">
                  <c:v>1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6-6841-B0A0-F83414F3D74B}"/>
            </c:ext>
          </c:extLst>
        </c:ser>
        <c:ser>
          <c:idx val="2"/>
          <c:order val="2"/>
          <c:tx>
            <c:v>Avg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4'!$B$3:$C$9</c:f>
              <c:multiLvlStrCache>
                <c:ptCount val="7"/>
                <c:lvl>
                  <c:pt idx="0">
                    <c:v>Month</c:v>
                  </c:pt>
                  <c:pt idx="1">
                    <c:v>Jan</c:v>
                  </c:pt>
                  <c:pt idx="2">
                    <c:v>July </c:v>
                  </c:pt>
                  <c:pt idx="3">
                    <c:v>Jan</c:v>
                  </c:pt>
                  <c:pt idx="4">
                    <c:v>July</c:v>
                  </c:pt>
                  <c:pt idx="5">
                    <c:v>Jan</c:v>
                  </c:pt>
                  <c:pt idx="6">
                    <c:v>July</c:v>
                  </c:pt>
                </c:lvl>
                <c:lvl>
                  <c:pt idx="0">
                    <c:v>Year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2024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'Question 4'!$F$3:$F$9</c:f>
              <c:numCache>
                <c:formatCode>0\∘\C</c:formatCode>
                <c:ptCount val="7"/>
                <c:pt idx="0" formatCode="General">
                  <c:v>0</c:v>
                </c:pt>
                <c:pt idx="1">
                  <c:v>23.5</c:v>
                </c:pt>
                <c:pt idx="2">
                  <c:v>11.5</c:v>
                </c:pt>
                <c:pt idx="3">
                  <c:v>21.5</c:v>
                </c:pt>
                <c:pt idx="4">
                  <c:v>11.5</c:v>
                </c:pt>
                <c:pt idx="5">
                  <c:v>21.5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6-6841-B0A0-F83414F3D74B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4'!$B$3:$C$9</c:f>
              <c:multiLvlStrCache>
                <c:ptCount val="7"/>
                <c:lvl>
                  <c:pt idx="0">
                    <c:v>Month</c:v>
                  </c:pt>
                  <c:pt idx="1">
                    <c:v>Jan</c:v>
                  </c:pt>
                  <c:pt idx="2">
                    <c:v>July </c:v>
                  </c:pt>
                  <c:pt idx="3">
                    <c:v>Jan</c:v>
                  </c:pt>
                  <c:pt idx="4">
                    <c:v>July</c:v>
                  </c:pt>
                  <c:pt idx="5">
                    <c:v>Jan</c:v>
                  </c:pt>
                  <c:pt idx="6">
                    <c:v>July</c:v>
                  </c:pt>
                </c:lvl>
                <c:lvl>
                  <c:pt idx="0">
                    <c:v>Year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2024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'Question 4'!$G$3:$G$9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6-6841-B0A0-F83414F3D7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7604608"/>
        <c:axId val="257263760"/>
      </c:barChart>
      <c:catAx>
        <c:axId val="25760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 by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3760"/>
        <c:crosses val="autoZero"/>
        <c:auto val="1"/>
        <c:lblAlgn val="ctr"/>
        <c:lblOffset val="100"/>
        <c:noMultiLvlLbl val="0"/>
      </c:catAx>
      <c:valAx>
        <c:axId val="257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in Degrees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7'!$B$2</c:f>
              <c:strCache>
                <c:ptCount val="1"/>
                <c:pt idx="0">
                  <c:v>Private Car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7'!$A$3:$A$8</c:f>
              <c:strCache>
                <c:ptCount val="6"/>
                <c:pt idx="0">
                  <c:v>Cape Town 2013</c:v>
                </c:pt>
                <c:pt idx="1">
                  <c:v>Cape Town 2020</c:v>
                </c:pt>
                <c:pt idx="2">
                  <c:v>Johannesburg 2013</c:v>
                </c:pt>
                <c:pt idx="3">
                  <c:v>Johannesburg 2020</c:v>
                </c:pt>
                <c:pt idx="4">
                  <c:v>Durban 2013</c:v>
                </c:pt>
                <c:pt idx="5">
                  <c:v>Durban 2020</c:v>
                </c:pt>
              </c:strCache>
            </c:strRef>
          </c:cat>
          <c:val>
            <c:numRef>
              <c:f>'Question 7'!$B$3:$B$8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0-6E42-8EAF-C9767901B115}"/>
            </c:ext>
          </c:extLst>
        </c:ser>
        <c:ser>
          <c:idx val="1"/>
          <c:order val="1"/>
          <c:tx>
            <c:strRef>
              <c:f>'Question 7'!$C$2</c:f>
              <c:strCache>
                <c:ptCount val="1"/>
                <c:pt idx="0">
                  <c:v>Public Transport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7'!$A$3:$A$8</c:f>
              <c:strCache>
                <c:ptCount val="6"/>
                <c:pt idx="0">
                  <c:v>Cape Town 2013</c:v>
                </c:pt>
                <c:pt idx="1">
                  <c:v>Cape Town 2020</c:v>
                </c:pt>
                <c:pt idx="2">
                  <c:v>Johannesburg 2013</c:v>
                </c:pt>
                <c:pt idx="3">
                  <c:v>Johannesburg 2020</c:v>
                </c:pt>
                <c:pt idx="4">
                  <c:v>Durban 2013</c:v>
                </c:pt>
                <c:pt idx="5">
                  <c:v>Durban 2020</c:v>
                </c:pt>
              </c:strCache>
            </c:strRef>
          </c:cat>
          <c:val>
            <c:numRef>
              <c:f>'Question 7'!$C$3:$C$8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0-6E42-8EAF-C9767901B115}"/>
            </c:ext>
          </c:extLst>
        </c:ser>
        <c:ser>
          <c:idx val="2"/>
          <c:order val="2"/>
          <c:tx>
            <c:strRef>
              <c:f>'Question 7'!$D$2</c:f>
              <c:strCache>
                <c:ptCount val="1"/>
                <c:pt idx="0">
                  <c:v>Rail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7'!$A$3:$A$8</c:f>
              <c:strCache>
                <c:ptCount val="6"/>
                <c:pt idx="0">
                  <c:v>Cape Town 2013</c:v>
                </c:pt>
                <c:pt idx="1">
                  <c:v>Cape Town 2020</c:v>
                </c:pt>
                <c:pt idx="2">
                  <c:v>Johannesburg 2013</c:v>
                </c:pt>
                <c:pt idx="3">
                  <c:v>Johannesburg 2020</c:v>
                </c:pt>
                <c:pt idx="4">
                  <c:v>Durban 2013</c:v>
                </c:pt>
                <c:pt idx="5">
                  <c:v>Durban 2020</c:v>
                </c:pt>
              </c:strCache>
            </c:strRef>
          </c:cat>
          <c:val>
            <c:numRef>
              <c:f>'Question 7'!$D$3:$D$8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0-6E42-8EAF-C9767901B115}"/>
            </c:ext>
          </c:extLst>
        </c:ser>
        <c:ser>
          <c:idx val="3"/>
          <c:order val="3"/>
          <c:tx>
            <c:strRef>
              <c:f>'Question 7'!$E$2</c:f>
              <c:strCache>
                <c:ptCount val="1"/>
                <c:pt idx="0">
                  <c:v>Non-Motorised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7'!$A$3:$A$8</c:f>
              <c:strCache>
                <c:ptCount val="6"/>
                <c:pt idx="0">
                  <c:v>Cape Town 2013</c:v>
                </c:pt>
                <c:pt idx="1">
                  <c:v>Cape Town 2020</c:v>
                </c:pt>
                <c:pt idx="2">
                  <c:v>Johannesburg 2013</c:v>
                </c:pt>
                <c:pt idx="3">
                  <c:v>Johannesburg 2020</c:v>
                </c:pt>
                <c:pt idx="4">
                  <c:v>Durban 2013</c:v>
                </c:pt>
                <c:pt idx="5">
                  <c:v>Durban 2020</c:v>
                </c:pt>
              </c:strCache>
            </c:strRef>
          </c:cat>
          <c:val>
            <c:numRef>
              <c:f>'Question 7'!$E$3:$E$8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6E42-8EAF-C9767901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282576"/>
        <c:axId val="2090653776"/>
      </c:barChart>
      <c:catAx>
        <c:axId val="16582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53776"/>
        <c:crosses val="autoZero"/>
        <c:auto val="1"/>
        <c:lblAlgn val="ctr"/>
        <c:lblOffset val="100"/>
        <c:noMultiLvlLbl val="0"/>
      </c:catAx>
      <c:valAx>
        <c:axId val="2090653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12700</xdr:rowOff>
    </xdr:from>
    <xdr:to>
      <xdr:col>6</xdr:col>
      <xdr:colOff>1028700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3D179-4825-23B2-AC0D-068EC492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</xdr:row>
      <xdr:rowOff>0</xdr:rowOff>
    </xdr:from>
    <xdr:ext cx="666750" cy="173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1F036E-C88B-DE98-2306-08A48F8C0025}"/>
                </a:ext>
              </a:extLst>
            </xdr:cNvPr>
            <xdr:cNvSpPr txBox="1"/>
          </xdr:nvSpPr>
          <xdr:spPr>
            <a:xfrm>
              <a:off x="5530850" y="406400"/>
              <a:ext cx="6667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∘</m:t>
                    </m:r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1F036E-C88B-DE98-2306-08A48F8C0025}"/>
                </a:ext>
              </a:extLst>
            </xdr:cNvPr>
            <xdr:cNvSpPr txBox="1"/>
          </xdr:nvSpPr>
          <xdr:spPr>
            <a:xfrm>
              <a:off x="5530850" y="406400"/>
              <a:ext cx="66675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∘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1</xdr:col>
      <xdr:colOff>6350</xdr:colOff>
      <xdr:row>10</xdr:row>
      <xdr:rowOff>25400</xdr:rowOff>
    </xdr:from>
    <xdr:to>
      <xdr:col>8</xdr:col>
      <xdr:colOff>952500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DC846-9CAF-C5A6-78B9-5E0F175D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10</xdr:row>
      <xdr:rowOff>25400</xdr:rowOff>
    </xdr:from>
    <xdr:to>
      <xdr:col>8</xdr:col>
      <xdr:colOff>336550</xdr:colOff>
      <xdr:row>23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693CEB-1DC8-17EE-FF21-9F3A3836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F6FE9-6B64-3746-8B76-FBE6CE8BC489}" name="Table2" displayName="Table2" ref="B2:G8" totalsRowShown="0" headerRowDxfId="75" dataDxfId="74">
  <autoFilter ref="B2:G8" xr:uid="{101F6FE9-6B64-3746-8B76-FBE6CE8BC489}"/>
  <tableColumns count="6">
    <tableColumn id="1" xr3:uid="{169AE7E2-6654-AD49-BB24-088523CDF8C9}" name="Year" dataDxfId="73"/>
    <tableColumn id="2" xr3:uid="{0AB5F3FF-A803-DC40-964D-B3BA3CD36E7D}" name="Month " dataDxfId="72"/>
    <tableColumn id="3" xr3:uid="{45034023-D89A-7B42-A6A7-3F9D5AB95EF8}" name="Storage in ML" dataDxfId="71"/>
    <tableColumn id="4" xr3:uid="{FABE0C1B-B9DE-F345-BDF7-1B33750FE7F4}" name="Rain in mm" dataDxfId="70"/>
    <tableColumn id="5" xr3:uid="{3EA6F50F-7E1E-E342-A34C-76E70E8A7C7C}" name="Restriction level" dataDxfId="69"/>
    <tableColumn id="6" xr3:uid="{19D94000-F325-1848-A4C0-0ADA6983A6B1}" name="Note" dataDxfId="6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2D5FF-4E15-C144-9CAC-D0EC66500F58}" name="Table1" displayName="Table1" ref="B3:G4" headerRowCount="0" headerRowDxfId="65" headerRowBorderDxfId="66" tableBorderDxfId="67">
  <tableColumns count="6">
    <tableColumn id="1" xr3:uid="{F06EAF6D-8648-FA40-9C3B-1A2DB394D33B}" name="Question 3 - Data" totalsRowLabel="Total" headerRowDxfId="59"/>
    <tableColumn id="2" xr3:uid="{B83DAE28-C9C9-5648-8AC3-254C10BD6000}" name="Column1" headerRowDxfId="60"/>
    <tableColumn id="3" xr3:uid="{5DB9D58B-F45D-3542-BC39-1ACD82440427}" name="Column2" headerRowDxfId="61"/>
    <tableColumn id="4" xr3:uid="{360B18BE-16EB-4943-AE64-A453E80DA900}" name="Column3" headerRowDxfId="62"/>
    <tableColumn id="5" xr3:uid="{27795CA3-240E-2047-91A5-188997F9FFDC}" name="Column4" headerRowDxfId="63"/>
    <tableColumn id="6" xr3:uid="{A5185F2A-7035-3446-B20C-1A4BB6F87912}" name="Column5" totalsRowFunction="count" headerRowDxfId="6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55E4FF-1A89-6A4C-9ECD-9485EAC606DA}" name="Table3" displayName="Table3" ref="B4:G9" headerRowCount="0" headerRowDxfId="58">
  <sortState xmlns:xlrd2="http://schemas.microsoft.com/office/spreadsheetml/2017/richdata2" ref="B4:G9">
    <sortCondition ref="B4:B9"/>
  </sortState>
  <tableColumns count="6">
    <tableColumn id="1" xr3:uid="{79F38085-EBA0-3C43-B751-F140A1D76DBF}" name="Column1" totalsRowLabel="Total" headerRowDxfId="55" dataDxfId="51"/>
    <tableColumn id="6" xr3:uid="{B0630FD9-E56C-BC42-B6A6-245C33F0DDEA}" name="Column5" headerRowDxfId="54" dataDxfId="50"/>
    <tableColumn id="9" xr3:uid="{A881272E-5ACD-314D-B5EE-82DD366B1CF3}" name="Column7" headerRowDxfId="52" dataDxfId="49"/>
    <tableColumn id="8" xr3:uid="{D8225858-AB84-8A4E-BF1F-EE0119D44ECE}" name="Column6" headerRowDxfId="53" dataDxfId="48"/>
    <tableColumn id="2" xr3:uid="{EB99E2C1-8228-0146-8C3B-F4B8F3FA0551}" name="Column2" headerRowDxfId="56" dataDxfId="47"/>
    <tableColumn id="4" xr3:uid="{98E3D621-CCA5-D744-B088-2DC3D585E828}" name="Column4" headerRowDxfId="57" dataDxfId="46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3B4616-7A3C-7E40-8090-FE325A778658}" name="TransportData" displayName="TransportData" ref="A2:E8" totalsRowShown="0" headerRowDxfId="0" dataDxfId="1" tableBorderDxfId="7" dataCellStyle="Per cent">
  <autoFilter ref="A2:E8" xr:uid="{783B4616-7A3C-7E40-8090-FE325A778658}"/>
  <tableColumns count="5">
    <tableColumn id="1" xr3:uid="{4C311619-F09A-1C48-A448-62C0B181B526}" name="City &amp; Year" dataDxfId="6"/>
    <tableColumn id="2" xr3:uid="{5B9746AC-F97F-5042-B03F-B8DC918B0B0D}" name="Private Car %" dataDxfId="5" dataCellStyle="Per cent"/>
    <tableColumn id="3" xr3:uid="{91B8B6C5-F80C-A54F-9687-C91641B10F31}" name="Public Transport %" dataDxfId="4" dataCellStyle="Per cent"/>
    <tableColumn id="4" xr3:uid="{A8DE039F-3484-BA4C-8D97-8D203560F0ED}" name="Rail %" dataDxfId="3" dataCellStyle="Per cent"/>
    <tableColumn id="5" xr3:uid="{BD128864-DAA2-8742-A4D1-969FA7B25524}" name="Non-Motorised %" dataDxfId="2" dataCellStyle="Per 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17301-2F91-F341-BD60-530A3912D6BE}" name="Table5" displayName="Table5" ref="B3:F11" totalsRowShown="0" headerRowDxfId="43" dataDxfId="37" headerRowBorderDxfId="44" tableBorderDxfId="45">
  <autoFilter ref="B3:F11" xr:uid="{96217301-2F91-F341-BD60-530A3912D6BE}"/>
  <tableColumns count="5">
    <tableColumn id="1" xr3:uid="{D28DEAF5-F3BD-D341-BBA9-ADBE88E380A4}" name="City" dataDxfId="42"/>
    <tableColumn id="2" xr3:uid="{AF8584CA-EC2A-2C44-8AAB-D2F81F552345}" name="Tech" dataDxfId="41"/>
    <tableColumn id="5" xr3:uid="{1C0B4023-207E-B647-959F-12D071C20A8A}" name="Notes" dataDxfId="40"/>
    <tableColumn id="3" xr3:uid="{E29FA849-2A53-0346-9F29-A2AA5AE6438F}" name="Capacity in MW" dataDxfId="39"/>
    <tableColumn id="4" xr3:uid="{7E6F4DDA-D0C7-D84D-BFFD-AF4B63A32900}" name="Year" dataDxfId="3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178CE9-219D-B449-AE39-14553F129BC8}" name="Table6" displayName="Table6" ref="B3:H6" totalsRowShown="0" headerRowDxfId="27" dataDxfId="28" headerRowBorderDxfId="35" tableBorderDxfId="36">
  <autoFilter ref="B3:H6" xr:uid="{E1178CE9-219D-B449-AE39-14553F129BC8}"/>
  <tableColumns count="7">
    <tableColumn id="1" xr3:uid="{A19B5484-3E54-5242-BBD3-3ABF338EB5C5}" name="City"/>
    <tableColumn id="2" xr3:uid="{E08CC7BB-4781-DA49-B875-70AA3D78010F}" name="Flood Risk " dataDxfId="34"/>
    <tableColumn id="3" xr3:uid="{2CED6D29-88FC-D94A-9D74-D5A97D29A582}" name="Drought Risk" dataDxfId="33"/>
    <tableColumn id="4" xr3:uid="{5A0EF663-09AE-B64D-AB7A-9153E653EA9E}" name="Extreme Heat Risk" dataDxfId="32"/>
    <tableColumn id="5" xr3:uid="{F33C41C6-EF53-BA4E-8D15-6A00E658A98F}" name="Coastal Risk " dataDxfId="31"/>
    <tableColumn id="6" xr3:uid="{E23DC1C7-8C92-4B4A-A5B9-8C3D7DC0BBF3}" name="Infrastructure Resiliance" dataDxfId="30"/>
    <tableColumn id="7" xr3:uid="{60621833-7256-DF41-B122-3DB380CE597E}" name="Vulneability" dataDxfId="29">
      <calculatedColumnFormula>AVERAGE(C4:F4)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FDD8CF-9C8E-9D4C-ACD3-C8EB47ED280F}" name="Table7" displayName="Table7" ref="B3:F7" totalsRowShown="0" headerRowDxfId="18" dataDxfId="19" headerRowBorderDxfId="25" tableBorderDxfId="26">
  <autoFilter ref="B3:F7" xr:uid="{F5FDD8CF-9C8E-9D4C-ACD3-C8EB47ED280F}"/>
  <tableColumns count="5">
    <tableColumn id="1" xr3:uid="{F531F539-D71F-9845-8CEA-FCECA5E91E78}" name="Year " dataDxfId="24"/>
    <tableColumn id="2" xr3:uid="{A4751BD9-139F-8648-AA02-8B7BE9C8053A}" name="Solar in MW" dataDxfId="23"/>
    <tableColumn id="3" xr3:uid="{2A78E9FA-B324-2644-A2D8-6A1862E20DA5}" name="Wind in MW " dataDxfId="22"/>
    <tableColumn id="4" xr3:uid="{E99A4B7D-C14D-8440-AE7D-A69E2189125D}" name="Hydro in MW" dataDxfId="21"/>
    <tableColumn id="5" xr3:uid="{B374648D-2412-4142-8EC0-9314E7E188F1}" name="Biogas in MW" dataDxfId="20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6E70AF-0A0C-2849-81EE-3B4E9842F3C6}" name="Table8" displayName="Table8" ref="B3:E6" totalsRowShown="0" dataDxfId="11" headerRowBorderDxfId="16" tableBorderDxfId="17">
  <autoFilter ref="B3:E6" xr:uid="{276E70AF-0A0C-2849-81EE-3B4E9842F3C6}"/>
  <tableColumns count="4">
    <tableColumn id="1" xr3:uid="{26DA2611-5F95-5B4F-B3C2-C1EDB52BC242}" name="City" dataDxfId="15"/>
    <tableColumn id="2" xr3:uid="{1EFAB3A4-05BC-444A-A07D-FD0C12448ED5}" name="Year" dataDxfId="14"/>
    <tableColumn id="3" xr3:uid="{73ADD7A3-9EF5-BF4F-ABC0-8D04B5B416E4}" name="Waste Generated (kg p/ person)" dataDxfId="13"/>
    <tableColumn id="4" xr3:uid="{7ACCCDEB-9824-3941-873C-C67088E194F0}" name="Waste Recycled (kg p/ person)" dataDxfId="12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ED1FCC-062B-0143-8257-24A996DDD111}" name="Table9" displayName="Table9" ref="B3:F8" totalsRowShown="0" headerRowDxfId="8" headerRowBorderDxfId="9" tableBorderDxfId="10">
  <autoFilter ref="B3:F8" xr:uid="{1BED1FCC-062B-0143-8257-24A996DDD111}"/>
  <tableColumns count="5">
    <tableColumn id="1" xr3:uid="{115E7B2A-1FB8-9749-9FCE-FA4B78051DC3}" name="Year"/>
    <tableColumn id="2" xr3:uid="{C1775A8D-BE17-6A45-8306-C128BA95EC55}" name="BAU Emissions "/>
    <tableColumn id="3" xr3:uid="{8840B3E3-3BA9-2648-85E5-C971E016FF11}" name="Solar Emissions "/>
    <tableColumn id="4" xr3:uid="{693CBF1D-EBD2-8844-BC93-1A77203AB6AA}" name="Emissions Reduction ">
      <calculatedColumnFormula>C4-D4</calculatedColumnFormula>
    </tableColumn>
    <tableColumn id="5" xr3:uid="{395A4652-8B9B-F74E-B91B-0B351A9DEBF2}" name="Cummulative Reduction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AF97-2125-474F-B7F1-DDDF75215C5C}">
  <dimension ref="B1:K9"/>
  <sheetViews>
    <sheetView workbookViewId="0">
      <selection activeCell="B8" sqref="B6:B8"/>
    </sheetView>
  </sheetViews>
  <sheetFormatPr baseColWidth="10" defaultRowHeight="16" x14ac:dyDescent="0.2"/>
  <cols>
    <col min="4" max="4" width="14.5" customWidth="1"/>
    <col min="5" max="5" width="12.6640625" customWidth="1"/>
    <col min="6" max="6" width="16.83203125" customWidth="1"/>
    <col min="7" max="7" width="16.5" customWidth="1"/>
    <col min="11" max="11" width="18.1640625" customWidth="1"/>
  </cols>
  <sheetData>
    <row r="1" spans="2:11" ht="22" x14ac:dyDescent="0.3">
      <c r="B1" s="11" t="s">
        <v>41</v>
      </c>
      <c r="C1" s="12"/>
      <c r="D1" s="12"/>
      <c r="E1" s="12"/>
      <c r="F1" s="12"/>
      <c r="G1" s="12"/>
      <c r="I1" s="13" t="s">
        <v>15</v>
      </c>
      <c r="J1" s="14"/>
      <c r="K1" s="15"/>
    </row>
    <row r="2" spans="2:11" x14ac:dyDescent="0.2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  <c r="I2" s="5">
        <v>2017</v>
      </c>
      <c r="J2" s="10">
        <f>AVERAGE(D3:D4)</f>
        <v>380000</v>
      </c>
    </row>
    <row r="3" spans="2:11" x14ac:dyDescent="0.2">
      <c r="B3" s="2">
        <v>2017</v>
      </c>
      <c r="C3" s="2" t="s">
        <v>6</v>
      </c>
      <c r="D3" s="2">
        <v>350000</v>
      </c>
      <c r="E3" s="2">
        <v>12</v>
      </c>
      <c r="F3" s="2" t="s">
        <v>8</v>
      </c>
      <c r="G3" s="2" t="s">
        <v>11</v>
      </c>
      <c r="I3" s="4">
        <v>2018</v>
      </c>
      <c r="J3" s="6">
        <f>AVERAGE(D5:D6)</f>
        <v>360000</v>
      </c>
    </row>
    <row r="4" spans="2:11" x14ac:dyDescent="0.2">
      <c r="B4" s="2">
        <v>2017</v>
      </c>
      <c r="C4" s="2" t="s">
        <v>7</v>
      </c>
      <c r="D4" s="2">
        <v>410000</v>
      </c>
      <c r="E4" s="2">
        <v>80</v>
      </c>
      <c r="F4" s="2" t="s">
        <v>8</v>
      </c>
      <c r="G4" s="2" t="s">
        <v>12</v>
      </c>
      <c r="I4" s="4">
        <v>2019</v>
      </c>
      <c r="J4" s="7">
        <f>AVERAGE(D7:D8)</f>
        <v>490000</v>
      </c>
    </row>
    <row r="5" spans="2:11" x14ac:dyDescent="0.2">
      <c r="B5" s="2">
        <v>2018</v>
      </c>
      <c r="C5" s="2" t="s">
        <v>6</v>
      </c>
      <c r="D5" s="2">
        <v>300000</v>
      </c>
      <c r="E5" s="2">
        <v>10</v>
      </c>
      <c r="F5" s="2" t="s">
        <v>9</v>
      </c>
      <c r="G5" s="2" t="s">
        <v>13</v>
      </c>
    </row>
    <row r="6" spans="2:11" ht="22" x14ac:dyDescent="0.3">
      <c r="B6" s="2">
        <v>2018</v>
      </c>
      <c r="C6" s="2" t="s">
        <v>7</v>
      </c>
      <c r="D6" s="2">
        <v>420000</v>
      </c>
      <c r="E6" s="2">
        <v>95</v>
      </c>
      <c r="F6" s="2" t="s">
        <v>9</v>
      </c>
      <c r="G6" s="2" t="s">
        <v>14</v>
      </c>
      <c r="I6" s="16" t="s">
        <v>16</v>
      </c>
      <c r="J6" s="17"/>
      <c r="K6" s="18"/>
    </row>
    <row r="7" spans="2:11" x14ac:dyDescent="0.2">
      <c r="B7" s="2">
        <v>2019</v>
      </c>
      <c r="C7" s="2" t="s">
        <v>6</v>
      </c>
      <c r="D7" s="2">
        <v>460000</v>
      </c>
      <c r="E7" s="2">
        <v>25</v>
      </c>
      <c r="F7" s="2" t="s">
        <v>10</v>
      </c>
      <c r="G7" s="2"/>
      <c r="I7" s="8">
        <v>2017</v>
      </c>
      <c r="J7" s="9">
        <f>AVERAGE(E3:E4)</f>
        <v>46</v>
      </c>
    </row>
    <row r="8" spans="2:11" x14ac:dyDescent="0.2">
      <c r="B8" s="2">
        <v>2019</v>
      </c>
      <c r="C8" s="2" t="s">
        <v>7</v>
      </c>
      <c r="D8" s="2">
        <v>520000</v>
      </c>
      <c r="E8" s="2">
        <v>110</v>
      </c>
      <c r="F8" s="2" t="s">
        <v>10</v>
      </c>
      <c r="G8" s="2"/>
      <c r="I8" s="3">
        <v>2018</v>
      </c>
      <c r="J8" s="7">
        <f>AVERAGE(E5:E6)</f>
        <v>52.5</v>
      </c>
    </row>
    <row r="9" spans="2:11" x14ac:dyDescent="0.2">
      <c r="I9" s="3">
        <v>2019</v>
      </c>
      <c r="J9" s="7">
        <f>AVERAGE(E7:E8)</f>
        <v>67.5</v>
      </c>
    </row>
  </sheetData>
  <mergeCells count="3">
    <mergeCell ref="B1:G1"/>
    <mergeCell ref="I1:K1"/>
    <mergeCell ref="I6:K6"/>
  </mergeCells>
  <phoneticPr fontId="3" type="noConversion"/>
  <pageMargins left="0.7" right="0.7" top="0.75" bottom="0.75" header="0.3" footer="0.3"/>
  <ignoredErrors>
    <ignoredError sqref="J2:J4 J7:J9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9D4E-3105-5A46-8EC4-36B85DD0F218}">
  <dimension ref="B2:G8"/>
  <sheetViews>
    <sheetView workbookViewId="0">
      <selection activeCell="B2" sqref="B2:G2"/>
    </sheetView>
  </sheetViews>
  <sheetFormatPr baseColWidth="10" defaultRowHeight="16" x14ac:dyDescent="0.2"/>
  <cols>
    <col min="2" max="2" width="24" customWidth="1"/>
    <col min="3" max="3" width="14.6640625" customWidth="1"/>
    <col min="6" max="6" width="15.6640625" customWidth="1"/>
    <col min="7" max="7" width="12.5" customWidth="1"/>
    <col min="9" max="9" width="10.83203125" customWidth="1"/>
  </cols>
  <sheetData>
    <row r="2" spans="2:7" ht="30" customHeight="1" x14ac:dyDescent="0.2">
      <c r="B2" s="25" t="s">
        <v>40</v>
      </c>
      <c r="C2" s="26"/>
      <c r="D2" s="26"/>
      <c r="E2" s="26"/>
      <c r="F2" s="26"/>
      <c r="G2" s="26"/>
    </row>
    <row r="3" spans="2:7" x14ac:dyDescent="0.2">
      <c r="B3" s="20" t="s">
        <v>17</v>
      </c>
      <c r="C3" s="20" t="s">
        <v>18</v>
      </c>
      <c r="D3" s="20" t="s">
        <v>19</v>
      </c>
      <c r="E3" s="20" t="s">
        <v>20</v>
      </c>
      <c r="F3" s="20" t="s">
        <v>21</v>
      </c>
      <c r="G3" s="20" t="s">
        <v>22</v>
      </c>
    </row>
    <row r="4" spans="2:7" x14ac:dyDescent="0.2">
      <c r="B4" s="30">
        <v>44665</v>
      </c>
      <c r="C4" s="27">
        <v>304</v>
      </c>
      <c r="D4" s="27">
        <v>459</v>
      </c>
      <c r="E4" s="28">
        <v>40000</v>
      </c>
      <c r="F4" s="27">
        <v>4000</v>
      </c>
      <c r="G4" s="29">
        <v>50</v>
      </c>
    </row>
    <row r="6" spans="2:7" x14ac:dyDescent="0.2">
      <c r="B6" s="21" t="s">
        <v>24</v>
      </c>
      <c r="C6" s="21" t="s">
        <v>23</v>
      </c>
    </row>
    <row r="7" spans="2:7" x14ac:dyDescent="0.2">
      <c r="B7" s="23">
        <f>(G4/F4)*1000000000</f>
        <v>12500000</v>
      </c>
      <c r="C7" s="24" t="str">
        <f>IF(C4&gt;=300, "Severe", "Low")</f>
        <v>Severe</v>
      </c>
    </row>
    <row r="8" spans="2:7" x14ac:dyDescent="0.2">
      <c r="B8" s="22"/>
    </row>
  </sheetData>
  <mergeCells count="1">
    <mergeCell ref="B2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5612-C276-0947-AB85-1F83DA4D4067}">
  <dimension ref="B2:I9"/>
  <sheetViews>
    <sheetView workbookViewId="0">
      <selection activeCell="K14" sqref="K14"/>
    </sheetView>
  </sheetViews>
  <sheetFormatPr baseColWidth="10" defaultRowHeight="16" x14ac:dyDescent="0.2"/>
  <cols>
    <col min="2" max="2" width="11" customWidth="1"/>
    <col min="3" max="3" width="13.83203125" customWidth="1"/>
    <col min="4" max="4" width="14.1640625" customWidth="1"/>
    <col min="5" max="5" width="14" customWidth="1"/>
    <col min="6" max="6" width="13.6640625" customWidth="1"/>
    <col min="7" max="7" width="20" customWidth="1"/>
    <col min="9" max="9" width="13.83203125" customWidth="1"/>
  </cols>
  <sheetData>
    <row r="2" spans="2:9" ht="26" customHeight="1" x14ac:dyDescent="0.3">
      <c r="B2" s="37" t="s">
        <v>39</v>
      </c>
      <c r="C2" s="38"/>
      <c r="D2" s="38"/>
      <c r="E2" s="38"/>
      <c r="F2" s="38"/>
      <c r="G2" s="38"/>
    </row>
    <row r="3" spans="2:9" x14ac:dyDescent="0.2">
      <c r="B3" s="36" t="s">
        <v>0</v>
      </c>
      <c r="C3" s="36" t="s">
        <v>26</v>
      </c>
      <c r="D3" s="36" t="s">
        <v>30</v>
      </c>
      <c r="E3" s="36" t="s">
        <v>31</v>
      </c>
      <c r="F3" s="36" t="s">
        <v>25</v>
      </c>
      <c r="G3" s="36" t="s">
        <v>32</v>
      </c>
      <c r="I3" s="36" t="s">
        <v>38</v>
      </c>
    </row>
    <row r="4" spans="2:9" x14ac:dyDescent="0.2">
      <c r="B4" s="31">
        <v>2020</v>
      </c>
      <c r="C4" s="31" t="s">
        <v>6</v>
      </c>
      <c r="D4" s="33">
        <v>32</v>
      </c>
      <c r="E4" s="33">
        <v>15</v>
      </c>
      <c r="F4" s="33">
        <f>AVERAGE(Table3[[#This Row],[Column7]:[Column6]])</f>
        <v>23.5</v>
      </c>
      <c r="G4" s="35" t="s">
        <v>35</v>
      </c>
      <c r="I4" s="40">
        <f>AVERAGE(Table3[[#All],[Column2]])</f>
        <v>16.666666666666668</v>
      </c>
    </row>
    <row r="5" spans="2:9" x14ac:dyDescent="0.2">
      <c r="B5" s="32">
        <v>2020</v>
      </c>
      <c r="C5" s="32" t="s">
        <v>29</v>
      </c>
      <c r="D5" s="34">
        <v>24</v>
      </c>
      <c r="E5" s="34">
        <v>-1</v>
      </c>
      <c r="F5" s="33">
        <f>AVERAGE(Table3[[#This Row],[Column7]:[Column6]])</f>
        <v>11.5</v>
      </c>
      <c r="G5" s="19" t="s">
        <v>36</v>
      </c>
    </row>
    <row r="6" spans="2:9" x14ac:dyDescent="0.2">
      <c r="B6" s="32">
        <v>2022</v>
      </c>
      <c r="C6" s="32" t="s">
        <v>6</v>
      </c>
      <c r="D6" s="34">
        <v>30</v>
      </c>
      <c r="E6" s="34">
        <v>13</v>
      </c>
      <c r="F6" s="33">
        <f>AVERAGE(Table3[[#This Row],[Column7]:[Column6]])</f>
        <v>21.5</v>
      </c>
      <c r="G6" s="19" t="s">
        <v>34</v>
      </c>
    </row>
    <row r="7" spans="2:9" x14ac:dyDescent="0.2">
      <c r="B7" s="32">
        <v>2022</v>
      </c>
      <c r="C7" s="32" t="s">
        <v>28</v>
      </c>
      <c r="D7" s="34">
        <v>22</v>
      </c>
      <c r="E7" s="34">
        <v>1</v>
      </c>
      <c r="F7" s="33">
        <f>AVERAGE(Table3[[#This Row],[Column7]:[Column6]])</f>
        <v>11.5</v>
      </c>
      <c r="G7" s="19" t="s">
        <v>37</v>
      </c>
    </row>
    <row r="8" spans="2:9" x14ac:dyDescent="0.2">
      <c r="B8" s="32">
        <v>2024</v>
      </c>
      <c r="C8" s="31" t="s">
        <v>6</v>
      </c>
      <c r="D8" s="33">
        <v>27</v>
      </c>
      <c r="E8" s="33">
        <v>16</v>
      </c>
      <c r="F8" s="33">
        <f>AVERAGE(Table3[[#This Row],[Column7]:[Column6]])</f>
        <v>21.5</v>
      </c>
      <c r="G8" s="31" t="s">
        <v>33</v>
      </c>
    </row>
    <row r="9" spans="2:9" x14ac:dyDescent="0.2">
      <c r="B9" s="32">
        <v>2024</v>
      </c>
      <c r="C9" s="32" t="s">
        <v>28</v>
      </c>
      <c r="D9" s="34">
        <v>18</v>
      </c>
      <c r="E9" s="34">
        <v>3</v>
      </c>
      <c r="F9" s="33">
        <f>AVERAGE(Table3[[#This Row],[Column7]:[Column6]])</f>
        <v>10.5</v>
      </c>
      <c r="G9" s="19">
        <v>0</v>
      </c>
    </row>
  </sheetData>
  <mergeCells count="1">
    <mergeCell ref="B2:G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B3DF-DDDF-174B-AECF-57607A4CFB5B}">
  <dimension ref="A2:E8"/>
  <sheetViews>
    <sheetView tabSelected="1" workbookViewId="0">
      <selection activeCell="B4" sqref="B4"/>
    </sheetView>
  </sheetViews>
  <sheetFormatPr baseColWidth="10" defaultRowHeight="16" x14ac:dyDescent="0.2"/>
  <cols>
    <col min="1" max="1" width="18.83203125" customWidth="1"/>
    <col min="2" max="2" width="14.5" customWidth="1"/>
    <col min="3" max="3" width="18.6640625" customWidth="1"/>
    <col min="5" max="5" width="17.6640625" customWidth="1"/>
  </cols>
  <sheetData>
    <row r="2" spans="1:5" x14ac:dyDescent="0.2">
      <c r="A2" s="87" t="s">
        <v>121</v>
      </c>
      <c r="B2" s="88" t="s">
        <v>43</v>
      </c>
      <c r="C2" s="88" t="s">
        <v>46</v>
      </c>
      <c r="D2" s="88" t="s">
        <v>44</v>
      </c>
      <c r="E2" s="89" t="s">
        <v>45</v>
      </c>
    </row>
    <row r="3" spans="1:5" x14ac:dyDescent="0.2">
      <c r="A3" s="84" t="s">
        <v>115</v>
      </c>
      <c r="B3" s="78" t="s">
        <v>50</v>
      </c>
      <c r="C3" s="78" t="s">
        <v>27</v>
      </c>
      <c r="D3" s="78" t="s">
        <v>58</v>
      </c>
      <c r="E3" s="79" t="s">
        <v>64</v>
      </c>
    </row>
    <row r="4" spans="1:5" x14ac:dyDescent="0.2">
      <c r="A4" s="85" t="s">
        <v>116</v>
      </c>
      <c r="B4" s="80" t="s">
        <v>69</v>
      </c>
      <c r="C4" s="80" t="s">
        <v>53</v>
      </c>
      <c r="D4" s="80" t="s">
        <v>59</v>
      </c>
      <c r="E4" s="81" t="s">
        <v>70</v>
      </c>
    </row>
    <row r="5" spans="1:5" x14ac:dyDescent="0.2">
      <c r="A5" s="86" t="s">
        <v>117</v>
      </c>
      <c r="B5" s="82" t="s">
        <v>71</v>
      </c>
      <c r="C5" s="82" t="s">
        <v>54</v>
      </c>
      <c r="D5" s="82" t="s">
        <v>60</v>
      </c>
      <c r="E5" s="83" t="s">
        <v>72</v>
      </c>
    </row>
    <row r="6" spans="1:5" x14ac:dyDescent="0.2">
      <c r="A6" s="85" t="s">
        <v>118</v>
      </c>
      <c r="B6" s="80" t="s">
        <v>68</v>
      </c>
      <c r="C6" s="80" t="s">
        <v>55</v>
      </c>
      <c r="D6" s="80" t="s">
        <v>61</v>
      </c>
      <c r="E6" s="81" t="s">
        <v>65</v>
      </c>
    </row>
    <row r="7" spans="1:5" x14ac:dyDescent="0.2">
      <c r="A7" s="86" t="s">
        <v>119</v>
      </c>
      <c r="B7" s="82" t="s">
        <v>51</v>
      </c>
      <c r="C7" s="82" t="s">
        <v>56</v>
      </c>
      <c r="D7" s="82" t="s">
        <v>62</v>
      </c>
      <c r="E7" s="83" t="s">
        <v>66</v>
      </c>
    </row>
    <row r="8" spans="1:5" x14ac:dyDescent="0.2">
      <c r="A8" s="85" t="s">
        <v>120</v>
      </c>
      <c r="B8" s="80" t="s">
        <v>52</v>
      </c>
      <c r="C8" s="80" t="s">
        <v>57</v>
      </c>
      <c r="D8" s="80" t="s">
        <v>63</v>
      </c>
      <c r="E8" s="81" t="s">
        <v>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58B6-092D-3F48-ACF8-982D906E2DFD}">
  <dimension ref="B2:F11"/>
  <sheetViews>
    <sheetView workbookViewId="0">
      <selection activeCell="B2" sqref="B2:F2"/>
    </sheetView>
  </sheetViews>
  <sheetFormatPr baseColWidth="10" defaultRowHeight="16" x14ac:dyDescent="0.2"/>
  <cols>
    <col min="2" max="2" width="12.83203125" customWidth="1"/>
    <col min="3" max="3" width="13.33203125" customWidth="1"/>
    <col min="4" max="4" width="16.1640625" customWidth="1"/>
  </cols>
  <sheetData>
    <row r="2" spans="2:6" ht="29" customHeight="1" x14ac:dyDescent="0.2">
      <c r="B2" s="52" t="s">
        <v>73</v>
      </c>
      <c r="C2" s="53"/>
      <c r="D2" s="53"/>
      <c r="E2" s="53"/>
      <c r="F2" s="54"/>
    </row>
    <row r="3" spans="2:6" x14ac:dyDescent="0.2">
      <c r="B3" s="41" t="s">
        <v>42</v>
      </c>
      <c r="C3" s="41" t="s">
        <v>74</v>
      </c>
      <c r="D3" s="42" t="s">
        <v>77</v>
      </c>
      <c r="E3" s="41" t="s">
        <v>75</v>
      </c>
      <c r="F3" s="41" t="s">
        <v>0</v>
      </c>
    </row>
    <row r="4" spans="2:6" ht="17" x14ac:dyDescent="0.2">
      <c r="B4" s="43" t="s">
        <v>48</v>
      </c>
      <c r="C4" s="43" t="s">
        <v>76</v>
      </c>
      <c r="D4" s="45" t="s">
        <v>78</v>
      </c>
      <c r="E4" s="43">
        <v>44</v>
      </c>
      <c r="F4" s="43">
        <v>2020</v>
      </c>
    </row>
    <row r="5" spans="2:6" ht="51" x14ac:dyDescent="0.2">
      <c r="B5" s="46" t="s">
        <v>48</v>
      </c>
      <c r="C5" s="43" t="s">
        <v>76</v>
      </c>
      <c r="D5" s="45" t="s">
        <v>81</v>
      </c>
      <c r="E5" s="46" t="s">
        <v>83</v>
      </c>
      <c r="F5" s="46">
        <v>2023</v>
      </c>
    </row>
    <row r="6" spans="2:6" x14ac:dyDescent="0.2">
      <c r="B6" s="46" t="s">
        <v>47</v>
      </c>
      <c r="C6" s="43" t="s">
        <v>76</v>
      </c>
      <c r="D6" s="47" t="s">
        <v>78</v>
      </c>
      <c r="E6" s="46" t="s">
        <v>84</v>
      </c>
      <c r="F6" s="46">
        <v>2020</v>
      </c>
    </row>
    <row r="7" spans="2:6" ht="51" x14ac:dyDescent="0.2">
      <c r="B7" s="46" t="s">
        <v>47</v>
      </c>
      <c r="C7" s="43" t="s">
        <v>76</v>
      </c>
      <c r="D7" s="48" t="s">
        <v>81</v>
      </c>
      <c r="E7" s="46" t="s">
        <v>82</v>
      </c>
      <c r="F7" s="46">
        <v>2023</v>
      </c>
    </row>
    <row r="8" spans="2:6" ht="34" x14ac:dyDescent="0.2">
      <c r="B8" s="46" t="s">
        <v>47</v>
      </c>
      <c r="C8" s="43" t="s">
        <v>79</v>
      </c>
      <c r="D8" s="48" t="s">
        <v>80</v>
      </c>
      <c r="E8" s="46"/>
      <c r="F8" s="46"/>
    </row>
    <row r="9" spans="2:6" ht="17" x14ac:dyDescent="0.2">
      <c r="B9" s="46" t="s">
        <v>49</v>
      </c>
      <c r="C9" s="43" t="s">
        <v>76</v>
      </c>
      <c r="D9" s="48" t="s">
        <v>78</v>
      </c>
      <c r="E9" s="46">
        <v>35</v>
      </c>
      <c r="F9" s="46">
        <v>2020</v>
      </c>
    </row>
    <row r="10" spans="2:6" ht="51" x14ac:dyDescent="0.2">
      <c r="B10" s="46" t="s">
        <v>49</v>
      </c>
      <c r="C10" s="43" t="s">
        <v>76</v>
      </c>
      <c r="D10" s="48" t="s">
        <v>81</v>
      </c>
      <c r="E10" s="46" t="s">
        <v>85</v>
      </c>
      <c r="F10" s="46">
        <v>2023</v>
      </c>
    </row>
    <row r="11" spans="2:6" ht="34" x14ac:dyDescent="0.2">
      <c r="B11" s="46" t="s">
        <v>49</v>
      </c>
      <c r="C11" s="44" t="s">
        <v>86</v>
      </c>
      <c r="D11" s="48" t="s">
        <v>87</v>
      </c>
      <c r="E11" s="46" t="s">
        <v>88</v>
      </c>
      <c r="F11" s="46">
        <v>2006</v>
      </c>
    </row>
  </sheetData>
  <mergeCells count="1">
    <mergeCell ref="B2:F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6FA2-6197-E04F-8516-988436E437F5}">
  <dimension ref="B2:K6"/>
  <sheetViews>
    <sheetView workbookViewId="0">
      <selection activeCell="F12" sqref="F12"/>
    </sheetView>
  </sheetViews>
  <sheetFormatPr baseColWidth="10" defaultRowHeight="16" x14ac:dyDescent="0.2"/>
  <cols>
    <col min="1" max="1" width="10.83203125" customWidth="1"/>
    <col min="2" max="2" width="12.1640625" customWidth="1"/>
    <col min="3" max="3" width="12.33203125" customWidth="1"/>
    <col min="4" max="4" width="14.1640625" customWidth="1"/>
    <col min="5" max="5" width="18.6640625" customWidth="1"/>
    <col min="6" max="6" width="14.33203125" customWidth="1"/>
    <col min="7" max="7" width="24" customWidth="1"/>
    <col min="8" max="8" width="13.1640625" customWidth="1"/>
  </cols>
  <sheetData>
    <row r="2" spans="2:11" ht="35" customHeight="1" x14ac:dyDescent="0.2">
      <c r="B2" s="49" t="s">
        <v>89</v>
      </c>
      <c r="C2" s="50"/>
      <c r="D2" s="50"/>
      <c r="E2" s="50"/>
      <c r="F2" s="50"/>
      <c r="G2" s="50"/>
      <c r="H2" s="51"/>
      <c r="J2" s="58" t="s">
        <v>96</v>
      </c>
      <c r="K2" s="55"/>
    </row>
    <row r="3" spans="2:11" x14ac:dyDescent="0.2">
      <c r="B3" s="60" t="s">
        <v>42</v>
      </c>
      <c r="C3" s="60" t="s">
        <v>90</v>
      </c>
      <c r="D3" s="60" t="s">
        <v>91</v>
      </c>
      <c r="E3" s="60" t="s">
        <v>92</v>
      </c>
      <c r="F3" s="60" t="s">
        <v>93</v>
      </c>
      <c r="G3" s="60" t="s">
        <v>94</v>
      </c>
      <c r="H3" s="60" t="s">
        <v>95</v>
      </c>
      <c r="J3" s="56"/>
      <c r="K3" s="57"/>
    </row>
    <row r="4" spans="2:11" x14ac:dyDescent="0.2">
      <c r="B4" t="s">
        <v>47</v>
      </c>
      <c r="C4" s="59">
        <v>3</v>
      </c>
      <c r="D4" s="59">
        <v>5</v>
      </c>
      <c r="E4" s="59">
        <v>3</v>
      </c>
      <c r="F4" s="59">
        <v>4</v>
      </c>
      <c r="G4" s="59">
        <v>4</v>
      </c>
      <c r="H4" s="39">
        <f>AVERAGE(C4:F4)</f>
        <v>3.75</v>
      </c>
    </row>
    <row r="5" spans="2:11" x14ac:dyDescent="0.2">
      <c r="B5" t="s">
        <v>97</v>
      </c>
      <c r="C5" s="59">
        <v>5</v>
      </c>
      <c r="D5" s="59">
        <v>3</v>
      </c>
      <c r="E5" s="59">
        <v>4</v>
      </c>
      <c r="F5" s="59">
        <v>5</v>
      </c>
      <c r="G5" s="59" t="s">
        <v>99</v>
      </c>
      <c r="H5" s="39">
        <f>AVERAGE(C5:F5)</f>
        <v>4.25</v>
      </c>
    </row>
    <row r="6" spans="2:11" x14ac:dyDescent="0.2">
      <c r="B6" t="s">
        <v>48</v>
      </c>
      <c r="C6" s="59">
        <v>4</v>
      </c>
      <c r="D6" s="59" t="s">
        <v>98</v>
      </c>
      <c r="E6" s="59">
        <v>4</v>
      </c>
      <c r="F6" s="59">
        <v>0</v>
      </c>
      <c r="G6" s="59">
        <v>3</v>
      </c>
      <c r="H6" s="39">
        <f>AVERAGE(C6:F6)</f>
        <v>2.6666666666666665</v>
      </c>
    </row>
  </sheetData>
  <mergeCells count="2">
    <mergeCell ref="B2:H2"/>
    <mergeCell ref="J2:K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08F4-BBA5-DA40-8C99-FBE474851608}">
  <dimension ref="B2:F7"/>
  <sheetViews>
    <sheetView workbookViewId="0">
      <selection activeCell="H14" sqref="H14"/>
    </sheetView>
  </sheetViews>
  <sheetFormatPr baseColWidth="10" defaultRowHeight="16" x14ac:dyDescent="0.2"/>
  <cols>
    <col min="2" max="2" width="11" customWidth="1"/>
    <col min="3" max="3" width="13" customWidth="1"/>
    <col min="4" max="4" width="13.33203125" customWidth="1"/>
    <col min="5" max="5" width="13.6640625" customWidth="1"/>
    <col min="6" max="6" width="14.5" customWidth="1"/>
  </cols>
  <sheetData>
    <row r="2" spans="2:6" ht="28" customHeight="1" x14ac:dyDescent="0.2">
      <c r="B2" s="61" t="s">
        <v>100</v>
      </c>
      <c r="C2" s="62"/>
      <c r="D2" s="62"/>
      <c r="E2" s="62"/>
      <c r="F2" s="63"/>
    </row>
    <row r="3" spans="2:6" x14ac:dyDescent="0.2">
      <c r="B3" s="64" t="s">
        <v>101</v>
      </c>
      <c r="C3" s="64" t="s">
        <v>102</v>
      </c>
      <c r="D3" s="64" t="s">
        <v>103</v>
      </c>
      <c r="E3" s="64" t="s">
        <v>104</v>
      </c>
      <c r="F3" s="64" t="s">
        <v>105</v>
      </c>
    </row>
    <row r="4" spans="2:6" x14ac:dyDescent="0.2">
      <c r="B4" s="19">
        <v>2013</v>
      </c>
      <c r="C4" s="19">
        <v>211</v>
      </c>
      <c r="D4" s="19">
        <v>10</v>
      </c>
      <c r="E4" s="19">
        <v>668</v>
      </c>
      <c r="F4" s="19">
        <v>30</v>
      </c>
    </row>
    <row r="5" spans="2:6" x14ac:dyDescent="0.2">
      <c r="B5" s="19">
        <v>2016</v>
      </c>
      <c r="C5" s="19">
        <v>1329</v>
      </c>
      <c r="D5" s="19">
        <v>1170</v>
      </c>
      <c r="E5" s="19">
        <v>670</v>
      </c>
      <c r="F5" s="19">
        <v>35</v>
      </c>
    </row>
    <row r="6" spans="2:6" x14ac:dyDescent="0.2">
      <c r="B6" s="19">
        <v>2020</v>
      </c>
      <c r="C6" s="19">
        <v>2958</v>
      </c>
      <c r="D6" s="19">
        <v>2078</v>
      </c>
      <c r="E6" s="19">
        <v>676</v>
      </c>
      <c r="F6" s="19">
        <v>38</v>
      </c>
    </row>
    <row r="7" spans="2:6" x14ac:dyDescent="0.2">
      <c r="B7" s="19">
        <v>2023</v>
      </c>
      <c r="C7" s="19">
        <v>6326</v>
      </c>
      <c r="D7" s="19">
        <v>3451</v>
      </c>
      <c r="E7" s="19">
        <v>676</v>
      </c>
      <c r="F7" s="19">
        <v>40</v>
      </c>
    </row>
  </sheetData>
  <mergeCells count="1">
    <mergeCell ref="B2:F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58C-E0C3-8B4C-A51E-2AD050542DD5}">
  <dimension ref="B2:E6"/>
  <sheetViews>
    <sheetView workbookViewId="0">
      <selection activeCell="E15" sqref="E15"/>
    </sheetView>
  </sheetViews>
  <sheetFormatPr baseColWidth="10" defaultRowHeight="16" x14ac:dyDescent="0.2"/>
  <cols>
    <col min="2" max="2" width="12.33203125" customWidth="1"/>
    <col min="4" max="4" width="29.5" customWidth="1"/>
    <col min="5" max="5" width="28.33203125" customWidth="1"/>
  </cols>
  <sheetData>
    <row r="2" spans="2:5" ht="30" customHeight="1" x14ac:dyDescent="0.2">
      <c r="B2" s="65" t="s">
        <v>106</v>
      </c>
      <c r="C2" s="66"/>
      <c r="D2" s="66"/>
      <c r="E2" s="67"/>
    </row>
    <row r="3" spans="2:5" ht="34" x14ac:dyDescent="0.2">
      <c r="B3" s="68" t="s">
        <v>42</v>
      </c>
      <c r="C3" s="68" t="s">
        <v>0</v>
      </c>
      <c r="D3" s="69" t="s">
        <v>107</v>
      </c>
      <c r="E3" s="69" t="s">
        <v>108</v>
      </c>
    </row>
    <row r="4" spans="2:5" x14ac:dyDescent="0.2">
      <c r="B4" s="19" t="s">
        <v>47</v>
      </c>
      <c r="C4" s="19">
        <v>2020</v>
      </c>
      <c r="D4" s="19">
        <v>800</v>
      </c>
      <c r="E4" s="19">
        <v>95</v>
      </c>
    </row>
    <row r="5" spans="2:5" x14ac:dyDescent="0.2">
      <c r="B5" s="19" t="s">
        <v>48</v>
      </c>
      <c r="C5" s="19">
        <v>2020</v>
      </c>
      <c r="D5" s="19">
        <v>900</v>
      </c>
      <c r="E5" s="19">
        <v>60</v>
      </c>
    </row>
    <row r="6" spans="2:5" x14ac:dyDescent="0.2">
      <c r="B6" s="19" t="s">
        <v>49</v>
      </c>
      <c r="C6" s="19">
        <v>2020</v>
      </c>
      <c r="D6" s="19">
        <v>850</v>
      </c>
      <c r="E6" s="19">
        <v>55</v>
      </c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F1ED-3317-234A-A203-DD2601DB1648}">
  <dimension ref="B2:J8"/>
  <sheetViews>
    <sheetView workbookViewId="0">
      <selection activeCell="G31" sqref="G31"/>
    </sheetView>
  </sheetViews>
  <sheetFormatPr baseColWidth="10" defaultRowHeight="16" x14ac:dyDescent="0.2"/>
  <cols>
    <col min="3" max="3" width="16.33203125" customWidth="1"/>
    <col min="4" max="4" width="17" customWidth="1"/>
    <col min="5" max="5" width="21.1640625" customWidth="1"/>
    <col min="6" max="6" width="23.33203125" customWidth="1"/>
  </cols>
  <sheetData>
    <row r="2" spans="2:10" ht="27" customHeight="1" x14ac:dyDescent="0.2">
      <c r="B2" s="70" t="s">
        <v>109</v>
      </c>
      <c r="C2" s="71"/>
      <c r="D2" s="71"/>
      <c r="E2" s="71"/>
      <c r="F2" s="72"/>
      <c r="G2" s="74"/>
      <c r="H2" s="77" t="s">
        <v>114</v>
      </c>
      <c r="I2" s="77"/>
      <c r="J2" s="74"/>
    </row>
    <row r="3" spans="2:10" x14ac:dyDescent="0.2">
      <c r="B3" s="76" t="s">
        <v>0</v>
      </c>
      <c r="C3" s="76" t="s">
        <v>112</v>
      </c>
      <c r="D3" s="76" t="s">
        <v>111</v>
      </c>
      <c r="E3" s="76" t="s">
        <v>110</v>
      </c>
      <c r="F3" s="76" t="s">
        <v>113</v>
      </c>
      <c r="G3" s="75"/>
      <c r="H3" s="77"/>
      <c r="I3" s="77"/>
      <c r="J3" s="73"/>
    </row>
    <row r="4" spans="2:10" x14ac:dyDescent="0.2">
      <c r="B4">
        <v>2020</v>
      </c>
      <c r="C4">
        <v>180</v>
      </c>
      <c r="D4">
        <v>178</v>
      </c>
      <c r="E4">
        <f>C4-D4</f>
        <v>2</v>
      </c>
      <c r="F4">
        <v>2</v>
      </c>
    </row>
    <row r="5" spans="2:10" x14ac:dyDescent="0.2">
      <c r="B5">
        <v>2025</v>
      </c>
      <c r="C5">
        <v>190</v>
      </c>
      <c r="D5">
        <v>182</v>
      </c>
      <c r="E5">
        <f t="shared" ref="E5:E8" si="0">C5-D5</f>
        <v>8</v>
      </c>
      <c r="F5">
        <v>10</v>
      </c>
    </row>
    <row r="6" spans="2:10" x14ac:dyDescent="0.2">
      <c r="B6">
        <v>2030</v>
      </c>
      <c r="C6">
        <v>205</v>
      </c>
      <c r="D6">
        <v>187</v>
      </c>
      <c r="E6">
        <f t="shared" si="0"/>
        <v>18</v>
      </c>
      <c r="F6">
        <v>28</v>
      </c>
    </row>
    <row r="7" spans="2:10" x14ac:dyDescent="0.2">
      <c r="B7">
        <v>2035</v>
      </c>
      <c r="C7">
        <v>220</v>
      </c>
      <c r="D7">
        <v>191</v>
      </c>
      <c r="E7">
        <f t="shared" si="0"/>
        <v>29</v>
      </c>
      <c r="F7">
        <v>57</v>
      </c>
    </row>
    <row r="8" spans="2:10" x14ac:dyDescent="0.2">
      <c r="B8">
        <v>2040</v>
      </c>
      <c r="C8">
        <v>235</v>
      </c>
      <c r="D8">
        <v>190</v>
      </c>
      <c r="E8">
        <f t="shared" si="0"/>
        <v>45</v>
      </c>
      <c r="F8">
        <v>102</v>
      </c>
    </row>
  </sheetData>
  <mergeCells count="2">
    <mergeCell ref="B2:F2"/>
    <mergeCell ref="H2:I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2</vt:lpstr>
      <vt:lpstr>Question 3</vt:lpstr>
      <vt:lpstr>Question 4</vt:lpstr>
      <vt:lpstr>Question 7</vt:lpstr>
      <vt:lpstr>Question 8</vt:lpstr>
      <vt:lpstr>Question 10</vt:lpstr>
      <vt:lpstr>Question 12</vt:lpstr>
      <vt:lpstr>Question 13</vt:lpstr>
      <vt:lpstr>Question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Maharaj</dc:creator>
  <cp:lastModifiedBy>Neha Maharaj</cp:lastModifiedBy>
  <dcterms:created xsi:type="dcterms:W3CDTF">2025-09-22T18:19:56Z</dcterms:created>
  <dcterms:modified xsi:type="dcterms:W3CDTF">2025-10-12T20:06:41Z</dcterms:modified>
</cp:coreProperties>
</file>